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6_大和町◯★\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3" i="12" l="1"/>
  <c r="AA32" i="12"/>
  <c r="AA31" i="12"/>
  <c r="AA30" i="12"/>
  <c r="AA29" i="12"/>
  <c r="AA28" i="12"/>
  <c r="AA8" i="12"/>
  <c r="AA7" i="12"/>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AM34" i="10"/>
  <c r="AM35" i="10" s="1"/>
</calcChain>
</file>

<file path=xl/sharedStrings.xml><?xml version="1.0" encoding="utf-8"?>
<sst xmlns="http://schemas.openxmlformats.org/spreadsheetml/2006/main" count="1124" uniqueCount="592">
  <si>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</si>
  <si>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</si>
  <si>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</si>
  <si>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</si>
  <si>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</si>
  <si>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</si>
  <si>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</si>
  <si>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</si>
  <si>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</si>
  <si>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</si>
  <si>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</si>
  <si>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</si>
  <si>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</si>
  <si>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</si>
  <si>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</si>
  <si>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</si>
  <si>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</si>
  <si>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</si>
  <si>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</si>
  <si>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</si>
  <si>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</si>
  <si>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</si>
  <si>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</si>
  <si>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</si>
  <si>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</si>
  <si>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</si>
  <si>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</si>
  <si>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</si>
  <si>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</si>
  <si>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</si>
  <si>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</si>
  <si>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</si>
  <si>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</si>
  <si>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</si>
  <si>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</si>
  <si>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</si>
  <si>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</si>
  <si>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</si>
  <si>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</si>
  <si>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</si>
  <si>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</si>
  <si>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</si>
  <si>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</si>
  <si>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</si>
  <si>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</si>
  <si>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</si>
  <si>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</si>
  <si>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</si>
  <si>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</si>
  <si>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</si>
  <si>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</si>
  <si>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</si>
  <si>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</si>
  <si>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</si>
  <si>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</si>
  <si>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</si>
  <si>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</si>
  <si>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</si>
  <si>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</si>
  <si>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</si>
  <si>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</si>
  <si>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</si>
  <si>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</si>
  <si>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</si>
  <si>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</si>
  <si>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</si>
  <si>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</si>
  <si>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</si>
  <si>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</si>
  <si>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</si>
  <si>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</si>
  <si>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</si>
  <si>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</si>
  <si>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</si>
  <si>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</si>
  <si>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</si>
  <si>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</si>
  <si>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</si>
  <si>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</si>
  <si>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</si>
  <si>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</si>
  <si>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</si>
  <si>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</si>
  <si>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</si>
  <si>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</si>
  <si>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</si>
  <si>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</si>
  <si>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</si>
  <si>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</si>
  <si>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</si>
  <si>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</si>
  <si>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</si>
  <si>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</si>
  <si>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</si>
  <si>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</si>
  <si>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</si>
  <si>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</si>
  <si>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</si>
  <si>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</si>
  <si>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</si>
  <si>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</si>
  <si>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</si>
  <si>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</si>
  <si>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</si>
  <si>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</si>
  <si>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</si>
  <si>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</si>
  <si>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</si>
  <si>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</si>
  <si>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</si>
  <si>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</si>
  <si>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</si>
  <si>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</si>
  <si>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</si>
  <si>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</si>
  <si>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</si>
  <si>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</si>
  <si>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</si>
  <si>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</si>
  <si>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</si>
  <si>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</si>
  <si>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</si>
  <si>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</si>
  <si>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</si>
  <si>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</si>
  <si>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</si>
  <si>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</si>
  <si>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</si>
  <si>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</si>
  <si>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</si>
  <si>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</si>
  <si>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</si>
  <si>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</si>
  <si>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</si>
  <si>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</si>
  <si>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</si>
  <si>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</si>
  <si>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</si>
  <si>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</si>
  <si>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</si>
  <si>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</si>
  <si>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</si>
  <si>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</si>
  <si>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</si>
  <si>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</si>
  <si>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</si>
  <si>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</si>
  <si>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</si>
  <si>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</si>
  <si>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</si>
  <si>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</si>
  <si>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</si>
  <si>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</si>
  <si>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</si>
  <si>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</si>
  <si>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</si>
  <si>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</si>
  <si>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</si>
  <si>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</si>
  <si>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</si>
  <si>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</si>
  <si>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</si>
  <si>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</si>
  <si>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</si>
  <si>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</si>
  <si>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</si>
  <si>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</si>
  <si>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</si>
  <si>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</si>
  <si>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</si>
  <si>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</si>
  <si>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</si>
  <si>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</si>
  <si>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</si>
  <si>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</si>
  <si>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</si>
  <si>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</si>
  <si>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</si>
  <si>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</si>
  <si>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</si>
  <si>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</si>
  <si>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</si>
  <si>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</si>
  <si>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</si>
  <si>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</si>
  <si>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</si>
  <si>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</si>
  <si>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</si>
  <si>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</si>
  <si>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</si>
  <si>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</si>
  <si>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</si>
  <si>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</si>
  <si>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</si>
  <si>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</si>
  <si>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</si>
  <si>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</si>
  <si>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</si>
  <si>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</si>
  <si>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</si>
  <si>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</si>
  <si>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</si>
  <si>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</si>
  <si>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</si>
  <si>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</si>
  <si>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</si>
  <si>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</si>
  <si>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</si>
  <si>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</si>
  <si>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</si>
  <si>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</si>
  <si>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</si>
  <si>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</si>
  <si>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</si>
  <si>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</si>
  <si>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宮城県大和町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</si>
  <si>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</si>
  <si>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</si>
  <si>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</si>
  <si>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</si>
  <si>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</si>
  <si>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</si>
  <si>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</si>
  <si>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</si>
  <si>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</si>
  <si>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</si>
  <si>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</si>
  <si>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</si>
  <si>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</si>
  <si>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</si>
  <si>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</si>
  <si>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</si>
  <si>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</si>
  <si>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</si>
  <si>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</si>
  <si>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</si>
  <si>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</si>
  <si>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</si>
  <si>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</si>
  <si>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</si>
  <si>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</si>
  <si>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</si>
  <si>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</si>
  <si>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</si>
  <si>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</si>
  <si>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</si>
  <si>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</si>
  <si>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</si>
  <si>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</si>
  <si>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</si>
  <si>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</si>
  <si>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</si>
  <si>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</si>
  <si>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</si>
  <si>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</si>
  <si>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</si>
  <si>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</si>
  <si>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</si>
  <si>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</si>
  <si>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</si>
  <si>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</si>
  <si>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</si>
  <si>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</si>
  <si>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</si>
  <si>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</si>
  <si>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</si>
  <si>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</si>
  <si>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</si>
  <si>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</si>
  <si>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</si>
  <si>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</si>
  <si>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</si>
  <si>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</si>
  <si>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</si>
  <si>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</si>
  <si>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</si>
  <si>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</si>
  <si>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</si>
  <si>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</si>
  <si>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</si>
  <si>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</si>
  <si>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</si>
  <si>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</si>
  <si>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</si>
  <si>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</si>
  <si>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</si>
  <si>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</si>
  <si>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</si>
  <si>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</si>
  <si>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</si>
  <si>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</si>
  <si>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</si>
  <si>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</si>
  <si>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</si>
  <si>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</si>
  <si>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</si>
  <si>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</si>
  <si>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</si>
  <si>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</si>
  <si>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</si>
  <si>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</si>
  <si>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</si>
  <si>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</si>
  <si>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</si>
  <si>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</si>
  <si>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</si>
  <si>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</si>
  <si>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</si>
  <si>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</si>
  <si>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</si>
  <si>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</si>
  <si>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</si>
  <si>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</si>
  <si>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</si>
  <si>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</si>
  <si>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</si>
  <si>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</si>
  <si>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</si>
  <si>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</si>
  <si>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</si>
  <si>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</si>
  <si>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</si>
  <si>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</si>
  <si>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</si>
  <si>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</si>
  <si>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</si>
  <si>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</si>
  <si>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</si>
  <si>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</si>
  <si>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</si>
  <si>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</si>
  <si>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</si>
  <si>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</si>
  <si>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</si>
  <si>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</si>
  <si>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</si>
  <si>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</si>
  <si>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</si>
  <si>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</si>
  <si>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</si>
  <si>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</si>
  <si>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</si>
  <si>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</si>
  <si>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</si>
  <si>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</si>
  <si>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</si>
  <si>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</si>
  <si>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</si>
  <si>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</si>
  <si>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</si>
  <si>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</si>
  <si>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</si>
  <si>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</si>
  <si>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</si>
  <si>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</si>
  <si>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</si>
  <si>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</si>
  <si>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</si>
  <si>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</si>
  <si>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</si>
  <si>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</si>
  <si>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</si>
  <si>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</si>
  <si>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</si>
  <si>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</si>
  <si>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</si>
  <si>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</si>
  <si>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</si>
  <si>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宮城県大和町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</si>
  <si>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</si>
  <si>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</si>
  <si>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</si>
  <si>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</si>
  <si>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</si>
  <si>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</si>
  <si>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</si>
  <si>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</si>
  <si>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</si>
  <si>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</si>
  <si>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</si>
  <si>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</si>
  <si>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</si>
  <si>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</si>
  <si>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</si>
  <si>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</si>
  <si>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</si>
  <si>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</si>
  <si>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</si>
  <si>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大和町一般会計</t>
    <phoneticPr fontId="5"/>
  </si>
  <si>
    <t>大和町奨学事業特別会計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</si>
  <si>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</si>
  <si>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</si>
  <si>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</si>
  <si>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</si>
  <si>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</si>
  <si>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</si>
  <si>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</si>
  <si>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</si>
  <si>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</si>
  <si>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</si>
  <si>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</si>
  <si>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</si>
  <si>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</si>
  <si>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大和町国民健康保険事業勘定特別会計</t>
    <phoneticPr fontId="5"/>
  </si>
  <si>
    <t>大和町介護保険事業勘定特別会計</t>
    <phoneticPr fontId="5"/>
  </si>
  <si>
    <t>大和町後期高齢者医療特別会計</t>
    <phoneticPr fontId="5"/>
  </si>
  <si>
    <t>大和町水道事業会計</t>
    <phoneticPr fontId="5"/>
  </si>
  <si>
    <t>法適用企業</t>
    <phoneticPr fontId="5"/>
  </si>
  <si>
    <t>大和町下水道事業会計</t>
    <phoneticPr fontId="5"/>
  </si>
  <si>
    <t>大和町吉岡西部土地区画整理事業特別会計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</si>
  <si>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</si>
  <si>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</si>
  <si>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</si>
  <si>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</si>
  <si>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</si>
  <si>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</si>
  <si>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</si>
  <si>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</si>
  <si>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</si>
  <si>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</si>
  <si>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</si>
  <si>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</si>
  <si>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</si>
  <si>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</si>
  <si>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</si>
  <si>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</si>
  <si>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</si>
  <si>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</si>
  <si>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</si>
  <si>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</si>
  <si>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</si>
  <si>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</si>
  <si>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</si>
  <si>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</si>
  <si>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</si>
  <si>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</si>
  <si>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</si>
  <si>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</si>
  <si>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</si>
  <si>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</si>
  <si>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</si>
  <si>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</si>
  <si>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</si>
  <si>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</si>
  <si>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</si>
  <si>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</si>
  <si>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</si>
  <si>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</si>
  <si>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</si>
  <si>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</si>
  <si>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</si>
  <si>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</si>
  <si>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</si>
  <si>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</si>
  <si>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</si>
  <si>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</si>
  <si>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</si>
  <si>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</si>
  <si>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</si>
  <si>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</si>
  <si>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</si>
  <si>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</si>
  <si>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</si>
  <si>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</si>
  <si>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</si>
  <si>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</si>
  <si>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</si>
  <si>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</si>
  <si>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大和町水道事業会計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</si>
  <si>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</si>
  <si>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大和町介護保険事業勘定特別会計</t>
    <phoneticPr fontId="5"/>
  </si>
  <si>
    <t>(Ｆ)</t>
    <phoneticPr fontId="5"/>
  </si>
  <si>
    <t>大和町吉岡西部土地区画整理事業特別会計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</si>
  <si>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</si>
  <si>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</si>
  <si>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</si>
  <si>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</si>
  <si>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</si>
  <si>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</si>
  <si>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</si>
  <si>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</si>
  <si>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</si>
  <si>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</si>
  <si>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</si>
  <si>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</si>
  <si>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</si>
  <si>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</si>
  <si>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</si>
  <si>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</si>
  <si>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</si>
  <si>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</si>
  <si>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</si>
  <si>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</si>
  <si>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</si>
  <si>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</si>
  <si>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</si>
  <si>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</si>
  <si>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</si>
  <si>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</si>
  <si>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</si>
  <si>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</si>
  <si>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</si>
  <si>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</si>
  <si>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</si>
  <si>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</si>
  <si>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</si>
  <si>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</si>
  <si>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</si>
  <si>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</si>
  <si>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</si>
  <si>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</si>
  <si>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</si>
  <si>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</si>
  <si>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</si>
  <si>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</si>
  <si>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</si>
  <si>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</si>
  <si>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</si>
  <si>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</si>
  <si>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</si>
  <si>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</si>
  <si>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</si>
  <si>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</si>
  <si>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</si>
  <si>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</si>
  <si>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</si>
  <si>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</si>
  <si>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</si>
  <si>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</si>
  <si>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</si>
  <si>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</si>
  <si>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</si>
  <si>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</si>
  <si>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</si>
  <si>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</si>
  <si>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</si>
  <si>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</si>
  <si>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</si>
  <si>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</si>
  <si>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</si>
  <si>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</si>
  <si>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</si>
  <si>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</si>
  <si>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</si>
  <si>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</si>
  <si>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</si>
  <si>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</si>
  <si>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</si>
  <si>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</si>
  <si>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</si>
  <si>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</si>
  <si>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</si>
  <si>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</si>
  <si>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</si>
  <si>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</si>
  <si>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</si>
  <si>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6.88</t>
  </si>
  <si>
    <t>▲ 9.18</t>
  </si>
  <si>
    <t>▲ 5.83</t>
  </si>
  <si>
    <t>▲ 9.77</t>
  </si>
  <si>
    <t>大和町一般会計</t>
  </si>
  <si>
    <t>大和町水道事業会計</t>
  </si>
  <si>
    <t>大和町下水道事業会計</t>
  </si>
  <si>
    <t>大和町介護保険事業勘定特別会計</t>
  </si>
  <si>
    <t>大和町国民健康保険事業勘定特別会計</t>
  </si>
  <si>
    <t>大和町後期高齢者医療特別会計</t>
  </si>
  <si>
    <t>大和町奨学事業特別会計</t>
  </si>
  <si>
    <t>大和町吉岡西部土地区画整理事業特別会計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</si>
  <si>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</si>
  <si>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</si>
  <si>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</si>
  <si>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</si>
  <si>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</si>
  <si>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</si>
  <si>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</si>
  <si>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</si>
  <si>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</si>
  <si>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黒川地域行政事務組合(普通会計)</t>
    <rPh sb="11" eb="13">
      <t>フツウ</t>
    </rPh>
    <rPh sb="13" eb="15">
      <t>カイケイ</t>
    </rPh>
    <phoneticPr fontId="2"/>
  </si>
  <si>
    <t>黒川地域行政事務組合：病院事業会計</t>
    <phoneticPr fontId="2"/>
  </si>
  <si>
    <t>黒川地域行政事務組合：介護事業会計</t>
    <phoneticPr fontId="2"/>
  </si>
  <si>
    <t>宮城県市町村職員退職手当組合</t>
    <phoneticPr fontId="2"/>
  </si>
  <si>
    <t>宮城県市町村非常勤消防団員補償報償組合</t>
    <phoneticPr fontId="2"/>
  </si>
  <si>
    <t>宮城県市町村自治振興センター</t>
    <phoneticPr fontId="2"/>
  </si>
  <si>
    <t>宮城県後期高齢者医療広域連合</t>
    <phoneticPr fontId="2"/>
  </si>
  <si>
    <t>吉田川流域溜池大和町外３市３ヶ町村組合</t>
    <phoneticPr fontId="2"/>
  </si>
  <si>
    <t>大衡村外一町牛野ダム管理組合</t>
    <phoneticPr fontId="2"/>
  </si>
  <si>
    <t>㈱大和町地域振興公社</t>
    <rPh sb="1" eb="4">
      <t>タイワチョウ</t>
    </rPh>
    <rPh sb="4" eb="6">
      <t>チイキ</t>
    </rPh>
    <rPh sb="6" eb="8">
      <t>シンコウ</t>
    </rPh>
    <rPh sb="8" eb="10">
      <t>コウシャ</t>
    </rPh>
    <phoneticPr fontId="2"/>
  </si>
  <si>
    <t>学校校舎建設基金</t>
  </si>
  <si>
    <t>大和町まちづくり基金</t>
  </si>
  <si>
    <t>大和町特定防衛施設周辺整備調整交付金事業基金</t>
  </si>
  <si>
    <t>大和町長寿社会対策基金</t>
  </si>
  <si>
    <t>大和町ふるさと応援基金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</si>
</sst>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99E-48D5-A34D-F695AA1600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32801</c:v>
                </c:pt>
                <c:pt idx="1">
                  <c:v>67777</c:v>
                </c:pt>
                <c:pt idx="2">
                  <c:v>54296</c:v>
                </c:pt>
                <c:pt idx="3">
                  <c:v>57753</c:v>
                </c:pt>
                <c:pt idx="4">
                  <c:v>43449</c:v>
                </c:pt>
              </c:numCache>
            </c:numRef>
          </c:val>
          <c:smooth val="0"/>
          <c:extLst>
            <c:ext xmlns:c16="http://schemas.microsoft.com/office/drawing/2014/chart" uri="{C3380CC4-5D6E-409C-BE32-E72D297353CC}">
              <c16:uniqueId val="{00000001-899E-48D5-A34D-F695AA1600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8.0399999999999991</c:v>
                </c:pt>
                <c:pt idx="1">
                  <c:v>6.02</c:v>
                </c:pt>
                <c:pt idx="2">
                  <c:v>10.35</c:v>
                </c:pt>
                <c:pt idx="3">
                  <c:v>4.47</c:v>
                </c:pt>
                <c:pt idx="4">
                  <c:v>6.91</c:v>
                </c:pt>
              </c:numCache>
            </c:numRef>
          </c:val>
          <c:extLst>
            <c:ext xmlns:c16="http://schemas.microsoft.com/office/drawing/2014/chart" uri="{C3380CC4-5D6E-409C-BE32-E72D297353CC}">
              <c16:uniqueId val="{00000000-5F8E-4D7B-A910-67F4053EA5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47.69</c:v>
                </c:pt>
                <c:pt idx="1">
                  <c:v>35.729999999999997</c:v>
                </c:pt>
                <c:pt idx="2">
                  <c:v>35.18</c:v>
                </c:pt>
                <c:pt idx="3">
                  <c:v>34.24</c:v>
                </c:pt>
                <c:pt idx="4">
                  <c:v>35.81</c:v>
                </c:pt>
              </c:numCache>
            </c:numRef>
          </c:val>
          <c:extLst>
            <c:ext xmlns:c16="http://schemas.microsoft.com/office/drawing/2014/chart" uri="{C3380CC4-5D6E-409C-BE32-E72D297353CC}">
              <c16:uniqueId val="{00000001-5F8E-4D7B-A910-67F4053EA5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-6.88</c:v>
                </c:pt>
                <c:pt idx="1">
                  <c:v>-9.18</c:v>
                </c:pt>
                <c:pt idx="2">
                  <c:v>-5.83</c:v>
                </c:pt>
                <c:pt idx="3">
                  <c:v>-9.77</c:v>
                </c:pt>
                <c:pt idx="4">
                  <c:v>1.1299999999999999</c:v>
                </c:pt>
              </c:numCache>
            </c:numRef>
          </c:val>
          <c:smooth val="0"/>
          <c:extLst>
            <c:ext xmlns:c16="http://schemas.microsoft.com/office/drawing/2014/chart" uri="{C3380CC4-5D6E-409C-BE32-E72D297353CC}">
              <c16:uniqueId val="{00000002-5F8E-4D7B-A910-67F4053EA5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0.21</c:v>
                </c:pt>
                <c:pt idx="4">
                  <c:v>#N/A</c:v>
                </c:pt>
                <c:pt idx="5">
                  <c:v>0.49</c:v>
                </c:pt>
                <c:pt idx="6">
                  <c:v>#N/A</c:v>
                </c:pt>
                <c:pt idx="7">
                  <c:v>0.25</c:v>
                </c:pt>
                <c:pt idx="8">
                  <c:v>0</c:v>
                </c:pt>
                <c:pt idx="9">
                  <c:v>0</c:v>
                </c:pt>
              </c:numCache>
            </c:numRef>
          </c:val>
          <c:extLst>
            <c:ext xmlns:c16="http://schemas.microsoft.com/office/drawing/2014/chart" uri="{C3380CC4-5D6E-409C-BE32-E72D297353CC}">
              <c16:uniqueId val="{00000000-A60B-4252-A15E-DBB43D73BA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0B-4252-A15E-DBB43D73BA84}"/>
            </c:ext>
          </c:extLst>
        </c:ser>
        <c:ser>
          <c:idx val="2"/>
          <c:order val="2"/>
          <c:tx>
            <c:strRef>
              <c:f>データシート!$A$29</c:f>
              <c:strCache>
                <c:ptCount val="1"/>
                <c:pt idx="0">
                  <c:v>大和町吉岡西部土地区画整理事業特別会計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A60B-4252-A15E-DBB43D73BA84}"/>
            </c:ext>
          </c:extLst>
        </c:ser>
        <c:ser>
          <c:idx val="3"/>
          <c:order val="3"/>
          <c:tx>
            <c:strRef>
              <c:f>データシート!$A$30</c:f>
              <c:strCache>
                <c:ptCount val="1"/>
                <c:pt idx="0">
                  <c:v>大和町奨学事業特別会計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A60B-4252-A15E-DBB43D73BA84}"/>
            </c:ext>
          </c:extLst>
        </c:ser>
        <c:ser>
          <c:idx val="4"/>
          <c:order val="4"/>
          <c:tx>
            <c:strRef>
              <c:f>データシート!$A$31</c:f>
              <c:strCache>
                <c:ptCount val="1"/>
                <c:pt idx="0">
                  <c:v>大和町後期高齢者医療特別会計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0.01</c:v>
                </c:pt>
                <c:pt idx="4">
                  <c:v>#N/A</c:v>
                </c:pt>
                <c:pt idx="5">
                  <c:v>7.0000000000000007E-2</c:v>
                </c:pt>
                <c:pt idx="6">
                  <c:v>#N/A</c:v>
                </c:pt>
                <c:pt idx="7">
                  <c:v>0.05</c:v>
                </c:pt>
                <c:pt idx="8">
                  <c:v>#N/A</c:v>
                </c:pt>
                <c:pt idx="9">
                  <c:v>0.09</c:v>
                </c:pt>
              </c:numCache>
            </c:numRef>
          </c:val>
          <c:extLst>
            <c:ext xmlns:c16="http://schemas.microsoft.com/office/drawing/2014/chart" uri="{C3380CC4-5D6E-409C-BE32-E72D297353CC}">
              <c16:uniqueId val="{00000004-A60B-4252-A15E-DBB43D73BA84}"/>
            </c:ext>
          </c:extLst>
        </c:ser>
        <c:ser>
          <c:idx val="5"/>
          <c:order val="5"/>
          <c:tx>
            <c:strRef>
              <c:f>データシート!$A$32</c:f>
              <c:strCache>
                <c:ptCount val="1"/>
                <c:pt idx="0">
                  <c:v>大和町国民健康保険事業勘定特別会計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0.87</c:v>
                </c:pt>
                <c:pt idx="2">
                  <c:v>#N/A</c:v>
                </c:pt>
                <c:pt idx="3">
                  <c:v>1.31</c:v>
                </c:pt>
                <c:pt idx="4">
                  <c:v>#N/A</c:v>
                </c:pt>
                <c:pt idx="5">
                  <c:v>0.84</c:v>
                </c:pt>
                <c:pt idx="6">
                  <c:v>#N/A</c:v>
                </c:pt>
                <c:pt idx="7">
                  <c:v>0.88</c:v>
                </c:pt>
                <c:pt idx="8">
                  <c:v>#N/A</c:v>
                </c:pt>
                <c:pt idx="9">
                  <c:v>0.56999999999999995</c:v>
                </c:pt>
              </c:numCache>
            </c:numRef>
          </c:val>
          <c:extLst>
            <c:ext xmlns:c16="http://schemas.microsoft.com/office/drawing/2014/chart" uri="{C3380CC4-5D6E-409C-BE32-E72D297353CC}">
              <c16:uniqueId val="{00000005-A60B-4252-A15E-DBB43D73BA84}"/>
            </c:ext>
          </c:extLst>
        </c:ser>
        <c:ser>
          <c:idx val="6"/>
          <c:order val="6"/>
          <c:tx>
            <c:strRef>
              <c:f>データシート!$A$33</c:f>
              <c:strCache>
                <c:ptCount val="1"/>
                <c:pt idx="0">
                  <c:v>大和町介護保険事業勘定特別会計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0.62</c:v>
                </c:pt>
                <c:pt idx="2">
                  <c:v>#N/A</c:v>
                </c:pt>
                <c:pt idx="3">
                  <c:v>0.51</c:v>
                </c:pt>
                <c:pt idx="4">
                  <c:v>#N/A</c:v>
                </c:pt>
                <c:pt idx="5">
                  <c:v>0.39</c:v>
                </c:pt>
                <c:pt idx="6">
                  <c:v>#N/A</c:v>
                </c:pt>
                <c:pt idx="7">
                  <c:v>0.89</c:v>
                </c:pt>
                <c:pt idx="8">
                  <c:v>#N/A</c:v>
                </c:pt>
                <c:pt idx="9">
                  <c:v>1.38</c:v>
                </c:pt>
              </c:numCache>
            </c:numRef>
          </c:val>
          <c:extLst>
            <c:ext xmlns:c16="http://schemas.microsoft.com/office/drawing/2014/chart" uri="{C3380CC4-5D6E-409C-BE32-E72D297353CC}">
              <c16:uniqueId val="{00000006-A60B-4252-A15E-DBB43D73BA84}"/>
            </c:ext>
          </c:extLst>
        </c:ser>
        <c:ser>
          <c:idx val="7"/>
          <c:order val="7"/>
          <c:tx>
            <c:strRef>
              <c:f>データシート!$A$34</c:f>
              <c:strCache>
                <c:ptCount val="1"/>
                <c:pt idx="0">
                  <c:v>大和町下水道事業会計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2.64</c:v>
                </c:pt>
              </c:numCache>
            </c:numRef>
          </c:val>
          <c:extLst>
            <c:ext xmlns:c16="http://schemas.microsoft.com/office/drawing/2014/chart" uri="{C3380CC4-5D6E-409C-BE32-E72D297353CC}">
              <c16:uniqueId val="{00000007-A60B-4252-A15E-DBB43D73BA84}"/>
            </c:ext>
          </c:extLst>
        </c:ser>
        <c:ser>
          <c:idx val="8"/>
          <c:order val="8"/>
          <c:tx>
            <c:strRef>
              <c:f>データシート!$A$35</c:f>
              <c:strCache>
                <c:ptCount val="1"/>
                <c:pt idx="0">
                  <c:v>大和町水道事業会計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3.67</c:v>
                </c:pt>
                <c:pt idx="2">
                  <c:v>#N/A</c:v>
                </c:pt>
                <c:pt idx="3">
                  <c:v>3.72</c:v>
                </c:pt>
                <c:pt idx="4">
                  <c:v>#N/A</c:v>
                </c:pt>
                <c:pt idx="5">
                  <c:v>4.76</c:v>
                </c:pt>
                <c:pt idx="6">
                  <c:v>#N/A</c:v>
                </c:pt>
                <c:pt idx="7">
                  <c:v>4.67</c:v>
                </c:pt>
                <c:pt idx="8">
                  <c:v>#N/A</c:v>
                </c:pt>
                <c:pt idx="9">
                  <c:v>5.26</c:v>
                </c:pt>
              </c:numCache>
            </c:numRef>
          </c:val>
          <c:extLst>
            <c:ext xmlns:c16="http://schemas.microsoft.com/office/drawing/2014/chart" uri="{C3380CC4-5D6E-409C-BE32-E72D297353CC}">
              <c16:uniqueId val="{00000008-A60B-4252-A15E-DBB43D73BA84}"/>
            </c:ext>
          </c:extLst>
        </c:ser>
        <c:ser>
          <c:idx val="9"/>
          <c:order val="9"/>
          <c:tx>
            <c:strRef>
              <c:f>データシート!$A$36</c:f>
              <c:strCache>
                <c:ptCount val="1"/>
                <c:pt idx="0">
                  <c:v>大和町一般会計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8.02</c:v>
                </c:pt>
                <c:pt idx="2">
                  <c:v>#N/A</c:v>
                </c:pt>
                <c:pt idx="3">
                  <c:v>6</c:v>
                </c:pt>
                <c:pt idx="4">
                  <c:v>#N/A</c:v>
                </c:pt>
                <c:pt idx="5">
                  <c:v>10.34</c:v>
                </c:pt>
                <c:pt idx="6">
                  <c:v>#N/A</c:v>
                </c:pt>
                <c:pt idx="7">
                  <c:v>4.45</c:v>
                </c:pt>
                <c:pt idx="8">
                  <c:v>#N/A</c:v>
                </c:pt>
                <c:pt idx="9">
                  <c:v>6.89</c:v>
                </c:pt>
              </c:numCache>
            </c:numRef>
          </c:val>
          <c:extLst>
            <c:ext xmlns:c16="http://schemas.microsoft.com/office/drawing/2014/chart" uri="{C3380CC4-5D6E-409C-BE32-E72D297353CC}">
              <c16:uniqueId val="{00000009-A60B-4252-A15E-DBB43D73BA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925</c:v>
                </c:pt>
                <c:pt idx="5">
                  <c:v>890</c:v>
                </c:pt>
                <c:pt idx="8">
                  <c:v>877</c:v>
                </c:pt>
                <c:pt idx="11">
                  <c:v>803</c:v>
                </c:pt>
                <c:pt idx="14">
                  <c:v>847</c:v>
                </c:pt>
              </c:numCache>
            </c:numRef>
          </c:val>
          <c:extLst>
            <c:ext xmlns:c16="http://schemas.microsoft.com/office/drawing/2014/chart" uri="{C3380CC4-5D6E-409C-BE32-E72D297353CC}">
              <c16:uniqueId val="{00000000-A975-494E-BB5B-E3FB0A8DA6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75-494E-BB5B-E3FB0A8DA6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75-494E-BB5B-E3FB0A8DA6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164</c:v>
                </c:pt>
                <c:pt idx="3">
                  <c:v>174</c:v>
                </c:pt>
                <c:pt idx="6">
                  <c:v>168</c:v>
                </c:pt>
                <c:pt idx="9">
                  <c:v>152</c:v>
                </c:pt>
                <c:pt idx="12">
                  <c:v>154</c:v>
                </c:pt>
              </c:numCache>
            </c:numRef>
          </c:val>
          <c:extLst>
            <c:ext xmlns:c16="http://schemas.microsoft.com/office/drawing/2014/chart" uri="{C3380CC4-5D6E-409C-BE32-E72D297353CC}">
              <c16:uniqueId val="{00000003-A975-494E-BB5B-E3FB0A8DA6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274</c:v>
                </c:pt>
                <c:pt idx="3">
                  <c:v>271</c:v>
                </c:pt>
                <c:pt idx="6">
                  <c:v>215</c:v>
                </c:pt>
                <c:pt idx="9">
                  <c:v>181</c:v>
                </c:pt>
                <c:pt idx="12">
                  <c:v>317</c:v>
                </c:pt>
              </c:numCache>
            </c:numRef>
          </c:val>
          <c:extLst>
            <c:ext xmlns:c16="http://schemas.microsoft.com/office/drawing/2014/chart" uri="{C3380CC4-5D6E-409C-BE32-E72D297353CC}">
              <c16:uniqueId val="{00000004-A975-494E-BB5B-E3FB0A8DA6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75-494E-BB5B-E3FB0A8DA6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5-494E-BB5B-E3FB0A8DA6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556</c:v>
                </c:pt>
                <c:pt idx="3">
                  <c:v>528</c:v>
                </c:pt>
                <c:pt idx="6">
                  <c:v>521</c:v>
                </c:pt>
                <c:pt idx="9">
                  <c:v>603</c:v>
                </c:pt>
                <c:pt idx="12">
                  <c:v>619</c:v>
                </c:pt>
              </c:numCache>
            </c:numRef>
          </c:val>
          <c:extLst>
            <c:ext xmlns:c16="http://schemas.microsoft.com/office/drawing/2014/chart" uri="{C3380CC4-5D6E-409C-BE32-E72D297353CC}">
              <c16:uniqueId val="{00000007-A975-494E-BB5B-E3FB0A8DA6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69</c:v>
                </c:pt>
                <c:pt idx="2">
                  <c:v>#N/A</c:v>
                </c:pt>
                <c:pt idx="3">
                  <c:v>#N/A</c:v>
                </c:pt>
                <c:pt idx="4">
                  <c:v>83</c:v>
                </c:pt>
                <c:pt idx="5">
                  <c:v>#N/A</c:v>
                </c:pt>
                <c:pt idx="6">
                  <c:v>#N/A</c:v>
                </c:pt>
                <c:pt idx="7">
                  <c:v>27</c:v>
                </c:pt>
                <c:pt idx="8">
                  <c:v>#N/A</c:v>
                </c:pt>
                <c:pt idx="9">
                  <c:v>#N/A</c:v>
                </c:pt>
                <c:pt idx="10">
                  <c:v>133</c:v>
                </c:pt>
                <c:pt idx="11">
                  <c:v>#N/A</c:v>
                </c:pt>
                <c:pt idx="12">
                  <c:v>#N/A</c:v>
                </c:pt>
                <c:pt idx="13">
                  <c:v>243</c:v>
                </c:pt>
                <c:pt idx="14">
                  <c:v>#N/A</c:v>
                </c:pt>
              </c:numCache>
            </c:numRef>
          </c:val>
          <c:smooth val="0"/>
          <c:extLst>
            <c:ext xmlns:c16="http://schemas.microsoft.com/office/drawing/2014/chart" uri="{C3380CC4-5D6E-409C-BE32-E72D297353CC}">
              <c16:uniqueId val="{00000008-A975-494E-BB5B-E3FB0A8DA6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7849</c:v>
                </c:pt>
                <c:pt idx="5">
                  <c:v>7794</c:v>
                </c:pt>
                <c:pt idx="8">
                  <c:v>7495</c:v>
                </c:pt>
                <c:pt idx="11">
                  <c:v>7023</c:v>
                </c:pt>
                <c:pt idx="14">
                  <c:v>6563</c:v>
                </c:pt>
              </c:numCache>
            </c:numRef>
          </c:val>
          <c:extLst>
            <c:ext xmlns:c16="http://schemas.microsoft.com/office/drawing/2014/chart" uri="{C3380CC4-5D6E-409C-BE32-E72D297353CC}">
              <c16:uniqueId val="{00000000-EA06-42E1-B94C-A2CD5F9AE9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2599</c:v>
                </c:pt>
                <c:pt idx="5">
                  <c:v>2283</c:v>
                </c:pt>
                <c:pt idx="8">
                  <c:v>1122</c:v>
                </c:pt>
                <c:pt idx="11">
                  <c:v>952</c:v>
                </c:pt>
                <c:pt idx="14">
                  <c:v>1121</c:v>
                </c:pt>
              </c:numCache>
            </c:numRef>
          </c:val>
          <c:extLst>
            <c:ext xmlns:c16="http://schemas.microsoft.com/office/drawing/2014/chart" uri="{C3380CC4-5D6E-409C-BE32-E72D297353CC}">
              <c16:uniqueId val="{00000001-EA06-42E1-B94C-A2CD5F9AE9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5428</c:v>
                </c:pt>
                <c:pt idx="5">
                  <c:v>5494</c:v>
                </c:pt>
                <c:pt idx="8">
                  <c:v>5853</c:v>
                </c:pt>
                <c:pt idx="11">
                  <c:v>6675</c:v>
                </c:pt>
                <c:pt idx="14">
                  <c:v>6631</c:v>
                </c:pt>
              </c:numCache>
            </c:numRef>
          </c:val>
          <c:extLst>
            <c:ext xmlns:c16="http://schemas.microsoft.com/office/drawing/2014/chart" uri="{C3380CC4-5D6E-409C-BE32-E72D297353CC}">
              <c16:uniqueId val="{00000002-EA06-42E1-B94C-A2CD5F9AE9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6-42E1-B94C-A2CD5F9AE9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6-42E1-B94C-A2CD5F9AE9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6-42E1-B94C-A2CD5F9AE9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763</c:v>
                </c:pt>
                <c:pt idx="3">
                  <c:v>812</c:v>
                </c:pt>
                <c:pt idx="6">
                  <c:v>808</c:v>
                </c:pt>
                <c:pt idx="9">
                  <c:v>774</c:v>
                </c:pt>
                <c:pt idx="12">
                  <c:v>695</c:v>
                </c:pt>
              </c:numCache>
            </c:numRef>
          </c:val>
          <c:extLst>
            <c:ext xmlns:c16="http://schemas.microsoft.com/office/drawing/2014/chart" uri="{C3380CC4-5D6E-409C-BE32-E72D297353CC}">
              <c16:uniqueId val="{00000006-EA06-42E1-B94C-A2CD5F9AE9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1460</c:v>
                </c:pt>
                <c:pt idx="3">
                  <c:v>1652</c:v>
                </c:pt>
                <c:pt idx="6">
                  <c:v>1440</c:v>
                </c:pt>
                <c:pt idx="9">
                  <c:v>1443</c:v>
                </c:pt>
                <c:pt idx="12">
                  <c:v>1323</c:v>
                </c:pt>
              </c:numCache>
            </c:numRef>
          </c:val>
          <c:extLst>
            <c:ext xmlns:c16="http://schemas.microsoft.com/office/drawing/2014/chart" uri="{C3380CC4-5D6E-409C-BE32-E72D297353CC}">
              <c16:uniqueId val="{00000007-EA06-42E1-B94C-A2CD5F9AE9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3207</c:v>
                </c:pt>
                <c:pt idx="3">
                  <c:v>2877</c:v>
                </c:pt>
                <c:pt idx="6">
                  <c:v>2606</c:v>
                </c:pt>
                <c:pt idx="9">
                  <c:v>2258</c:v>
                </c:pt>
                <c:pt idx="12">
                  <c:v>2503</c:v>
                </c:pt>
              </c:numCache>
            </c:numRef>
          </c:val>
          <c:extLst>
            <c:ext xmlns:c16="http://schemas.microsoft.com/office/drawing/2014/chart" uri="{C3380CC4-5D6E-409C-BE32-E72D297353CC}">
              <c16:uniqueId val="{00000008-EA06-42E1-B94C-A2CD5F9AE9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06-42E1-B94C-A2CD5F9AE9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5023</c:v>
                </c:pt>
                <c:pt idx="3">
                  <c:v>5630</c:v>
                </c:pt>
                <c:pt idx="6">
                  <c:v>5407</c:v>
                </c:pt>
                <c:pt idx="9">
                  <c:v>5153</c:v>
                </c:pt>
                <c:pt idx="12">
                  <c:v>4827</c:v>
                </c:pt>
              </c:numCache>
            </c:numRef>
          </c:val>
          <c:extLst>
            <c:ext xmlns:c16="http://schemas.microsoft.com/office/drawing/2014/chart" uri="{C3380CC4-5D6E-409C-BE32-E72D297353CC}">
              <c16:uniqueId val="{0000000A-EA06-42E1-B94C-A2CD5F9AE9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06-42E1-B94C-A2CD5F9AE9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2680</c:v>
                </c:pt>
                <c:pt idx="1">
                  <c:v>2740</c:v>
                </c:pt>
                <c:pt idx="2">
                  <c:v>2822</c:v>
                </c:pt>
              </c:numCache>
            </c:numRef>
          </c:val>
          <c:extLst>
            <c:ext xmlns:c16="http://schemas.microsoft.com/office/drawing/2014/chart" uri="{C3380CC4-5D6E-409C-BE32-E72D297353CC}">
              <c16:uniqueId val="{00000000-2C43-4186-9D2E-307C0D4FB9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2C43-4186-9D2E-307C0D4FB9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2897</c:v>
                </c:pt>
                <c:pt idx="1">
                  <c:v>3656</c:v>
                </c:pt>
                <c:pt idx="2">
                  <c:v>3432</c:v>
                </c:pt>
              </c:numCache>
            </c:numRef>
          </c:val>
          <c:extLst>
            <c:ext xmlns:c16="http://schemas.microsoft.com/office/drawing/2014/chart" uri="{C3380CC4-5D6E-409C-BE32-E72D297353CC}">
              <c16:uniqueId val="{00000002-2C43-4186-9D2E-307C0D4FB9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分子構造について，年々減少していた元利償還金が令和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年度に増加に転じ，今年度もさらに</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これは普通交付税の不交付であった令和元年度に町税の減収を理由として借り入れた減収補てん債（約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千万円）の元金償還が始まったことによるものである。</a:t>
          </a:r>
          <a:endParaRPr lang="ja-JP" altLang="ja-JP" sz="1400">
            <a:effectLst/>
          </a:endParaRPr>
        </a:p>
        <a:p>
          <a:r>
            <a:rPr kumimoji="1" lang="ja-JP" altLang="ja-JP" sz="1100">
              <a:solidFill>
                <a:schemeClr val="dk1"/>
              </a:solidFill>
              <a:effectLst/>
              <a:latin typeface="+mn-lt"/>
              <a:ea typeface="+mn-ea"/>
              <a:cs typeface="+mn-cs"/>
            </a:rPr>
            <a:t>　引き続き，地方債の適正な発行と財政健全化に努めていく。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発行抑制に努めていたこともあり，元利償還金額は年々減少してきたが，普通交付税の不交付団体であった令和元年度において地方税の減少に伴う減収補てん債の借入を余儀なくされたことから，一般会計等に係る地方債の現在高が令和元年度に一時的に増加し，その後は適正に償還している。</a:t>
          </a:r>
          <a:endParaRPr lang="ja-JP" altLang="ja-JP" sz="1400">
            <a:effectLst/>
          </a:endParaRPr>
        </a:p>
        <a:p>
          <a:r>
            <a:rPr kumimoji="1" lang="ja-JP" altLang="ja-JP" sz="1100">
              <a:solidFill>
                <a:schemeClr val="dk1"/>
              </a:solidFill>
              <a:effectLst/>
              <a:latin typeface="+mn-lt"/>
              <a:ea typeface="+mn-ea"/>
              <a:cs typeface="+mn-cs"/>
            </a:rPr>
            <a:t>　今後も地方債の適正な発行と財政健全化に努めていくこととするが，普通交付税の算定にあたり不確定要素の多い法人町民税が算定基準となっていることから，今後も不交付（または少額交付）に伴う減収補てん債の借入を余儀なくされる可能性があるため，地方債現在高のみならず，基金の運用についてもしっかり管理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財政調整基金は微増が続いている。令和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年度から始まる大規模な普通建設事業（小学校改築事業）に備えて特定目的基金への積立てを行ったことにより基金全体額が増加していたが令和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年度から取崩のフェーズに移行したため，</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百万円減額となった。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当町は平成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年度から普通交付税の不交付団体（または少額交付団体）であり，今後もその傾向が予想されることから，年度間の財源調整の命綱である財政調整基金については標準財政規模の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程度を確保することとし，地方税の増収が見込まれる年度では今後見込まれる公共施設等の維持・修繕及び長寿命化等に対応するために目的基金への積立てをするとともに，地方債の発行と調整しつつ，適正な基金管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年度は主に次の基金について事業を行っている。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）大和町特定防衛施設周辺整備調整交付金事業基金・・・あんしん子育て医療費助成事業（</a:t>
          </a:r>
          <a:r>
            <a:rPr kumimoji="1" lang="en-US" altLang="ja-JP" sz="1100">
              <a:solidFill>
                <a:schemeClr val="dk1"/>
              </a:solidFill>
              <a:effectLst/>
              <a:latin typeface="+mn-lt"/>
              <a:ea typeface="+mn-ea"/>
              <a:cs typeface="+mn-cs"/>
            </a:rPr>
            <a:t>85,000</a:t>
          </a:r>
          <a:r>
            <a:rPr kumimoji="1" lang="ja-JP" altLang="ja-JP" sz="1100">
              <a:solidFill>
                <a:schemeClr val="dk1"/>
              </a:solidFill>
              <a:effectLst/>
              <a:latin typeface="+mn-lt"/>
              <a:ea typeface="+mn-ea"/>
              <a:cs typeface="+mn-cs"/>
            </a:rPr>
            <a:t>千円），学校</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環境整備事業（</a:t>
          </a:r>
          <a:r>
            <a:rPr kumimoji="1" lang="en-US" altLang="ja-JP" sz="1100">
              <a:solidFill>
                <a:schemeClr val="dk1"/>
              </a:solidFill>
              <a:effectLst/>
              <a:latin typeface="+mn-lt"/>
              <a:ea typeface="+mn-ea"/>
              <a:cs typeface="+mn-cs"/>
            </a:rPr>
            <a:t>4,200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）大和町長寿社会対策基金・・・敬老事業（</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）大和町ふるさと応援基金・・・四十八滝運動公園オートキャンプ場新設工事（工事・看板・照明灯）　他（</a:t>
          </a:r>
          <a:r>
            <a:rPr kumimoji="1" lang="en-US" altLang="ja-JP" sz="1100">
              <a:solidFill>
                <a:schemeClr val="dk1"/>
              </a:solidFill>
              <a:effectLst/>
              <a:latin typeface="+mn-lt"/>
              <a:ea typeface="+mn-ea"/>
              <a:cs typeface="+mn-cs"/>
            </a:rPr>
            <a:t>17,799</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）森林環境譲与税基金・・・・・林道整備　他（</a:t>
          </a:r>
          <a:r>
            <a:rPr kumimoji="1" lang="en-US" altLang="ja-JP" sz="1100">
              <a:solidFill>
                <a:schemeClr val="dk1"/>
              </a:solidFill>
              <a:effectLst/>
              <a:latin typeface="+mn-lt"/>
              <a:ea typeface="+mn-ea"/>
              <a:cs typeface="+mn-cs"/>
            </a:rPr>
            <a:t>9,518</a:t>
          </a:r>
          <a:r>
            <a:rPr kumimoji="1" lang="ja-JP" altLang="ja-JP" sz="1100">
              <a:solidFill>
                <a:schemeClr val="dk1"/>
              </a:solidFill>
              <a:effectLst/>
              <a:latin typeface="+mn-lt"/>
              <a:ea typeface="+mn-ea"/>
              <a:cs typeface="+mn-cs"/>
            </a:rPr>
            <a:t>千円）</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3,432</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減額の主な要因は，令和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年度に学校校舎の改修事業に備えて学校校舎建設基金に積立てを行ったこと等による影響が大きい。</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動向に注視しながら，施設の長寿命化等に伴う普通建設事業が控えていることから，目的基金への積立てを行うことにより財源の平準化に努める。また，基金の目的が類似するものについては，廃止・統合を行い，より弾力的な運用が図られるよう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2,822</a:t>
          </a:r>
          <a:r>
            <a:rPr kumimoji="1" lang="ja-JP" altLang="ja-JP" sz="1100">
              <a:solidFill>
                <a:schemeClr val="dk1"/>
              </a:solidFill>
              <a:effectLst/>
              <a:latin typeface="+mn-lt"/>
              <a:ea typeface="+mn-ea"/>
              <a:cs typeface="+mn-cs"/>
            </a:rPr>
            <a:t>百万円で，標準財政規模の</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％を確保した。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当町は平成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年度から普通交付税の不交付団体（または少額交付団体）であり，今後もその傾向が予想されることから，年度間の財源調整の命綱である財政調整基金については標準財政規模の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程度を確保することとし，地方税の増収が見込まれる年度では今後見込まれる公共施設等の維持・修繕及び長寿命化等に対応するために目的基金への積立てをするとともに，地方債の発行と調整しつつ，適正な基金管理に努め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百万円で推移している。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財政調整基金の動向を注視しながら，財政健全化に努める。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28,179
27,768
225.49
14,266,665
13,267,054
544,574
7,880,804
4,827,363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財政力指数は前年度から</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ポイント減少しているものの，依然として</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年度までは普通交付税の不交付団体であったが，令和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年度は交付団体，令和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年度は年度当初は不交付と算定されていたが，年度中に臨時経済対策費の追加加算があり，交付団体となった。平成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財政力指数の急上昇は町税，とりわけ法人町民税について，町内企業の業績を反映して増収傾向となっていることが主な要因であるが，単年度決算でみると法人町民税は経済情勢に大きく左右されるため，歳入については現年度税収等のみならず，基金と起債などのバランスを意識して，中長期的な視点で財政運営を図っ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839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705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241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経常収支率は前年度より</a:t>
          </a:r>
          <a:r>
            <a:rPr kumimoji="1" lang="en-US" altLang="ja-JP" sz="1100" b="0" i="0" baseline="0">
              <a:solidFill>
                <a:schemeClr val="dk1"/>
              </a:solidFill>
              <a:effectLst/>
              <a:latin typeface="+mn-lt"/>
              <a:ea typeface="+mn-ea"/>
              <a:cs typeface="+mn-cs"/>
            </a:rPr>
            <a:t>5.7</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85.3</a:t>
          </a:r>
          <a:r>
            <a:rPr kumimoji="1" lang="ja-JP" altLang="ja-JP" sz="1100" b="0" i="0" baseline="0">
              <a:solidFill>
                <a:schemeClr val="dk1"/>
              </a:solidFill>
              <a:effectLst/>
              <a:latin typeface="+mn-lt"/>
              <a:ea typeface="+mn-ea"/>
              <a:cs typeface="+mn-cs"/>
            </a:rPr>
            <a:t>％となり，類似の</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団体中</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経常収支比率は，経常経費充当一般財源（分子）を経常的一般財源（分母）で除して算出されるが，令和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年度は分母に含まれる普通交付税が交付</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されたことが影響している。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09478"/>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140716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8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64</xdr:row>
      <xdr:rowOff>140716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1430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63</xdr:row>
      <xdr:rowOff>12954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633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人当たり人件費・物件費等決算額は前年度より</a:t>
          </a:r>
          <a:r>
            <a:rPr kumimoji="1" lang="en-US" altLang="ja-JP" sz="1100">
              <a:solidFill>
                <a:schemeClr val="dk1"/>
              </a:solidFill>
              <a:effectLst/>
              <a:latin typeface="+mn-lt"/>
              <a:ea typeface="+mn-ea"/>
              <a:cs typeface="+mn-cs"/>
            </a:rPr>
            <a:t>10,783</a:t>
          </a:r>
          <a:r>
            <a:rPr kumimoji="1" lang="ja-JP" altLang="ja-JP"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169,656</a:t>
          </a:r>
          <a:r>
            <a:rPr kumimoji="1" lang="ja-JP" altLang="ja-JP" sz="1100">
              <a:solidFill>
                <a:schemeClr val="dk1"/>
              </a:solidFill>
              <a:effectLst/>
              <a:latin typeface="+mn-lt"/>
              <a:ea typeface="+mn-ea"/>
              <a:cs typeface="+mn-cs"/>
            </a:rPr>
            <a:t>円となり，類似の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類似団体より増加している要因として，物件費等のうち，吉岡小学校改築事業に伴う仮設校舎等賃貸借開始が主な要因である。今後も適正な施設管理及び経費の削減に努める。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126552</xdr:rowOff>
    </xdr:from>
    <xdr:to>
      <xdr:col>23</xdr:col>
      <xdr:colOff>133350</xdr:colOff>
      <xdr:row>84</xdr:row>
      <xdr:rowOff>20149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56902"/>
          <a:ext cx="838200" cy="6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118987</xdr:rowOff>
    </xdr:from>
    <xdr:to>
      <xdr:col>19</xdr:col>
      <xdr:colOff>133350</xdr:colOff>
      <xdr:row>83</xdr:row>
      <xdr:rowOff>126552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49337"/>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140830</xdr:rowOff>
    </xdr:from>
    <xdr:to>
      <xdr:col>15</xdr:col>
      <xdr:colOff>82550</xdr:colOff>
      <xdr:row>83</xdr:row>
      <xdr:rowOff>118987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9730"/>
          <a:ext cx="889000" cy="1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100775</xdr:rowOff>
    </xdr:from>
    <xdr:to>
      <xdr:col>11</xdr:col>
      <xdr:colOff>31750</xdr:colOff>
      <xdr:row>82</xdr:row>
      <xdr:rowOff>140830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59675"/>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140799</xdr:rowOff>
    </xdr:from>
    <xdr:to>
      <xdr:col>23</xdr:col>
      <xdr:colOff>184150</xdr:colOff>
      <xdr:row>84</xdr:row>
      <xdr:rowOff>70949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112876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4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75752</xdr:rowOff>
    </xdr:from>
    <xdr:to>
      <xdr:col>19</xdr:col>
      <xdr:colOff>184150</xdr:colOff>
      <xdr:row>84</xdr:row>
      <xdr:rowOff>5902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162129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9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68187</xdr:rowOff>
    </xdr:from>
    <xdr:to>
      <xdr:col>15</xdr:col>
      <xdr:colOff>133350</xdr:colOff>
      <xdr:row>83</xdr:row>
      <xdr:rowOff>169787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154564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8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90030</xdr:rowOff>
    </xdr:from>
    <xdr:to>
      <xdr:col>11</xdr:col>
      <xdr:colOff>82550</xdr:colOff>
      <xdr:row>83</xdr:row>
      <xdr:rowOff>20180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3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49975</xdr:rowOff>
    </xdr:from>
    <xdr:to>
      <xdr:col>7</xdr:col>
      <xdr:colOff>31750</xdr:colOff>
      <xdr:row>82</xdr:row>
      <xdr:rowOff>151575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136352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9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となり，全国市平均及び全国町村平均を下回っている。今後も人事院勧告に準拠し，適正化に努める。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84</xdr:row>
      <xdr:rowOff>30843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464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30843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81643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83</xdr:row>
      <xdr:rowOff>29936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863864"/>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人当たりの職員数は前年度から</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人となり，類似</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全国平均及び宮城県平均を下回った状態が続いているが，退職職員の増加等に対応するため職員採用を進めていることが増加傾向の要因となっている。今後も職員平均年齢の推移や将来の人口動向を考慮したうえで，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151221</xdr:rowOff>
    </xdr:from>
    <xdr:to>
      <xdr:col>81</xdr:col>
      <xdr:colOff>44450</xdr:colOff>
      <xdr:row>60</xdr:row>
      <xdr:rowOff>156391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8221"/>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151221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2960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137432</xdr:rowOff>
    </xdr:from>
    <xdr:to>
      <xdr:col>72</xdr:col>
      <xdr:colOff>203200</xdr:colOff>
      <xdr:row>60</xdr:row>
      <xdr:rowOff>142603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443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90896</xdr:rowOff>
    </xdr:from>
    <xdr:to>
      <xdr:col>68</xdr:col>
      <xdr:colOff>152400</xdr:colOff>
      <xdr:row>60</xdr:row>
      <xdr:rowOff>137432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7789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105591</xdr:rowOff>
    </xdr:from>
    <xdr:to>
      <xdr:col>81</xdr:col>
      <xdr:colOff>95250</xdr:colOff>
      <xdr:row>61</xdr:row>
      <xdr:rowOff>35741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77668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100421</xdr:rowOff>
    </xdr:from>
    <xdr:to>
      <xdr:col>77</xdr:col>
      <xdr:colOff>95250</xdr:colOff>
      <xdr:row>61</xdr:row>
      <xdr:rowOff>30571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7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91803</xdr:rowOff>
    </xdr:from>
    <xdr:to>
      <xdr:col>73</xdr:col>
      <xdr:colOff>44450</xdr:colOff>
      <xdr:row>61</xdr:row>
      <xdr:rowOff>21953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6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40096</xdr:rowOff>
    </xdr:from>
    <xdr:to>
      <xdr:col>64</xdr:col>
      <xdr:colOff>152400</xdr:colOff>
      <xdr:row>60</xdr:row>
      <xdr:rowOff>141696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126473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となり，類似の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これは，算定式の分子となる元利償還金の増によるものである。近年，元利償還金は償還終了により減少してきたが，不交付団体であった令和元年度に歳入不足（町税の減収）を理由に減収補てん債還を借り入れ，その元金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年度から始まったことによる増加である。また，下水道事業会計において地方債の財源に充てたと認められる繰入金の増（</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百万円）に伴い実質公債費比率の上昇が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ポイントとなったものである。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76926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3687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7983</xdr:rowOff>
    </xdr:from>
    <xdr:to>
      <xdr:col>77</xdr:col>
      <xdr:colOff>44450</xdr:colOff>
      <xdr:row>38</xdr:row>
      <xdr:rowOff>21772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7983</xdr:rowOff>
    </xdr:from>
    <xdr:to>
      <xdr:col>72</xdr:col>
      <xdr:colOff>203200</xdr:colOff>
      <xdr:row>38</xdr:row>
      <xdr:rowOff>21772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49349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26126</xdr:rowOff>
    </xdr:from>
    <xdr:to>
      <xdr:col>81</xdr:col>
      <xdr:colOff>95250</xdr:colOff>
      <xdr:row>38</xdr:row>
      <xdr:rowOff>127726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42653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128633</xdr:rowOff>
    </xdr:from>
    <xdr:to>
      <xdr:col>73</xdr:col>
      <xdr:colOff>44450</xdr:colOff>
      <xdr:row>38</xdr:row>
      <xdr:rowOff>58782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68960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将来負担比率は将来負担額を充当可能財源等が上回り算定されなかった。</a:t>
          </a:r>
          <a:endParaRPr lang="ja-JP" altLang="ja-JP" sz="1400">
            <a:effectLst/>
          </a:endParaRPr>
        </a:p>
        <a:p>
          <a:r>
            <a:rPr kumimoji="1" lang="ja-JP" altLang="ja-JP" sz="1100">
              <a:solidFill>
                <a:schemeClr val="dk1"/>
              </a:solidFill>
              <a:effectLst/>
              <a:latin typeface="+mn-lt"/>
              <a:ea typeface="+mn-ea"/>
              <a:cs typeface="+mn-cs"/>
            </a:rPr>
            <a:t>　各年度の地方税の増減に伴う減収補てん債の発行，公共施設の老朽化に伴う更新及び自然災害の発生等により地方債の発行額が増加傾向にある。</a:t>
          </a:r>
          <a:endParaRPr lang="ja-JP" altLang="ja-JP" sz="1400">
            <a:effectLst/>
          </a:endParaRPr>
        </a:p>
        <a:p>
          <a:r>
            <a:rPr kumimoji="1" lang="ja-JP" altLang="ja-JP" sz="1100">
              <a:solidFill>
                <a:schemeClr val="dk1"/>
              </a:solidFill>
              <a:effectLst/>
              <a:latin typeface="+mn-lt"/>
              <a:ea typeface="+mn-ea"/>
              <a:cs typeface="+mn-cs"/>
            </a:rPr>
            <a:t>　引き続き，地方債の適正な発行と財政健全化に努める。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28,179
27,768
225.49
14,266,665
13,267,054
544,574
7,880,804
4,827,363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人件費は前年度から</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ポイント減少し</a:t>
          </a:r>
          <a:r>
            <a:rPr kumimoji="1" lang="en-US" altLang="ja-JP" sz="900">
              <a:solidFill>
                <a:schemeClr val="dk1"/>
              </a:solidFill>
              <a:effectLst/>
              <a:latin typeface="+mn-lt"/>
              <a:ea typeface="+mn-ea"/>
              <a:cs typeface="+mn-cs"/>
            </a:rPr>
            <a:t>17.8</a:t>
          </a:r>
          <a:r>
            <a:rPr kumimoji="1" lang="ja-JP" altLang="ja-JP" sz="900">
              <a:solidFill>
                <a:schemeClr val="dk1"/>
              </a:solidFill>
              <a:effectLst/>
              <a:latin typeface="+mn-lt"/>
              <a:ea typeface="+mn-ea"/>
              <a:cs typeface="+mn-cs"/>
            </a:rPr>
            <a:t>％となり，類似の</a:t>
          </a:r>
          <a:r>
            <a:rPr kumimoji="1" lang="en-US" altLang="ja-JP" sz="900">
              <a:solidFill>
                <a:schemeClr val="dk1"/>
              </a:solidFill>
              <a:effectLst/>
              <a:latin typeface="+mn-lt"/>
              <a:ea typeface="+mn-ea"/>
              <a:cs typeface="+mn-cs"/>
            </a:rPr>
            <a:t>99</a:t>
          </a:r>
          <a:r>
            <a:rPr kumimoji="1" lang="ja-JP" altLang="ja-JP" sz="900">
              <a:solidFill>
                <a:schemeClr val="dk1"/>
              </a:solidFill>
              <a:effectLst/>
              <a:latin typeface="+mn-lt"/>
              <a:ea typeface="+mn-ea"/>
              <a:cs typeface="+mn-cs"/>
            </a:rPr>
            <a:t>団体中</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位となっている。</a:t>
          </a:r>
          <a:endParaRPr lang="ja-JP" altLang="ja-JP" sz="900">
            <a:effectLst/>
          </a:endParaRPr>
        </a:p>
        <a:p>
          <a:r>
            <a:rPr kumimoji="1" lang="ja-JP" altLang="ja-JP" sz="900">
              <a:solidFill>
                <a:schemeClr val="dk1"/>
              </a:solidFill>
              <a:effectLst/>
              <a:latin typeface="+mn-lt"/>
              <a:ea typeface="+mn-ea"/>
              <a:cs typeface="+mn-cs"/>
            </a:rPr>
            <a:t>　分子となる人件費等については職員数増と会計年度任用職員増の影響で前年度比</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百万円増となっているが，他方，分母の経常経費充当一般財源については普通交付税が交付されたことに伴い，前年度比</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百万円増となっており，結果的に</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ポイント減少した。</a:t>
          </a:r>
          <a:endParaRPr lang="ja-JP" altLang="ja-JP" sz="900">
            <a:effectLst/>
          </a:endParaRPr>
        </a:p>
        <a:p>
          <a:r>
            <a:rPr kumimoji="1" lang="ja-JP" altLang="ja-JP" sz="900">
              <a:solidFill>
                <a:schemeClr val="dk1"/>
              </a:solidFill>
              <a:effectLst/>
              <a:latin typeface="+mn-lt"/>
              <a:ea typeface="+mn-ea"/>
              <a:cs typeface="+mn-cs"/>
            </a:rPr>
            <a:t>　会計年度任用職員制度及び職員の定員管理について，今後も適正な運用管理に努める。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48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％となり，類似の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今年度は吉岡小学校改築事業に伴う仮設校舎等賃貸借経費の増が大きく影響している。ポイントが減少したものの全国平均及び宮城県平均を大きく上回り，物件費に係る経常収支比率も高い傾向であるため，事業見直しと経費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33274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4417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21</xdr:row>
      <xdr:rowOff>33274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4053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21</xdr:row>
      <xdr:rowOff>78994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240532"/>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21844</xdr:rowOff>
    </xdr:from>
    <xdr:to>
      <xdr:col>69</xdr:col>
      <xdr:colOff>92075</xdr:colOff>
      <xdr:row>21</xdr:row>
      <xdr:rowOff>78994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5084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153924</xdr:rowOff>
    </xdr:from>
    <xdr:to>
      <xdr:col>78</xdr:col>
      <xdr:colOff>120650</xdr:colOff>
      <xdr:row>21</xdr:row>
      <xdr:rowOff>84074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68851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66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103632</xdr:rowOff>
    </xdr:from>
    <xdr:to>
      <xdr:col>74</xdr:col>
      <xdr:colOff>31750</xdr:colOff>
      <xdr:row>19</xdr:row>
      <xdr:rowOff>33782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18559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28194</xdr:rowOff>
    </xdr:from>
    <xdr:to>
      <xdr:col>69</xdr:col>
      <xdr:colOff>142875</xdr:colOff>
      <xdr:row>21</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6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114571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7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142494</xdr:rowOff>
    </xdr:from>
    <xdr:to>
      <xdr:col>65</xdr:col>
      <xdr:colOff>53975</xdr:colOff>
      <xdr:row>20</xdr:row>
      <xdr:rowOff>72644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4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57421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％となり，類似の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子育て支援，高齢者福祉に関する扶助費は今後も増加することが見込まれているが，障害福祉については対象者一人当たりの経費が大きいことから，対象者数の増減により年度間の増減差が大きくなる傾向にある。今後も適正な事業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58</xdr:row>
      <xdr:rowOff>83457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26815"/>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58</xdr:row>
      <xdr:rowOff>83457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832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その他は前年度より</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％となり，類似の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位と昨年度と比較し大幅に改善されている。</a:t>
          </a:r>
          <a:endParaRPr lang="ja-JP" altLang="ja-JP" sz="1400">
            <a:effectLst/>
          </a:endParaRPr>
        </a:p>
        <a:p>
          <a:r>
            <a:rPr kumimoji="1" lang="ja-JP" altLang="ja-JP" sz="1100">
              <a:solidFill>
                <a:schemeClr val="dk1"/>
              </a:solidFill>
              <a:effectLst/>
              <a:latin typeface="+mn-lt"/>
              <a:ea typeface="+mn-ea"/>
              <a:cs typeface="+mn-cs"/>
            </a:rPr>
            <a:t>　要因としては，前年度に吉岡小学校改築事業に伴い，学校校舎建設基金を約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億円積立したことによる影響が大きい。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59</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6557"/>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59</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96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57</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247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247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％となり，類似の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要因としては，コロナ関連事業，上下水道料金の基本料金減免による繰出金等の増加が主な要因となっていることが挙げられる。</a:t>
          </a:r>
          <a:endParaRPr lang="ja-JP" altLang="ja-JP" sz="1400">
            <a:effectLst/>
          </a:endParaRPr>
        </a:p>
        <a:p>
          <a:r>
            <a:rPr kumimoji="1" lang="ja-JP" altLang="ja-JP" sz="1100">
              <a:solidFill>
                <a:schemeClr val="dk1"/>
              </a:solidFill>
              <a:effectLst/>
              <a:latin typeface="+mn-lt"/>
              <a:ea typeface="+mn-ea"/>
              <a:cs typeface="+mn-cs"/>
            </a:rPr>
            <a:t>　継続して全国平均及び宮城県平均を上回っていることから，事業見直しと経費削減に努めていく。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38</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606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38</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86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38</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043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％となり，類似の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要因としては，借入</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7,050</a:t>
          </a:r>
          <a:r>
            <a:rPr kumimoji="1" lang="ja-JP" altLang="ja-JP" sz="1100">
              <a:solidFill>
                <a:schemeClr val="dk1"/>
              </a:solidFill>
              <a:effectLst/>
              <a:latin typeface="+mn-lt"/>
              <a:ea typeface="+mn-ea"/>
              <a:cs typeface="+mn-cs"/>
            </a:rPr>
            <a:t>万円に対し，元金償還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1,941</a:t>
          </a:r>
          <a:r>
            <a:rPr kumimoji="1" lang="ja-JP" altLang="ja-JP" sz="1100">
              <a:solidFill>
                <a:schemeClr val="dk1"/>
              </a:solidFill>
              <a:effectLst/>
              <a:latin typeface="+mn-lt"/>
              <a:ea typeface="+mn-ea"/>
              <a:cs typeface="+mn-cs"/>
            </a:rPr>
            <a:t>万円となったことによるものである。今後も地方債の適正な発行と財政健全化に努める。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106426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9331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106426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924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92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23622</xdr:rowOff>
    </xdr:from>
    <xdr:to>
      <xdr:col>24</xdr:col>
      <xdr:colOff>76200</xdr:colOff>
      <xdr:row>75</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40149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公債費以外は前年度より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77.7</a:t>
          </a:r>
          <a:r>
            <a:rPr kumimoji="1" lang="ja-JP" altLang="ja-JP" sz="1100">
              <a:solidFill>
                <a:schemeClr val="dk1"/>
              </a:solidFill>
              <a:effectLst/>
              <a:latin typeface="+mn-lt"/>
              <a:ea typeface="+mn-ea"/>
              <a:cs typeface="+mn-cs"/>
            </a:rPr>
            <a:t>％となり，類似の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位と大きく改善された。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要因としては，公債費以外の各経費に係る分母の経常経費充当一般財源については普通交付税が交付されたことに伴い，前年度比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百万円増となったことによる影響が大きい。全国平均よりも低いことから，今後は事業の見直しや経費節減等に努めていく。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20320</xdr:rowOff>
    </xdr:from>
    <xdr:to>
      <xdr:col>82</xdr:col>
      <xdr:colOff>107950</xdr:colOff>
      <xdr:row>80</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648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39370</xdr:rowOff>
    </xdr:from>
    <xdr:to>
      <xdr:col>78</xdr:col>
      <xdr:colOff>69850</xdr:colOff>
      <xdr:row>80</xdr:row>
      <xdr:rowOff>96520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55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27939</xdr:rowOff>
    </xdr:from>
    <xdr:to>
      <xdr:col>73</xdr:col>
      <xdr:colOff>180975</xdr:colOff>
      <xdr:row>80</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724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79</xdr:row>
      <xdr:rowOff>27939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19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140970</xdr:rowOff>
    </xdr:from>
    <xdr:to>
      <xdr:col>82</xdr:col>
      <xdr:colOff>158750</xdr:colOff>
      <xdr:row>79</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113047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45720</xdr:rowOff>
    </xdr:from>
    <xdr:to>
      <xdr:col>74</xdr:col>
      <xdr:colOff>31750</xdr:colOff>
      <xdr:row>80</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132097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88916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9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69866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161954</xdr:rowOff>
    </xdr:from>
    <xdr:to>
      <xdr:col>29</xdr:col>
      <xdr:colOff>127000</xdr:colOff>
      <xdr:row>17</xdr:row>
      <xdr:rowOff>164991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24229"/>
          <a:ext cx="6477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161954</xdr:rowOff>
    </xdr:from>
    <xdr:to>
      <xdr:col>26</xdr:col>
      <xdr:colOff>50800</xdr:colOff>
      <xdr:row>17</xdr:row>
      <xdr:rowOff>169482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4229"/>
          <a:ext cx="698500" cy="7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168257</xdr:rowOff>
    </xdr:from>
    <xdr:to>
      <xdr:col>22</xdr:col>
      <xdr:colOff>114300</xdr:colOff>
      <xdr:row>17</xdr:row>
      <xdr:rowOff>169482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0532"/>
          <a:ext cx="698500" cy="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168257</xdr:rowOff>
    </xdr:from>
    <xdr:to>
      <xdr:col>18</xdr:col>
      <xdr:colOff>177800</xdr:colOff>
      <xdr:row>18</xdr:row>
      <xdr:rowOff>83234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0532"/>
          <a:ext cx="698500" cy="8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114191</xdr:rowOff>
    </xdr:from>
    <xdr:to>
      <xdr:col>29</xdr:col>
      <xdr:colOff>177800</xdr:colOff>
      <xdr:row>18</xdr:row>
      <xdr:rowOff>44341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86268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111154</xdr:rowOff>
    </xdr:from>
    <xdr:to>
      <xdr:col>26</xdr:col>
      <xdr:colOff>101600</xdr:colOff>
      <xdr:row>18</xdr:row>
      <xdr:rowOff>41304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26081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118682</xdr:rowOff>
    </xdr:from>
    <xdr:to>
      <xdr:col>22</xdr:col>
      <xdr:colOff>165100</xdr:colOff>
      <xdr:row>18</xdr:row>
      <xdr:rowOff>48832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33609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117457</xdr:rowOff>
    </xdr:from>
    <xdr:to>
      <xdr:col>19</xdr:col>
      <xdr:colOff>38100</xdr:colOff>
      <xdr:row>18</xdr:row>
      <xdr:rowOff>47607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32384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32434</xdr:rowOff>
    </xdr:from>
    <xdr:to>
      <xdr:col>15</xdr:col>
      <xdr:colOff>101600</xdr:colOff>
      <xdr:row>18</xdr:row>
      <xdr:rowOff>134034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118811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58268</xdr:rowOff>
    </xdr:from>
    <xdr:to>
      <xdr:col>29</xdr:col>
      <xdr:colOff>127000</xdr:colOff>
      <xdr:row>36</xdr:row>
      <xdr:rowOff>132372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1518"/>
          <a:ext cx="647700" cy="7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132372</xdr:rowOff>
    </xdr:from>
    <xdr:to>
      <xdr:col>26</xdr:col>
      <xdr:colOff>50800</xdr:colOff>
      <xdr:row>37</xdr:row>
      <xdr:rowOff>32321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85622"/>
          <a:ext cx="698500" cy="7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167005</xdr:rowOff>
    </xdr:from>
    <xdr:to>
      <xdr:col>22</xdr:col>
      <xdr:colOff>114300</xdr:colOff>
      <xdr:row>37</xdr:row>
      <xdr:rowOff>32321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20255"/>
          <a:ext cx="698500" cy="3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167005</xdr:rowOff>
    </xdr:from>
    <xdr:to>
      <xdr:col>18</xdr:col>
      <xdr:colOff>177800</xdr:colOff>
      <xdr:row>37</xdr:row>
      <xdr:rowOff>4375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20255"/>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7468</xdr:rowOff>
    </xdr:from>
    <xdr:to>
      <xdr:col>29</xdr:col>
      <xdr:colOff>177800</xdr:colOff>
      <xdr:row>36</xdr:row>
      <xdr:rowOff>109068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322445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81572</xdr:rowOff>
    </xdr:from>
    <xdr:to>
      <xdr:col>26</xdr:col>
      <xdr:colOff>101600</xdr:colOff>
      <xdr:row>37</xdr:row>
      <xdr:rowOff>11722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3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167949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2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152971</xdr:rowOff>
    </xdr:from>
    <xdr:to>
      <xdr:col>22</xdr:col>
      <xdr:colOff>165100</xdr:colOff>
      <xdr:row>37</xdr:row>
      <xdr:rowOff>83121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0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67898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9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116205</xdr:rowOff>
    </xdr:from>
    <xdr:to>
      <xdr:col>19</xdr:col>
      <xdr:colOff>38100</xdr:colOff>
      <xdr:row>37</xdr:row>
      <xdr:rowOff>46355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125025</xdr:rowOff>
    </xdr:from>
    <xdr:to>
      <xdr:col>15</xdr:col>
      <xdr:colOff>101600</xdr:colOff>
      <xdr:row>37</xdr:row>
      <xdr:rowOff>55175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39952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28,179
27,768
225.49
14,266,665
13,267,054
544,574
7,880,804
4,827,363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100533</xdr:rowOff>
    </xdr:from>
    <xdr:to>
      <xdr:col>24</xdr:col>
      <xdr:colOff>63500</xdr:colOff>
      <xdr:row>37</xdr:row>
      <xdr:rowOff>105353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4183"/>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105353</xdr:rowOff>
    </xdr:from>
    <xdr:to>
      <xdr:col>19</xdr:col>
      <xdr:colOff>177800</xdr:colOff>
      <xdr:row>37</xdr:row>
      <xdr:rowOff>120021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9003"/>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120021</xdr:rowOff>
    </xdr:from>
    <xdr:to>
      <xdr:col>15</xdr:col>
      <xdr:colOff>50800</xdr:colOff>
      <xdr:row>38</xdr:row>
      <xdr:rowOff>27686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3671"/>
          <a:ext cx="889000" cy="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27686</xdr:rowOff>
    </xdr:from>
    <xdr:to>
      <xdr:col>10</xdr:col>
      <xdr:colOff>114300</xdr:colOff>
      <xdr:row>38</xdr:row>
      <xdr:rowOff>108286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2786"/>
          <a:ext cx="889000" cy="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49733</xdr:rowOff>
    </xdr:from>
    <xdr:to>
      <xdr:col>24</xdr:col>
      <xdr:colOff>114300</xdr:colOff>
      <xdr:row>37</xdr:row>
      <xdr:rowOff>151333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28160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54553</xdr:rowOff>
    </xdr:from>
    <xdr:to>
      <xdr:col>20</xdr:col>
      <xdr:colOff>38100</xdr:colOff>
      <xdr:row>37</xdr:row>
      <xdr:rowOff>156153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147279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69221</xdr:rowOff>
    </xdr:from>
    <xdr:to>
      <xdr:col>15</xdr:col>
      <xdr:colOff>101600</xdr:colOff>
      <xdr:row>37</xdr:row>
      <xdr:rowOff>170821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161948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148336</xdr:rowOff>
    </xdr:from>
    <xdr:to>
      <xdr:col>10</xdr:col>
      <xdr:colOff>165100</xdr:colOff>
      <xdr:row>38</xdr:row>
      <xdr:rowOff>78486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69613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57486</xdr:rowOff>
    </xdr:from>
    <xdr:to>
      <xdr:col>6</xdr:col>
      <xdr:colOff>38100</xdr:colOff>
      <xdr:row>38</xdr:row>
      <xdr:rowOff>159086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150213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132423</xdr:rowOff>
    </xdr:from>
    <xdr:to>
      <xdr:col>24</xdr:col>
      <xdr:colOff>63500</xdr:colOff>
      <xdr:row>57</xdr:row>
      <xdr:rowOff>85164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3623"/>
          <a:ext cx="838200" cy="1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59888</xdr:rowOff>
    </xdr:from>
    <xdr:to>
      <xdr:col>19</xdr:col>
      <xdr:colOff>177800</xdr:colOff>
      <xdr:row>57</xdr:row>
      <xdr:rowOff>85164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32538"/>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59888</xdr:rowOff>
    </xdr:from>
    <xdr:to>
      <xdr:col>15</xdr:col>
      <xdr:colOff>50800</xdr:colOff>
      <xdr:row>57</xdr:row>
      <xdr:rowOff>156632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2538"/>
          <a:ext cx="889000" cy="9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156632</xdr:rowOff>
    </xdr:from>
    <xdr:to>
      <xdr:col>10</xdr:col>
      <xdr:colOff>114300</xdr:colOff>
      <xdr:row>58</xdr:row>
      <xdr:rowOff>25697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9282"/>
          <a:ext cx="889000" cy="4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81623</xdr:rowOff>
    </xdr:from>
    <xdr:to>
      <xdr:col>24</xdr:col>
      <xdr:colOff>114300</xdr:colOff>
      <xdr:row>57</xdr:row>
      <xdr:rowOff>11773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104500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34364</xdr:rowOff>
    </xdr:from>
    <xdr:to>
      <xdr:col>20</xdr:col>
      <xdr:colOff>38100</xdr:colOff>
      <xdr:row>57</xdr:row>
      <xdr:rowOff>135964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152491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9088</xdr:rowOff>
    </xdr:from>
    <xdr:to>
      <xdr:col>15</xdr:col>
      <xdr:colOff>101600</xdr:colOff>
      <xdr:row>57</xdr:row>
      <xdr:rowOff>110688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127215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5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105832</xdr:rowOff>
    </xdr:from>
    <xdr:to>
      <xdr:col>10</xdr:col>
      <xdr:colOff>165100</xdr:colOff>
      <xdr:row>58</xdr:row>
      <xdr:rowOff>35982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52509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146347</xdr:rowOff>
    </xdr:from>
    <xdr:to>
      <xdr:col>6</xdr:col>
      <xdr:colOff>38100</xdr:colOff>
      <xdr:row>58</xdr:row>
      <xdr:rowOff>76497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38019</xdr:rowOff>
    </xdr:from>
    <xdr:to>
      <xdr:col>24</xdr:col>
      <xdr:colOff>63500</xdr:colOff>
      <xdr:row>75</xdr:row>
      <xdr:rowOff>109844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725319"/>
          <a:ext cx="838200" cy="2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38019</xdr:rowOff>
    </xdr:from>
    <xdr:to>
      <xdr:col>19</xdr:col>
      <xdr:colOff>177800</xdr:colOff>
      <xdr:row>75</xdr:row>
      <xdr:rowOff>30795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725319"/>
          <a:ext cx="889000" cy="1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30795</xdr:rowOff>
    </xdr:from>
    <xdr:to>
      <xdr:col>15</xdr:col>
      <xdr:colOff>50800</xdr:colOff>
      <xdr:row>77</xdr:row>
      <xdr:rowOff>69794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89545"/>
          <a:ext cx="889000" cy="3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116474</xdr:rowOff>
    </xdr:from>
    <xdr:to>
      <xdr:col>10</xdr:col>
      <xdr:colOff>114300</xdr:colOff>
      <xdr:row>77</xdr:row>
      <xdr:rowOff>69794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46674"/>
          <a:ext cx="889000" cy="1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59044</xdr:rowOff>
    </xdr:from>
    <xdr:to>
      <xdr:col>24</xdr:col>
      <xdr:colOff>114300</xdr:colOff>
      <xdr:row>75</xdr:row>
      <xdr:rowOff>160644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81921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158669</xdr:rowOff>
    </xdr:from>
    <xdr:to>
      <xdr:col>20</xdr:col>
      <xdr:colOff>38100</xdr:colOff>
      <xdr:row>74</xdr:row>
      <xdr:rowOff>88819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6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105346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4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151445</xdr:rowOff>
    </xdr:from>
    <xdr:to>
      <xdr:col>15</xdr:col>
      <xdr:colOff>101600</xdr:colOff>
      <xdr:row>75</xdr:row>
      <xdr:rowOff>81595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98122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6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18994</xdr:rowOff>
    </xdr:from>
    <xdr:to>
      <xdr:col>10</xdr:col>
      <xdr:colOff>165100</xdr:colOff>
      <xdr:row>77</xdr:row>
      <xdr:rowOff>120594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137121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65674</xdr:rowOff>
    </xdr:from>
    <xdr:to>
      <xdr:col>6</xdr:col>
      <xdr:colOff>38100</xdr:colOff>
      <xdr:row>76</xdr:row>
      <xdr:rowOff>167274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155561</xdr:rowOff>
    </xdr:from>
    <xdr:to>
      <xdr:col>24</xdr:col>
      <xdr:colOff>63500</xdr:colOff>
      <xdr:row>95</xdr:row>
      <xdr:rowOff>46202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71861"/>
          <a:ext cx="838200" cy="6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155561</xdr:rowOff>
    </xdr:from>
    <xdr:to>
      <xdr:col>19</xdr:col>
      <xdr:colOff>177800</xdr:colOff>
      <xdr:row>96</xdr:row>
      <xdr:rowOff>86196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71861"/>
          <a:ext cx="889000" cy="27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86196</xdr:rowOff>
    </xdr:from>
    <xdr:to>
      <xdr:col>15</xdr:col>
      <xdr:colOff>50800</xdr:colOff>
      <xdr:row>96</xdr:row>
      <xdr:rowOff>109851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45396"/>
          <a:ext cx="8890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109851</xdr:rowOff>
    </xdr:from>
    <xdr:to>
      <xdr:col>10</xdr:col>
      <xdr:colOff>114300</xdr:colOff>
      <xdr:row>97</xdr:row>
      <xdr:rowOff>22341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9051"/>
          <a:ext cx="889000" cy="8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166852</xdr:rowOff>
    </xdr:from>
    <xdr:to>
      <xdr:col>24</xdr:col>
      <xdr:colOff>114300</xdr:colOff>
      <xdr:row>95</xdr:row>
      <xdr:rowOff>97002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18279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104761</xdr:rowOff>
    </xdr:from>
    <xdr:to>
      <xdr:col>20</xdr:col>
      <xdr:colOff>38100</xdr:colOff>
      <xdr:row>95</xdr:row>
      <xdr:rowOff>34911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51438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9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35396</xdr:rowOff>
    </xdr:from>
    <xdr:to>
      <xdr:col>15</xdr:col>
      <xdr:colOff>101600</xdr:colOff>
      <xdr:row>96</xdr:row>
      <xdr:rowOff>136996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153523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59051</xdr:rowOff>
    </xdr:from>
    <xdr:to>
      <xdr:col>10</xdr:col>
      <xdr:colOff>165100</xdr:colOff>
      <xdr:row>96</xdr:row>
      <xdr:rowOff>160651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142991</xdr:rowOff>
    </xdr:from>
    <xdr:to>
      <xdr:col>6</xdr:col>
      <xdr:colOff>38100</xdr:colOff>
      <xdr:row>97</xdr:row>
      <xdr:rowOff>73141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89668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100998</xdr:rowOff>
    </xdr:from>
    <xdr:to>
      <xdr:col>55</xdr:col>
      <xdr:colOff>0</xdr:colOff>
      <xdr:row>35</xdr:row>
      <xdr:rowOff>127440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01748"/>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97569</xdr:rowOff>
    </xdr:from>
    <xdr:to>
      <xdr:col>50</xdr:col>
      <xdr:colOff>114300</xdr:colOff>
      <xdr:row>35</xdr:row>
      <xdr:rowOff>127440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12519"/>
          <a:ext cx="889000" cy="7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97569</xdr:rowOff>
    </xdr:from>
    <xdr:to>
      <xdr:col>45</xdr:col>
      <xdr:colOff>177800</xdr:colOff>
      <xdr:row>36</xdr:row>
      <xdr:rowOff>128156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12519"/>
          <a:ext cx="889000" cy="88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109007</xdr:rowOff>
    </xdr:from>
    <xdr:to>
      <xdr:col>41</xdr:col>
      <xdr:colOff>50800</xdr:colOff>
      <xdr:row>36</xdr:row>
      <xdr:rowOff>128156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81207"/>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50198</xdr:rowOff>
    </xdr:from>
    <xdr:to>
      <xdr:col>55</xdr:col>
      <xdr:colOff>50800</xdr:colOff>
      <xdr:row>35</xdr:row>
      <xdr:rowOff>151798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73075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0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76640</xdr:rowOff>
    </xdr:from>
    <xdr:to>
      <xdr:col>50</xdr:col>
      <xdr:colOff>165100</xdr:colOff>
      <xdr:row>36</xdr:row>
      <xdr:rowOff>6790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23317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5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46769</xdr:rowOff>
    </xdr:from>
    <xdr:to>
      <xdr:col>46</xdr:col>
      <xdr:colOff>38100</xdr:colOff>
      <xdr:row>31</xdr:row>
      <xdr:rowOff>148369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164896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3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77356</xdr:rowOff>
    </xdr:from>
    <xdr:to>
      <xdr:col>41</xdr:col>
      <xdr:colOff>101600</xdr:colOff>
      <xdr:row>37</xdr:row>
      <xdr:rowOff>7506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24033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58207</xdr:rowOff>
    </xdr:from>
    <xdr:to>
      <xdr:col>36</xdr:col>
      <xdr:colOff>165100</xdr:colOff>
      <xdr:row>36</xdr:row>
      <xdr:rowOff>159807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118722</xdr:rowOff>
    </xdr:from>
    <xdr:to>
      <xdr:col>55</xdr:col>
      <xdr:colOff>0</xdr:colOff>
      <xdr:row>57</xdr:row>
      <xdr:rowOff>56269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19922"/>
          <a:ext cx="8382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118722</xdr:rowOff>
    </xdr:from>
    <xdr:to>
      <xdr:col>50</xdr:col>
      <xdr:colOff>114300</xdr:colOff>
      <xdr:row>56</xdr:row>
      <xdr:rowOff>145065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19922"/>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42339</xdr:rowOff>
    </xdr:from>
    <xdr:to>
      <xdr:col>45</xdr:col>
      <xdr:colOff>177800</xdr:colOff>
      <xdr:row>56</xdr:row>
      <xdr:rowOff>145065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43539"/>
          <a:ext cx="889000" cy="10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42339</xdr:rowOff>
    </xdr:from>
    <xdr:to>
      <xdr:col>41</xdr:col>
      <xdr:colOff>50800</xdr:colOff>
      <xdr:row>57</xdr:row>
      <xdr:rowOff>137406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43539"/>
          <a:ext cx="889000" cy="2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5469</xdr:rowOff>
    </xdr:from>
    <xdr:to>
      <xdr:col>55</xdr:col>
      <xdr:colOff>50800</xdr:colOff>
      <xdr:row>57</xdr:row>
      <xdr:rowOff>107069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28346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2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67922</xdr:rowOff>
    </xdr:from>
    <xdr:to>
      <xdr:col>50</xdr:col>
      <xdr:colOff>165100</xdr:colOff>
      <xdr:row>56</xdr:row>
      <xdr:rowOff>169522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94265</xdr:rowOff>
    </xdr:from>
    <xdr:to>
      <xdr:col>46</xdr:col>
      <xdr:colOff>38100</xdr:colOff>
      <xdr:row>57</xdr:row>
      <xdr:rowOff>24415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40942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162989</xdr:rowOff>
    </xdr:from>
    <xdr:to>
      <xdr:col>41</xdr:col>
      <xdr:colOff>101600</xdr:colOff>
      <xdr:row>56</xdr:row>
      <xdr:rowOff>93139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109666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86606</xdr:rowOff>
    </xdr:from>
    <xdr:to>
      <xdr:col>36</xdr:col>
      <xdr:colOff>165100</xdr:colOff>
      <xdr:row>58</xdr:row>
      <xdr:rowOff>16756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122326</xdr:rowOff>
    </xdr:from>
    <xdr:to>
      <xdr:col>55</xdr:col>
      <xdr:colOff>0</xdr:colOff>
      <xdr:row>78</xdr:row>
      <xdr:rowOff>38240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23976"/>
          <a:ext cx="8382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5531</xdr:rowOff>
    </xdr:from>
    <xdr:to>
      <xdr:col>50</xdr:col>
      <xdr:colOff>114300</xdr:colOff>
      <xdr:row>78</xdr:row>
      <xdr:rowOff>38240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35731"/>
          <a:ext cx="889000" cy="3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92970</xdr:rowOff>
    </xdr:from>
    <xdr:to>
      <xdr:col>45</xdr:col>
      <xdr:colOff>177800</xdr:colOff>
      <xdr:row>76</xdr:row>
      <xdr:rowOff>5531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51720"/>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92970</xdr:rowOff>
    </xdr:from>
    <xdr:to>
      <xdr:col>41</xdr:col>
      <xdr:colOff>50800</xdr:colOff>
      <xdr:row>77</xdr:row>
      <xdr:rowOff>109449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51720"/>
          <a:ext cx="889000" cy="3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71526</xdr:rowOff>
    </xdr:from>
    <xdr:to>
      <xdr:col>55</xdr:col>
      <xdr:colOff>50800</xdr:colOff>
      <xdr:row>78</xdr:row>
      <xdr:rowOff>1676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94403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158890</xdr:rowOff>
    </xdr:from>
    <xdr:to>
      <xdr:col>50</xdr:col>
      <xdr:colOff>165100</xdr:colOff>
      <xdr:row>78</xdr:row>
      <xdr:rowOff>89040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80167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126181</xdr:rowOff>
    </xdr:from>
    <xdr:to>
      <xdr:col>46</xdr:col>
      <xdr:colOff>38100</xdr:colOff>
      <xdr:row>76</xdr:row>
      <xdr:rowOff>56331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72858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42170</xdr:rowOff>
    </xdr:from>
    <xdr:to>
      <xdr:col>41</xdr:col>
      <xdr:colOff>101600</xdr:colOff>
      <xdr:row>75</xdr:row>
      <xdr:rowOff>143770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160297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58649</xdr:rowOff>
    </xdr:from>
    <xdr:to>
      <xdr:col>36</xdr:col>
      <xdr:colOff>165100</xdr:colOff>
      <xdr:row>77</xdr:row>
      <xdr:rowOff>160249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151376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3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167067</xdr:rowOff>
    </xdr:from>
    <xdr:to>
      <xdr:col>55</xdr:col>
      <xdr:colOff>0</xdr:colOff>
      <xdr:row>97</xdr:row>
      <xdr:rowOff>89588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26267"/>
          <a:ext cx="838200" cy="9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167067</xdr:rowOff>
    </xdr:from>
    <xdr:to>
      <xdr:col>50</xdr:col>
      <xdr:colOff>114300</xdr:colOff>
      <xdr:row>97</xdr:row>
      <xdr:rowOff>83023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26267"/>
          <a:ext cx="889000" cy="8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60506</xdr:rowOff>
    </xdr:from>
    <xdr:to>
      <xdr:col>45</xdr:col>
      <xdr:colOff>177800</xdr:colOff>
      <xdr:row>97</xdr:row>
      <xdr:rowOff>83023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19706"/>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60506</xdr:rowOff>
    </xdr:from>
    <xdr:to>
      <xdr:col>41</xdr:col>
      <xdr:colOff>50800</xdr:colOff>
      <xdr:row>97</xdr:row>
      <xdr:rowOff>153726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19706"/>
          <a:ext cx="889000" cy="26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38788</xdr:rowOff>
    </xdr:from>
    <xdr:to>
      <xdr:col>55</xdr:col>
      <xdr:colOff>50800</xdr:colOff>
      <xdr:row>97</xdr:row>
      <xdr:rowOff>140388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17215</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116267</xdr:rowOff>
    </xdr:from>
    <xdr:to>
      <xdr:col>50</xdr:col>
      <xdr:colOff>165100</xdr:colOff>
      <xdr:row>97</xdr:row>
      <xdr:rowOff>46417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62944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32223</xdr:rowOff>
    </xdr:from>
    <xdr:to>
      <xdr:col>46</xdr:col>
      <xdr:colOff>38100</xdr:colOff>
      <xdr:row>97</xdr:row>
      <xdr:rowOff>133823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9706</xdr:rowOff>
    </xdr:from>
    <xdr:to>
      <xdr:col>41</xdr:col>
      <xdr:colOff>101600</xdr:colOff>
      <xdr:row>96</xdr:row>
      <xdr:rowOff>111306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4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102926</xdr:rowOff>
    </xdr:from>
    <xdr:to>
      <xdr:col>36</xdr:col>
      <xdr:colOff>165100</xdr:colOff>
      <xdr:row>98</xdr:row>
      <xdr:rowOff>33076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24203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144811</xdr:rowOff>
    </xdr:from>
    <xdr:to>
      <xdr:col>85</xdr:col>
      <xdr:colOff>127000</xdr:colOff>
      <xdr:row>39</xdr:row>
      <xdr:rowOff>17905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59911"/>
          <a:ext cx="8382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20746</xdr:rowOff>
    </xdr:from>
    <xdr:to>
      <xdr:col>81</xdr:col>
      <xdr:colOff>50800</xdr:colOff>
      <xdr:row>39</xdr:row>
      <xdr:rowOff>17905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364396"/>
          <a:ext cx="889000" cy="3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20746</xdr:rowOff>
    </xdr:from>
    <xdr:to>
      <xdr:col>76</xdr:col>
      <xdr:colOff>114300</xdr:colOff>
      <xdr:row>38</xdr:row>
      <xdr:rowOff>13431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364396"/>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13431</xdr:rowOff>
    </xdr:from>
    <xdr:to>
      <xdr:col>71</xdr:col>
      <xdr:colOff>177800</xdr:colOff>
      <xdr:row>39</xdr:row>
      <xdr:rowOff>65617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28531"/>
          <a:ext cx="889000" cy="2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94011</xdr:rowOff>
    </xdr:from>
    <xdr:to>
      <xdr:col>85</xdr:col>
      <xdr:colOff>177800</xdr:colOff>
      <xdr:row>39</xdr:row>
      <xdr:rowOff>24161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53388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138555</xdr:rowOff>
    </xdr:from>
    <xdr:to>
      <xdr:col>81</xdr:col>
      <xdr:colOff>101600</xdr:colOff>
      <xdr:row>39</xdr:row>
      <xdr:rowOff>68705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85232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4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141396</xdr:rowOff>
    </xdr:from>
    <xdr:to>
      <xdr:col>76</xdr:col>
      <xdr:colOff>165100</xdr:colOff>
      <xdr:row>37</xdr:row>
      <xdr:rowOff>71546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3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88073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0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134081</xdr:rowOff>
    </xdr:from>
    <xdr:to>
      <xdr:col>72</xdr:col>
      <xdr:colOff>38100</xdr:colOff>
      <xdr:row>38</xdr:row>
      <xdr:rowOff>64232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477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80758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14817</xdr:rowOff>
    </xdr:from>
    <xdr:to>
      <xdr:col>67</xdr:col>
      <xdr:colOff>101600</xdr:colOff>
      <xdr:row>39</xdr:row>
      <xdr:rowOff>116417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132944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7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82860</xdr:rowOff>
    </xdr:from>
    <xdr:to>
      <xdr:col>85</xdr:col>
      <xdr:colOff>127000</xdr:colOff>
      <xdr:row>77</xdr:row>
      <xdr:rowOff>92036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84510"/>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92036</xdr:rowOff>
    </xdr:from>
    <xdr:to>
      <xdr:col>81</xdr:col>
      <xdr:colOff>50800</xdr:colOff>
      <xdr:row>77</xdr:row>
      <xdr:rowOff>141692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93686"/>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140467</xdr:rowOff>
    </xdr:from>
    <xdr:to>
      <xdr:col>76</xdr:col>
      <xdr:colOff>114300</xdr:colOff>
      <xdr:row>77</xdr:row>
      <xdr:rowOff>141692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4211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123747</xdr:rowOff>
    </xdr:from>
    <xdr:to>
      <xdr:col>71</xdr:col>
      <xdr:colOff>177800</xdr:colOff>
      <xdr:row>77</xdr:row>
      <xdr:rowOff>140467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2539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32060</xdr:rowOff>
    </xdr:from>
    <xdr:to>
      <xdr:col>85</xdr:col>
      <xdr:colOff>177800</xdr:colOff>
      <xdr:row>77</xdr:row>
      <xdr:rowOff>133660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10487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41236</xdr:rowOff>
    </xdr:from>
    <xdr:to>
      <xdr:col>81</xdr:col>
      <xdr:colOff>101600</xdr:colOff>
      <xdr:row>77</xdr:row>
      <xdr:rowOff>142836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133963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90892</xdr:rowOff>
    </xdr:from>
    <xdr:to>
      <xdr:col>76</xdr:col>
      <xdr:colOff>165100</xdr:colOff>
      <xdr:row>78</xdr:row>
      <xdr:rowOff>21042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89667</xdr:rowOff>
    </xdr:from>
    <xdr:to>
      <xdr:col>72</xdr:col>
      <xdr:colOff>38100</xdr:colOff>
      <xdr:row>78</xdr:row>
      <xdr:rowOff>19817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10944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72947</xdr:rowOff>
    </xdr:from>
    <xdr:to>
      <xdr:col>67</xdr:col>
      <xdr:colOff>101600</xdr:colOff>
      <xdr:row>78</xdr:row>
      <xdr:rowOff>3097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165674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6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165660</xdr:rowOff>
    </xdr:from>
    <xdr:to>
      <xdr:col>85</xdr:col>
      <xdr:colOff>127000</xdr:colOff>
      <xdr:row>98</xdr:row>
      <xdr:rowOff>122070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96310"/>
          <a:ext cx="838200" cy="1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165660</xdr:rowOff>
    </xdr:from>
    <xdr:to>
      <xdr:col>81</xdr:col>
      <xdr:colOff>50800</xdr:colOff>
      <xdr:row>98</xdr:row>
      <xdr:rowOff>9759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96310"/>
          <a:ext cx="889000" cy="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9759</xdr:rowOff>
    </xdr:from>
    <xdr:to>
      <xdr:col>76</xdr:col>
      <xdr:colOff>114300</xdr:colOff>
      <xdr:row>98</xdr:row>
      <xdr:rowOff>37182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11859"/>
          <a:ext cx="8890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37182</xdr:rowOff>
    </xdr:from>
    <xdr:to>
      <xdr:col>71</xdr:col>
      <xdr:colOff>177800</xdr:colOff>
      <xdr:row>98</xdr:row>
      <xdr:rowOff>117787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39282"/>
          <a:ext cx="889000" cy="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71270</xdr:rowOff>
    </xdr:from>
    <xdr:to>
      <xdr:col>85</xdr:col>
      <xdr:colOff>177800</xdr:colOff>
      <xdr:row>99</xdr:row>
      <xdr:rowOff>1420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157647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114860</xdr:rowOff>
    </xdr:from>
    <xdr:to>
      <xdr:col>81</xdr:col>
      <xdr:colOff>101600</xdr:colOff>
      <xdr:row>98</xdr:row>
      <xdr:rowOff>45010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61537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130409</xdr:rowOff>
    </xdr:from>
    <xdr:to>
      <xdr:col>76</xdr:col>
      <xdr:colOff>165100</xdr:colOff>
      <xdr:row>98</xdr:row>
      <xdr:rowOff>60559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77086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157832</xdr:rowOff>
    </xdr:from>
    <xdr:to>
      <xdr:col>72</xdr:col>
      <xdr:colOff>38100</xdr:colOff>
      <xdr:row>98</xdr:row>
      <xdr:rowOff>87982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104509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66987</xdr:rowOff>
    </xdr:from>
    <xdr:to>
      <xdr:col>67</xdr:col>
      <xdr:colOff>101600</xdr:colOff>
      <xdr:row>98</xdr:row>
      <xdr:rowOff>168587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159714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53015</xdr:rowOff>
    </xdr:from>
    <xdr:to>
      <xdr:col>116</xdr:col>
      <xdr:colOff>63500</xdr:colOff>
      <xdr:row>34</xdr:row>
      <xdr:rowOff>115194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710865"/>
          <a:ext cx="8382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115194</xdr:rowOff>
    </xdr:from>
    <xdr:to>
      <xdr:col>111</xdr:col>
      <xdr:colOff>177800</xdr:colOff>
      <xdr:row>34</xdr:row>
      <xdr:rowOff>137048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944494"/>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137048</xdr:rowOff>
    </xdr:from>
    <xdr:to>
      <xdr:col>107</xdr:col>
      <xdr:colOff>50800</xdr:colOff>
      <xdr:row>34</xdr:row>
      <xdr:rowOff>148387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96634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148387</xdr:rowOff>
    </xdr:from>
    <xdr:to>
      <xdr:col>102</xdr:col>
      <xdr:colOff>114300</xdr:colOff>
      <xdr:row>34</xdr:row>
      <xdr:rowOff>156616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97768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2215</xdr:rowOff>
    </xdr:from>
    <xdr:to>
      <xdr:col>116</xdr:col>
      <xdr:colOff>114300</xdr:colOff>
      <xdr:row>33</xdr:row>
      <xdr:rowOff>103815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6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25092</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5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64394</xdr:rowOff>
    </xdr:from>
    <xdr:to>
      <xdr:col>112</xdr:col>
      <xdr:colOff>38100</xdr:colOff>
      <xdr:row>34</xdr:row>
      <xdr:rowOff>165994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8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11071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66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86248</xdr:rowOff>
    </xdr:from>
    <xdr:to>
      <xdr:col>107</xdr:col>
      <xdr:colOff>101600</xdr:colOff>
      <xdr:row>35</xdr:row>
      <xdr:rowOff>16398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9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32925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69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97587</xdr:rowOff>
    </xdr:from>
    <xdr:to>
      <xdr:col>102</xdr:col>
      <xdr:colOff>165100</xdr:colOff>
      <xdr:row>35</xdr:row>
      <xdr:rowOff>27737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9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44264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7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105816</xdr:rowOff>
    </xdr:from>
    <xdr:to>
      <xdr:col>98</xdr:col>
      <xdr:colOff>38100</xdr:colOff>
      <xdr:row>35</xdr:row>
      <xdr:rowOff>35966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52493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7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90246</xdr:rowOff>
    </xdr:from>
    <xdr:to>
      <xdr:col>116</xdr:col>
      <xdr:colOff>63500</xdr:colOff>
      <xdr:row>58</xdr:row>
      <xdr:rowOff>106249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34346"/>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80569</xdr:rowOff>
    </xdr:from>
    <xdr:to>
      <xdr:col>111</xdr:col>
      <xdr:colOff>177800</xdr:colOff>
      <xdr:row>58</xdr:row>
      <xdr:rowOff>106249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24669"/>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76302</xdr:rowOff>
    </xdr:from>
    <xdr:to>
      <xdr:col>107</xdr:col>
      <xdr:colOff>50800</xdr:colOff>
      <xdr:row>58</xdr:row>
      <xdr:rowOff>80569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2040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76302</xdr:rowOff>
    </xdr:from>
    <xdr:to>
      <xdr:col>102</xdr:col>
      <xdr:colOff>114300</xdr:colOff>
      <xdr:row>58</xdr:row>
      <xdr:rowOff>77901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2040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39446</xdr:rowOff>
    </xdr:from>
    <xdr:to>
      <xdr:col>116</xdr:col>
      <xdr:colOff>114300</xdr:colOff>
      <xdr:row>58</xdr:row>
      <xdr:rowOff>141046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170273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7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55449</xdr:rowOff>
    </xdr:from>
    <xdr:to>
      <xdr:col>112</xdr:col>
      <xdr:colOff>38100</xdr:colOff>
      <xdr:row>58</xdr:row>
      <xdr:rowOff>157049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29769</xdr:rowOff>
    </xdr:from>
    <xdr:to>
      <xdr:col>107</xdr:col>
      <xdr:colOff>101600</xdr:colOff>
      <xdr:row>58</xdr:row>
      <xdr:rowOff>131369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147896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25502</xdr:rowOff>
    </xdr:from>
    <xdr:to>
      <xdr:col>102</xdr:col>
      <xdr:colOff>165100</xdr:colOff>
      <xdr:row>58</xdr:row>
      <xdr:rowOff>127102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143629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4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27101</xdr:rowOff>
    </xdr:from>
    <xdr:to>
      <xdr:col>98</xdr:col>
      <xdr:colOff>38100</xdr:colOff>
      <xdr:row>58</xdr:row>
      <xdr:rowOff>128701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145228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75482</xdr:rowOff>
    </xdr:from>
    <xdr:to>
      <xdr:col>116</xdr:col>
      <xdr:colOff>63500</xdr:colOff>
      <xdr:row>78</xdr:row>
      <xdr:rowOff>53251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277132"/>
          <a:ext cx="8382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66948</xdr:rowOff>
    </xdr:from>
    <xdr:to>
      <xdr:col>111</xdr:col>
      <xdr:colOff>177800</xdr:colOff>
      <xdr:row>77</xdr:row>
      <xdr:rowOff>75482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68598"/>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26296</xdr:rowOff>
    </xdr:from>
    <xdr:to>
      <xdr:col>107</xdr:col>
      <xdr:colOff>50800</xdr:colOff>
      <xdr:row>77</xdr:row>
      <xdr:rowOff>66948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27946"/>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26296</xdr:rowOff>
    </xdr:from>
    <xdr:to>
      <xdr:col>102</xdr:col>
      <xdr:colOff>114300</xdr:colOff>
      <xdr:row>77</xdr:row>
      <xdr:rowOff>44011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27946"/>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2451</xdr:rowOff>
    </xdr:from>
    <xdr:to>
      <xdr:col>116</xdr:col>
      <xdr:colOff>114300</xdr:colOff>
      <xdr:row>78</xdr:row>
      <xdr:rowOff>104051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88828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24682</xdr:rowOff>
    </xdr:from>
    <xdr:to>
      <xdr:col>112</xdr:col>
      <xdr:colOff>38100</xdr:colOff>
      <xdr:row>77</xdr:row>
      <xdr:rowOff>126282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117409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16148</xdr:rowOff>
    </xdr:from>
    <xdr:to>
      <xdr:col>107</xdr:col>
      <xdr:colOff>101600</xdr:colOff>
      <xdr:row>77</xdr:row>
      <xdr:rowOff>117748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108875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146946</xdr:rowOff>
    </xdr:from>
    <xdr:to>
      <xdr:col>102</xdr:col>
      <xdr:colOff>165100</xdr:colOff>
      <xdr:row>77</xdr:row>
      <xdr:rowOff>77096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68223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164661</xdr:rowOff>
    </xdr:from>
    <xdr:to>
      <xdr:col>98</xdr:col>
      <xdr:colOff>38100</xdr:colOff>
      <xdr:row>77</xdr:row>
      <xdr:rowOff>94811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85938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歳出決算総額は前年度から</a:t>
          </a:r>
          <a:r>
            <a:rPr kumimoji="1" lang="en-US" altLang="ja-JP" sz="1100">
              <a:solidFill>
                <a:schemeClr val="dk1"/>
              </a:solidFill>
              <a:effectLst/>
              <a:latin typeface="+mn-lt"/>
              <a:ea typeface="+mn-ea"/>
              <a:cs typeface="+mn-cs"/>
            </a:rPr>
            <a:t>962,979</a:t>
          </a:r>
          <a:r>
            <a:rPr kumimoji="1" lang="ja-JP" altLang="ja-JP" sz="1100">
              <a:solidFill>
                <a:schemeClr val="dk1"/>
              </a:solidFill>
              <a:effectLst/>
              <a:latin typeface="+mn-lt"/>
              <a:ea typeface="+mn-ea"/>
              <a:cs typeface="+mn-cs"/>
            </a:rPr>
            <a:t>千円減少し，</a:t>
          </a:r>
          <a:r>
            <a:rPr kumimoji="1" lang="en-US" altLang="ja-JP" sz="1100">
              <a:solidFill>
                <a:schemeClr val="dk1"/>
              </a:solidFill>
              <a:effectLst/>
              <a:latin typeface="+mn-lt"/>
              <a:ea typeface="+mn-ea"/>
              <a:cs typeface="+mn-cs"/>
            </a:rPr>
            <a:t>13,267,054</a:t>
          </a:r>
          <a:r>
            <a:rPr kumimoji="1" lang="ja-JP" altLang="ja-JP" sz="1100">
              <a:solidFill>
                <a:schemeClr val="dk1"/>
              </a:solidFill>
              <a:effectLst/>
              <a:latin typeface="+mn-lt"/>
              <a:ea typeface="+mn-ea"/>
              <a:cs typeface="+mn-cs"/>
            </a:rPr>
            <a:t>千円（対前年度比</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）で，人口は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人増加し</a:t>
          </a:r>
          <a:r>
            <a:rPr kumimoji="1" lang="en-US" altLang="ja-JP" sz="1100">
              <a:solidFill>
                <a:schemeClr val="dk1"/>
              </a:solidFill>
              <a:effectLst/>
              <a:latin typeface="+mn-lt"/>
              <a:ea typeface="+mn-ea"/>
              <a:cs typeface="+mn-cs"/>
            </a:rPr>
            <a:t>28,179</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性質別経費の構成項目のうち，人件費については，全国平均及び宮城県平均を大きく下回っていることから，引き続き人事院勧告に準拠した財政運営に努める。物件費は，前年度から</a:t>
          </a:r>
          <a:r>
            <a:rPr kumimoji="1" lang="en-US" altLang="ja-JP" sz="1100">
              <a:solidFill>
                <a:schemeClr val="dk1"/>
              </a:solidFill>
              <a:effectLst/>
              <a:latin typeface="+mn-lt"/>
              <a:ea typeface="+mn-ea"/>
              <a:cs typeface="+mn-cs"/>
            </a:rPr>
            <a:t>16,298</a:t>
          </a:r>
          <a:r>
            <a:rPr kumimoji="1" lang="ja-JP" altLang="ja-JP"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105,955</a:t>
          </a:r>
          <a:r>
            <a:rPr kumimoji="1" lang="ja-JP" altLang="ja-JP" sz="1100">
              <a:solidFill>
                <a:schemeClr val="dk1"/>
              </a:solidFill>
              <a:effectLst/>
              <a:latin typeface="+mn-lt"/>
              <a:ea typeface="+mn-ea"/>
              <a:cs typeface="+mn-cs"/>
            </a:rPr>
            <a:t>円（対前年度比</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118.1</a:t>
          </a:r>
          <a:r>
            <a:rPr kumimoji="1" lang="ja-JP" altLang="ja-JP" sz="1100">
              <a:solidFill>
                <a:schemeClr val="dk1"/>
              </a:solidFill>
              <a:effectLst/>
              <a:latin typeface="+mn-lt"/>
              <a:ea typeface="+mn-ea"/>
              <a:cs typeface="+mn-cs"/>
            </a:rPr>
            <a:t>％）となっているが，増加傾向であるため，事業の見直しまたは平準化などを念頭に適切な財政運営に努める。維持補修費は，例年，全国平均を上回っている。これは，除排雪経費が降雪によって左右されること，各種施設の老朽化等に伴う維持管理経費が生じていることが挙げられる。今後も施設の長寿命化や統廃合等を考慮しながら適切な財政運営に努めていく。補助費等については，新型コロナウイルス関連の補助事業や上下水道料金の基本料減免による出金の増加による影響により増加している。普通建設事業費（新規整備）は，吉岡小学校改築事業に伴い増加している。普通建設事業全体で事業の平準化を図り，財政運営を図っている。しかしながら，施設の長寿命化等に伴う普通建設事業が後年度に控えていることから，基金への積立て等により財源の平準化に努める。積立金は，今後予定されいている学校校舎の改修事業に関する目的基金への積立てを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億円積立を行った影響により大幅に減少している。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28,179
27,768
225.49
14,266,665
13,267,054
544,574
7,880,804
4,827,363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82550</xdr:rowOff>
    </xdr:from>
    <xdr:to>
      <xdr:col>24</xdr:col>
      <xdr:colOff>63500</xdr:colOff>
      <xdr:row>34</xdr:row>
      <xdr:rowOff>18161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0400"/>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18161</xdr:rowOff>
    </xdr:from>
    <xdr:to>
      <xdr:col>19</xdr:col>
      <xdr:colOff>177800</xdr:colOff>
      <xdr:row>34</xdr:row>
      <xdr:rowOff>61976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746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57023</xdr:rowOff>
    </xdr:from>
    <xdr:to>
      <xdr:col>15</xdr:col>
      <xdr:colOff>50800</xdr:colOff>
      <xdr:row>34</xdr:row>
      <xdr:rowOff>61976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863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21971</xdr:rowOff>
    </xdr:from>
    <xdr:to>
      <xdr:col>10</xdr:col>
      <xdr:colOff>114300</xdr:colOff>
      <xdr:row>34</xdr:row>
      <xdr:rowOff>57023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127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31750</xdr:rowOff>
    </xdr:from>
    <xdr:to>
      <xdr:col>24</xdr:col>
      <xdr:colOff>114300</xdr:colOff>
      <xdr:row>33</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54627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138811</xdr:rowOff>
    </xdr:from>
    <xdr:to>
      <xdr:col>20</xdr:col>
      <xdr:colOff>38100</xdr:colOff>
      <xdr:row>34</xdr:row>
      <xdr:rowOff>68961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85488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xdr:rowOff>
    </xdr:from>
    <xdr:to>
      <xdr:col>15</xdr:col>
      <xdr:colOff>101600</xdr:colOff>
      <xdr:row>34</xdr:row>
      <xdr:rowOff>112776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129303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6223</xdr:rowOff>
    </xdr:from>
    <xdr:to>
      <xdr:col>10</xdr:col>
      <xdr:colOff>165100</xdr:colOff>
      <xdr:row>34</xdr:row>
      <xdr:rowOff>107823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124350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142621</xdr:rowOff>
    </xdr:from>
    <xdr:to>
      <xdr:col>6</xdr:col>
      <xdr:colOff>38100</xdr:colOff>
      <xdr:row>34</xdr:row>
      <xdr:rowOff>72771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89298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148753</xdr:rowOff>
    </xdr:from>
    <xdr:to>
      <xdr:col>24</xdr:col>
      <xdr:colOff>63500</xdr:colOff>
      <xdr:row>58</xdr:row>
      <xdr:rowOff>9341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1403"/>
          <a:ext cx="8382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93869</xdr:rowOff>
    </xdr:from>
    <xdr:to>
      <xdr:col>19</xdr:col>
      <xdr:colOff>177800</xdr:colOff>
      <xdr:row>57</xdr:row>
      <xdr:rowOff>148753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23619"/>
          <a:ext cx="889000" cy="3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93869</xdr:rowOff>
    </xdr:from>
    <xdr:to>
      <xdr:col>15</xdr:col>
      <xdr:colOff>50800</xdr:colOff>
      <xdr:row>58</xdr:row>
      <xdr:rowOff>4594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23619"/>
          <a:ext cx="889000" cy="4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4594</xdr:rowOff>
    </xdr:from>
    <xdr:to>
      <xdr:col>10</xdr:col>
      <xdr:colOff>114300</xdr:colOff>
      <xdr:row>58</xdr:row>
      <xdr:rowOff>21331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8694"/>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129991</xdr:rowOff>
    </xdr:from>
    <xdr:to>
      <xdr:col>24</xdr:col>
      <xdr:colOff>114300</xdr:colOff>
      <xdr:row>58</xdr:row>
      <xdr:rowOff>60141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97953</xdr:rowOff>
    </xdr:from>
    <xdr:to>
      <xdr:col>20</xdr:col>
      <xdr:colOff>38100</xdr:colOff>
      <xdr:row>58</xdr:row>
      <xdr:rowOff>28103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19230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43069</xdr:rowOff>
    </xdr:from>
    <xdr:to>
      <xdr:col>15</xdr:col>
      <xdr:colOff>101600</xdr:colOff>
      <xdr:row>55</xdr:row>
      <xdr:rowOff>144669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161196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4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125244</xdr:rowOff>
    </xdr:from>
    <xdr:to>
      <xdr:col>10</xdr:col>
      <xdr:colOff>165100</xdr:colOff>
      <xdr:row>58</xdr:row>
      <xdr:rowOff>55394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71921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141981</xdr:rowOff>
    </xdr:from>
    <xdr:to>
      <xdr:col>6</xdr:col>
      <xdr:colOff>38100</xdr:colOff>
      <xdr:row>58</xdr:row>
      <xdr:rowOff>72131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63258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122608</xdr:rowOff>
    </xdr:from>
    <xdr:to>
      <xdr:col>24</xdr:col>
      <xdr:colOff>63500</xdr:colOff>
      <xdr:row>76</xdr:row>
      <xdr:rowOff>151580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52808"/>
          <a:ext cx="8382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122608</xdr:rowOff>
    </xdr:from>
    <xdr:to>
      <xdr:col>19</xdr:col>
      <xdr:colOff>177800</xdr:colOff>
      <xdr:row>77</xdr:row>
      <xdr:rowOff>108503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2808"/>
          <a:ext cx="889000" cy="1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108503</xdr:rowOff>
    </xdr:from>
    <xdr:to>
      <xdr:col>15</xdr:col>
      <xdr:colOff>50800</xdr:colOff>
      <xdr:row>78</xdr:row>
      <xdr:rowOff>63278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0153"/>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18604</xdr:rowOff>
    </xdr:from>
    <xdr:to>
      <xdr:col>10</xdr:col>
      <xdr:colOff>114300</xdr:colOff>
      <xdr:row>78</xdr:row>
      <xdr:rowOff>63278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1704"/>
          <a:ext cx="8890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100780</xdr:rowOff>
    </xdr:from>
    <xdr:to>
      <xdr:col>24</xdr:col>
      <xdr:colOff>114300</xdr:colOff>
      <xdr:row>77</xdr:row>
      <xdr:rowOff>30930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123657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71808</xdr:rowOff>
    </xdr:from>
    <xdr:to>
      <xdr:col>20</xdr:col>
      <xdr:colOff>38100</xdr:colOff>
      <xdr:row>77</xdr:row>
      <xdr:rowOff>1958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164535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57703</xdr:rowOff>
    </xdr:from>
    <xdr:to>
      <xdr:col>15</xdr:col>
      <xdr:colOff>101600</xdr:colOff>
      <xdr:row>77</xdr:row>
      <xdr:rowOff>159303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4380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12478</xdr:rowOff>
    </xdr:from>
    <xdr:to>
      <xdr:col>10</xdr:col>
      <xdr:colOff>165100</xdr:colOff>
      <xdr:row>78</xdr:row>
      <xdr:rowOff>114078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105205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139254</xdr:rowOff>
    </xdr:from>
    <xdr:to>
      <xdr:col>6</xdr:col>
      <xdr:colOff>38100</xdr:colOff>
      <xdr:row>78</xdr:row>
      <xdr:rowOff>69404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85931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23588</xdr:rowOff>
    </xdr:from>
    <xdr:to>
      <xdr:col>24</xdr:col>
      <xdr:colOff>63500</xdr:colOff>
      <xdr:row>96</xdr:row>
      <xdr:rowOff>82615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82788"/>
          <a:ext cx="838200" cy="5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132107</xdr:rowOff>
    </xdr:from>
    <xdr:to>
      <xdr:col>19</xdr:col>
      <xdr:colOff>177800</xdr:colOff>
      <xdr:row>96</xdr:row>
      <xdr:rowOff>82615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1985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132107</xdr:rowOff>
    </xdr:from>
    <xdr:to>
      <xdr:col>15</xdr:col>
      <xdr:colOff>50800</xdr:colOff>
      <xdr:row>96</xdr:row>
      <xdr:rowOff>167508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19857"/>
          <a:ext cx="889000" cy="20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167508</xdr:rowOff>
    </xdr:from>
    <xdr:to>
      <xdr:col>10</xdr:col>
      <xdr:colOff>114300</xdr:colOff>
      <xdr:row>97</xdr:row>
      <xdr:rowOff>90421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26708"/>
          <a:ext cx="889000" cy="9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144238</xdr:rowOff>
    </xdr:from>
    <xdr:to>
      <xdr:col>24</xdr:col>
      <xdr:colOff>114300</xdr:colOff>
      <xdr:row>96</xdr:row>
      <xdr:rowOff>74388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167115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31815</xdr:rowOff>
    </xdr:from>
    <xdr:to>
      <xdr:col>20</xdr:col>
      <xdr:colOff>38100</xdr:colOff>
      <xdr:row>96</xdr:row>
      <xdr:rowOff>133415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149942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81307</xdr:rowOff>
    </xdr:from>
    <xdr:to>
      <xdr:col>15</xdr:col>
      <xdr:colOff>101600</xdr:colOff>
      <xdr:row>96</xdr:row>
      <xdr:rowOff>11457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27984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116708</xdr:rowOff>
    </xdr:from>
    <xdr:to>
      <xdr:col>10</xdr:col>
      <xdr:colOff>165100</xdr:colOff>
      <xdr:row>97</xdr:row>
      <xdr:rowOff>46858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63385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39621</xdr:rowOff>
    </xdr:from>
    <xdr:to>
      <xdr:col>6</xdr:col>
      <xdr:colOff>38100</xdr:colOff>
      <xdr:row>97</xdr:row>
      <xdr:rowOff>141221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157748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712</xdr:rowOff>
    </xdr:from>
    <xdr:to>
      <xdr:col>55</xdr:col>
      <xdr:colOff>0</xdr:colOff>
      <xdr:row>58</xdr:row>
      <xdr:rowOff>17235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44812"/>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17235</xdr:rowOff>
    </xdr:from>
    <xdr:to>
      <xdr:col>50</xdr:col>
      <xdr:colOff>114300</xdr:colOff>
      <xdr:row>58</xdr:row>
      <xdr:rowOff>83742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61335"/>
          <a:ext cx="889000" cy="6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79121</xdr:rowOff>
    </xdr:from>
    <xdr:to>
      <xdr:col>45</xdr:col>
      <xdr:colOff>177800</xdr:colOff>
      <xdr:row>58</xdr:row>
      <xdr:rowOff>83742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23221"/>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79121</xdr:rowOff>
    </xdr:from>
    <xdr:to>
      <xdr:col>41</xdr:col>
      <xdr:colOff>50800</xdr:colOff>
      <xdr:row>58</xdr:row>
      <xdr:rowOff>99842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23221"/>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144239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137885</xdr:rowOff>
    </xdr:from>
    <xdr:to>
      <xdr:col>50</xdr:col>
      <xdr:colOff>165100</xdr:colOff>
      <xdr:row>58</xdr:row>
      <xdr:rowOff>68035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84562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32942</xdr:rowOff>
    </xdr:from>
    <xdr:to>
      <xdr:col>46</xdr:col>
      <xdr:colOff>38100</xdr:colOff>
      <xdr:row>58</xdr:row>
      <xdr:rowOff>134542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151069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28321</xdr:rowOff>
    </xdr:from>
    <xdr:to>
      <xdr:col>41</xdr:col>
      <xdr:colOff>101600</xdr:colOff>
      <xdr:row>58</xdr:row>
      <xdr:rowOff>129921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146448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49042</xdr:rowOff>
    </xdr:from>
    <xdr:to>
      <xdr:col>36</xdr:col>
      <xdr:colOff>165100</xdr:colOff>
      <xdr:row>58</xdr:row>
      <xdr:rowOff>150642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141769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13284</xdr:rowOff>
    </xdr:from>
    <xdr:to>
      <xdr:col>55</xdr:col>
      <xdr:colOff>0</xdr:colOff>
      <xdr:row>77</xdr:row>
      <xdr:rowOff>16942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872034"/>
          <a:ext cx="838200" cy="3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13284</xdr:rowOff>
    </xdr:from>
    <xdr:to>
      <xdr:col>50</xdr:col>
      <xdr:colOff>114300</xdr:colOff>
      <xdr:row>76</xdr:row>
      <xdr:rowOff>3987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872034"/>
          <a:ext cx="889000" cy="1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3987</xdr:rowOff>
    </xdr:from>
    <xdr:to>
      <xdr:col>45</xdr:col>
      <xdr:colOff>177800</xdr:colOff>
      <xdr:row>77</xdr:row>
      <xdr:rowOff>58662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034187"/>
          <a:ext cx="889000" cy="2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58662</xdr:rowOff>
    </xdr:from>
    <xdr:to>
      <xdr:col>41</xdr:col>
      <xdr:colOff>50800</xdr:colOff>
      <xdr:row>77</xdr:row>
      <xdr:rowOff>110286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60312"/>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137592</xdr:rowOff>
    </xdr:from>
    <xdr:to>
      <xdr:col>55</xdr:col>
      <xdr:colOff>50800</xdr:colOff>
      <xdr:row>77</xdr:row>
      <xdr:rowOff>67742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160469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133934</xdr:rowOff>
    </xdr:from>
    <xdr:to>
      <xdr:col>50</xdr:col>
      <xdr:colOff>165100</xdr:colOff>
      <xdr:row>75</xdr:row>
      <xdr:rowOff>64084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80611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5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124638</xdr:rowOff>
    </xdr:from>
    <xdr:to>
      <xdr:col>46</xdr:col>
      <xdr:colOff>38100</xdr:colOff>
      <xdr:row>76</xdr:row>
      <xdr:rowOff>54787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983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71315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7862</xdr:rowOff>
    </xdr:from>
    <xdr:to>
      <xdr:col>41</xdr:col>
      <xdr:colOff>101600</xdr:colOff>
      <xdr:row>77</xdr:row>
      <xdr:rowOff>109462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125989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29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59486</xdr:rowOff>
    </xdr:from>
    <xdr:to>
      <xdr:col>36</xdr:col>
      <xdr:colOff>165100</xdr:colOff>
      <xdr:row>77</xdr:row>
      <xdr:rowOff>161086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6163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0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88754</xdr:rowOff>
    </xdr:from>
    <xdr:to>
      <xdr:col>55</xdr:col>
      <xdr:colOff>0</xdr:colOff>
      <xdr:row>95</xdr:row>
      <xdr:rowOff>111060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376504"/>
          <a:ext cx="8382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88754</xdr:rowOff>
    </xdr:from>
    <xdr:to>
      <xdr:col>50</xdr:col>
      <xdr:colOff>114300</xdr:colOff>
      <xdr:row>95</xdr:row>
      <xdr:rowOff>105170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376504"/>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105170</xdr:rowOff>
    </xdr:from>
    <xdr:to>
      <xdr:col>45</xdr:col>
      <xdr:colOff>177800</xdr:colOff>
      <xdr:row>95</xdr:row>
      <xdr:rowOff>107566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9292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107566</xdr:rowOff>
    </xdr:from>
    <xdr:to>
      <xdr:col>41</xdr:col>
      <xdr:colOff>50800</xdr:colOff>
      <xdr:row>97</xdr:row>
      <xdr:rowOff>200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395316"/>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60260</xdr:rowOff>
    </xdr:from>
    <xdr:to>
      <xdr:col>55</xdr:col>
      <xdr:colOff>50800</xdr:colOff>
      <xdr:row>95</xdr:row>
      <xdr:rowOff>161860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83137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1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37954</xdr:rowOff>
    </xdr:from>
    <xdr:to>
      <xdr:col>50</xdr:col>
      <xdr:colOff>165100</xdr:colOff>
      <xdr:row>95</xdr:row>
      <xdr:rowOff>139554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156081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54370</xdr:rowOff>
    </xdr:from>
    <xdr:to>
      <xdr:col>46</xdr:col>
      <xdr:colOff>38100</xdr:colOff>
      <xdr:row>95</xdr:row>
      <xdr:rowOff>155970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56766</xdr:rowOff>
    </xdr:from>
    <xdr:to>
      <xdr:col>41</xdr:col>
      <xdr:colOff>101600</xdr:colOff>
      <xdr:row>95</xdr:row>
      <xdr:rowOff>158366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3443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1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120850</xdr:rowOff>
    </xdr:from>
    <xdr:to>
      <xdr:col>36</xdr:col>
      <xdr:colOff>165100</xdr:colOff>
      <xdr:row>97</xdr:row>
      <xdr:rowOff>51000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67527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5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59081</xdr:rowOff>
    </xdr:from>
    <xdr:to>
      <xdr:col>85</xdr:col>
      <xdr:colOff>127000</xdr:colOff>
      <xdr:row>37</xdr:row>
      <xdr:rowOff>105182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02731"/>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105182</xdr:rowOff>
    </xdr:from>
    <xdr:to>
      <xdr:col>81</xdr:col>
      <xdr:colOff>50800</xdr:colOff>
      <xdr:row>37</xdr:row>
      <xdr:rowOff>119393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48832"/>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78702</xdr:rowOff>
    </xdr:from>
    <xdr:to>
      <xdr:col>76</xdr:col>
      <xdr:colOff>114300</xdr:colOff>
      <xdr:row>37</xdr:row>
      <xdr:rowOff>119393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2235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78702</xdr:rowOff>
    </xdr:from>
    <xdr:to>
      <xdr:col>71</xdr:col>
      <xdr:colOff>177800</xdr:colOff>
      <xdr:row>37</xdr:row>
      <xdr:rowOff>118593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22352"/>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8281</xdr:rowOff>
    </xdr:from>
    <xdr:to>
      <xdr:col>85</xdr:col>
      <xdr:colOff>177800</xdr:colOff>
      <xdr:row>37</xdr:row>
      <xdr:rowOff>109881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31158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54382</xdr:rowOff>
    </xdr:from>
    <xdr:to>
      <xdr:col>81</xdr:col>
      <xdr:colOff>101600</xdr:colOff>
      <xdr:row>37</xdr:row>
      <xdr:rowOff>155982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68593</xdr:rowOff>
    </xdr:from>
    <xdr:to>
      <xdr:col>76</xdr:col>
      <xdr:colOff>165100</xdr:colOff>
      <xdr:row>37</xdr:row>
      <xdr:rowOff>170193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161320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27902</xdr:rowOff>
    </xdr:from>
    <xdr:to>
      <xdr:col>72</xdr:col>
      <xdr:colOff>38100</xdr:colOff>
      <xdr:row>37</xdr:row>
      <xdr:rowOff>129502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146029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67793</xdr:rowOff>
    </xdr:from>
    <xdr:to>
      <xdr:col>67</xdr:col>
      <xdr:colOff>101600</xdr:colOff>
      <xdr:row>37</xdr:row>
      <xdr:rowOff>169393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14470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8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31050</xdr:rowOff>
    </xdr:from>
    <xdr:to>
      <xdr:col>85</xdr:col>
      <xdr:colOff>127000</xdr:colOff>
      <xdr:row>55</xdr:row>
      <xdr:rowOff>32780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117900"/>
          <a:ext cx="838200" cy="3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31050</xdr:rowOff>
    </xdr:from>
    <xdr:to>
      <xdr:col>81</xdr:col>
      <xdr:colOff>50800</xdr:colOff>
      <xdr:row>55</xdr:row>
      <xdr:rowOff>6035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117900"/>
          <a:ext cx="889000" cy="3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165205</xdr:rowOff>
    </xdr:from>
    <xdr:to>
      <xdr:col>76</xdr:col>
      <xdr:colOff>114300</xdr:colOff>
      <xdr:row>55</xdr:row>
      <xdr:rowOff>6035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252055"/>
          <a:ext cx="889000" cy="18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165205</xdr:rowOff>
    </xdr:from>
    <xdr:to>
      <xdr:col>71</xdr:col>
      <xdr:colOff>177800</xdr:colOff>
      <xdr:row>57</xdr:row>
      <xdr:rowOff>69455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252055"/>
          <a:ext cx="889000" cy="5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153430</xdr:rowOff>
    </xdr:from>
    <xdr:to>
      <xdr:col>85</xdr:col>
      <xdr:colOff>177800</xdr:colOff>
      <xdr:row>55</xdr:row>
      <xdr:rowOff>83580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4857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2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151700</xdr:rowOff>
    </xdr:from>
    <xdr:to>
      <xdr:col>81</xdr:col>
      <xdr:colOff>101600</xdr:colOff>
      <xdr:row>53</xdr:row>
      <xdr:rowOff>81850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0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98377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8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126685</xdr:rowOff>
    </xdr:from>
    <xdr:to>
      <xdr:col>76</xdr:col>
      <xdr:colOff>165100</xdr:colOff>
      <xdr:row>55</xdr:row>
      <xdr:rowOff>56835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3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73362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1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114405</xdr:rowOff>
    </xdr:from>
    <xdr:to>
      <xdr:col>72</xdr:col>
      <xdr:colOff>38100</xdr:colOff>
      <xdr:row>54</xdr:row>
      <xdr:rowOff>44555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2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61082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89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18655</xdr:rowOff>
    </xdr:from>
    <xdr:to>
      <xdr:col>67</xdr:col>
      <xdr:colOff>101600</xdr:colOff>
      <xdr:row>57</xdr:row>
      <xdr:rowOff>120255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111382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144811</xdr:rowOff>
    </xdr:from>
    <xdr:to>
      <xdr:col>85</xdr:col>
      <xdr:colOff>127000</xdr:colOff>
      <xdr:row>79</xdr:row>
      <xdr:rowOff>17906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517911"/>
          <a:ext cx="8382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20746</xdr:rowOff>
    </xdr:from>
    <xdr:to>
      <xdr:col>81</xdr:col>
      <xdr:colOff>50800</xdr:colOff>
      <xdr:row>79</xdr:row>
      <xdr:rowOff>17906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222396"/>
          <a:ext cx="889000" cy="34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20746</xdr:rowOff>
    </xdr:from>
    <xdr:to>
      <xdr:col>76</xdr:col>
      <xdr:colOff>114300</xdr:colOff>
      <xdr:row>78</xdr:row>
      <xdr:rowOff>13432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222396"/>
          <a:ext cx="889000" cy="1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13432</xdr:rowOff>
    </xdr:from>
    <xdr:to>
      <xdr:col>71</xdr:col>
      <xdr:colOff>177800</xdr:colOff>
      <xdr:row>79</xdr:row>
      <xdr:rowOff>65618</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386532"/>
          <a:ext cx="889000" cy="2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94011</xdr:rowOff>
    </xdr:from>
    <xdr:to>
      <xdr:col>85</xdr:col>
      <xdr:colOff>177800</xdr:colOff>
      <xdr:row>79</xdr:row>
      <xdr:rowOff>24161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4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53388</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2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138556</xdr:rowOff>
    </xdr:from>
    <xdr:to>
      <xdr:col>81</xdr:col>
      <xdr:colOff>101600</xdr:colOff>
      <xdr:row>79</xdr:row>
      <xdr:rowOff>68706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85233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2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141396</xdr:rowOff>
    </xdr:from>
    <xdr:to>
      <xdr:col>76</xdr:col>
      <xdr:colOff>165100</xdr:colOff>
      <xdr:row>77</xdr:row>
      <xdr:rowOff>71546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1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88073</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25111" y="129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134082</xdr:rowOff>
    </xdr:from>
    <xdr:to>
      <xdr:col>72</xdr:col>
      <xdr:colOff>38100</xdr:colOff>
      <xdr:row>78</xdr:row>
      <xdr:rowOff>64232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3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80759</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36111" y="131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14818</xdr:rowOff>
    </xdr:from>
    <xdr:to>
      <xdr:col>67</xdr:col>
      <xdr:colOff>101600</xdr:colOff>
      <xdr:row>79</xdr:row>
      <xdr:rowOff>116418</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132945</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3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82860</xdr:rowOff>
    </xdr:from>
    <xdr:to>
      <xdr:col>85</xdr:col>
      <xdr:colOff>127000</xdr:colOff>
      <xdr:row>97</xdr:row>
      <xdr:rowOff>92036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13510"/>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92036</xdr:rowOff>
    </xdr:from>
    <xdr:to>
      <xdr:col>81</xdr:col>
      <xdr:colOff>50800</xdr:colOff>
      <xdr:row>97</xdr:row>
      <xdr:rowOff>141692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22686"/>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140467</xdr:rowOff>
    </xdr:from>
    <xdr:to>
      <xdr:col>76</xdr:col>
      <xdr:colOff>114300</xdr:colOff>
      <xdr:row>97</xdr:row>
      <xdr:rowOff>141692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77111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123747</xdr:rowOff>
    </xdr:from>
    <xdr:to>
      <xdr:col>71</xdr:col>
      <xdr:colOff>177800</xdr:colOff>
      <xdr:row>97</xdr:row>
      <xdr:rowOff>140467</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75439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32060</xdr:rowOff>
    </xdr:from>
    <xdr:to>
      <xdr:col>85</xdr:col>
      <xdr:colOff>177800</xdr:colOff>
      <xdr:row>97</xdr:row>
      <xdr:rowOff>133660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10487</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41236</xdr:rowOff>
    </xdr:from>
    <xdr:to>
      <xdr:col>81</xdr:col>
      <xdr:colOff>101600</xdr:colOff>
      <xdr:row>97</xdr:row>
      <xdr:rowOff>142836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133963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90892</xdr:rowOff>
    </xdr:from>
    <xdr:to>
      <xdr:col>76</xdr:col>
      <xdr:colOff>165100</xdr:colOff>
      <xdr:row>98</xdr:row>
      <xdr:rowOff>21042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12169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89667</xdr:rowOff>
    </xdr:from>
    <xdr:to>
      <xdr:col>72</xdr:col>
      <xdr:colOff>38100</xdr:colOff>
      <xdr:row>98</xdr:row>
      <xdr:rowOff>19817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10944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72947</xdr:rowOff>
    </xdr:from>
    <xdr:to>
      <xdr:col>67</xdr:col>
      <xdr:colOff>101600</xdr:colOff>
      <xdr:row>98</xdr:row>
      <xdr:rowOff>3097</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165674</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9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歳出決算総額は前年度から</a:t>
          </a:r>
          <a:r>
            <a:rPr kumimoji="1" lang="en-US" altLang="ja-JP" sz="1100">
              <a:solidFill>
                <a:schemeClr val="dk1"/>
              </a:solidFill>
              <a:effectLst/>
              <a:latin typeface="+mn-lt"/>
              <a:ea typeface="+mn-ea"/>
              <a:cs typeface="+mn-cs"/>
            </a:rPr>
            <a:t>962,979</a:t>
          </a:r>
          <a:r>
            <a:rPr kumimoji="1" lang="ja-JP" altLang="ja-JP" sz="1100">
              <a:solidFill>
                <a:schemeClr val="dk1"/>
              </a:solidFill>
              <a:effectLst/>
              <a:latin typeface="+mn-lt"/>
              <a:ea typeface="+mn-ea"/>
              <a:cs typeface="+mn-cs"/>
            </a:rPr>
            <a:t>千円減少し，</a:t>
          </a:r>
          <a:r>
            <a:rPr kumimoji="1" lang="en-US" altLang="ja-JP" sz="1100">
              <a:solidFill>
                <a:schemeClr val="dk1"/>
              </a:solidFill>
              <a:effectLst/>
              <a:latin typeface="+mn-lt"/>
              <a:ea typeface="+mn-ea"/>
              <a:cs typeface="+mn-cs"/>
            </a:rPr>
            <a:t>13,267,054</a:t>
          </a:r>
          <a:r>
            <a:rPr kumimoji="1" lang="ja-JP" altLang="ja-JP" sz="1100">
              <a:solidFill>
                <a:schemeClr val="dk1"/>
              </a:solidFill>
              <a:effectLst/>
              <a:latin typeface="+mn-lt"/>
              <a:ea typeface="+mn-ea"/>
              <a:cs typeface="+mn-cs"/>
            </a:rPr>
            <a:t>千円（対前年度比</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）で，人口は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人増加し</a:t>
          </a:r>
          <a:r>
            <a:rPr kumimoji="1" lang="en-US" altLang="ja-JP" sz="1100">
              <a:solidFill>
                <a:schemeClr val="dk1"/>
              </a:solidFill>
              <a:effectLst/>
              <a:latin typeface="+mn-lt"/>
              <a:ea typeface="+mn-ea"/>
              <a:cs typeface="+mn-cs"/>
            </a:rPr>
            <a:t>28,179</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総務費は前年度から</a:t>
          </a:r>
          <a:r>
            <a:rPr kumimoji="1" lang="en-US" altLang="ja-JP" sz="1100">
              <a:solidFill>
                <a:schemeClr val="dk1"/>
              </a:solidFill>
              <a:effectLst/>
              <a:latin typeface="+mn-lt"/>
              <a:ea typeface="+mn-ea"/>
              <a:cs typeface="+mn-cs"/>
            </a:rPr>
            <a:t>8,409</a:t>
          </a:r>
          <a:r>
            <a:rPr kumimoji="1" lang="ja-JP" altLang="ja-JP" sz="1100">
              <a:solidFill>
                <a:schemeClr val="dk1"/>
              </a:solidFill>
              <a:effectLst/>
              <a:latin typeface="+mn-lt"/>
              <a:ea typeface="+mn-ea"/>
              <a:cs typeface="+mn-cs"/>
            </a:rPr>
            <a:t>円減少し</a:t>
          </a:r>
          <a:r>
            <a:rPr kumimoji="1" lang="en-US" altLang="ja-JP" sz="1100">
              <a:solidFill>
                <a:schemeClr val="dk1"/>
              </a:solidFill>
              <a:effectLst/>
              <a:latin typeface="+mn-lt"/>
              <a:ea typeface="+mn-ea"/>
              <a:cs typeface="+mn-cs"/>
            </a:rPr>
            <a:t>54,215</a:t>
          </a:r>
          <a:r>
            <a:rPr kumimoji="1" lang="ja-JP" altLang="ja-JP" sz="1100">
              <a:solidFill>
                <a:schemeClr val="dk1"/>
              </a:solidFill>
              <a:effectLst/>
              <a:latin typeface="+mn-lt"/>
              <a:ea typeface="+mn-ea"/>
              <a:cs typeface="+mn-cs"/>
            </a:rPr>
            <a:t>円（対前年度比</a:t>
          </a:r>
          <a:r>
            <a:rPr kumimoji="1" lang="en-US" altLang="ja-JP" sz="1100">
              <a:solidFill>
                <a:schemeClr val="dk1"/>
              </a:solidFill>
              <a:effectLst/>
              <a:latin typeface="+mn-lt"/>
              <a:ea typeface="+mn-ea"/>
              <a:cs typeface="+mn-cs"/>
            </a:rPr>
            <a:t>86.6</a:t>
          </a:r>
          <a:r>
            <a:rPr kumimoji="1" lang="ja-JP" altLang="ja-JP" sz="1100">
              <a:solidFill>
                <a:schemeClr val="dk1"/>
              </a:solidFill>
              <a:effectLst/>
              <a:latin typeface="+mn-lt"/>
              <a:ea typeface="+mn-ea"/>
              <a:cs typeface="+mn-cs"/>
            </a:rPr>
            <a:t>％）となった。これは防衛施設周辺調整交付基金積立金の減及びまちづくり基金積立金の皆減による影響が大きい。商工費は前年度から</a:t>
          </a:r>
          <a:r>
            <a:rPr kumimoji="1" lang="en-US" altLang="ja-JP" sz="1100">
              <a:solidFill>
                <a:schemeClr val="dk1"/>
              </a:solidFill>
              <a:effectLst/>
              <a:latin typeface="+mn-lt"/>
              <a:ea typeface="+mn-ea"/>
              <a:cs typeface="+mn-cs"/>
            </a:rPr>
            <a:t>9,096</a:t>
          </a:r>
          <a:r>
            <a:rPr kumimoji="1" lang="ja-JP" altLang="ja-JP" sz="1100">
              <a:solidFill>
                <a:schemeClr val="dk1"/>
              </a:solidFill>
              <a:effectLst/>
              <a:latin typeface="+mn-lt"/>
              <a:ea typeface="+mn-ea"/>
              <a:cs typeface="+mn-cs"/>
            </a:rPr>
            <a:t>円減少し</a:t>
          </a:r>
          <a:r>
            <a:rPr kumimoji="1" lang="en-US" altLang="ja-JP" sz="1100">
              <a:solidFill>
                <a:schemeClr val="dk1"/>
              </a:solidFill>
              <a:effectLst/>
              <a:latin typeface="+mn-lt"/>
              <a:ea typeface="+mn-ea"/>
              <a:cs typeface="+mn-cs"/>
            </a:rPr>
            <a:t>9,722</a:t>
          </a:r>
          <a:r>
            <a:rPr kumimoji="1" lang="ja-JP" altLang="ja-JP" sz="1100">
              <a:solidFill>
                <a:schemeClr val="dk1"/>
              </a:solidFill>
              <a:effectLst/>
              <a:latin typeface="+mn-lt"/>
              <a:ea typeface="+mn-ea"/>
              <a:cs typeface="+mn-cs"/>
            </a:rPr>
            <a:t>円（対前年度比</a:t>
          </a:r>
          <a:r>
            <a:rPr kumimoji="1" lang="en-US" altLang="ja-JP" sz="1100">
              <a:solidFill>
                <a:schemeClr val="dk1"/>
              </a:solidFill>
              <a:effectLst/>
              <a:latin typeface="+mn-lt"/>
              <a:ea typeface="+mn-ea"/>
              <a:cs typeface="+mn-cs"/>
            </a:rPr>
            <a:t>51.7</a:t>
          </a:r>
          <a:r>
            <a:rPr kumimoji="1" lang="ja-JP" altLang="ja-JP" sz="1100">
              <a:solidFill>
                <a:schemeClr val="dk1"/>
              </a:solidFill>
              <a:effectLst/>
              <a:latin typeface="+mn-lt"/>
              <a:ea typeface="+mn-ea"/>
              <a:cs typeface="+mn-cs"/>
            </a:rPr>
            <a:t>％）となった。これは新型コロナウイルス感染拡大防止協力金等や企業立地奨励金の減によるものである。教育費は前年度から</a:t>
          </a:r>
          <a:r>
            <a:rPr kumimoji="1" lang="en-US" altLang="ja-JP" sz="1100">
              <a:solidFill>
                <a:schemeClr val="dk1"/>
              </a:solidFill>
              <a:effectLst/>
              <a:latin typeface="+mn-lt"/>
              <a:ea typeface="+mn-ea"/>
              <a:cs typeface="+mn-cs"/>
            </a:rPr>
            <a:t>21,106</a:t>
          </a:r>
          <a:r>
            <a:rPr kumimoji="1" lang="ja-JP" altLang="ja-JP" sz="1100">
              <a:solidFill>
                <a:schemeClr val="dk1"/>
              </a:solidFill>
              <a:effectLst/>
              <a:latin typeface="+mn-lt"/>
              <a:ea typeface="+mn-ea"/>
              <a:cs typeface="+mn-cs"/>
            </a:rPr>
            <a:t>円減少し</a:t>
          </a:r>
          <a:r>
            <a:rPr kumimoji="1" lang="en-US" altLang="ja-JP" sz="1100">
              <a:solidFill>
                <a:schemeClr val="dk1"/>
              </a:solidFill>
              <a:effectLst/>
              <a:latin typeface="+mn-lt"/>
              <a:ea typeface="+mn-ea"/>
              <a:cs typeface="+mn-cs"/>
            </a:rPr>
            <a:t>66,048</a:t>
          </a:r>
          <a:r>
            <a:rPr kumimoji="1" lang="ja-JP" altLang="ja-JP" sz="1100">
              <a:solidFill>
                <a:schemeClr val="dk1"/>
              </a:solidFill>
              <a:effectLst/>
              <a:latin typeface="+mn-lt"/>
              <a:ea typeface="+mn-ea"/>
              <a:cs typeface="+mn-cs"/>
            </a:rPr>
            <a:t>円（対前年度比</a:t>
          </a:r>
          <a:r>
            <a:rPr kumimoji="1" lang="en-US" altLang="ja-JP" sz="1100">
              <a:solidFill>
                <a:schemeClr val="dk1"/>
              </a:solidFill>
              <a:effectLst/>
              <a:latin typeface="+mn-lt"/>
              <a:ea typeface="+mn-ea"/>
              <a:cs typeface="+mn-cs"/>
            </a:rPr>
            <a:t>75.8</a:t>
          </a:r>
          <a:r>
            <a:rPr kumimoji="1" lang="ja-JP" altLang="ja-JP" sz="1100">
              <a:solidFill>
                <a:schemeClr val="dk1"/>
              </a:solidFill>
              <a:effectLst/>
              <a:latin typeface="+mn-lt"/>
              <a:ea typeface="+mn-ea"/>
              <a:cs typeface="+mn-cs"/>
            </a:rPr>
            <a:t>％）となった。これは令和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年度に吉岡小学校の校舎建設事業に備えて校舎建設基金へ積み立て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を実施したことによる影響が大きい。公債費は前年度から</a:t>
          </a:r>
          <a:r>
            <a:rPr kumimoji="1" lang="en-US" altLang="ja-JP" sz="1100">
              <a:solidFill>
                <a:schemeClr val="dk1"/>
              </a:solidFill>
              <a:effectLst/>
              <a:latin typeface="+mn-lt"/>
              <a:ea typeface="+mn-ea"/>
              <a:cs typeface="+mn-cs"/>
            </a:rPr>
            <a:t>562</a:t>
          </a:r>
          <a:r>
            <a:rPr kumimoji="1" lang="ja-JP" altLang="ja-JP"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21,981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102..6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となった。これは普通交付税が不交付であった令和元年度に町税の減収を理由として借り入れた減収補てん債</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の元金償還が始まったことによるものである。災害復旧費は前年度から</a:t>
          </a:r>
          <a:r>
            <a:rPr kumimoji="1" lang="en-US" altLang="ja-JP" sz="1100">
              <a:solidFill>
                <a:schemeClr val="dk1"/>
              </a:solidFill>
              <a:effectLst/>
              <a:latin typeface="+mn-lt"/>
              <a:ea typeface="+mn-ea"/>
              <a:cs typeface="+mn-cs"/>
            </a:rPr>
            <a:t>2,728</a:t>
          </a:r>
          <a:r>
            <a:rPr kumimoji="1" lang="ja-JP" altLang="ja-JP"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7,687</a:t>
          </a:r>
          <a:r>
            <a:rPr kumimoji="1" lang="ja-JP" altLang="ja-JP" sz="1100">
              <a:solidFill>
                <a:schemeClr val="dk1"/>
              </a:solidFill>
              <a:effectLst/>
              <a:latin typeface="+mn-lt"/>
              <a:ea typeface="+mn-ea"/>
              <a:cs typeface="+mn-cs"/>
            </a:rPr>
            <a:t>円（対前年度比</a:t>
          </a:r>
          <a:r>
            <a:rPr kumimoji="1" lang="en-US" altLang="ja-JP" sz="1100">
              <a:solidFill>
                <a:schemeClr val="dk1"/>
              </a:solidFill>
              <a:effectLst/>
              <a:latin typeface="+mn-lt"/>
              <a:ea typeface="+mn-ea"/>
              <a:cs typeface="+mn-cs"/>
            </a:rPr>
            <a:t>155.0%</a:t>
          </a:r>
          <a:r>
            <a:rPr kumimoji="1" lang="ja-JP" altLang="ja-JP" sz="1100">
              <a:solidFill>
                <a:schemeClr val="dk1"/>
              </a:solidFill>
              <a:effectLst/>
              <a:latin typeface="+mn-lt"/>
              <a:ea typeface="+mn-ea"/>
              <a:cs typeface="+mn-cs"/>
            </a:rPr>
            <a:t>）となった。これは令和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月地震及び令和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月大雨に関連した業務及び災害復旧工事によるものである。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境に減少が続いていたが，今年度増加に転じた。これは前年度まで吉岡小学校改築事業に向け学校校舎建設基金に積立していたが，今年度から取崩のフェーズに移行した影響である。しかしこの先，施設の老朽化対策等に係る取崩しも想定されるため，今後も計画的に基金を運用していく必要がある。</a:t>
          </a:r>
          <a:endParaRPr lang="ja-JP" altLang="ja-JP" sz="1400">
            <a:effectLst/>
          </a:endParaRPr>
        </a:p>
        <a:p>
          <a:r>
            <a:rPr kumimoji="1" lang="ja-JP" altLang="ja-JP" sz="1100">
              <a:solidFill>
                <a:schemeClr val="dk1"/>
              </a:solidFill>
              <a:effectLst/>
              <a:latin typeface="+mn-lt"/>
              <a:ea typeface="+mn-ea"/>
              <a:cs typeface="+mn-cs"/>
            </a:rPr>
            <a:t>　実質収支額は，税収等の上振れ分について決算剰余金として翌年度の財政調整基金へ積み立てを行った。実質単年度収支は，財政調整基金取り崩し額が減少したことにより前年度の△</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％とプラスに転じた。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すべての会計において黒字となっており，特に一般会計と水道事業会計の黒字額が大きくなっている。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町内企業の業績が好調であり，法人町民税が伸びていたが，法人町民税については国の税制改正等による減収のほか，経済の動向に左右され年度ごとの増減幅が大きくなるため，注視していく必要がある。</a:t>
          </a:r>
          <a:endParaRPr lang="ja-JP" altLang="ja-JP" sz="1400">
            <a:effectLst/>
          </a:endParaRPr>
        </a:p>
        <a:p>
          <a:r>
            <a:rPr kumimoji="1" lang="ja-JP" altLang="ja-JP" sz="1100">
              <a:solidFill>
                <a:schemeClr val="dk1"/>
              </a:solidFill>
              <a:effectLst/>
              <a:latin typeface="+mn-lt"/>
              <a:ea typeface="+mn-ea"/>
              <a:cs typeface="+mn-cs"/>
            </a:rPr>
            <a:t>　引き続き各会計で赤字が発生しないよう健全な財政運営に努めていく。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14266665</v>
      </c>
      <c r="BO4" s="449"/>
      <c r="BP4" s="449"/>
      <c r="BQ4" s="449"/>
      <c r="BR4" s="449"/>
      <c r="BS4" s="449"/>
      <c r="BT4" s="449"/>
      <c r="BU4" s="450"/>
      <c r="BV4" s="448">
        <v>14835949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4.5</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13267054</v>
      </c>
      <c r="BO5" s="420"/>
      <c r="BP5" s="420"/>
      <c r="BQ5" s="420"/>
      <c r="BR5" s="420"/>
      <c r="BS5" s="420"/>
      <c r="BT5" s="420"/>
      <c r="BU5" s="421"/>
      <c r="BV5" s="419">
        <v>14230033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85.3</v>
      </c>
      <c r="CU5" s="417"/>
      <c r="CV5" s="417"/>
      <c r="CW5" s="417"/>
      <c r="CX5" s="417"/>
      <c r="CY5" s="417"/>
      <c r="CZ5" s="417"/>
      <c r="DA5" s="418"/>
      <c r="DB5" s="416">
        <v>91</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999611</v>
      </c>
      <c r="BO6" s="420"/>
      <c r="BP6" s="420"/>
      <c r="BQ6" s="420"/>
      <c r="BR6" s="420"/>
      <c r="BS6" s="420"/>
      <c r="BT6" s="420"/>
      <c r="BU6" s="421"/>
      <c r="BV6" s="419">
        <v>605916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85.3</v>
      </c>
      <c r="CU6" s="563"/>
      <c r="CV6" s="563"/>
      <c r="CW6" s="563"/>
      <c r="CX6" s="563"/>
      <c r="CY6" s="563"/>
      <c r="CZ6" s="563"/>
      <c r="DA6" s="564"/>
      <c r="DB6" s="562">
        <v>92.2</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455037</v>
      </c>
      <c r="BO7" s="420"/>
      <c r="BP7" s="420"/>
      <c r="BQ7" s="420"/>
      <c r="BR7" s="420"/>
      <c r="BS7" s="420"/>
      <c r="BT7" s="420"/>
      <c r="BU7" s="421"/>
      <c r="BV7" s="419">
        <v>248498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7880804</v>
      </c>
      <c r="CU7" s="420"/>
      <c r="CV7" s="420"/>
      <c r="CW7" s="420"/>
      <c r="CX7" s="420"/>
      <c r="CY7" s="420"/>
      <c r="CZ7" s="420"/>
      <c r="DA7" s="421"/>
      <c r="DB7" s="419">
        <v>8000546</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544574</v>
      </c>
      <c r="BO8" s="420"/>
      <c r="BP8" s="420"/>
      <c r="BQ8" s="420"/>
      <c r="BR8" s="420"/>
      <c r="BS8" s="420"/>
      <c r="BT8" s="420"/>
      <c r="BU8" s="421"/>
      <c r="BV8" s="419">
        <v>357418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0.99</v>
      </c>
      <c r="CU8" s="523"/>
      <c r="CV8" s="523"/>
      <c r="CW8" s="523"/>
      <c r="CX8" s="523"/>
      <c r="CY8" s="523"/>
      <c r="CZ8" s="523"/>
      <c r="DA8" s="524"/>
      <c r="DB8" s="522">
        <v>1.05</v>
      </c>
      <c r="DC8" s="523"/>
      <c r="DD8" s="523"/>
      <c r="DE8" s="523"/>
      <c r="DF8" s="523"/>
      <c r="DG8" s="523"/>
      <c r="DH8" s="523"/>
      <c r="DI8" s="524"/>
    </row>
    <row r="9" spans="1:119" ht="18.75" customHeight="1" thickBot="1" x14ac:dyDescent="0.2">
      <c r="A9" s="177"/>
      <c r="B9" s="551" t="s">
        <v>112</v>
      </c>
      <c r="C9" s="552"/>
      <c r="D9" s="552"/>
      <c r="E9" s="552"/>
      <c r="F9" s="552"/>
      <c r="G9" s="552"/>
      <c r="H9" s="552"/>
      <c r="I9" s="552"/>
      <c r="J9" s="552"/>
      <c r="K9" s="470"/>
      <c r="L9" s="553" t="s">
        <v>113</v>
      </c>
      <c r="M9" s="554"/>
      <c r="N9" s="554"/>
      <c r="O9" s="554"/>
      <c r="P9" s="554"/>
      <c r="Q9" s="555"/>
      <c r="R9" s="556">
        <v>28786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187156</v>
      </c>
      <c r="BO9" s="420"/>
      <c r="BP9" s="420"/>
      <c r="BQ9" s="420"/>
      <c r="BR9" s="420"/>
      <c r="BS9" s="420"/>
      <c r="BT9" s="420"/>
      <c r="BU9" s="421"/>
      <c r="BV9" s="419">
        <v>-431255</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6</v>
      </c>
      <c r="CU9" s="417"/>
      <c r="CV9" s="417"/>
      <c r="CW9" s="417"/>
      <c r="CX9" s="417"/>
      <c r="CY9" s="417"/>
      <c r="CZ9" s="417"/>
      <c r="DA9" s="418"/>
      <c r="DB9" s="416">
        <v>6.1</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118</v>
      </c>
      <c r="M10" s="376"/>
      <c r="N10" s="376"/>
      <c r="O10" s="376"/>
      <c r="P10" s="376"/>
      <c r="Q10" s="377"/>
      <c r="R10" s="372">
        <v>28244</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96</v>
      </c>
      <c r="AV10" s="478"/>
      <c r="AW10" s="478"/>
      <c r="AX10" s="478"/>
      <c r="AY10" s="433" t="s">
        <v>120</v>
      </c>
      <c r="AZ10" s="434"/>
      <c r="BA10" s="434"/>
      <c r="BB10" s="434"/>
      <c r="BC10" s="434"/>
      <c r="BD10" s="434"/>
      <c r="BE10" s="434"/>
      <c r="BF10" s="434"/>
      <c r="BG10" s="434"/>
      <c r="BH10" s="434"/>
      <c r="BI10" s="434"/>
      <c r="BJ10" s="434"/>
      <c r="BK10" s="434"/>
      <c r="BL10" s="434"/>
      <c r="BM10" s="435"/>
      <c r="BN10" s="419">
        <v>6455</v>
      </c>
      <c r="BO10" s="420"/>
      <c r="BP10" s="420"/>
      <c r="BQ10" s="420"/>
      <c r="BR10" s="420"/>
      <c r="BS10" s="420"/>
      <c r="BT10" s="420"/>
      <c r="BU10" s="421"/>
      <c r="BV10" s="419">
        <v>11347</v>
      </c>
      <c r="BW10" s="420"/>
      <c r="BX10" s="420"/>
      <c r="BY10" s="420"/>
      <c r="BZ10" s="420"/>
      <c r="CA10" s="420"/>
      <c r="CB10" s="420"/>
      <c r="CC10" s="421"/>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77"/>
      <c r="B12" s="525" t="s">
        <v>129</v>
      </c>
      <c r="C12" s="526"/>
      <c r="D12" s="526"/>
      <c r="E12" s="526"/>
      <c r="F12" s="526"/>
      <c r="G12" s="526"/>
      <c r="H12" s="526"/>
      <c r="I12" s="526"/>
      <c r="J12" s="526"/>
      <c r="K12" s="527"/>
      <c r="L12" s="534" t="s">
        <v>130</v>
      </c>
      <c r="M12" s="535"/>
      <c r="N12" s="535"/>
      <c r="O12" s="535"/>
      <c r="P12" s="535"/>
      <c r="Q12" s="536"/>
      <c r="R12" s="537">
        <v>28179</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96</v>
      </c>
      <c r="AV12" s="478"/>
      <c r="AW12" s="478"/>
      <c r="AX12" s="478"/>
      <c r="AY12" s="433" t="s">
        <v>134</v>
      </c>
      <c r="AZ12" s="434"/>
      <c r="BA12" s="434"/>
      <c r="BB12" s="434"/>
      <c r="BC12" s="434"/>
      <c r="BD12" s="434"/>
      <c r="BE12" s="434"/>
      <c r="BF12" s="434"/>
      <c r="BG12" s="434"/>
      <c r="BH12" s="434"/>
      <c r="BI12" s="434"/>
      <c r="BJ12" s="434"/>
      <c r="BK12" s="434"/>
      <c r="BL12" s="434"/>
      <c r="BM12" s="435"/>
      <c r="BN12" s="419">
        <v>104245</v>
      </c>
      <c r="BO12" s="420"/>
      <c r="BP12" s="420"/>
      <c r="BQ12" s="420"/>
      <c r="BR12" s="420"/>
      <c r="BS12" s="420"/>
      <c r="BT12" s="420"/>
      <c r="BU12" s="421"/>
      <c r="BV12" s="419">
        <v>361691</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136</v>
      </c>
      <c r="N13" s="504"/>
      <c r="O13" s="504"/>
      <c r="P13" s="504"/>
      <c r="Q13" s="505"/>
      <c r="R13" s="506">
        <v>27768</v>
      </c>
      <c r="S13" s="507"/>
      <c r="T13" s="507"/>
      <c r="U13" s="507"/>
      <c r="V13" s="508"/>
      <c r="W13" s="509" t="s">
        <v>137</v>
      </c>
      <c r="X13" s="405"/>
      <c r="Y13" s="405"/>
      <c r="Z13" s="405"/>
      <c r="AA13" s="405"/>
      <c r="AB13" s="406"/>
      <c r="AC13" s="372">
        <v>630</v>
      </c>
      <c r="AD13" s="373"/>
      <c r="AE13" s="373"/>
      <c r="AF13" s="373"/>
      <c r="AG13" s="374"/>
      <c r="AH13" s="372">
        <v>669</v>
      </c>
      <c r="AI13" s="373"/>
      <c r="AJ13" s="373"/>
      <c r="AK13" s="373"/>
      <c r="AL13" s="432"/>
      <c r="AM13" s="476" t="s">
        <v>138</v>
      </c>
      <c r="AN13" s="376"/>
      <c r="AO13" s="376"/>
      <c r="AP13" s="376"/>
      <c r="AQ13" s="376"/>
      <c r="AR13" s="376"/>
      <c r="AS13" s="376"/>
      <c r="AT13" s="377"/>
      <c r="AU13" s="477" t="s">
        <v>125</v>
      </c>
      <c r="AV13" s="478"/>
      <c r="AW13" s="478"/>
      <c r="AX13" s="478"/>
      <c r="AY13" s="433" t="s">
        <v>139</v>
      </c>
      <c r="AZ13" s="434"/>
      <c r="BA13" s="434"/>
      <c r="BB13" s="434"/>
      <c r="BC13" s="434"/>
      <c r="BD13" s="434"/>
      <c r="BE13" s="434"/>
      <c r="BF13" s="434"/>
      <c r="BG13" s="434"/>
      <c r="BH13" s="434"/>
      <c r="BI13" s="434"/>
      <c r="BJ13" s="434"/>
      <c r="BK13" s="434"/>
      <c r="BL13" s="434"/>
      <c r="BM13" s="435"/>
      <c r="BN13" s="419">
        <v>89366</v>
      </c>
      <c r="BO13" s="420"/>
      <c r="BP13" s="420"/>
      <c r="BQ13" s="420"/>
      <c r="BR13" s="420"/>
      <c r="BS13" s="420"/>
      <c r="BT13" s="420"/>
      <c r="BU13" s="421"/>
      <c r="BV13" s="419">
        <v>-781599</v>
      </c>
      <c r="BW13" s="420"/>
      <c r="BX13" s="420"/>
      <c r="BY13" s="420"/>
      <c r="BZ13" s="420"/>
      <c r="CA13" s="420"/>
      <c r="CB13" s="420"/>
      <c r="CC13" s="421"/>
      <c r="CD13" s="459" t="s">
        <v>140</v>
      </c>
      <c r="CE13" s="379"/>
      <c r="CF13" s="379"/>
      <c r="CG13" s="379"/>
      <c r="CH13" s="379"/>
      <c r="CI13" s="379"/>
      <c r="CJ13" s="379"/>
      <c r="CK13" s="379"/>
      <c r="CL13" s="379"/>
      <c r="CM13" s="379"/>
      <c r="CN13" s="379"/>
      <c r="CO13" s="379"/>
      <c r="CP13" s="379"/>
      <c r="CQ13" s="379"/>
      <c r="CR13" s="379"/>
      <c r="CS13" s="460"/>
      <c r="CT13" s="416">
        <v>1.8</v>
      </c>
      <c r="CU13" s="417"/>
      <c r="CV13" s="417"/>
      <c r="CW13" s="417"/>
      <c r="CX13" s="417"/>
      <c r="CY13" s="417"/>
      <c r="CZ13" s="417"/>
      <c r="DA13" s="418"/>
      <c r="DB13" s="416">
        <v>1</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141</v>
      </c>
      <c r="M14" s="546"/>
      <c r="N14" s="546"/>
      <c r="O14" s="546"/>
      <c r="P14" s="546"/>
      <c r="Q14" s="547"/>
      <c r="R14" s="506">
        <v>28130</v>
      </c>
      <c r="S14" s="507"/>
      <c r="T14" s="507"/>
      <c r="U14" s="507"/>
      <c r="V14" s="508"/>
      <c r="W14" s="510"/>
      <c r="X14" s="408"/>
      <c r="Y14" s="408"/>
      <c r="Z14" s="408"/>
      <c r="AA14" s="408"/>
      <c r="AB14" s="409"/>
      <c r="AC14" s="499">
        <v>4.4000000000000004</v>
      </c>
      <c r="AD14" s="500"/>
      <c r="AE14" s="500"/>
      <c r="AF14" s="500"/>
      <c r="AG14" s="501"/>
      <c r="AH14" s="499">
        <v>4.9000000000000004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142</v>
      </c>
      <c r="CE14" s="457"/>
      <c r="CF14" s="457"/>
      <c r="CG14" s="457"/>
      <c r="CH14" s="457"/>
      <c r="CI14" s="457"/>
      <c r="CJ14" s="457"/>
      <c r="CK14" s="457"/>
      <c r="CL14" s="457"/>
      <c r="CM14" s="457"/>
      <c r="CN14" s="457"/>
      <c r="CO14" s="457"/>
      <c r="CP14" s="457"/>
      <c r="CQ14" s="457"/>
      <c r="CR14" s="457"/>
      <c r="CS14" s="458"/>
      <c r="CT14" s="516" t="s">
        <v>128</v>
      </c>
      <c r="CU14" s="517"/>
      <c r="CV14" s="517"/>
      <c r="CW14" s="517"/>
      <c r="CX14" s="517"/>
      <c r="CY14" s="517"/>
      <c r="CZ14" s="517"/>
      <c r="DA14" s="518"/>
      <c r="DB14" s="516" t="s">
        <v>128</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136</v>
      </c>
      <c r="N15" s="504"/>
      <c r="O15" s="504"/>
      <c r="P15" s="504"/>
      <c r="Q15" s="505"/>
      <c r="R15" s="506">
        <v>27767</v>
      </c>
      <c r="S15" s="507"/>
      <c r="T15" s="507"/>
      <c r="U15" s="507"/>
      <c r="V15" s="508"/>
      <c r="W15" s="509" t="s">
        <v>143</v>
      </c>
      <c r="X15" s="405"/>
      <c r="Y15" s="405"/>
      <c r="Z15" s="405"/>
      <c r="AA15" s="405"/>
      <c r="AB15" s="406"/>
      <c r="AC15" s="372">
        <v>4806</v>
      </c>
      <c r="AD15" s="373"/>
      <c r="AE15" s="373"/>
      <c r="AF15" s="373"/>
      <c r="AG15" s="374"/>
      <c r="AH15" s="372">
        <v>4302</v>
      </c>
      <c r="AI15" s="373"/>
      <c r="AJ15" s="373"/>
      <c r="AK15" s="373"/>
      <c r="AL15" s="432"/>
      <c r="AM15" s="476"/>
      <c r="AN15" s="376"/>
      <c r="AO15" s="376"/>
      <c r="AP15" s="376"/>
      <c r="AQ15" s="376"/>
      <c r="AR15" s="376"/>
      <c r="AS15" s="376"/>
      <c r="AT15" s="377"/>
      <c r="AU15" s="477"/>
      <c r="AV15" s="478"/>
      <c r="AW15" s="478"/>
      <c r="AX15" s="478"/>
      <c r="AY15" s="445" t="s">
        <v>144</v>
      </c>
      <c r="AZ15" s="446"/>
      <c r="BA15" s="446"/>
      <c r="BB15" s="446"/>
      <c r="BC15" s="446"/>
      <c r="BD15" s="446"/>
      <c r="BE15" s="446"/>
      <c r="BF15" s="446"/>
      <c r="BG15" s="446"/>
      <c r="BH15" s="446"/>
      <c r="BI15" s="446"/>
      <c r="BJ15" s="446"/>
      <c r="BK15" s="446"/>
      <c r="BL15" s="446"/>
      <c r="BM15" s="447"/>
      <c r="BN15" s="448">
        <v>6115147</v>
      </c>
      <c r="BO15" s="449"/>
      <c r="BP15" s="449"/>
      <c r="BQ15" s="449"/>
      <c r="BR15" s="449"/>
      <c r="BS15" s="449"/>
      <c r="BT15" s="449"/>
      <c r="BU15" s="450"/>
      <c r="BV15" s="448">
        <v>5992800</v>
      </c>
      <c r="BW15" s="449"/>
      <c r="BX15" s="449"/>
      <c r="BY15" s="449"/>
      <c r="BZ15" s="449"/>
      <c r="CA15" s="449"/>
      <c r="CB15" s="449"/>
      <c r="CC15" s="450"/>
      <c r="CD15" s="519" t="s">
        <v>145</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146</v>
      </c>
      <c r="M16" s="494"/>
      <c r="N16" s="494"/>
      <c r="O16" s="494"/>
      <c r="P16" s="494"/>
      <c r="Q16" s="495"/>
      <c r="R16" s="496" t="s">
        <v>147</v>
      </c>
      <c r="S16" s="497"/>
      <c r="T16" s="497"/>
      <c r="U16" s="497"/>
      <c r="V16" s="498"/>
      <c r="W16" s="510"/>
      <c r="X16" s="408"/>
      <c r="Y16" s="408"/>
      <c r="Z16" s="408"/>
      <c r="AA16" s="408"/>
      <c r="AB16" s="409"/>
      <c r="AC16" s="499">
        <v>33.799999999999997</v>
      </c>
      <c r="AD16" s="500"/>
      <c r="AE16" s="500"/>
      <c r="AF16" s="500"/>
      <c r="AG16" s="501"/>
      <c r="AH16" s="499">
        <v>31.3</v>
      </c>
      <c r="AI16" s="500"/>
      <c r="AJ16" s="500"/>
      <c r="AK16" s="500"/>
      <c r="AL16" s="502"/>
      <c r="AM16" s="476"/>
      <c r="AN16" s="376"/>
      <c r="AO16" s="376"/>
      <c r="AP16" s="376"/>
      <c r="AQ16" s="376"/>
      <c r="AR16" s="376"/>
      <c r="AS16" s="376"/>
      <c r="AT16" s="377"/>
      <c r="AU16" s="477"/>
      <c r="AV16" s="478"/>
      <c r="AW16" s="478"/>
      <c r="AX16" s="478"/>
      <c r="AY16" s="433" t="s">
        <v>148</v>
      </c>
      <c r="AZ16" s="434"/>
      <c r="BA16" s="434"/>
      <c r="BB16" s="434"/>
      <c r="BC16" s="434"/>
      <c r="BD16" s="434"/>
      <c r="BE16" s="434"/>
      <c r="BF16" s="434"/>
      <c r="BG16" s="434"/>
      <c r="BH16" s="434"/>
      <c r="BI16" s="434"/>
      <c r="BJ16" s="434"/>
      <c r="BK16" s="434"/>
      <c r="BL16" s="434"/>
      <c r="BM16" s="435"/>
      <c r="BN16" s="419">
        <v>6128866</v>
      </c>
      <c r="BO16" s="420"/>
      <c r="BP16" s="420"/>
      <c r="BQ16" s="420"/>
      <c r="BR16" s="420"/>
      <c r="BS16" s="420"/>
      <c r="BT16" s="420"/>
      <c r="BU16" s="421"/>
      <c r="BV16" s="419">
        <v>6149314</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149</v>
      </c>
      <c r="N17" s="513"/>
      <c r="O17" s="513"/>
      <c r="P17" s="513"/>
      <c r="Q17" s="514"/>
      <c r="R17" s="496" t="s">
        <v>150</v>
      </c>
      <c r="S17" s="497"/>
      <c r="T17" s="497"/>
      <c r="U17" s="497"/>
      <c r="V17" s="498"/>
      <c r="W17" s="509" t="s">
        <v>151</v>
      </c>
      <c r="X17" s="405"/>
      <c r="Y17" s="405"/>
      <c r="Z17" s="405"/>
      <c r="AA17" s="405"/>
      <c r="AB17" s="406"/>
      <c r="AC17" s="372">
        <v>8764</v>
      </c>
      <c r="AD17" s="373"/>
      <c r="AE17" s="373"/>
      <c r="AF17" s="373"/>
      <c r="AG17" s="374"/>
      <c r="AH17" s="372">
        <v>8769</v>
      </c>
      <c r="AI17" s="373"/>
      <c r="AJ17" s="373"/>
      <c r="AK17" s="373"/>
      <c r="AL17" s="432"/>
      <c r="AM17" s="476"/>
      <c r="AN17" s="376"/>
      <c r="AO17" s="376"/>
      <c r="AP17" s="376"/>
      <c r="AQ17" s="376"/>
      <c r="AR17" s="376"/>
      <c r="AS17" s="376"/>
      <c r="AT17" s="377"/>
      <c r="AU17" s="477"/>
      <c r="AV17" s="478"/>
      <c r="AW17" s="478"/>
      <c r="AX17" s="478"/>
      <c r="AY17" s="433" t="s">
        <v>152</v>
      </c>
      <c r="AZ17" s="434"/>
      <c r="BA17" s="434"/>
      <c r="BB17" s="434"/>
      <c r="BC17" s="434"/>
      <c r="BD17" s="434"/>
      <c r="BE17" s="434"/>
      <c r="BF17" s="434"/>
      <c r="BG17" s="434"/>
      <c r="BH17" s="434"/>
      <c r="BI17" s="434"/>
      <c r="BJ17" s="434"/>
      <c r="BK17" s="434"/>
      <c r="BL17" s="434"/>
      <c r="BM17" s="435"/>
      <c r="BN17" s="419">
        <v>7867085</v>
      </c>
      <c r="BO17" s="420"/>
      <c r="BP17" s="420"/>
      <c r="BQ17" s="420"/>
      <c r="BR17" s="420"/>
      <c r="BS17" s="420"/>
      <c r="BT17" s="420"/>
      <c r="BU17" s="421"/>
      <c r="BV17" s="419">
        <v>7710297</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153</v>
      </c>
      <c r="C18" s="470"/>
      <c r="D18" s="470"/>
      <c r="E18" s="471"/>
      <c r="F18" s="471"/>
      <c r="G18" s="471"/>
      <c r="H18" s="471"/>
      <c r="I18" s="471"/>
      <c r="J18" s="471"/>
      <c r="K18" s="471"/>
      <c r="L18" s="472">
        <v>225.49</v>
      </c>
      <c r="M18" s="472"/>
      <c r="N18" s="472"/>
      <c r="O18" s="472"/>
      <c r="P18" s="472"/>
      <c r="Q18" s="472"/>
      <c r="R18" s="473"/>
      <c r="S18" s="473"/>
      <c r="T18" s="473"/>
      <c r="U18" s="473"/>
      <c r="V18" s="474"/>
      <c r="W18" s="490"/>
      <c r="X18" s="491"/>
      <c r="Y18" s="491"/>
      <c r="Z18" s="491"/>
      <c r="AA18" s="491"/>
      <c r="AB18" s="515"/>
      <c r="AC18" s="389">
        <v>61.7</v>
      </c>
      <c r="AD18" s="390"/>
      <c r="AE18" s="390"/>
      <c r="AF18" s="390"/>
      <c r="AG18" s="475"/>
      <c r="AH18" s="389">
        <v>63.8</v>
      </c>
      <c r="AI18" s="390"/>
      <c r="AJ18" s="390"/>
      <c r="AK18" s="390"/>
      <c r="AL18" s="391"/>
      <c r="AM18" s="476"/>
      <c r="AN18" s="376"/>
      <c r="AO18" s="376"/>
      <c r="AP18" s="376"/>
      <c r="AQ18" s="376"/>
      <c r="AR18" s="376"/>
      <c r="AS18" s="376"/>
      <c r="AT18" s="377"/>
      <c r="AU18" s="477"/>
      <c r="AV18" s="478"/>
      <c r="AW18" s="478"/>
      <c r="AX18" s="478"/>
      <c r="AY18" s="433" t="s">
        <v>154</v>
      </c>
      <c r="AZ18" s="434"/>
      <c r="BA18" s="434"/>
      <c r="BB18" s="434"/>
      <c r="BC18" s="434"/>
      <c r="BD18" s="434"/>
      <c r="BE18" s="434"/>
      <c r="BF18" s="434"/>
      <c r="BG18" s="434"/>
      <c r="BH18" s="434"/>
      <c r="BI18" s="434"/>
      <c r="BJ18" s="434"/>
      <c r="BK18" s="434"/>
      <c r="BL18" s="434"/>
      <c r="BM18" s="435"/>
      <c r="BN18" s="419">
        <v>6915558</v>
      </c>
      <c r="BO18" s="420"/>
      <c r="BP18" s="420"/>
      <c r="BQ18" s="420"/>
      <c r="BR18" s="420"/>
      <c r="BS18" s="420"/>
      <c r="BT18" s="420"/>
      <c r="BU18" s="421"/>
      <c r="BV18" s="419">
        <v>6540393</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155</v>
      </c>
      <c r="C19" s="470"/>
      <c r="D19" s="470"/>
      <c r="E19" s="471"/>
      <c r="F19" s="471"/>
      <c r="G19" s="471"/>
      <c r="H19" s="471"/>
      <c r="I19" s="471"/>
      <c r="J19" s="471"/>
      <c r="K19" s="471"/>
      <c r="L19" s="479">
        <v>128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156</v>
      </c>
      <c r="AZ19" s="434"/>
      <c r="BA19" s="434"/>
      <c r="BB19" s="434"/>
      <c r="BC19" s="434"/>
      <c r="BD19" s="434"/>
      <c r="BE19" s="434"/>
      <c r="BF19" s="434"/>
      <c r="BG19" s="434"/>
      <c r="BH19" s="434"/>
      <c r="BI19" s="434"/>
      <c r="BJ19" s="434"/>
      <c r="BK19" s="434"/>
      <c r="BL19" s="434"/>
      <c r="BM19" s="435"/>
      <c r="BN19" s="419">
        <v>10201958</v>
      </c>
      <c r="BO19" s="420"/>
      <c r="BP19" s="420"/>
      <c r="BQ19" s="420"/>
      <c r="BR19" s="420"/>
      <c r="BS19" s="420"/>
      <c r="BT19" s="420"/>
      <c r="BU19" s="421"/>
      <c r="BV19" s="419">
        <v>9818700</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157</v>
      </c>
      <c r="C20" s="470"/>
      <c r="D20" s="470"/>
      <c r="E20" s="471"/>
      <c r="F20" s="471"/>
      <c r="G20" s="471"/>
      <c r="H20" s="471"/>
      <c r="I20" s="471"/>
      <c r="J20" s="471"/>
      <c r="K20" s="471"/>
      <c r="L20" s="479">
        <v>11441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159</v>
      </c>
      <c r="C22" s="396"/>
      <c r="D22" s="397"/>
      <c r="E22" s="404" t="s">
        <v>1</v>
      </c>
      <c r="F22" s="405"/>
      <c r="G22" s="405"/>
      <c r="H22" s="405"/>
      <c r="I22" s="405"/>
      <c r="J22" s="405"/>
      <c r="K22" s="406"/>
      <c r="L22" s="404" t="s">
        <v>160</v>
      </c>
      <c r="M22" s="405"/>
      <c r="N22" s="405"/>
      <c r="O22" s="405"/>
      <c r="P22" s="406"/>
      <c r="Q22" s="410" t="s">
        <v>161</v>
      </c>
      <c r="R22" s="411"/>
      <c r="S22" s="411"/>
      <c r="T22" s="411"/>
      <c r="U22" s="411"/>
      <c r="V22" s="412"/>
      <c r="W22" s="461" t="s">
        <v>162</v>
      </c>
      <c r="X22" s="396"/>
      <c r="Y22" s="397"/>
      <c r="Z22" s="404" t="s">
        <v>1</v>
      </c>
      <c r="AA22" s="405"/>
      <c r="AB22" s="405"/>
      <c r="AC22" s="405"/>
      <c r="AD22" s="405"/>
      <c r="AE22" s="405"/>
      <c r="AF22" s="405"/>
      <c r="AG22" s="406"/>
      <c r="AH22" s="422" t="s">
        <v>163</v>
      </c>
      <c r="AI22" s="405"/>
      <c r="AJ22" s="405"/>
      <c r="AK22" s="405"/>
      <c r="AL22" s="406"/>
      <c r="AM22" s="422" t="s">
        <v>164</v>
      </c>
      <c r="AN22" s="423"/>
      <c r="AO22" s="423"/>
      <c r="AP22" s="423"/>
      <c r="AQ22" s="423"/>
      <c r="AR22" s="424"/>
      <c r="AS22" s="410" t="s">
        <v>161</v>
      </c>
      <c r="AT22" s="411"/>
      <c r="AU22" s="411"/>
      <c r="AV22" s="411"/>
      <c r="AW22" s="411"/>
      <c r="AX22" s="428"/>
      <c r="AY22" s="445" t="s">
        <v>165</v>
      </c>
      <c r="AZ22" s="446"/>
      <c r="BA22" s="446"/>
      <c r="BB22" s="446"/>
      <c r="BC22" s="446"/>
      <c r="BD22" s="446"/>
      <c r="BE22" s="446"/>
      <c r="BF22" s="446"/>
      <c r="BG22" s="446"/>
      <c r="BH22" s="446"/>
      <c r="BI22" s="446"/>
      <c r="BJ22" s="446"/>
      <c r="BK22" s="446"/>
      <c r="BL22" s="446"/>
      <c r="BM22" s="447"/>
      <c r="BN22" s="448">
        <v>4827363</v>
      </c>
      <c r="BO22" s="449"/>
      <c r="BP22" s="449"/>
      <c r="BQ22" s="449"/>
      <c r="BR22" s="449"/>
      <c r="BS22" s="449"/>
      <c r="BT22" s="449"/>
      <c r="BU22" s="450"/>
      <c r="BV22" s="448">
        <v>5152643</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166</v>
      </c>
      <c r="AZ23" s="434"/>
      <c r="BA23" s="434"/>
      <c r="BB23" s="434"/>
      <c r="BC23" s="434"/>
      <c r="BD23" s="434"/>
      <c r="BE23" s="434"/>
      <c r="BF23" s="434"/>
      <c r="BG23" s="434"/>
      <c r="BH23" s="434"/>
      <c r="BI23" s="434"/>
      <c r="BJ23" s="434"/>
      <c r="BK23" s="434"/>
      <c r="BL23" s="434"/>
      <c r="BM23" s="435"/>
      <c r="BN23" s="419">
        <v>3537936</v>
      </c>
      <c r="BO23" s="420"/>
      <c r="BP23" s="420"/>
      <c r="BQ23" s="420"/>
      <c r="BR23" s="420"/>
      <c r="BS23" s="420"/>
      <c r="BT23" s="420"/>
      <c r="BU23" s="421"/>
      <c r="BV23" s="419">
        <v>3732558</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167</v>
      </c>
      <c r="F24" s="376"/>
      <c r="G24" s="376"/>
      <c r="H24" s="376"/>
      <c r="I24" s="376"/>
      <c r="J24" s="376"/>
      <c r="K24" s="377"/>
      <c r="L24" s="372">
        <v>1</v>
      </c>
      <c r="M24" s="373"/>
      <c r="N24" s="373"/>
      <c r="O24" s="373"/>
      <c r="P24" s="374"/>
      <c r="Q24" s="372">
        <v>7612</v>
      </c>
      <c r="R24" s="373"/>
      <c r="S24" s="373"/>
      <c r="T24" s="373"/>
      <c r="U24" s="373"/>
      <c r="V24" s="374"/>
      <c r="W24" s="462"/>
      <c r="X24" s="399"/>
      <c r="Y24" s="400"/>
      <c r="Z24" s="375" t="s">
        <v>168</v>
      </c>
      <c r="AA24" s="376"/>
      <c r="AB24" s="376"/>
      <c r="AC24" s="376"/>
      <c r="AD24" s="376"/>
      <c r="AE24" s="376"/>
      <c r="AF24" s="376"/>
      <c r="AG24" s="377"/>
      <c r="AH24" s="372">
        <v>194</v>
      </c>
      <c r="AI24" s="373"/>
      <c r="AJ24" s="373"/>
      <c r="AK24" s="373"/>
      <c r="AL24" s="374"/>
      <c r="AM24" s="372">
        <v>522830</v>
      </c>
      <c r="AN24" s="373"/>
      <c r="AO24" s="373"/>
      <c r="AP24" s="373"/>
      <c r="AQ24" s="373"/>
      <c r="AR24" s="374"/>
      <c r="AS24" s="372">
        <v>2695</v>
      </c>
      <c r="AT24" s="373"/>
      <c r="AU24" s="373"/>
      <c r="AV24" s="373"/>
      <c r="AW24" s="373"/>
      <c r="AX24" s="432"/>
      <c r="AY24" s="392" t="s">
        <v>169</v>
      </c>
      <c r="AZ24" s="393"/>
      <c r="BA24" s="393"/>
      <c r="BB24" s="393"/>
      <c r="BC24" s="393"/>
      <c r="BD24" s="393"/>
      <c r="BE24" s="393"/>
      <c r="BF24" s="393"/>
      <c r="BG24" s="393"/>
      <c r="BH24" s="393"/>
      <c r="BI24" s="393"/>
      <c r="BJ24" s="393"/>
      <c r="BK24" s="393"/>
      <c r="BL24" s="393"/>
      <c r="BM24" s="394"/>
      <c r="BN24" s="419">
        <v>2718812</v>
      </c>
      <c r="BO24" s="420"/>
      <c r="BP24" s="420"/>
      <c r="BQ24" s="420"/>
      <c r="BR24" s="420"/>
      <c r="BS24" s="420"/>
      <c r="BT24" s="420"/>
      <c r="BU24" s="421"/>
      <c r="BV24" s="419">
        <v>2752846</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170</v>
      </c>
      <c r="F25" s="376"/>
      <c r="G25" s="376"/>
      <c r="H25" s="376"/>
      <c r="I25" s="376"/>
      <c r="J25" s="376"/>
      <c r="K25" s="377"/>
      <c r="L25" s="372">
        <v>1</v>
      </c>
      <c r="M25" s="373"/>
      <c r="N25" s="373"/>
      <c r="O25" s="373"/>
      <c r="P25" s="374"/>
      <c r="Q25" s="372">
        <v>6030</v>
      </c>
      <c r="R25" s="373"/>
      <c r="S25" s="373"/>
      <c r="T25" s="373"/>
      <c r="U25" s="373"/>
      <c r="V25" s="374"/>
      <c r="W25" s="462"/>
      <c r="X25" s="399"/>
      <c r="Y25" s="400"/>
      <c r="Z25" s="375" t="s">
        <v>171</v>
      </c>
      <c r="AA25" s="376"/>
      <c r="AB25" s="376"/>
      <c r="AC25" s="376"/>
      <c r="AD25" s="376"/>
      <c r="AE25" s="376"/>
      <c r="AF25" s="376"/>
      <c r="AG25" s="377"/>
      <c r="AH25" s="372" t="s">
        <v>128</v>
      </c>
      <c r="AI25" s="373"/>
      <c r="AJ25" s="373"/>
      <c r="AK25" s="373"/>
      <c r="AL25" s="374"/>
      <c r="AM25" s="372" t="s">
        <v>128</v>
      </c>
      <c r="AN25" s="373"/>
      <c r="AO25" s="373"/>
      <c r="AP25" s="373"/>
      <c r="AQ25" s="373"/>
      <c r="AR25" s="374"/>
      <c r="AS25" s="372" t="s">
        <v>128</v>
      </c>
      <c r="AT25" s="373"/>
      <c r="AU25" s="373"/>
      <c r="AV25" s="373"/>
      <c r="AW25" s="373"/>
      <c r="AX25" s="432"/>
      <c r="AY25" s="445" t="s">
        <v>172</v>
      </c>
      <c r="AZ25" s="446"/>
      <c r="BA25" s="446"/>
      <c r="BB25" s="446"/>
      <c r="BC25" s="446"/>
      <c r="BD25" s="446"/>
      <c r="BE25" s="446"/>
      <c r="BF25" s="446"/>
      <c r="BG25" s="446"/>
      <c r="BH25" s="446"/>
      <c r="BI25" s="446"/>
      <c r="BJ25" s="446"/>
      <c r="BK25" s="446"/>
      <c r="BL25" s="446"/>
      <c r="BM25" s="447"/>
      <c r="BN25" s="448">
        <v>3848940</v>
      </c>
      <c r="BO25" s="449"/>
      <c r="BP25" s="449"/>
      <c r="BQ25" s="449"/>
      <c r="BR25" s="449"/>
      <c r="BS25" s="449"/>
      <c r="BT25" s="449"/>
      <c r="BU25" s="450"/>
      <c r="BV25" s="448">
        <v>2136192</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173</v>
      </c>
      <c r="F26" s="376"/>
      <c r="G26" s="376"/>
      <c r="H26" s="376"/>
      <c r="I26" s="376"/>
      <c r="J26" s="376"/>
      <c r="K26" s="377"/>
      <c r="L26" s="372">
        <v>1</v>
      </c>
      <c r="M26" s="373"/>
      <c r="N26" s="373"/>
      <c r="O26" s="373"/>
      <c r="P26" s="374"/>
      <c r="Q26" s="372">
        <v>5145</v>
      </c>
      <c r="R26" s="373"/>
      <c r="S26" s="373"/>
      <c r="T26" s="373"/>
      <c r="U26" s="373"/>
      <c r="V26" s="374"/>
      <c r="W26" s="462"/>
      <c r="X26" s="399"/>
      <c r="Y26" s="400"/>
      <c r="Z26" s="375" t="s">
        <v>174</v>
      </c>
      <c r="AA26" s="430"/>
      <c r="AB26" s="430"/>
      <c r="AC26" s="430"/>
      <c r="AD26" s="430"/>
      <c r="AE26" s="430"/>
      <c r="AF26" s="430"/>
      <c r="AG26" s="431"/>
      <c r="AH26" s="372">
        <v>2</v>
      </c>
      <c r="AI26" s="373"/>
      <c r="AJ26" s="373"/>
      <c r="AK26" s="373"/>
      <c r="AL26" s="374"/>
      <c r="AM26" s="372" t="s">
        <v>175</v>
      </c>
      <c r="AN26" s="373"/>
      <c r="AO26" s="373"/>
      <c r="AP26" s="373"/>
      <c r="AQ26" s="373"/>
      <c r="AR26" s="374"/>
      <c r="AS26" s="372" t="s">
        <v>175</v>
      </c>
      <c r="AT26" s="373"/>
      <c r="AU26" s="373"/>
      <c r="AV26" s="373"/>
      <c r="AW26" s="373"/>
      <c r="AX26" s="432"/>
      <c r="AY26" s="459" t="s">
        <v>176</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177</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178</v>
      </c>
      <c r="F27" s="376"/>
      <c r="G27" s="376"/>
      <c r="H27" s="376"/>
      <c r="I27" s="376"/>
      <c r="J27" s="376"/>
      <c r="K27" s="377"/>
      <c r="L27" s="372">
        <v>1</v>
      </c>
      <c r="M27" s="373"/>
      <c r="N27" s="373"/>
      <c r="O27" s="373"/>
      <c r="P27" s="374"/>
      <c r="Q27" s="372">
        <v>3090</v>
      </c>
      <c r="R27" s="373"/>
      <c r="S27" s="373"/>
      <c r="T27" s="373"/>
      <c r="U27" s="373"/>
      <c r="V27" s="374"/>
      <c r="W27" s="462"/>
      <c r="X27" s="399"/>
      <c r="Y27" s="400"/>
      <c r="Z27" s="375" t="s">
        <v>179</v>
      </c>
      <c r="AA27" s="376"/>
      <c r="AB27" s="376"/>
      <c r="AC27" s="376"/>
      <c r="AD27" s="376"/>
      <c r="AE27" s="376"/>
      <c r="AF27" s="376"/>
      <c r="AG27" s="377"/>
      <c r="AH27" s="372">
        <v>2</v>
      </c>
      <c r="AI27" s="373"/>
      <c r="AJ27" s="373"/>
      <c r="AK27" s="373"/>
      <c r="AL27" s="374"/>
      <c r="AM27" s="372" t="s">
        <v>180</v>
      </c>
      <c r="AN27" s="373"/>
      <c r="AO27" s="373"/>
      <c r="AP27" s="373"/>
      <c r="AQ27" s="373"/>
      <c r="AR27" s="374"/>
      <c r="AS27" s="372" t="s">
        <v>181</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177</v>
      </c>
      <c r="BO27" s="454"/>
      <c r="BP27" s="454"/>
      <c r="BQ27" s="454"/>
      <c r="BR27" s="454"/>
      <c r="BS27" s="454"/>
      <c r="BT27" s="454"/>
      <c r="BU27" s="455"/>
      <c r="BV27" s="453" t="s">
        <v>128</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183</v>
      </c>
      <c r="F28" s="376"/>
      <c r="G28" s="376"/>
      <c r="H28" s="376"/>
      <c r="I28" s="376"/>
      <c r="J28" s="376"/>
      <c r="K28" s="377"/>
      <c r="L28" s="372">
        <v>1</v>
      </c>
      <c r="M28" s="373"/>
      <c r="N28" s="373"/>
      <c r="O28" s="373"/>
      <c r="P28" s="374"/>
      <c r="Q28" s="372">
        <v>2550</v>
      </c>
      <c r="R28" s="373"/>
      <c r="S28" s="373"/>
      <c r="T28" s="373"/>
      <c r="U28" s="373"/>
      <c r="V28" s="374"/>
      <c r="W28" s="462"/>
      <c r="X28" s="399"/>
      <c r="Y28" s="400"/>
      <c r="Z28" s="375" t="s">
        <v>184</v>
      </c>
      <c r="AA28" s="376"/>
      <c r="AB28" s="376"/>
      <c r="AC28" s="376"/>
      <c r="AD28" s="376"/>
      <c r="AE28" s="376"/>
      <c r="AF28" s="376"/>
      <c r="AG28" s="377"/>
      <c r="AH28" s="372" t="s">
        <v>128</v>
      </c>
      <c r="AI28" s="373"/>
      <c r="AJ28" s="373"/>
      <c r="AK28" s="373"/>
      <c r="AL28" s="374"/>
      <c r="AM28" s="372" t="s">
        <v>128</v>
      </c>
      <c r="AN28" s="373"/>
      <c r="AO28" s="373"/>
      <c r="AP28" s="373"/>
      <c r="AQ28" s="373"/>
      <c r="AR28" s="374"/>
      <c r="AS28" s="372" t="s">
        <v>128</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2821980</v>
      </c>
      <c r="BO28" s="449"/>
      <c r="BP28" s="449"/>
      <c r="BQ28" s="449"/>
      <c r="BR28" s="449"/>
      <c r="BS28" s="449"/>
      <c r="BT28" s="449"/>
      <c r="BU28" s="450"/>
      <c r="BV28" s="448">
        <v>2739771</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186</v>
      </c>
      <c r="F29" s="376"/>
      <c r="G29" s="376"/>
      <c r="H29" s="376"/>
      <c r="I29" s="376"/>
      <c r="J29" s="376"/>
      <c r="K29" s="377"/>
      <c r="L29" s="372">
        <v>16</v>
      </c>
      <c r="M29" s="373"/>
      <c r="N29" s="373"/>
      <c r="O29" s="373"/>
      <c r="P29" s="374"/>
      <c r="Q29" s="372">
        <v>2400</v>
      </c>
      <c r="R29" s="373"/>
      <c r="S29" s="373"/>
      <c r="T29" s="373"/>
      <c r="U29" s="373"/>
      <c r="V29" s="374"/>
      <c r="W29" s="463"/>
      <c r="X29" s="464"/>
      <c r="Y29" s="465"/>
      <c r="Z29" s="375" t="s">
        <v>187</v>
      </c>
      <c r="AA29" s="376"/>
      <c r="AB29" s="376"/>
      <c r="AC29" s="376"/>
      <c r="AD29" s="376"/>
      <c r="AE29" s="376"/>
      <c r="AF29" s="376"/>
      <c r="AG29" s="377"/>
      <c r="AH29" s="372">
        <v>196</v>
      </c>
      <c r="AI29" s="373"/>
      <c r="AJ29" s="373"/>
      <c r="AK29" s="373"/>
      <c r="AL29" s="374"/>
      <c r="AM29" s="372">
        <v>530274</v>
      </c>
      <c r="AN29" s="373"/>
      <c r="AO29" s="373"/>
      <c r="AP29" s="373"/>
      <c r="AQ29" s="373"/>
      <c r="AR29" s="374"/>
      <c r="AS29" s="372">
        <v>2705</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40605</v>
      </c>
      <c r="BO29" s="420"/>
      <c r="BP29" s="420"/>
      <c r="BQ29" s="420"/>
      <c r="BR29" s="420"/>
      <c r="BS29" s="420"/>
      <c r="BT29" s="420"/>
      <c r="BU29" s="421"/>
      <c r="BV29" s="419">
        <v>40604</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95.5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3431530</v>
      </c>
      <c r="BO30" s="454"/>
      <c r="BP30" s="454"/>
      <c r="BQ30" s="454"/>
      <c r="BR30" s="454"/>
      <c r="BS30" s="454"/>
      <c r="BT30" s="454"/>
      <c r="BU30" s="455"/>
      <c r="BV30" s="453">
        <v>3655856</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196</v>
      </c>
      <c r="D33" s="371"/>
      <c r="E33" s="370" t="s">
        <v>197</v>
      </c>
      <c r="F33" s="370"/>
      <c r="G33" s="370"/>
      <c r="H33" s="370"/>
      <c r="I33" s="370"/>
      <c r="J33" s="370"/>
      <c r="K33" s="370"/>
      <c r="L33" s="370"/>
      <c r="M33" s="370"/>
      <c r="N33" s="370"/>
      <c r="O33" s="370"/>
      <c r="P33" s="370"/>
      <c r="Q33" s="370"/>
      <c r="R33" s="370"/>
      <c r="S33" s="370"/>
      <c r="T33" s="202"/>
      <c r="U33" s="371" t="s">
        <v>196</v>
      </c>
      <c r="V33" s="371"/>
      <c r="W33" s="370" t="s">
        <v>198</v>
      </c>
      <c r="X33" s="370"/>
      <c r="Y33" s="370"/>
      <c r="Z33" s="370"/>
      <c r="AA33" s="370"/>
      <c r="AB33" s="370"/>
      <c r="AC33" s="370"/>
      <c r="AD33" s="370"/>
      <c r="AE33" s="370"/>
      <c r="AF33" s="370"/>
      <c r="AG33" s="370"/>
      <c r="AH33" s="370"/>
      <c r="AI33" s="370"/>
      <c r="AJ33" s="370"/>
      <c r="AK33" s="370"/>
      <c r="AL33" s="202"/>
      <c r="AM33" s="371" t="s">
        <v>196</v>
      </c>
      <c r="AN33" s="371"/>
      <c r="AO33" s="370" t="s">
        <v>197</v>
      </c>
      <c r="AP33" s="370"/>
      <c r="AQ33" s="370"/>
      <c r="AR33" s="370"/>
      <c r="AS33" s="370"/>
      <c r="AT33" s="370"/>
      <c r="AU33" s="370"/>
      <c r="AV33" s="370"/>
      <c r="AW33" s="370"/>
      <c r="AX33" s="370"/>
      <c r="AY33" s="370"/>
      <c r="AZ33" s="370"/>
      <c r="BA33" s="370"/>
      <c r="BB33" s="370"/>
      <c r="BC33" s="370"/>
      <c r="BD33" s="203"/>
      <c r="BE33" s="370" t="s">
        <v>199</v>
      </c>
      <c r="BF33" s="370"/>
      <c r="BG33" s="370" t="s">
        <v>200</v>
      </c>
      <c r="BH33" s="370"/>
      <c r="BI33" s="370"/>
      <c r="BJ33" s="370"/>
      <c r="BK33" s="370"/>
      <c r="BL33" s="370"/>
      <c r="BM33" s="370"/>
      <c r="BN33" s="370"/>
      <c r="BO33" s="370"/>
      <c r="BP33" s="370"/>
      <c r="BQ33" s="370"/>
      <c r="BR33" s="370"/>
      <c r="BS33" s="370"/>
      <c r="BT33" s="370"/>
      <c r="BU33" s="370"/>
      <c r="BV33" s="203"/>
      <c r="BW33" s="371" t="s">
        <v>199</v>
      </c>
      <c r="BX33" s="371"/>
      <c r="BY33" s="370" t="s">
        <v>201</v>
      </c>
      <c r="BZ33" s="370"/>
      <c r="CA33" s="370"/>
      <c r="CB33" s="370"/>
      <c r="CC33" s="370"/>
      <c r="CD33" s="370"/>
      <c r="CE33" s="370"/>
      <c r="CF33" s="370"/>
      <c r="CG33" s="370"/>
      <c r="CH33" s="370"/>
      <c r="CI33" s="370"/>
      <c r="CJ33" s="370"/>
      <c r="CK33" s="370"/>
      <c r="CL33" s="370"/>
      <c r="CM33" s="370"/>
      <c r="CN33" s="202"/>
      <c r="CO33" s="371" t="s">
        <v>202</v>
      </c>
      <c r="CP33" s="371"/>
      <c r="CQ33" s="370" t="s">
        <v>203</v>
      </c>
      <c r="CR33" s="370"/>
      <c r="CS33" s="370"/>
      <c r="CT33" s="370"/>
      <c r="CU33" s="370"/>
      <c r="CV33" s="370"/>
      <c r="CW33" s="370"/>
      <c r="CX33" s="370"/>
      <c r="CY33" s="370"/>
      <c r="CZ33" s="370"/>
      <c r="DA33" s="370"/>
      <c r="DB33" s="370"/>
      <c r="DC33" s="370"/>
      <c r="DD33" s="370"/>
      <c r="DE33" s="370"/>
      <c r="DF33" s="202"/>
      <c r="DG33" s="369" t="s">
        <v>204</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大和町一般会計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大和町国民健康保険事業勘定特別会計</v>
      </c>
      <c r="X34" s="368"/>
      <c r="Y34" s="368"/>
      <c r="Z34" s="368"/>
      <c r="AA34" s="368"/>
      <c r="AB34" s="368"/>
      <c r="AC34" s="368"/>
      <c r="AD34" s="368"/>
      <c r="AE34" s="368"/>
      <c r="AF34" s="368"/>
      <c r="AG34" s="368"/>
      <c r="AH34" s="368"/>
      <c r="AI34" s="368"/>
      <c r="AJ34" s="368"/>
      <c r="AK34" s="368"/>
      <c r="AL34" s="177"/>
      <c r="AM34" s="367">
        <f>IF(AO34="","",MAX(C34:D43,U34:V43)+1)</f>
        <v>6</v>
      </c>
      <c r="AN34" s="367"/>
      <c r="AO34" s="368" t="str">
        <f>IF('各会計、関係団体の財政状況及び健全化判断比率'!B31="","",'各会計、関係団体の財政状況及び健全化判断比率'!B31)</f>
        <v>大和町水道事業会計</v>
      </c>
      <c r="AP34" s="368"/>
      <c r="AQ34" s="368"/>
      <c r="AR34" s="368"/>
      <c r="AS34" s="368"/>
      <c r="AT34" s="368"/>
      <c r="AU34" s="368"/>
      <c r="AV34" s="368"/>
      <c r="AW34" s="368"/>
      <c r="AX34" s="368"/>
      <c r="AY34" s="368"/>
      <c r="AZ34" s="368"/>
      <c r="BA34" s="368"/>
      <c r="BB34" s="368"/>
      <c r="BC34" s="368"/>
      <c r="BD34" s="177"/>
      <c r="BE34" s="367">
        <f>IF(BG34="","",MAX(C34:D43,U34:V43,AM34:AN43)+1)</f>
        <v>8</v>
      </c>
      <c r="BF34" s="367"/>
      <c r="BG34" s="368" t="str">
        <f>IF('各会計、関係団体の財政状況及び健全化判断比率'!B33="","",'各会計、関係団体の財政状況及び健全化判断比率'!B33)</f>
        <v>大和町吉岡西部土地区画整理事業特別会計</v>
      </c>
      <c r="BH34" s="368"/>
      <c r="BI34" s="368"/>
      <c r="BJ34" s="368"/>
      <c r="BK34" s="368"/>
      <c r="BL34" s="368"/>
      <c r="BM34" s="368"/>
      <c r="BN34" s="368"/>
      <c r="BO34" s="368"/>
      <c r="BP34" s="368"/>
      <c r="BQ34" s="368"/>
      <c r="BR34" s="368"/>
      <c r="BS34" s="368"/>
      <c r="BT34" s="368"/>
      <c r="BU34" s="368"/>
      <c r="BV34" s="177"/>
      <c r="BW34" s="367">
        <f>IF(BY34="","",MAX(C34:D43,U34:V43,AM34:AN43,BE34:BF43)+1)</f>
        <v>9</v>
      </c>
      <c r="BX34" s="367"/>
      <c r="BY34" s="368" t="str">
        <f>IF('各会計、関係団体の財政状況及び健全化判断比率'!B68="","",'各会計、関係団体の財政状況及び健全化判断比率'!B68)</f>
        <v>黒川地域行政事務組合(普通会計)</v>
      </c>
      <c r="BZ34" s="368"/>
      <c r="CA34" s="368"/>
      <c r="CB34" s="368"/>
      <c r="CC34" s="368"/>
      <c r="CD34" s="368"/>
      <c r="CE34" s="368"/>
      <c r="CF34" s="368"/>
      <c r="CG34" s="368"/>
      <c r="CH34" s="368"/>
      <c r="CI34" s="368"/>
      <c r="CJ34" s="368"/>
      <c r="CK34" s="368"/>
      <c r="CL34" s="368"/>
      <c r="CM34" s="368"/>
      <c r="CN34" s="177"/>
      <c r="CO34" s="367">
        <f>IF(CQ34="","",MAX(C34:D43,U34:V43,AM34:AN43,BE34:BF43,BW34:BX43)+1)</f>
        <v>18</v>
      </c>
      <c r="CP34" s="367"/>
      <c r="CQ34" s="368" t="str">
        <f>IF('各会計、関係団体の財政状況及び健全化判断比率'!BS7="","",'各会計、関係団体の財政状況及び健全化判断比率'!BS7)</f>
        <v>㈱大和町地域振興公社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f>IF(E35="","",C34+1)</f>
        <v>2</v>
      </c>
      <c r="D35" s="367"/>
      <c r="E35" s="368" t="str">
        <f>IF('各会計、関係団体の財政状況及び健全化判断比率'!B8="","",'各会計、関係団体の財政状況及び健全化判断比率'!B8)</f>
        <v>大和町奨学事業特別会計</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大和町介護保険事業勘定特別会計</v>
      </c>
      <c r="X35" s="368"/>
      <c r="Y35" s="368"/>
      <c r="Z35" s="368"/>
      <c r="AA35" s="368"/>
      <c r="AB35" s="368"/>
      <c r="AC35" s="368"/>
      <c r="AD35" s="368"/>
      <c r="AE35" s="368"/>
      <c r="AF35" s="368"/>
      <c r="AG35" s="368"/>
      <c r="AH35" s="368"/>
      <c r="AI35" s="368"/>
      <c r="AJ35" s="368"/>
      <c r="AK35" s="368"/>
      <c r="AL35" s="177"/>
      <c r="AM35" s="367">
        <f t="shared" ref="AM35:AM43" si="0">IF(AO35="","",AM34+1)</f>
        <v>7</v>
      </c>
      <c r="AN35" s="367"/>
      <c r="AO35" s="368" t="str">
        <f>IF('各会計、関係団体の財政状況及び健全化判断比率'!B32="","",'各会計、関係団体の財政状況及び健全化判断比率'!B32)</f>
        <v>大和町下水道事業会計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10</v>
      </c>
      <c r="BX35" s="367"/>
      <c r="BY35" s="368" t="str">
        <f>IF('各会計、関係団体の財政状況及び健全化判断比率'!B69="","",'各会計、関係団体の財政状況及び健全化判断比率'!B69)</f>
        <v>黒川地域行政事務組合：病院事業会計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5</v>
      </c>
      <c r="V36" s="367"/>
      <c r="W36" s="368" t="str">
        <f>IF('各会計、関係団体の財政状況及び健全化判断比率'!B30="","",'各会計、関係団体の財政状況及び健全化判断比率'!B30)</f>
        <v>大和町後期高齢者医療特別会計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11</v>
      </c>
      <c r="BX36" s="367"/>
      <c r="BY36" s="368" t="str">
        <f>IF('各会計、関係団体の財政状況及び健全化判断比率'!B70="","",'各会計、関係団体の財政状況及び健全化判断比率'!B70)</f>
        <v>黒川地域行政事務組合：介護事業会計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12</v>
      </c>
      <c r="BX37" s="367"/>
      <c r="BY37" s="368" t="str">
        <f>IF('各会計、関係団体の財政状況及び健全化判断比率'!B71="","",'各会計、関係団体の財政状況及び健全化判断比率'!B71)</f>
        <v>宮城県市町村職員退職手当組合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13</v>
      </c>
      <c r="BX38" s="367"/>
      <c r="BY38" s="368" t="str">
        <f>IF('各会計、関係団体の財政状況及び健全化判断比率'!B72="","",'各会計、関係団体の財政状況及び健全化判断比率'!B72)</f>
        <v>宮城県市町村非常勤消防団員補償報償組合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14</v>
      </c>
      <c r="BX39" s="367"/>
      <c r="BY39" s="368" t="str">
        <f>IF('各会計、関係団体の財政状況及び健全化判断比率'!B73="","",'各会計、関係団体の財政状況及び健全化判断比率'!B73)</f>
        <v>宮城県市町村自治振興センター</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15</v>
      </c>
      <c r="BX40" s="367"/>
      <c r="BY40" s="368" t="str">
        <f>IF('各会計、関係団体の財政状況及び健全化判断比率'!B74="","",'各会計、関係団体の財政状況及び健全化判断比率'!B74)</f>
        <v>宮城県後期高齢者医療広域連合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16</v>
      </c>
      <c r="BX41" s="367"/>
      <c r="BY41" s="368" t="str">
        <f>IF('各会計、関係団体の財政状況及び健全化判断比率'!B75="","",'各会計、関係団体の財政状況及び健全化判断比率'!B75)</f>
        <v>吉田川流域溜池大和町外３市３ヶ町村組合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17</v>
      </c>
      <c r="BX42" s="367"/>
      <c r="BY42" s="368" t="str">
        <f>IF('各会計、関係団体の財政状況及び健全化判断比率'!B76="","",'各会計、関係団体の財政状況及び健全化判断比率'!B76)</f>
        <v>大衡村外一町牛野ダム管理組合</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hJWFB3kNoCVbsYrJlhNAn4gto8ILyVtRR8h0fciH1LSh2KsCBuTAAO7DTz8YZ8lneVVG8WgW4qVEvP6jAJ64g==" saltValue="SQrR9VqfQ1TlUotbFJzf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560</v>
      </c>
      <c r="D34" s="1151"/>
      <c r="E34" s="1152"/>
      <c r="F34" s="32">
        <v>8.02</v>
      </c>
      <c r="G34" s="33">
        <v>6</v>
      </c>
      <c r="H34" s="33">
        <v>10.34</v>
      </c>
      <c r="I34" s="33">
        <v>4.45</v>
      </c>
      <c r="J34" s="34">
        <v>6.89</v>
      </c>
      <c r="K34" s="22"/>
      <c r="L34" s="22"/>
      <c r="M34" s="22"/>
      <c r="N34" s="22"/>
      <c r="O34" s="22"/>
      <c r="P34" s="22"/>
    </row>
    <row r="35" spans="1:16" ht="39" customHeight="1" x14ac:dyDescent="0.15">
      <c r="A35" s="22"/>
      <c r="B35" s="35"/>
      <c r="C35" s="1145" t="s">
        <v>561</v>
      </c>
      <c r="D35" s="1146"/>
      <c r="E35" s="1147"/>
      <c r="F35" s="36">
        <v>3.67</v>
      </c>
      <c r="G35" s="37">
        <v>3.72</v>
      </c>
      <c r="H35" s="37">
        <v>4.76</v>
      </c>
      <c r="I35" s="37">
        <v>4.67</v>
      </c>
      <c r="J35" s="38">
        <v>5.26</v>
      </c>
      <c r="K35" s="22"/>
      <c r="L35" s="22"/>
      <c r="M35" s="22"/>
      <c r="N35" s="22"/>
      <c r="O35" s="22"/>
      <c r="P35" s="22"/>
    </row>
    <row r="36" spans="1:16" ht="39" customHeight="1" x14ac:dyDescent="0.15">
      <c r="A36" s="22"/>
      <c r="B36" s="35"/>
      <c r="C36" s="1145" t="s">
        <v>562</v>
      </c>
      <c r="D36" s="1146"/>
      <c r="E36" s="1147"/>
      <c r="F36" s="36" t="s">
        <v>510</v>
      </c>
      <c r="G36" s="37" t="s">
        <v>510</v>
      </c>
      <c r="H36" s="37" t="s">
        <v>510</v>
      </c>
      <c r="I36" s="37" t="s">
        <v>510</v>
      </c>
      <c r="J36" s="38">
        <v>2.64</v>
      </c>
      <c r="K36" s="22"/>
      <c r="L36" s="22"/>
      <c r="M36" s="22"/>
      <c r="N36" s="22"/>
      <c r="O36" s="22"/>
      <c r="P36" s="22"/>
    </row>
    <row r="37" spans="1:16" ht="39" customHeight="1" x14ac:dyDescent="0.15">
      <c r="A37" s="22"/>
      <c r="B37" s="35"/>
      <c r="C37" s="1145" t="s">
        <v>563</v>
      </c>
      <c r="D37" s="1146"/>
      <c r="E37" s="1147"/>
      <c r="F37" s="36">
        <v>0.62</v>
      </c>
      <c r="G37" s="37">
        <v>0.51</v>
      </c>
      <c r="H37" s="37">
        <v>0.39</v>
      </c>
      <c r="I37" s="37">
        <v>0.89</v>
      </c>
      <c r="J37" s="38">
        <v>1.38</v>
      </c>
      <c r="K37" s="22"/>
      <c r="L37" s="22"/>
      <c r="M37" s="22"/>
      <c r="N37" s="22"/>
      <c r="O37" s="22"/>
      <c r="P37" s="22"/>
    </row>
    <row r="38" spans="1:16" ht="39" customHeight="1" x14ac:dyDescent="0.15">
      <c r="A38" s="22"/>
      <c r="B38" s="35"/>
      <c r="C38" s="1145" t="s">
        <v>564</v>
      </c>
      <c r="D38" s="1146"/>
      <c r="E38" s="1147"/>
      <c r="F38" s="36">
        <v>0.87</v>
      </c>
      <c r="G38" s="37">
        <v>1.31</v>
      </c>
      <c r="H38" s="37">
        <v>0.84</v>
      </c>
      <c r="I38" s="37">
        <v>0.88</v>
      </c>
      <c r="J38" s="38">
        <v>0.56999999999999995</v>
      </c>
      <c r="K38" s="22"/>
      <c r="L38" s="22"/>
      <c r="M38" s="22"/>
      <c r="N38" s="22"/>
      <c r="O38" s="22"/>
      <c r="P38" s="22"/>
    </row>
    <row r="39" spans="1:16" ht="39" customHeight="1" x14ac:dyDescent="0.15">
      <c r="A39" s="22"/>
      <c r="B39" s="35"/>
      <c r="C39" s="1145" t="s">
        <v>565</v>
      </c>
      <c r="D39" s="1146"/>
      <c r="E39" s="1147"/>
      <c r="F39" s="36">
        <v>0.04</v>
      </c>
      <c r="G39" s="37">
        <v>0.01</v>
      </c>
      <c r="H39" s="37">
        <v>7.0000000000000007E-2</v>
      </c>
      <c r="I39" s="37">
        <v>0.05</v>
      </c>
      <c r="J39" s="38">
        <v>0.09</v>
      </c>
      <c r="K39" s="22"/>
      <c r="L39" s="22"/>
      <c r="M39" s="22"/>
      <c r="N39" s="22"/>
      <c r="O39" s="22"/>
      <c r="P39" s="22"/>
    </row>
    <row r="40" spans="1:16" ht="39" customHeight="1" x14ac:dyDescent="0.15">
      <c r="A40" s="22"/>
      <c r="B40" s="35"/>
      <c r="C40" s="1145" t="s">
        <v>566</v>
      </c>
      <c r="D40" s="1146"/>
      <c r="E40" s="1147"/>
      <c r="F40" s="36">
        <v>0.01</v>
      </c>
      <c r="G40" s="37">
        <v>0.01</v>
      </c>
      <c r="H40" s="37">
        <v>0</v>
      </c>
      <c r="I40" s="37">
        <v>0</v>
      </c>
      <c r="J40" s="38">
        <v>0.01</v>
      </c>
      <c r="K40" s="22"/>
      <c r="L40" s="22"/>
      <c r="M40" s="22"/>
      <c r="N40" s="22"/>
      <c r="O40" s="22"/>
      <c r="P40" s="22"/>
    </row>
    <row r="41" spans="1:16" ht="39" customHeight="1" x14ac:dyDescent="0.15">
      <c r="A41" s="22"/>
      <c r="B41" s="35"/>
      <c r="C41" s="1145" t="s">
        <v>567</v>
      </c>
      <c r="D41" s="1146"/>
      <c r="E41" s="1147"/>
      <c r="F41" s="36" t="s">
        <v>510</v>
      </c>
      <c r="G41" s="37" t="s">
        <v>510</v>
      </c>
      <c r="H41" s="37" t="s">
        <v>510</v>
      </c>
      <c r="I41" s="37" t="s">
        <v>510</v>
      </c>
      <c r="J41" s="38">
        <v>0</v>
      </c>
      <c r="K41" s="22"/>
      <c r="L41" s="22"/>
      <c r="M41" s="22"/>
      <c r="N41" s="22"/>
      <c r="O41" s="22"/>
      <c r="P41" s="22"/>
    </row>
    <row r="42" spans="1:16" ht="39" customHeight="1" x14ac:dyDescent="0.15">
      <c r="A42" s="22"/>
      <c r="B42" s="39"/>
      <c r="C42" s="1145" t="s">
        <v>568</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569</v>
      </c>
      <c r="D43" s="1149"/>
      <c r="E43" s="1150"/>
      <c r="F43" s="41">
        <v>0.24</v>
      </c>
      <c r="G43" s="42">
        <v>0.21</v>
      </c>
      <c r="H43" s="42">
        <v>0.49</v>
      </c>
      <c r="I43" s="42">
        <v>0.25</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CSbVCxM3P1YHmh56j54+Izn1ltEXAlPfxE9V+ejiD2LTvL+lPtEyIfPfFvlD2+wwPb8mSY3REorSA6kuZ7x9A==" saltValue="asn9pLD4oQpe2I4BPSM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556</v>
      </c>
      <c r="L45" s="60">
        <v>528</v>
      </c>
      <c r="M45" s="60">
        <v>521</v>
      </c>
      <c r="N45" s="60">
        <v>603</v>
      </c>
      <c r="O45" s="61">
        <v>619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274</v>
      </c>
      <c r="L48" s="64">
        <v>271</v>
      </c>
      <c r="M48" s="64">
        <v>215</v>
      </c>
      <c r="N48" s="64">
        <v>181</v>
      </c>
      <c r="O48" s="65">
        <v>317</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164</v>
      </c>
      <c r="L49" s="64">
        <v>174</v>
      </c>
      <c r="M49" s="64">
        <v>168</v>
      </c>
      <c r="N49" s="64">
        <v>152</v>
      </c>
      <c r="O49" s="65">
        <v>154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510</v>
      </c>
      <c r="L50" s="64" t="s">
        <v>510</v>
      </c>
      <c r="M50" s="64" t="s">
        <v>510</v>
      </c>
      <c r="N50" s="64" t="s">
        <v>510</v>
      </c>
      <c r="O50" s="65" t="s">
        <v>510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925</v>
      </c>
      <c r="L52" s="64">
        <v>890</v>
      </c>
      <c r="M52" s="64">
        <v>877</v>
      </c>
      <c r="N52" s="64">
        <v>803</v>
      </c>
      <c r="O52" s="65">
        <v>847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69</v>
      </c>
      <c r="L53" s="69">
        <v>83</v>
      </c>
      <c r="M53" s="69">
        <v>27</v>
      </c>
      <c r="N53" s="69">
        <v>133</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euVpRKM8Z9t4APq7CKK6uEXpo+YXc5WYiAxwh1BCB6hLAjuNn/9+mAALps6fhcTFedkWSHVjupHv+A7sr/27A==" saltValue="JO5h3Ql5SUo3Bs3g044J4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1">
        <v>5023</v>
      </c>
      <c r="J41" s="352">
        <v>5630</v>
      </c>
      <c r="K41" s="352">
        <v>5407</v>
      </c>
      <c r="L41" s="352">
        <v>5153</v>
      </c>
      <c r="M41" s="353">
        <v>4827</v>
      </c>
    </row>
    <row r="42" spans="2:13" ht="27.75" customHeight="1" x14ac:dyDescent="0.15">
      <c r="B42" s="1186"/>
      <c r="C42" s="1187"/>
      <c r="D42" s="106"/>
      <c r="E42" s="1190" t="s">
        <v>34</v>
      </c>
      <c r="F42" s="1190"/>
      <c r="G42" s="1190"/>
      <c r="H42" s="1191"/>
      <c r="I42" s="354" t="s">
        <v>510</v>
      </c>
      <c r="J42" s="355" t="s">
        <v>510</v>
      </c>
      <c r="K42" s="355" t="s">
        <v>510</v>
      </c>
      <c r="L42" s="355" t="s">
        <v>510</v>
      </c>
      <c r="M42" s="356" t="s">
        <v>510</v>
      </c>
    </row>
    <row r="43" spans="2:13" ht="27.75" customHeight="1" x14ac:dyDescent="0.15">
      <c r="B43" s="1186"/>
      <c r="C43" s="1187"/>
      <c r="D43" s="106"/>
      <c r="E43" s="1190" t="s">
        <v>35</v>
      </c>
      <c r="F43" s="1190"/>
      <c r="G43" s="1190"/>
      <c r="H43" s="1191"/>
      <c r="I43" s="354">
        <v>3207</v>
      </c>
      <c r="J43" s="355">
        <v>2877</v>
      </c>
      <c r="K43" s="355">
        <v>2606</v>
      </c>
      <c r="L43" s="355">
        <v>2258</v>
      </c>
      <c r="M43" s="356">
        <v>2503</v>
      </c>
    </row>
    <row r="44" spans="2:13" ht="27.75" customHeight="1" x14ac:dyDescent="0.15">
      <c r="B44" s="1186"/>
      <c r="C44" s="1187"/>
      <c r="D44" s="106"/>
      <c r="E44" s="1190" t="s">
        <v>36</v>
      </c>
      <c r="F44" s="1190"/>
      <c r="G44" s="1190"/>
      <c r="H44" s="1191"/>
      <c r="I44" s="354">
        <v>1460</v>
      </c>
      <c r="J44" s="355">
        <v>1652</v>
      </c>
      <c r="K44" s="355">
        <v>1440</v>
      </c>
      <c r="L44" s="355">
        <v>1443</v>
      </c>
      <c r="M44" s="356">
        <v>1323</v>
      </c>
    </row>
    <row r="45" spans="2:13" ht="27.75" customHeight="1" x14ac:dyDescent="0.15">
      <c r="B45" s="1186"/>
      <c r="C45" s="1187"/>
      <c r="D45" s="106"/>
      <c r="E45" s="1190" t="s">
        <v>37</v>
      </c>
      <c r="F45" s="1190"/>
      <c r="G45" s="1190"/>
      <c r="H45" s="1191"/>
      <c r="I45" s="354">
        <v>763</v>
      </c>
      <c r="J45" s="355">
        <v>812</v>
      </c>
      <c r="K45" s="355">
        <v>808</v>
      </c>
      <c r="L45" s="355">
        <v>774</v>
      </c>
      <c r="M45" s="356">
        <v>695</v>
      </c>
    </row>
    <row r="46" spans="2:13" ht="27.75" customHeight="1" x14ac:dyDescent="0.15">
      <c r="B46" s="1186"/>
      <c r="C46" s="1187"/>
      <c r="D46" s="107"/>
      <c r="E46" s="1190" t="s">
        <v>38</v>
      </c>
      <c r="F46" s="1190"/>
      <c r="G46" s="1190"/>
      <c r="H46" s="1191"/>
      <c r="I46" s="354" t="s">
        <v>510</v>
      </c>
      <c r="J46" s="355" t="s">
        <v>510</v>
      </c>
      <c r="K46" s="355" t="s">
        <v>510</v>
      </c>
      <c r="L46" s="355" t="s">
        <v>510</v>
      </c>
      <c r="M46" s="356" t="s">
        <v>510</v>
      </c>
    </row>
    <row r="47" spans="2:13" ht="27.75" customHeight="1" x14ac:dyDescent="0.15">
      <c r="B47" s="1186"/>
      <c r="C47" s="1187"/>
      <c r="D47" s="108"/>
      <c r="E47" s="1200" t="s">
        <v>39</v>
      </c>
      <c r="F47" s="1201"/>
      <c r="G47" s="1201"/>
      <c r="H47" s="1202"/>
      <c r="I47" s="354" t="s">
        <v>510</v>
      </c>
      <c r="J47" s="355" t="s">
        <v>510</v>
      </c>
      <c r="K47" s="355" t="s">
        <v>510</v>
      </c>
      <c r="L47" s="355" t="s">
        <v>510</v>
      </c>
      <c r="M47" s="356" t="s">
        <v>510</v>
      </c>
    </row>
    <row r="48" spans="2:13" ht="27.75" customHeight="1" x14ac:dyDescent="0.15">
      <c r="B48" s="1186"/>
      <c r="C48" s="1187"/>
      <c r="D48" s="106"/>
      <c r="E48" s="1190" t="s">
        <v>40</v>
      </c>
      <c r="F48" s="1190"/>
      <c r="G48" s="1190"/>
      <c r="H48" s="1191"/>
      <c r="I48" s="354" t="s">
        <v>510</v>
      </c>
      <c r="J48" s="355" t="s">
        <v>510</v>
      </c>
      <c r="K48" s="355" t="s">
        <v>510</v>
      </c>
      <c r="L48" s="355" t="s">
        <v>510</v>
      </c>
      <c r="M48" s="356" t="s">
        <v>510</v>
      </c>
    </row>
    <row r="49" spans="2:13" ht="27.75" customHeight="1" x14ac:dyDescent="0.15">
      <c r="B49" s="1188"/>
      <c r="C49" s="1189"/>
      <c r="D49" s="106"/>
      <c r="E49" s="1190" t="s">
        <v>41</v>
      </c>
      <c r="F49" s="1190"/>
      <c r="G49" s="1190"/>
      <c r="H49" s="1191"/>
      <c r="I49" s="354" t="s">
        <v>510</v>
      </c>
      <c r="J49" s="355" t="s">
        <v>510</v>
      </c>
      <c r="K49" s="355" t="s">
        <v>510</v>
      </c>
      <c r="L49" s="355" t="s">
        <v>510</v>
      </c>
      <c r="M49" s="356" t="s">
        <v>510</v>
      </c>
    </row>
    <row r="50" spans="2:13" ht="27.75" customHeight="1" x14ac:dyDescent="0.15">
      <c r="B50" s="1184" t="s">
        <v>42</v>
      </c>
      <c r="C50" s="1185"/>
      <c r="D50" s="109"/>
      <c r="E50" s="1190" t="s">
        <v>43</v>
      </c>
      <c r="F50" s="1190"/>
      <c r="G50" s="1190"/>
      <c r="H50" s="1191"/>
      <c r="I50" s="354">
        <v>5428</v>
      </c>
      <c r="J50" s="355">
        <v>5494</v>
      </c>
      <c r="K50" s="355">
        <v>5853</v>
      </c>
      <c r="L50" s="355">
        <v>6675</v>
      </c>
      <c r="M50" s="356">
        <v>6631</v>
      </c>
    </row>
    <row r="51" spans="2:13" ht="27.75" customHeight="1" x14ac:dyDescent="0.15">
      <c r="B51" s="1186"/>
      <c r="C51" s="1187"/>
      <c r="D51" s="106"/>
      <c r="E51" s="1190" t="s">
        <v>44</v>
      </c>
      <c r="F51" s="1190"/>
      <c r="G51" s="1190"/>
      <c r="H51" s="1191"/>
      <c r="I51" s="354">
        <v>2599</v>
      </c>
      <c r="J51" s="355">
        <v>2283</v>
      </c>
      <c r="K51" s="355">
        <v>1122</v>
      </c>
      <c r="L51" s="355">
        <v>952</v>
      </c>
      <c r="M51" s="356">
        <v>1121</v>
      </c>
    </row>
    <row r="52" spans="2:13" ht="27.75" customHeight="1" x14ac:dyDescent="0.15">
      <c r="B52" s="1188"/>
      <c r="C52" s="1189"/>
      <c r="D52" s="106"/>
      <c r="E52" s="1190" t="s">
        <v>45</v>
      </c>
      <c r="F52" s="1190"/>
      <c r="G52" s="1190"/>
      <c r="H52" s="1191"/>
      <c r="I52" s="354">
        <v>7849</v>
      </c>
      <c r="J52" s="355">
        <v>7794</v>
      </c>
      <c r="K52" s="355">
        <v>7495</v>
      </c>
      <c r="L52" s="355">
        <v>7023</v>
      </c>
      <c r="M52" s="356">
        <v>6563</v>
      </c>
    </row>
    <row r="53" spans="2:13" ht="27.75" customHeight="1" thickBot="1" x14ac:dyDescent="0.2">
      <c r="B53" s="1192" t="s">
        <v>46</v>
      </c>
      <c r="C53" s="1193"/>
      <c r="D53" s="110"/>
      <c r="E53" s="1194" t="s">
        <v>47</v>
      </c>
      <c r="F53" s="1194"/>
      <c r="G53" s="1194"/>
      <c r="H53" s="1195"/>
      <c r="I53" s="357">
        <v>-5422</v>
      </c>
      <c r="J53" s="358">
        <v>-4600</v>
      </c>
      <c r="K53" s="358">
        <v>-4209</v>
      </c>
      <c r="L53" s="358">
        <v>-5023</v>
      </c>
      <c r="M53" s="359">
        <v>-4967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aTIqDz+QiMDGgw8RLr7igdECH3ILxNNqDytPCriVYEAlkiJ9pkLT4sBF50eSmWa7Xs3O2KXom7KPpg1T832zA==" saltValue="0BKagtWZHNlsp6j+5XCx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2680</v>
      </c>
      <c r="G55" s="122">
        <v>2740</v>
      </c>
      <c r="H55" s="123">
        <v>2822</v>
      </c>
    </row>
    <row r="56" spans="2:8" ht="52.5" customHeight="1" x14ac:dyDescent="0.15">
      <c r="B56" s="124"/>
      <c r="C56" s="1213" t="s">
        <v>51</v>
      </c>
      <c r="D56" s="1213"/>
      <c r="E56" s="1214"/>
      <c r="F56" s="125">
        <v>41</v>
      </c>
      <c r="G56" s="125">
        <v>41</v>
      </c>
      <c r="H56" s="126">
        <v>41</v>
      </c>
    </row>
    <row r="57" spans="2:8" ht="53.25" customHeight="1" x14ac:dyDescent="0.15">
      <c r="B57" s="124"/>
      <c r="C57" s="1215" t="s">
        <v>52</v>
      </c>
      <c r="D57" s="1215"/>
      <c r="E57" s="1216"/>
      <c r="F57" s="127">
        <v>2897</v>
      </c>
      <c r="G57" s="127">
        <v>3656</v>
      </c>
      <c r="H57" s="128">
        <v>3432</v>
      </c>
    </row>
    <row r="58" spans="2:8" ht="45.75" customHeight="1" x14ac:dyDescent="0.15">
      <c r="B58" s="129"/>
      <c r="C58" s="1203" t="s">
        <v>587</v>
      </c>
      <c r="D58" s="1204"/>
      <c r="E58" s="1205"/>
      <c r="F58" s="360">
        <v>1448</v>
      </c>
      <c r="G58" s="360">
        <v>2048</v>
      </c>
      <c r="H58" s="361">
        <v>1848</v>
      </c>
    </row>
    <row r="59" spans="2:8" ht="45.75" customHeight="1" x14ac:dyDescent="0.15">
      <c r="B59" s="129"/>
      <c r="C59" s="1203" t="s">
        <v>588</v>
      </c>
      <c r="D59" s="1204"/>
      <c r="E59" s="1205"/>
      <c r="F59" s="360">
        <v>1020</v>
      </c>
      <c r="G59" s="360">
        <v>1120</v>
      </c>
      <c r="H59" s="361">
        <v>1121</v>
      </c>
    </row>
    <row r="60" spans="2:8" ht="45.75" customHeight="1" x14ac:dyDescent="0.15">
      <c r="B60" s="129"/>
      <c r="C60" s="1203" t="s">
        <v>589</v>
      </c>
      <c r="D60" s="1204"/>
      <c r="E60" s="1205"/>
      <c r="F60" s="360">
        <v>163</v>
      </c>
      <c r="G60" s="360">
        <v>229</v>
      </c>
      <c r="H60" s="361">
        <v>220</v>
      </c>
    </row>
    <row r="61" spans="2:8" ht="45.75" customHeight="1" x14ac:dyDescent="0.15">
      <c r="B61" s="129"/>
      <c r="C61" s="1203" t="s">
        <v>590</v>
      </c>
      <c r="D61" s="1204"/>
      <c r="E61" s="1205"/>
      <c r="F61" s="360">
        <v>81</v>
      </c>
      <c r="G61" s="360">
        <v>71</v>
      </c>
      <c r="H61" s="361">
        <v>61</v>
      </c>
    </row>
    <row r="62" spans="2:8" ht="45.75" customHeight="1" thickBot="1" x14ac:dyDescent="0.2">
      <c r="B62" s="130"/>
      <c r="C62" s="1206" t="s">
        <v>591</v>
      </c>
      <c r="D62" s="1207"/>
      <c r="E62" s="1208"/>
      <c r="F62" s="362">
        <v>51</v>
      </c>
      <c r="G62" s="362">
        <v>55</v>
      </c>
      <c r="H62" s="363">
        <v>55</v>
      </c>
    </row>
    <row r="63" spans="2:8" ht="52.5" customHeight="1" thickBot="1" x14ac:dyDescent="0.2">
      <c r="B63" s="131"/>
      <c r="C63" s="1209" t="s">
        <v>53</v>
      </c>
      <c r="D63" s="1209"/>
      <c r="E63" s="1210"/>
      <c r="F63" s="132">
        <v>5618</v>
      </c>
      <c r="G63" s="132">
        <v>6436</v>
      </c>
      <c r="H63" s="133">
        <v>6294</v>
      </c>
    </row>
    <row r="64" spans="2:8" x14ac:dyDescent="0.15"/>
  </sheetData>
  <sheetProtection algorithmName="SHA-512" hashValue="DK+OvaGcpq5gHfC+I5vup2YgIgjFLCjDEInw66XzsDGmXxCyqOCv8qEm2wWIOMV1veh5/LyggLUoKnWYbWBJug==" saltValue="vB5W5R5LLwC5IlA81yd+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548</v>
      </c>
      <c r="G2" s="147"/>
      <c r="H2" s="148"/>
    </row>
    <row r="3" spans="1:8" x14ac:dyDescent="0.15">
      <c r="A3" s="144" t="s">
        <v>541</v>
      </c>
      <c r="B3" s="149"/>
      <c r="C3" s="150"/>
      <c r="D3" s="151">
        <v>32801</v>
      </c>
      <c r="E3" s="152"/>
      <c r="F3" s="153">
        <v>47387</v>
      </c>
      <c r="G3" s="154"/>
      <c r="H3" s="155"/>
    </row>
    <row r="4" spans="1:8" x14ac:dyDescent="0.15">
      <c r="A4" s="156"/>
      <c r="B4" s="157"/>
      <c r="C4" s="158"/>
      <c r="D4" s="159">
        <v>23837</v>
      </c>
      <c r="E4" s="160"/>
      <c r="F4" s="161">
        <v>24928</v>
      </c>
      <c r="G4" s="162"/>
      <c r="H4" s="163"/>
    </row>
    <row r="5" spans="1:8" x14ac:dyDescent="0.15">
      <c r="A5" s="144" t="s">
        <v>543</v>
      </c>
      <c r="B5" s="149"/>
      <c r="C5" s="150"/>
      <c r="D5" s="151">
        <v>67777</v>
      </c>
      <c r="E5" s="152"/>
      <c r="F5" s="153">
        <v>51264</v>
      </c>
      <c r="G5" s="154"/>
      <c r="H5" s="155"/>
    </row>
    <row r="6" spans="1:8" x14ac:dyDescent="0.15">
      <c r="A6" s="156"/>
      <c r="B6" s="157"/>
      <c r="C6" s="158"/>
      <c r="D6" s="159">
        <v>40605</v>
      </c>
      <c r="E6" s="160"/>
      <c r="F6" s="161">
        <v>26040</v>
      </c>
      <c r="G6" s="162"/>
      <c r="H6" s="163"/>
    </row>
    <row r="7" spans="1:8" x14ac:dyDescent="0.15">
      <c r="A7" s="144" t="s">
        <v>544</v>
      </c>
      <c r="B7" s="149"/>
      <c r="C7" s="150"/>
      <c r="D7" s="151">
        <v>54296</v>
      </c>
      <c r="E7" s="152"/>
      <c r="F7" s="153">
        <v>52068</v>
      </c>
      <c r="G7" s="154"/>
      <c r="H7" s="155"/>
    </row>
    <row r="8" spans="1:8" x14ac:dyDescent="0.15">
      <c r="A8" s="156"/>
      <c r="B8" s="157"/>
      <c r="C8" s="158"/>
      <c r="D8" s="159">
        <v>39301</v>
      </c>
      <c r="E8" s="160"/>
      <c r="F8" s="161">
        <v>26936</v>
      </c>
      <c r="G8" s="162"/>
      <c r="H8" s="163"/>
    </row>
    <row r="9" spans="1:8" x14ac:dyDescent="0.15">
      <c r="A9" s="144" t="s">
        <v>545</v>
      </c>
      <c r="B9" s="149"/>
      <c r="C9" s="150"/>
      <c r="D9" s="151">
        <v>57753</v>
      </c>
      <c r="E9" s="152"/>
      <c r="F9" s="153">
        <v>47161</v>
      </c>
      <c r="G9" s="154"/>
      <c r="H9" s="155"/>
    </row>
    <row r="10" spans="1:8" x14ac:dyDescent="0.15">
      <c r="A10" s="156"/>
      <c r="B10" s="157"/>
      <c r="C10" s="158"/>
      <c r="D10" s="159">
        <v>23820</v>
      </c>
      <c r="E10" s="160"/>
      <c r="F10" s="161">
        <v>24595</v>
      </c>
      <c r="G10" s="162"/>
      <c r="H10" s="163"/>
    </row>
    <row r="11" spans="1:8" x14ac:dyDescent="0.15">
      <c r="A11" s="144" t="s">
        <v>546</v>
      </c>
      <c r="B11" s="149"/>
      <c r="C11" s="150"/>
      <c r="D11" s="151">
        <v>43449</v>
      </c>
      <c r="E11" s="152"/>
      <c r="F11" s="153">
        <v>43423</v>
      </c>
      <c r="G11" s="154"/>
      <c r="H11" s="155"/>
    </row>
    <row r="12" spans="1:8" x14ac:dyDescent="0.15">
      <c r="A12" s="156"/>
      <c r="B12" s="157"/>
      <c r="C12" s="164"/>
      <c r="D12" s="159">
        <v>24075</v>
      </c>
      <c r="E12" s="160"/>
      <c r="F12" s="161">
        <v>22207</v>
      </c>
      <c r="G12" s="162"/>
      <c r="H12" s="163"/>
    </row>
    <row r="13" spans="1:8" x14ac:dyDescent="0.15">
      <c r="A13" s="144"/>
      <c r="B13" s="149"/>
      <c r="C13" s="165"/>
      <c r="D13" s="166">
        <v>51215</v>
      </c>
      <c r="E13" s="167"/>
      <c r="F13" s="168">
        <v>48261</v>
      </c>
      <c r="G13" s="169"/>
      <c r="H13" s="155"/>
    </row>
    <row r="14" spans="1:8" x14ac:dyDescent="0.15">
      <c r="A14" s="156"/>
      <c r="B14" s="157"/>
      <c r="C14" s="158"/>
      <c r="D14" s="159">
        <v>30328</v>
      </c>
      <c r="E14" s="160"/>
      <c r="F14" s="161">
        <v>24941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8.0399999999999991</v>
      </c>
      <c r="C19" s="170">
        <f>ROUND(VALUE(SUBSTITUTE(実質収支比率等に係る経年分析!G$48,"▲","-")),2)</f>
        <v>6.02</v>
      </c>
      <c r="D19" s="170">
        <f>ROUND(VALUE(SUBSTITUTE(実質収支比率等に係る経年分析!H$48,"▲","-")),2)</f>
        <v>10.35</v>
      </c>
      <c r="E19" s="170">
        <f>ROUND(VALUE(SUBSTITUTE(実質収支比率等に係る経年分析!I$48,"▲","-")),2)</f>
        <v>4.47</v>
      </c>
      <c r="F19" s="170">
        <f>ROUND(VALUE(SUBSTITUTE(実質収支比率等に係る経年分析!J$48,"▲","-")),2)</f>
        <v>6.91</v>
      </c>
    </row>
    <row r="20" spans="1:11" x14ac:dyDescent="0.15">
      <c r="A20" s="170" t="s">
        <v>57</v>
      </c>
      <c r="B20" s="170">
        <f>ROUND(VALUE(SUBSTITUTE(実質収支比率等に係る経年分析!F$47,"▲","-")),2)</f>
        <v>47.69</v>
      </c>
      <c r="C20" s="170">
        <f>ROUND(VALUE(SUBSTITUTE(実質収支比率等に係る経年分析!G$47,"▲","-")),2)</f>
        <v>35.729999999999997</v>
      </c>
      <c r="D20" s="170">
        <f>ROUND(VALUE(SUBSTITUTE(実質収支比率等に係る経年分析!H$47,"▲","-")),2)</f>
        <v>35.18</v>
      </c>
      <c r="E20" s="170">
        <f>ROUND(VALUE(SUBSTITUTE(実質収支比率等に係る経年分析!I$47,"▲","-")),2)</f>
        <v>34.24</v>
      </c>
      <c r="F20" s="170">
        <f>ROUND(VALUE(SUBSTITUTE(実質収支比率等に係る経年分析!J$47,"▲","-")),2)</f>
        <v>35.81</v>
      </c>
    </row>
    <row r="21" spans="1:11" x14ac:dyDescent="0.15">
      <c r="A21" s="170" t="s">
        <v>58</v>
      </c>
      <c r="B21" s="170">
        <f>IF(ISNUMBER(VALUE(SUBSTITUTE(実質収支比率等に係る経年分析!F$49,"▲","-"))),ROUND(VALUE(SUBSTITUTE(実質収支比率等に係る経年分析!F$49,"▲","-")),2),NA())</f>
        <v>-6.88</v>
      </c>
      <c r="C21" s="170">
        <f>IF(ISNUMBER(VALUE(SUBSTITUTE(実質収支比率等に係る経年分析!G$49,"▲","-"))),ROUND(VALUE(SUBSTITUTE(実質収支比率等に係る経年分析!G$49,"▲","-")),2),NA())</f>
        <v>-9.18</v>
      </c>
      <c r="D21" s="170">
        <f>IF(ISNUMBER(VALUE(SUBSTITUTE(実質収支比率等に係る経年分析!H$49,"▲","-"))),ROUND(VALUE(SUBSTITUTE(実質収支比率等に係る経年分析!H$49,"▲","-")),2),NA())</f>
        <v>-5.83</v>
      </c>
      <c r="E21" s="170">
        <f>IF(ISNUMBER(VALUE(SUBSTITUTE(実質収支比率等に係る経年分析!I$49,"▲","-"))),ROUND(VALUE(SUBSTITUTE(実質収支比率等に係る経年分析!I$49,"▲","-")),2),NA())</f>
        <v>-9.77</v>
      </c>
      <c r="F21" s="170">
        <f>IF(ISNUMBER(VALUE(SUBSTITUTE(実質収支比率等に係る経年分析!J$49,"▲","-"))),ROUND(VALUE(SUBSTITUTE(実質収支比率等に係る経年分析!J$49,"▲","-")),2),NA())</f>
        <v>1.1299999999999999</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0.24</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0.21</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0.49</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0.25</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大和町吉岡西部土地区画整理事業特別会計</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大和町奨学事業特別会計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大和町後期高齢者医療特別会計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0.04</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7.0000000000000007E-2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0.05</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0.09</v>
      </c>
    </row>
    <row r="32" spans="1:11" x14ac:dyDescent="0.15">
      <c r="A32" s="171" t="str">
        <f>IF(連結実質赤字比率に係る赤字・黒字の構成分析!C$38="",NA(),連結実質赤字比率に係る赤字・黒字の構成分析!C$38)</f>
        <v>大和町国民健康保険事業勘定特別会計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0.87</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1.31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0.84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0.88</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0.56999999999999995</v>
      </c>
    </row>
    <row r="33" spans="1:16" x14ac:dyDescent="0.15">
      <c r="A33" s="171" t="str">
        <f>IF(連結実質赤字比率に係る赤字・黒字の構成分析!C$37="",NA(),連結実質赤字比率に係る赤字・黒字の構成分析!C$37)</f>
        <v>大和町介護保険事業勘定特別会計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0.62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0.51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0.89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1.38</v>
      </c>
    </row>
    <row r="34" spans="1:16" x14ac:dyDescent="0.15">
      <c r="A34" s="171" t="str">
        <f>IF(連結実質赤字比率に係る赤字・黒字の構成分析!C$36="",NA(),連結実質赤字比率に係る赤字・黒字の構成分析!C$36)</f>
        <v>大和町下水道事業会計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#VALUE!</v>
      </c>
      <c r="E34" s="171" t="e">
        <f>IF(ROUND(VALUE(SUBSTITUTE(連結実質赤字比率に係る赤字・黒字の構成分析!G$36,"▲", "-")), 2) &gt;= 0, ABS(ROUND(VALUE(SUBSTITUTE(連結実質赤字比率に係る赤字・黒字の構成分析!G$36,"▲", "-")), 2)), NA())</f>
        <v>#VALUE!</v>
      </c>
      <c r="F34" s="171" t="e">
        <f>IF(ROUND(VALUE(SUBSTITUTE(連結実質赤字比率に係る赤字・黒字の構成分析!H$36,"▲", "-")), 2) &lt; 0, ABS(ROUND(VALUE(SUBSTITUTE(連結実質赤字比率に係る赤字・黒字の構成分析!H$36,"▲", "-")), 2)), NA())</f>
        <v>#VALUE!</v>
      </c>
      <c r="G34" s="171" t="e">
        <f>IF(ROUND(VALUE(SUBSTITUTE(連結実質赤字比率に係る赤字・黒字の構成分析!H$36,"▲", "-")), 2) &gt;= 0, ABS(ROUND(VALUE(SUBSTITUTE(連結実質赤字比率に係る赤字・黒字の構成分析!H$36,"▲", "-")), 2)), NA())</f>
        <v>#VALUE!</v>
      </c>
      <c r="H34" s="171" t="e">
        <f>IF(ROUND(VALUE(SUBSTITUTE(連結実質赤字比率に係る赤字・黒字の構成分析!I$36,"▲", "-")), 2) &lt; 0, ABS(ROUND(VALUE(SUBSTITUTE(連結実質赤字比率に係る赤字・黒字の構成分析!I$36,"▲", "-")), 2)), NA())</f>
        <v>#VALUE!</v>
      </c>
      <c r="I34" s="171" t="e">
        <f>IF(ROUND(VALUE(SUBSTITUTE(連結実質赤字比率に係る赤字・黒字の構成分析!I$36,"▲", "-")), 2) &gt;= 0, ABS(ROUND(VALUE(SUBSTITUTE(連結実質赤字比率に係る赤字・黒字の構成分析!I$36,"▲", "-")), 2)), NA())</f>
        <v>#VALUE!</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2.64</v>
      </c>
    </row>
    <row r="35" spans="1:16" x14ac:dyDescent="0.15">
      <c r="A35" s="171" t="str">
        <f>IF(連結実質赤字比率に係る赤字・黒字の構成分析!C$35="",NA(),連結実質赤字比率に係る赤字・黒字の構成分析!C$35)</f>
        <v>大和町水道事業会計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3.67</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3.72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4.76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4.67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5.26</v>
      </c>
    </row>
    <row r="36" spans="1:16" x14ac:dyDescent="0.15">
      <c r="A36" s="171" t="str">
        <f>IF(連結実質赤字比率に係る赤字・黒字の構成分析!C$34="",NA(),連結実質赤字比率に係る赤字・黒字の構成分析!C$34)</f>
        <v>大和町一般会計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8.02</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10.34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4.45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6.89</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925</v>
      </c>
      <c r="E42" s="172"/>
      <c r="F42" s="172"/>
      <c r="G42" s="172">
        <f>'実質公債費比率（分子）の構造'!L$52</f>
        <v>890</v>
      </c>
      <c r="H42" s="172"/>
      <c r="I42" s="172"/>
      <c r="J42" s="172">
        <f>'実質公債費比率（分子）の構造'!M$52</f>
        <v>877</v>
      </c>
      <c r="K42" s="172"/>
      <c r="L42" s="172"/>
      <c r="M42" s="172">
        <f>'実質公債費比率（分子）の構造'!N$52</f>
        <v>803</v>
      </c>
      <c r="N42" s="172"/>
      <c r="O42" s="172"/>
      <c r="P42" s="172">
        <f>'実質公債費比率（分子）の構造'!O$52</f>
        <v>847</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164</v>
      </c>
      <c r="C45" s="172"/>
      <c r="D45" s="172"/>
      <c r="E45" s="172">
        <f>'実質公債費比率（分子）の構造'!L$49</f>
        <v>174</v>
      </c>
      <c r="F45" s="172"/>
      <c r="G45" s="172"/>
      <c r="H45" s="172">
        <f>'実質公債費比率（分子）の構造'!M$49</f>
        <v>168</v>
      </c>
      <c r="I45" s="172"/>
      <c r="J45" s="172"/>
      <c r="K45" s="172">
        <f>'実質公債費比率（分子）の構造'!N$49</f>
        <v>152</v>
      </c>
      <c r="L45" s="172"/>
      <c r="M45" s="172"/>
      <c r="N45" s="172">
        <f>'実質公債費比率（分子）の構造'!O$49</f>
        <v>154</v>
      </c>
      <c r="O45" s="172"/>
      <c r="P45" s="172"/>
    </row>
    <row r="46" spans="1:16" x14ac:dyDescent="0.15">
      <c r="A46" s="172" t="s">
        <v>69</v>
      </c>
      <c r="B46" s="172">
        <f>'実質公債費比率（分子）の構造'!K$48</f>
        <v>274</v>
      </c>
      <c r="C46" s="172"/>
      <c r="D46" s="172"/>
      <c r="E46" s="172">
        <f>'実質公債費比率（分子）の構造'!L$48</f>
        <v>271</v>
      </c>
      <c r="F46" s="172"/>
      <c r="G46" s="172"/>
      <c r="H46" s="172">
        <f>'実質公債費比率（分子）の構造'!M$48</f>
        <v>215</v>
      </c>
      <c r="I46" s="172"/>
      <c r="J46" s="172"/>
      <c r="K46" s="172">
        <f>'実質公債費比率（分子）の構造'!N$48</f>
        <v>181</v>
      </c>
      <c r="L46" s="172"/>
      <c r="M46" s="172"/>
      <c r="N46" s="172">
        <f>'実質公債費比率（分子）の構造'!O$48</f>
        <v>317</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556</v>
      </c>
      <c r="C49" s="172"/>
      <c r="D49" s="172"/>
      <c r="E49" s="172">
        <f>'実質公債費比率（分子）の構造'!L$45</f>
        <v>528</v>
      </c>
      <c r="F49" s="172"/>
      <c r="G49" s="172"/>
      <c r="H49" s="172">
        <f>'実質公債費比率（分子）の構造'!M$45</f>
        <v>521</v>
      </c>
      <c r="I49" s="172"/>
      <c r="J49" s="172"/>
      <c r="K49" s="172">
        <f>'実質公債費比率（分子）の構造'!N$45</f>
        <v>603</v>
      </c>
      <c r="L49" s="172"/>
      <c r="M49" s="172"/>
      <c r="N49" s="172">
        <f>'実質公債費比率（分子）の構造'!O$45</f>
        <v>619</v>
      </c>
      <c r="O49" s="172"/>
      <c r="P49" s="172"/>
    </row>
    <row r="50" spans="1:16" x14ac:dyDescent="0.15">
      <c r="A50" s="172" t="s">
        <v>73</v>
      </c>
      <c r="B50" s="172" t="e">
        <f>NA()</f>
        <v>#N/A</v>
      </c>
      <c r="C50" s="172">
        <f>IF(ISNUMBER('実質公債費比率（分子）の構造'!K$53),'実質公債費比率（分子）の構造'!K$53,NA())</f>
        <v>69</v>
      </c>
      <c r="D50" s="172" t="e">
        <f>NA()</f>
        <v>#N/A</v>
      </c>
      <c r="E50" s="172" t="e">
        <f>NA()</f>
        <v>#N/A</v>
      </c>
      <c r="F50" s="172">
        <f>IF(ISNUMBER('実質公債費比率（分子）の構造'!L$53),'実質公債費比率（分子）の構造'!L$53,NA())</f>
        <v>83</v>
      </c>
      <c r="G50" s="172" t="e">
        <f>NA()</f>
        <v>#N/A</v>
      </c>
      <c r="H50" s="172" t="e">
        <f>NA()</f>
        <v>#N/A</v>
      </c>
      <c r="I50" s="172">
        <f>IF(ISNUMBER('実質公債費比率（分子）の構造'!M$53),'実質公債費比率（分子）の構造'!M$53,NA())</f>
        <v>27</v>
      </c>
      <c r="J50" s="172" t="e">
        <f>NA()</f>
        <v>#N/A</v>
      </c>
      <c r="K50" s="172" t="e">
        <f>NA()</f>
        <v>#N/A</v>
      </c>
      <c r="L50" s="172">
        <f>IF(ISNUMBER('実質公債費比率（分子）の構造'!N$53),'実質公債費比率（分子）の構造'!N$53,NA())</f>
        <v>133</v>
      </c>
      <c r="M50" s="172" t="e">
        <f>NA()</f>
        <v>#N/A</v>
      </c>
      <c r="N50" s="172" t="e">
        <f>NA()</f>
        <v>#N/A</v>
      </c>
      <c r="O50" s="172">
        <f>IF(ISNUMBER('実質公債費比率（分子）の構造'!O$53),'実質公債費比率（分子）の構造'!O$53,NA())</f>
        <v>243</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7849</v>
      </c>
      <c r="E56" s="171"/>
      <c r="F56" s="171"/>
      <c r="G56" s="171">
        <f>'将来負担比率（分子）の構造'!J$52</f>
        <v>7794</v>
      </c>
      <c r="H56" s="171"/>
      <c r="I56" s="171"/>
      <c r="J56" s="171">
        <f>'将来負担比率（分子）の構造'!K$52</f>
        <v>7495</v>
      </c>
      <c r="K56" s="171"/>
      <c r="L56" s="171"/>
      <c r="M56" s="171">
        <f>'将来負担比率（分子）の構造'!L$52</f>
        <v>7023</v>
      </c>
      <c r="N56" s="171"/>
      <c r="O56" s="171"/>
      <c r="P56" s="171">
        <f>'将来負担比率（分子）の構造'!M$52</f>
        <v>6563</v>
      </c>
    </row>
    <row r="57" spans="1:16" x14ac:dyDescent="0.15">
      <c r="A57" s="171" t="s">
        <v>44</v>
      </c>
      <c r="B57" s="171"/>
      <c r="C57" s="171"/>
      <c r="D57" s="171">
        <f>'将来負担比率（分子）の構造'!I$51</f>
        <v>2599</v>
      </c>
      <c r="E57" s="171"/>
      <c r="F57" s="171"/>
      <c r="G57" s="171">
        <f>'将来負担比率（分子）の構造'!J$51</f>
        <v>2283</v>
      </c>
      <c r="H57" s="171"/>
      <c r="I57" s="171"/>
      <c r="J57" s="171">
        <f>'将来負担比率（分子）の構造'!K$51</f>
        <v>1122</v>
      </c>
      <c r="K57" s="171"/>
      <c r="L57" s="171"/>
      <c r="M57" s="171">
        <f>'将来負担比率（分子）の構造'!L$51</f>
        <v>952</v>
      </c>
      <c r="N57" s="171"/>
      <c r="O57" s="171"/>
      <c r="P57" s="171">
        <f>'将来負担比率（分子）の構造'!M$51</f>
        <v>1121</v>
      </c>
    </row>
    <row r="58" spans="1:16" x14ac:dyDescent="0.15">
      <c r="A58" s="171" t="s">
        <v>43</v>
      </c>
      <c r="B58" s="171"/>
      <c r="C58" s="171"/>
      <c r="D58" s="171">
        <f>'将来負担比率（分子）の構造'!I$50</f>
        <v>5428</v>
      </c>
      <c r="E58" s="171"/>
      <c r="F58" s="171"/>
      <c r="G58" s="171">
        <f>'将来負担比率（分子）の構造'!J$50</f>
        <v>5494</v>
      </c>
      <c r="H58" s="171"/>
      <c r="I58" s="171"/>
      <c r="J58" s="171">
        <f>'将来負担比率（分子）の構造'!K$50</f>
        <v>5853</v>
      </c>
      <c r="K58" s="171"/>
      <c r="L58" s="171"/>
      <c r="M58" s="171">
        <f>'将来負担比率（分子）の構造'!L$50</f>
        <v>6675</v>
      </c>
      <c r="N58" s="171"/>
      <c r="O58" s="171"/>
      <c r="P58" s="171">
        <f>'将来負担比率（分子）の構造'!M$50</f>
        <v>6631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763</v>
      </c>
      <c r="C62" s="171"/>
      <c r="D62" s="171"/>
      <c r="E62" s="171">
        <f>'将来負担比率（分子）の構造'!J$45</f>
        <v>812</v>
      </c>
      <c r="F62" s="171"/>
      <c r="G62" s="171"/>
      <c r="H62" s="171">
        <f>'将来負担比率（分子）の構造'!K$45</f>
        <v>808</v>
      </c>
      <c r="I62" s="171"/>
      <c r="J62" s="171"/>
      <c r="K62" s="171">
        <f>'将来負担比率（分子）の構造'!L$45</f>
        <v>774</v>
      </c>
      <c r="L62" s="171"/>
      <c r="M62" s="171"/>
      <c r="N62" s="171">
        <f>'将来負担比率（分子）の構造'!M$45</f>
        <v>695</v>
      </c>
      <c r="O62" s="171"/>
      <c r="P62" s="171"/>
    </row>
    <row r="63" spans="1:16" x14ac:dyDescent="0.15">
      <c r="A63" s="171" t="s">
        <v>36</v>
      </c>
      <c r="B63" s="171">
        <f>'将来負担比率（分子）の構造'!I$44</f>
        <v>1460</v>
      </c>
      <c r="C63" s="171"/>
      <c r="D63" s="171"/>
      <c r="E63" s="171">
        <f>'将来負担比率（分子）の構造'!J$44</f>
        <v>1652</v>
      </c>
      <c r="F63" s="171"/>
      <c r="G63" s="171"/>
      <c r="H63" s="171">
        <f>'将来負担比率（分子）の構造'!K$44</f>
        <v>1440</v>
      </c>
      <c r="I63" s="171"/>
      <c r="J63" s="171"/>
      <c r="K63" s="171">
        <f>'将来負担比率（分子）の構造'!L$44</f>
        <v>1443</v>
      </c>
      <c r="L63" s="171"/>
      <c r="M63" s="171"/>
      <c r="N63" s="171">
        <f>'将来負担比率（分子）の構造'!M$44</f>
        <v>1323</v>
      </c>
      <c r="O63" s="171"/>
      <c r="P63" s="171"/>
    </row>
    <row r="64" spans="1:16" x14ac:dyDescent="0.15">
      <c r="A64" s="171" t="s">
        <v>35</v>
      </c>
      <c r="B64" s="171">
        <f>'将来負担比率（分子）の構造'!I$43</f>
        <v>3207</v>
      </c>
      <c r="C64" s="171"/>
      <c r="D64" s="171"/>
      <c r="E64" s="171">
        <f>'将来負担比率（分子）の構造'!J$43</f>
        <v>2877</v>
      </c>
      <c r="F64" s="171"/>
      <c r="G64" s="171"/>
      <c r="H64" s="171">
        <f>'将来負担比率（分子）の構造'!K$43</f>
        <v>2606</v>
      </c>
      <c r="I64" s="171"/>
      <c r="J64" s="171"/>
      <c r="K64" s="171">
        <f>'将来負担比率（分子）の構造'!L$43</f>
        <v>2258</v>
      </c>
      <c r="L64" s="171"/>
      <c r="M64" s="171"/>
      <c r="N64" s="171">
        <f>'将来負担比率（分子）の構造'!M$43</f>
        <v>2503</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5023</v>
      </c>
      <c r="C66" s="171"/>
      <c r="D66" s="171"/>
      <c r="E66" s="171">
        <f>'将来負担比率（分子）の構造'!J$41</f>
        <v>5630</v>
      </c>
      <c r="F66" s="171"/>
      <c r="G66" s="171"/>
      <c r="H66" s="171">
        <f>'将来負担比率（分子）の構造'!K$41</f>
        <v>5407</v>
      </c>
      <c r="I66" s="171"/>
      <c r="J66" s="171"/>
      <c r="K66" s="171">
        <f>'将来負担比率（分子）の構造'!L$41</f>
        <v>5153</v>
      </c>
      <c r="L66" s="171"/>
      <c r="M66" s="171"/>
      <c r="N66" s="171">
        <f>'将来負担比率（分子）の構造'!M$41</f>
        <v>4827</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2680</v>
      </c>
      <c r="C72" s="175">
        <f>基金残高に係る経年分析!G55</f>
        <v>2740</v>
      </c>
      <c r="D72" s="175">
        <f>基金残高に係る経年分析!H55</f>
        <v>2822</v>
      </c>
    </row>
    <row r="73" spans="1:16" x14ac:dyDescent="0.15">
      <c r="A73" s="174" t="s">
        <v>80</v>
      </c>
      <c r="B73" s="175">
        <f>基金残高に係る経年分析!F56</f>
        <v>41</v>
      </c>
      <c r="C73" s="175">
        <f>基金残高に係る経年分析!G56</f>
        <v>41</v>
      </c>
      <c r="D73" s="175">
        <f>基金残高に係る経年分析!H56</f>
        <v>41</v>
      </c>
    </row>
    <row r="74" spans="1:16" x14ac:dyDescent="0.15">
      <c r="A74" s="174" t="s">
        <v>81</v>
      </c>
      <c r="B74" s="175">
        <f>基金残高に係る経年分析!F57</f>
        <v>2897</v>
      </c>
      <c r="C74" s="175">
        <f>基金残高に係る経年分析!G57</f>
        <v>3656</v>
      </c>
      <c r="D74" s="175">
        <f>基金残高に係る経年分析!H57</f>
        <v>3432</v>
      </c>
    </row>
  </sheetData>
  <sheetProtection algorithmName="SHA-512" hashValue="0e82ihtcHQ+riLEG0atRGE6yj0A7beBIHfL7QUOyaIvKGCgzhk1aFL5u+aPHiJ9MUzCHV1JBsk+VxokYaOBpyw==" saltValue="lyRqXYCWDdR2gbdiDFcz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214</v>
      </c>
      <c r="DI1" s="718"/>
      <c r="DJ1" s="718"/>
      <c r="DK1" s="718"/>
      <c r="DL1" s="718"/>
      <c r="DM1" s="718"/>
      <c r="DN1" s="719"/>
      <c r="DO1" s="210"/>
      <c r="DP1" s="717" t="s">
        <v>215</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7163871</v>
      </c>
      <c r="S5" s="674"/>
      <c r="T5" s="674"/>
      <c r="U5" s="674"/>
      <c r="V5" s="674"/>
      <c r="W5" s="674"/>
      <c r="X5" s="674"/>
      <c r="Y5" s="702"/>
      <c r="Z5" s="715">
        <v>50.2</v>
      </c>
      <c r="AA5" s="715"/>
      <c r="AB5" s="715"/>
      <c r="AC5" s="715"/>
      <c r="AD5" s="716">
        <v>6875417</v>
      </c>
      <c r="AE5" s="716"/>
      <c r="AF5" s="716"/>
      <c r="AG5" s="716"/>
      <c r="AH5" s="716"/>
      <c r="AI5" s="716"/>
      <c r="AJ5" s="716"/>
      <c r="AK5" s="716"/>
      <c r="AL5" s="703">
        <v>84.8</v>
      </c>
      <c r="AM5" s="685"/>
      <c r="AN5" s="685"/>
      <c r="AO5" s="704"/>
      <c r="AP5" s="676" t="s">
        <v>228</v>
      </c>
      <c r="AQ5" s="677"/>
      <c r="AR5" s="677"/>
      <c r="AS5" s="677"/>
      <c r="AT5" s="677"/>
      <c r="AU5" s="677"/>
      <c r="AV5" s="677"/>
      <c r="AW5" s="677"/>
      <c r="AX5" s="677"/>
      <c r="AY5" s="677"/>
      <c r="AZ5" s="677"/>
      <c r="BA5" s="677"/>
      <c r="BB5" s="677"/>
      <c r="BC5" s="677"/>
      <c r="BD5" s="677"/>
      <c r="BE5" s="677"/>
      <c r="BF5" s="678"/>
      <c r="BG5" s="621">
        <v>6875417</v>
      </c>
      <c r="BH5" s="622"/>
      <c r="BI5" s="622"/>
      <c r="BJ5" s="622"/>
      <c r="BK5" s="622"/>
      <c r="BL5" s="622"/>
      <c r="BM5" s="622"/>
      <c r="BN5" s="623"/>
      <c r="BO5" s="659">
        <v>96</v>
      </c>
      <c r="BP5" s="659"/>
      <c r="BQ5" s="659"/>
      <c r="BR5" s="659"/>
      <c r="BS5" s="660" t="s">
        <v>128</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150480</v>
      </c>
      <c r="S6" s="622"/>
      <c r="T6" s="622"/>
      <c r="U6" s="622"/>
      <c r="V6" s="622"/>
      <c r="W6" s="622"/>
      <c r="X6" s="622"/>
      <c r="Y6" s="623"/>
      <c r="Z6" s="659">
        <v>1.1000000000000001</v>
      </c>
      <c r="AA6" s="659"/>
      <c r="AB6" s="659"/>
      <c r="AC6" s="659"/>
      <c r="AD6" s="660">
        <v>150480</v>
      </c>
      <c r="AE6" s="660"/>
      <c r="AF6" s="660"/>
      <c r="AG6" s="660"/>
      <c r="AH6" s="660"/>
      <c r="AI6" s="660"/>
      <c r="AJ6" s="660"/>
      <c r="AK6" s="660"/>
      <c r="AL6" s="624">
        <v>1.9</v>
      </c>
      <c r="AM6" s="625"/>
      <c r="AN6" s="625"/>
      <c r="AO6" s="661"/>
      <c r="AP6" s="618" t="s">
        <v>233</v>
      </c>
      <c r="AQ6" s="619"/>
      <c r="AR6" s="619"/>
      <c r="AS6" s="619"/>
      <c r="AT6" s="619"/>
      <c r="AU6" s="619"/>
      <c r="AV6" s="619"/>
      <c r="AW6" s="619"/>
      <c r="AX6" s="619"/>
      <c r="AY6" s="619"/>
      <c r="AZ6" s="619"/>
      <c r="BA6" s="619"/>
      <c r="BB6" s="619"/>
      <c r="BC6" s="619"/>
      <c r="BD6" s="619"/>
      <c r="BE6" s="619"/>
      <c r="BF6" s="620"/>
      <c r="BG6" s="621">
        <v>6875417</v>
      </c>
      <c r="BH6" s="622"/>
      <c r="BI6" s="622"/>
      <c r="BJ6" s="622"/>
      <c r="BK6" s="622"/>
      <c r="BL6" s="622"/>
      <c r="BM6" s="622"/>
      <c r="BN6" s="623"/>
      <c r="BO6" s="659">
        <v>96</v>
      </c>
      <c r="BP6" s="659"/>
      <c r="BQ6" s="659"/>
      <c r="BR6" s="659"/>
      <c r="BS6" s="660" t="s">
        <v>234</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129613</v>
      </c>
      <c r="CS6" s="622"/>
      <c r="CT6" s="622"/>
      <c r="CU6" s="622"/>
      <c r="CV6" s="622"/>
      <c r="CW6" s="622"/>
      <c r="CX6" s="622"/>
      <c r="CY6" s="623"/>
      <c r="CZ6" s="703">
        <v>1</v>
      </c>
      <c r="DA6" s="685"/>
      <c r="DB6" s="685"/>
      <c r="DC6" s="705"/>
      <c r="DD6" s="627" t="s">
        <v>128</v>
      </c>
      <c r="DE6" s="622"/>
      <c r="DF6" s="622"/>
      <c r="DG6" s="622"/>
      <c r="DH6" s="622"/>
      <c r="DI6" s="622"/>
      <c r="DJ6" s="622"/>
      <c r="DK6" s="622"/>
      <c r="DL6" s="622"/>
      <c r="DM6" s="622"/>
      <c r="DN6" s="622"/>
      <c r="DO6" s="622"/>
      <c r="DP6" s="623"/>
      <c r="DQ6" s="627">
        <v>129613</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954</v>
      </c>
      <c r="S7" s="622"/>
      <c r="T7" s="622"/>
      <c r="U7" s="622"/>
      <c r="V7" s="622"/>
      <c r="W7" s="622"/>
      <c r="X7" s="622"/>
      <c r="Y7" s="623"/>
      <c r="Z7" s="659">
        <v>0</v>
      </c>
      <c r="AA7" s="659"/>
      <c r="AB7" s="659"/>
      <c r="AC7" s="659"/>
      <c r="AD7" s="660">
        <v>954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3366759</v>
      </c>
      <c r="BH7" s="622"/>
      <c r="BI7" s="622"/>
      <c r="BJ7" s="622"/>
      <c r="BK7" s="622"/>
      <c r="BL7" s="622"/>
      <c r="BM7" s="622"/>
      <c r="BN7" s="623"/>
      <c r="BO7" s="659">
        <v>47</v>
      </c>
      <c r="BP7" s="659"/>
      <c r="BQ7" s="659"/>
      <c r="BR7" s="659"/>
      <c r="BS7" s="660" t="s">
        <v>234</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1527729</v>
      </c>
      <c r="CS7" s="622"/>
      <c r="CT7" s="622"/>
      <c r="CU7" s="622"/>
      <c r="CV7" s="622"/>
      <c r="CW7" s="622"/>
      <c r="CX7" s="622"/>
      <c r="CY7" s="623"/>
      <c r="CZ7" s="659">
        <v>11.5</v>
      </c>
      <c r="DA7" s="659"/>
      <c r="DB7" s="659"/>
      <c r="DC7" s="659"/>
      <c r="DD7" s="627">
        <v>72367</v>
      </c>
      <c r="DE7" s="622"/>
      <c r="DF7" s="622"/>
      <c r="DG7" s="622"/>
      <c r="DH7" s="622"/>
      <c r="DI7" s="622"/>
      <c r="DJ7" s="622"/>
      <c r="DK7" s="622"/>
      <c r="DL7" s="622"/>
      <c r="DM7" s="622"/>
      <c r="DN7" s="622"/>
      <c r="DO7" s="622"/>
      <c r="DP7" s="623"/>
      <c r="DQ7" s="627">
        <v>1336973</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11698</v>
      </c>
      <c r="S8" s="622"/>
      <c r="T8" s="622"/>
      <c r="U8" s="622"/>
      <c r="V8" s="622"/>
      <c r="W8" s="622"/>
      <c r="X8" s="622"/>
      <c r="Y8" s="623"/>
      <c r="Z8" s="659">
        <v>0.1</v>
      </c>
      <c r="AA8" s="659"/>
      <c r="AB8" s="659"/>
      <c r="AC8" s="659"/>
      <c r="AD8" s="660">
        <v>11698</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51869</v>
      </c>
      <c r="BH8" s="622"/>
      <c r="BI8" s="622"/>
      <c r="BJ8" s="622"/>
      <c r="BK8" s="622"/>
      <c r="BL8" s="622"/>
      <c r="BM8" s="622"/>
      <c r="BN8" s="623"/>
      <c r="BO8" s="659">
        <v>0.7</v>
      </c>
      <c r="BP8" s="659"/>
      <c r="BQ8" s="659"/>
      <c r="BR8" s="659"/>
      <c r="BS8" s="660" t="s">
        <v>128</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4323812</v>
      </c>
      <c r="CS8" s="622"/>
      <c r="CT8" s="622"/>
      <c r="CU8" s="622"/>
      <c r="CV8" s="622"/>
      <c r="CW8" s="622"/>
      <c r="CX8" s="622"/>
      <c r="CY8" s="623"/>
      <c r="CZ8" s="659">
        <v>32.6</v>
      </c>
      <c r="DA8" s="659"/>
      <c r="DB8" s="659"/>
      <c r="DC8" s="659"/>
      <c r="DD8" s="627">
        <v>19466</v>
      </c>
      <c r="DE8" s="622"/>
      <c r="DF8" s="622"/>
      <c r="DG8" s="622"/>
      <c r="DH8" s="622"/>
      <c r="DI8" s="622"/>
      <c r="DJ8" s="622"/>
      <c r="DK8" s="622"/>
      <c r="DL8" s="622"/>
      <c r="DM8" s="622"/>
      <c r="DN8" s="622"/>
      <c r="DO8" s="622"/>
      <c r="DP8" s="623"/>
      <c r="DQ8" s="627">
        <v>2092260</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9215</v>
      </c>
      <c r="S9" s="622"/>
      <c r="T9" s="622"/>
      <c r="U9" s="622"/>
      <c r="V9" s="622"/>
      <c r="W9" s="622"/>
      <c r="X9" s="622"/>
      <c r="Y9" s="623"/>
      <c r="Z9" s="659">
        <v>0.1</v>
      </c>
      <c r="AA9" s="659"/>
      <c r="AB9" s="659"/>
      <c r="AC9" s="659"/>
      <c r="AD9" s="660">
        <v>9215</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1355409</v>
      </c>
      <c r="BH9" s="622"/>
      <c r="BI9" s="622"/>
      <c r="BJ9" s="622"/>
      <c r="BK9" s="622"/>
      <c r="BL9" s="622"/>
      <c r="BM9" s="622"/>
      <c r="BN9" s="623"/>
      <c r="BO9" s="659">
        <v>18.899999999999999</v>
      </c>
      <c r="BP9" s="659"/>
      <c r="BQ9" s="659"/>
      <c r="BR9" s="659"/>
      <c r="BS9" s="660" t="s">
        <v>128</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1581159</v>
      </c>
      <c r="CS9" s="622"/>
      <c r="CT9" s="622"/>
      <c r="CU9" s="622"/>
      <c r="CV9" s="622"/>
      <c r="CW9" s="622"/>
      <c r="CX9" s="622"/>
      <c r="CY9" s="623"/>
      <c r="CZ9" s="659">
        <v>11.9</v>
      </c>
      <c r="DA9" s="659"/>
      <c r="DB9" s="659"/>
      <c r="DC9" s="659"/>
      <c r="DD9" s="627">
        <v>3339</v>
      </c>
      <c r="DE9" s="622"/>
      <c r="DF9" s="622"/>
      <c r="DG9" s="622"/>
      <c r="DH9" s="622"/>
      <c r="DI9" s="622"/>
      <c r="DJ9" s="622"/>
      <c r="DK9" s="622"/>
      <c r="DL9" s="622"/>
      <c r="DM9" s="622"/>
      <c r="DN9" s="622"/>
      <c r="DO9" s="622"/>
      <c r="DP9" s="623"/>
      <c r="DQ9" s="627">
        <v>1262815</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128</v>
      </c>
      <c r="AE10" s="660"/>
      <c r="AF10" s="660"/>
      <c r="AG10" s="660"/>
      <c r="AH10" s="660"/>
      <c r="AI10" s="660"/>
      <c r="AJ10" s="660"/>
      <c r="AK10" s="660"/>
      <c r="AL10" s="624" t="s">
        <v>128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125583</v>
      </c>
      <c r="BH10" s="622"/>
      <c r="BI10" s="622"/>
      <c r="BJ10" s="622"/>
      <c r="BK10" s="622"/>
      <c r="BL10" s="622"/>
      <c r="BM10" s="622"/>
      <c r="BN10" s="623"/>
      <c r="BO10" s="659">
        <v>1.8</v>
      </c>
      <c r="BP10" s="659"/>
      <c r="BQ10" s="659"/>
      <c r="BR10" s="659"/>
      <c r="BS10" s="660" t="s">
        <v>234</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t="s">
        <v>128</v>
      </c>
      <c r="CS10" s="622"/>
      <c r="CT10" s="622"/>
      <c r="CU10" s="622"/>
      <c r="CV10" s="622"/>
      <c r="CW10" s="622"/>
      <c r="CX10" s="622"/>
      <c r="CY10" s="623"/>
      <c r="CZ10" s="659" t="s">
        <v>128</v>
      </c>
      <c r="DA10" s="659"/>
      <c r="DB10" s="659"/>
      <c r="DC10" s="659"/>
      <c r="DD10" s="627" t="s">
        <v>128</v>
      </c>
      <c r="DE10" s="622"/>
      <c r="DF10" s="622"/>
      <c r="DG10" s="622"/>
      <c r="DH10" s="622"/>
      <c r="DI10" s="622"/>
      <c r="DJ10" s="622"/>
      <c r="DK10" s="622"/>
      <c r="DL10" s="622"/>
      <c r="DM10" s="622"/>
      <c r="DN10" s="622"/>
      <c r="DO10" s="622"/>
      <c r="DP10" s="623"/>
      <c r="DQ10" s="627" t="s">
        <v>128</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759996</v>
      </c>
      <c r="S11" s="622"/>
      <c r="T11" s="622"/>
      <c r="U11" s="622"/>
      <c r="V11" s="622"/>
      <c r="W11" s="622"/>
      <c r="X11" s="622"/>
      <c r="Y11" s="623"/>
      <c r="Z11" s="624">
        <v>5.3</v>
      </c>
      <c r="AA11" s="625"/>
      <c r="AB11" s="625"/>
      <c r="AC11" s="626"/>
      <c r="AD11" s="627">
        <v>759996</v>
      </c>
      <c r="AE11" s="622"/>
      <c r="AF11" s="622"/>
      <c r="AG11" s="622"/>
      <c r="AH11" s="622"/>
      <c r="AI11" s="622"/>
      <c r="AJ11" s="622"/>
      <c r="AK11" s="623"/>
      <c r="AL11" s="624">
        <v>9.4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1833898</v>
      </c>
      <c r="BH11" s="622"/>
      <c r="BI11" s="622"/>
      <c r="BJ11" s="622"/>
      <c r="BK11" s="622"/>
      <c r="BL11" s="622"/>
      <c r="BM11" s="622"/>
      <c r="BN11" s="623"/>
      <c r="BO11" s="659">
        <v>25.6</v>
      </c>
      <c r="BP11" s="659"/>
      <c r="BQ11" s="659"/>
      <c r="BR11" s="659"/>
      <c r="BS11" s="660" t="s">
        <v>128</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465281</v>
      </c>
      <c r="CS11" s="622"/>
      <c r="CT11" s="622"/>
      <c r="CU11" s="622"/>
      <c r="CV11" s="622"/>
      <c r="CW11" s="622"/>
      <c r="CX11" s="622"/>
      <c r="CY11" s="623"/>
      <c r="CZ11" s="659">
        <v>3.5</v>
      </c>
      <c r="DA11" s="659"/>
      <c r="DB11" s="659"/>
      <c r="DC11" s="659"/>
      <c r="DD11" s="627">
        <v>53148</v>
      </c>
      <c r="DE11" s="622"/>
      <c r="DF11" s="622"/>
      <c r="DG11" s="622"/>
      <c r="DH11" s="622"/>
      <c r="DI11" s="622"/>
      <c r="DJ11" s="622"/>
      <c r="DK11" s="622"/>
      <c r="DL11" s="622"/>
      <c r="DM11" s="622"/>
      <c r="DN11" s="622"/>
      <c r="DO11" s="622"/>
      <c r="DP11" s="623"/>
      <c r="DQ11" s="627">
        <v>312439</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19919</v>
      </c>
      <c r="S12" s="622"/>
      <c r="T12" s="622"/>
      <c r="U12" s="622"/>
      <c r="V12" s="622"/>
      <c r="W12" s="622"/>
      <c r="X12" s="622"/>
      <c r="Y12" s="623"/>
      <c r="Z12" s="659">
        <v>0.1</v>
      </c>
      <c r="AA12" s="659"/>
      <c r="AB12" s="659"/>
      <c r="AC12" s="659"/>
      <c r="AD12" s="660">
        <v>19919</v>
      </c>
      <c r="AE12" s="660"/>
      <c r="AF12" s="660"/>
      <c r="AG12" s="660"/>
      <c r="AH12" s="660"/>
      <c r="AI12" s="660"/>
      <c r="AJ12" s="660"/>
      <c r="AK12" s="660"/>
      <c r="AL12" s="624">
        <v>0.2</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3072774</v>
      </c>
      <c r="BH12" s="622"/>
      <c r="BI12" s="622"/>
      <c r="BJ12" s="622"/>
      <c r="BK12" s="622"/>
      <c r="BL12" s="622"/>
      <c r="BM12" s="622"/>
      <c r="BN12" s="623"/>
      <c r="BO12" s="659">
        <v>42.9</v>
      </c>
      <c r="BP12" s="659"/>
      <c r="BQ12" s="659"/>
      <c r="BR12" s="659"/>
      <c r="BS12" s="660" t="s">
        <v>128</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273947</v>
      </c>
      <c r="CS12" s="622"/>
      <c r="CT12" s="622"/>
      <c r="CU12" s="622"/>
      <c r="CV12" s="622"/>
      <c r="CW12" s="622"/>
      <c r="CX12" s="622"/>
      <c r="CY12" s="623"/>
      <c r="CZ12" s="659">
        <v>2.1</v>
      </c>
      <c r="DA12" s="659"/>
      <c r="DB12" s="659"/>
      <c r="DC12" s="659"/>
      <c r="DD12" s="627">
        <v>17912</v>
      </c>
      <c r="DE12" s="622"/>
      <c r="DF12" s="622"/>
      <c r="DG12" s="622"/>
      <c r="DH12" s="622"/>
      <c r="DI12" s="622"/>
      <c r="DJ12" s="622"/>
      <c r="DK12" s="622"/>
      <c r="DL12" s="622"/>
      <c r="DM12" s="622"/>
      <c r="DN12" s="622"/>
      <c r="DO12" s="622"/>
      <c r="DP12" s="623"/>
      <c r="DQ12" s="627">
        <v>150828</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59" t="s">
        <v>234</v>
      </c>
      <c r="AA13" s="659"/>
      <c r="AB13" s="659"/>
      <c r="AC13" s="659"/>
      <c r="AD13" s="660" t="s">
        <v>128</v>
      </c>
      <c r="AE13" s="660"/>
      <c r="AF13" s="660"/>
      <c r="AG13" s="660"/>
      <c r="AH13" s="660"/>
      <c r="AI13" s="660"/>
      <c r="AJ13" s="660"/>
      <c r="AK13" s="660"/>
      <c r="AL13" s="624" t="s">
        <v>128</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3036529</v>
      </c>
      <c r="BH13" s="622"/>
      <c r="BI13" s="622"/>
      <c r="BJ13" s="622"/>
      <c r="BK13" s="622"/>
      <c r="BL13" s="622"/>
      <c r="BM13" s="622"/>
      <c r="BN13" s="623"/>
      <c r="BO13" s="659">
        <v>42.4</v>
      </c>
      <c r="BP13" s="659"/>
      <c r="BQ13" s="659"/>
      <c r="BR13" s="659"/>
      <c r="BS13" s="660" t="s">
        <v>234</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1743747</v>
      </c>
      <c r="CS13" s="622"/>
      <c r="CT13" s="622"/>
      <c r="CU13" s="622"/>
      <c r="CV13" s="622"/>
      <c r="CW13" s="622"/>
      <c r="CX13" s="622"/>
      <c r="CY13" s="623"/>
      <c r="CZ13" s="659">
        <v>13.1</v>
      </c>
      <c r="DA13" s="659"/>
      <c r="DB13" s="659"/>
      <c r="DC13" s="659"/>
      <c r="DD13" s="627">
        <v>857529</v>
      </c>
      <c r="DE13" s="622"/>
      <c r="DF13" s="622"/>
      <c r="DG13" s="622"/>
      <c r="DH13" s="622"/>
      <c r="DI13" s="622"/>
      <c r="DJ13" s="622"/>
      <c r="DK13" s="622"/>
      <c r="DL13" s="622"/>
      <c r="DM13" s="622"/>
      <c r="DN13" s="622"/>
      <c r="DO13" s="622"/>
      <c r="DP13" s="623"/>
      <c r="DQ13" s="627">
        <v>1250928</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2</v>
      </c>
      <c r="S14" s="622"/>
      <c r="T14" s="622"/>
      <c r="U14" s="622"/>
      <c r="V14" s="622"/>
      <c r="W14" s="622"/>
      <c r="X14" s="622"/>
      <c r="Y14" s="623"/>
      <c r="Z14" s="659">
        <v>0</v>
      </c>
      <c r="AA14" s="659"/>
      <c r="AB14" s="659"/>
      <c r="AC14" s="659"/>
      <c r="AD14" s="660">
        <v>2</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98122</v>
      </c>
      <c r="BH14" s="622"/>
      <c r="BI14" s="622"/>
      <c r="BJ14" s="622"/>
      <c r="BK14" s="622"/>
      <c r="BL14" s="622"/>
      <c r="BM14" s="622"/>
      <c r="BN14" s="623"/>
      <c r="BO14" s="659">
        <v>1.4</v>
      </c>
      <c r="BP14" s="659"/>
      <c r="BQ14" s="659"/>
      <c r="BR14" s="659"/>
      <c r="BS14" s="660" t="s">
        <v>234</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524593</v>
      </c>
      <c r="CS14" s="622"/>
      <c r="CT14" s="622"/>
      <c r="CU14" s="622"/>
      <c r="CV14" s="622"/>
      <c r="CW14" s="622"/>
      <c r="CX14" s="622"/>
      <c r="CY14" s="623"/>
      <c r="CZ14" s="659">
        <v>4</v>
      </c>
      <c r="DA14" s="659"/>
      <c r="DB14" s="659"/>
      <c r="DC14" s="659"/>
      <c r="DD14" s="627">
        <v>33520</v>
      </c>
      <c r="DE14" s="622"/>
      <c r="DF14" s="622"/>
      <c r="DG14" s="622"/>
      <c r="DH14" s="622"/>
      <c r="DI14" s="622"/>
      <c r="DJ14" s="622"/>
      <c r="DK14" s="622"/>
      <c r="DL14" s="622"/>
      <c r="DM14" s="622"/>
      <c r="DN14" s="622"/>
      <c r="DO14" s="622"/>
      <c r="DP14" s="623"/>
      <c r="DQ14" s="627">
        <v>509891</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234</v>
      </c>
      <c r="AA15" s="659"/>
      <c r="AB15" s="659"/>
      <c r="AC15" s="659"/>
      <c r="AD15" s="660" t="s">
        <v>177</v>
      </c>
      <c r="AE15" s="660"/>
      <c r="AF15" s="660"/>
      <c r="AG15" s="660"/>
      <c r="AH15" s="660"/>
      <c r="AI15" s="660"/>
      <c r="AJ15" s="660"/>
      <c r="AK15" s="660"/>
      <c r="AL15" s="624" t="s">
        <v>234</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337762</v>
      </c>
      <c r="BH15" s="622"/>
      <c r="BI15" s="622"/>
      <c r="BJ15" s="622"/>
      <c r="BK15" s="622"/>
      <c r="BL15" s="622"/>
      <c r="BM15" s="622"/>
      <c r="BN15" s="623"/>
      <c r="BO15" s="659">
        <v>4.7</v>
      </c>
      <c r="BP15" s="659"/>
      <c r="BQ15" s="659"/>
      <c r="BR15" s="659"/>
      <c r="BS15" s="660" t="s">
        <v>234</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1861158</v>
      </c>
      <c r="CS15" s="622"/>
      <c r="CT15" s="622"/>
      <c r="CU15" s="622"/>
      <c r="CV15" s="622"/>
      <c r="CW15" s="622"/>
      <c r="CX15" s="622"/>
      <c r="CY15" s="623"/>
      <c r="CZ15" s="659">
        <v>14</v>
      </c>
      <c r="DA15" s="659"/>
      <c r="DB15" s="659"/>
      <c r="DC15" s="659"/>
      <c r="DD15" s="627">
        <v>167067</v>
      </c>
      <c r="DE15" s="622"/>
      <c r="DF15" s="622"/>
      <c r="DG15" s="622"/>
      <c r="DH15" s="622"/>
      <c r="DI15" s="622"/>
      <c r="DJ15" s="622"/>
      <c r="DK15" s="622"/>
      <c r="DL15" s="622"/>
      <c r="DM15" s="622"/>
      <c r="DN15" s="622"/>
      <c r="DO15" s="622"/>
      <c r="DP15" s="623"/>
      <c r="DQ15" s="627">
        <v>1435293</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12895</v>
      </c>
      <c r="S16" s="622"/>
      <c r="T16" s="622"/>
      <c r="U16" s="622"/>
      <c r="V16" s="622"/>
      <c r="W16" s="622"/>
      <c r="X16" s="622"/>
      <c r="Y16" s="623"/>
      <c r="Z16" s="659">
        <v>0.1</v>
      </c>
      <c r="AA16" s="659"/>
      <c r="AB16" s="659"/>
      <c r="AC16" s="659"/>
      <c r="AD16" s="660">
        <v>12895</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128</v>
      </c>
      <c r="BP16" s="659"/>
      <c r="BQ16" s="659"/>
      <c r="BR16" s="659"/>
      <c r="BS16" s="660" t="s">
        <v>128</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216606</v>
      </c>
      <c r="CS16" s="622"/>
      <c r="CT16" s="622"/>
      <c r="CU16" s="622"/>
      <c r="CV16" s="622"/>
      <c r="CW16" s="622"/>
      <c r="CX16" s="622"/>
      <c r="CY16" s="623"/>
      <c r="CZ16" s="659">
        <v>1.6</v>
      </c>
      <c r="DA16" s="659"/>
      <c r="DB16" s="659"/>
      <c r="DC16" s="659"/>
      <c r="DD16" s="627" t="s">
        <v>128</v>
      </c>
      <c r="DE16" s="622"/>
      <c r="DF16" s="622"/>
      <c r="DG16" s="622"/>
      <c r="DH16" s="622"/>
      <c r="DI16" s="622"/>
      <c r="DJ16" s="622"/>
      <c r="DK16" s="622"/>
      <c r="DL16" s="622"/>
      <c r="DM16" s="622"/>
      <c r="DN16" s="622"/>
      <c r="DO16" s="622"/>
      <c r="DP16" s="623"/>
      <c r="DQ16" s="627">
        <v>107955</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167919</v>
      </c>
      <c r="S17" s="622"/>
      <c r="T17" s="622"/>
      <c r="U17" s="622"/>
      <c r="V17" s="622"/>
      <c r="W17" s="622"/>
      <c r="X17" s="622"/>
      <c r="Y17" s="623"/>
      <c r="Z17" s="659">
        <v>1.2</v>
      </c>
      <c r="AA17" s="659"/>
      <c r="AB17" s="659"/>
      <c r="AC17" s="659"/>
      <c r="AD17" s="660">
        <v>167919</v>
      </c>
      <c r="AE17" s="660"/>
      <c r="AF17" s="660"/>
      <c r="AG17" s="660"/>
      <c r="AH17" s="660"/>
      <c r="AI17" s="660"/>
      <c r="AJ17" s="660"/>
      <c r="AK17" s="660"/>
      <c r="AL17" s="624">
        <v>2.1</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128</v>
      </c>
      <c r="BP17" s="659"/>
      <c r="BQ17" s="659"/>
      <c r="BR17" s="659"/>
      <c r="BS17" s="660" t="s">
        <v>128</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619409</v>
      </c>
      <c r="CS17" s="622"/>
      <c r="CT17" s="622"/>
      <c r="CU17" s="622"/>
      <c r="CV17" s="622"/>
      <c r="CW17" s="622"/>
      <c r="CX17" s="622"/>
      <c r="CY17" s="623"/>
      <c r="CZ17" s="659">
        <v>4.7</v>
      </c>
      <c r="DA17" s="659"/>
      <c r="DB17" s="659"/>
      <c r="DC17" s="659"/>
      <c r="DD17" s="627" t="s">
        <v>234</v>
      </c>
      <c r="DE17" s="622"/>
      <c r="DF17" s="622"/>
      <c r="DG17" s="622"/>
      <c r="DH17" s="622"/>
      <c r="DI17" s="622"/>
      <c r="DJ17" s="622"/>
      <c r="DK17" s="622"/>
      <c r="DL17" s="622"/>
      <c r="DM17" s="622"/>
      <c r="DN17" s="622"/>
      <c r="DO17" s="622"/>
      <c r="DP17" s="623"/>
      <c r="DQ17" s="627">
        <v>613352</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26796</v>
      </c>
      <c r="S18" s="622"/>
      <c r="T18" s="622"/>
      <c r="U18" s="622"/>
      <c r="V18" s="622"/>
      <c r="W18" s="622"/>
      <c r="X18" s="622"/>
      <c r="Y18" s="623"/>
      <c r="Z18" s="659">
        <v>0.2</v>
      </c>
      <c r="AA18" s="659"/>
      <c r="AB18" s="659"/>
      <c r="AC18" s="659"/>
      <c r="AD18" s="660">
        <v>26796</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59" t="s">
        <v>234</v>
      </c>
      <c r="BP18" s="659"/>
      <c r="BQ18" s="659"/>
      <c r="BR18" s="659"/>
      <c r="BS18" s="660" t="s">
        <v>128</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234</v>
      </c>
      <c r="DA18" s="659"/>
      <c r="DB18" s="659"/>
      <c r="DC18" s="659"/>
      <c r="DD18" s="627" t="s">
        <v>234</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26796</v>
      </c>
      <c r="S19" s="622"/>
      <c r="T19" s="622"/>
      <c r="U19" s="622"/>
      <c r="V19" s="622"/>
      <c r="W19" s="622"/>
      <c r="X19" s="622"/>
      <c r="Y19" s="623"/>
      <c r="Z19" s="659">
        <v>0.2</v>
      </c>
      <c r="AA19" s="659"/>
      <c r="AB19" s="659"/>
      <c r="AC19" s="659"/>
      <c r="AD19" s="660">
        <v>26796</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288454</v>
      </c>
      <c r="BH19" s="622"/>
      <c r="BI19" s="622"/>
      <c r="BJ19" s="622"/>
      <c r="BK19" s="622"/>
      <c r="BL19" s="622"/>
      <c r="BM19" s="622"/>
      <c r="BN19" s="623"/>
      <c r="BO19" s="659">
        <v>4</v>
      </c>
      <c r="BP19" s="659"/>
      <c r="BQ19" s="659"/>
      <c r="BR19" s="659"/>
      <c r="BS19" s="660" t="s">
        <v>234</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234</v>
      </c>
      <c r="DA19" s="659"/>
      <c r="DB19" s="659"/>
      <c r="DC19" s="659"/>
      <c r="DD19" s="627" t="s">
        <v>234</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t="s">
        <v>234</v>
      </c>
      <c r="S20" s="622"/>
      <c r="T20" s="622"/>
      <c r="U20" s="622"/>
      <c r="V20" s="622"/>
      <c r="W20" s="622"/>
      <c r="X20" s="622"/>
      <c r="Y20" s="623"/>
      <c r="Z20" s="659" t="s">
        <v>128</v>
      </c>
      <c r="AA20" s="659"/>
      <c r="AB20" s="659"/>
      <c r="AC20" s="659"/>
      <c r="AD20" s="660" t="s">
        <v>234</v>
      </c>
      <c r="AE20" s="660"/>
      <c r="AF20" s="660"/>
      <c r="AG20" s="660"/>
      <c r="AH20" s="660"/>
      <c r="AI20" s="660"/>
      <c r="AJ20" s="660"/>
      <c r="AK20" s="660"/>
      <c r="AL20" s="624" t="s">
        <v>234</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288454</v>
      </c>
      <c r="BH20" s="622"/>
      <c r="BI20" s="622"/>
      <c r="BJ20" s="622"/>
      <c r="BK20" s="622"/>
      <c r="BL20" s="622"/>
      <c r="BM20" s="622"/>
      <c r="BN20" s="623"/>
      <c r="BO20" s="659">
        <v>4</v>
      </c>
      <c r="BP20" s="659"/>
      <c r="BQ20" s="659"/>
      <c r="BR20" s="659"/>
      <c r="BS20" s="660" t="s">
        <v>234</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13267054</v>
      </c>
      <c r="CS20" s="622"/>
      <c r="CT20" s="622"/>
      <c r="CU20" s="622"/>
      <c r="CV20" s="622"/>
      <c r="CW20" s="622"/>
      <c r="CX20" s="622"/>
      <c r="CY20" s="623"/>
      <c r="CZ20" s="659">
        <v>100</v>
      </c>
      <c r="DA20" s="659"/>
      <c r="DB20" s="659"/>
      <c r="DC20" s="659"/>
      <c r="DD20" s="627">
        <v>1224348</v>
      </c>
      <c r="DE20" s="622"/>
      <c r="DF20" s="622"/>
      <c r="DG20" s="622"/>
      <c r="DH20" s="622"/>
      <c r="DI20" s="622"/>
      <c r="DJ20" s="622"/>
      <c r="DK20" s="622"/>
      <c r="DL20" s="622"/>
      <c r="DM20" s="622"/>
      <c r="DN20" s="622"/>
      <c r="DO20" s="622"/>
      <c r="DP20" s="623"/>
      <c r="DQ20" s="627">
        <v>9202347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958053</v>
      </c>
      <c r="S21" s="622"/>
      <c r="T21" s="622"/>
      <c r="U21" s="622"/>
      <c r="V21" s="622"/>
      <c r="W21" s="622"/>
      <c r="X21" s="622"/>
      <c r="Y21" s="623"/>
      <c r="Z21" s="659">
        <v>6.7</v>
      </c>
      <c r="AA21" s="659"/>
      <c r="AB21" s="659"/>
      <c r="AC21" s="659"/>
      <c r="AD21" s="660">
        <v>13719</v>
      </c>
      <c r="AE21" s="660"/>
      <c r="AF21" s="660"/>
      <c r="AG21" s="660"/>
      <c r="AH21" s="660"/>
      <c r="AI21" s="660"/>
      <c r="AJ21" s="660"/>
      <c r="AK21" s="660"/>
      <c r="AL21" s="624">
        <v>0.2</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194</v>
      </c>
      <c r="BH21" s="622"/>
      <c r="BI21" s="622"/>
      <c r="BJ21" s="622"/>
      <c r="BK21" s="622"/>
      <c r="BL21" s="622"/>
      <c r="BM21" s="622"/>
      <c r="BN21" s="623"/>
      <c r="BO21" s="659">
        <v>0</v>
      </c>
      <c r="BP21" s="659"/>
      <c r="BQ21" s="659"/>
      <c r="BR21" s="659"/>
      <c r="BS21" s="660" t="s">
        <v>128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13719</v>
      </c>
      <c r="S22" s="622"/>
      <c r="T22" s="622"/>
      <c r="U22" s="622"/>
      <c r="V22" s="622"/>
      <c r="W22" s="622"/>
      <c r="X22" s="622"/>
      <c r="Y22" s="623"/>
      <c r="Z22" s="659">
        <v>0.1</v>
      </c>
      <c r="AA22" s="659"/>
      <c r="AB22" s="659"/>
      <c r="AC22" s="659"/>
      <c r="AD22" s="660">
        <v>13719</v>
      </c>
      <c r="AE22" s="660"/>
      <c r="AF22" s="660"/>
      <c r="AG22" s="660"/>
      <c r="AH22" s="660"/>
      <c r="AI22" s="660"/>
      <c r="AJ22" s="660"/>
      <c r="AK22" s="660"/>
      <c r="AL22" s="624">
        <v>0.2</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234</v>
      </c>
      <c r="BH22" s="622"/>
      <c r="BI22" s="622"/>
      <c r="BJ22" s="622"/>
      <c r="BK22" s="622"/>
      <c r="BL22" s="622"/>
      <c r="BM22" s="622"/>
      <c r="BN22" s="623"/>
      <c r="BO22" s="659" t="s">
        <v>234</v>
      </c>
      <c r="BP22" s="659"/>
      <c r="BQ22" s="659"/>
      <c r="BR22" s="659"/>
      <c r="BS22" s="660" t="s">
        <v>234</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246585</v>
      </c>
      <c r="S23" s="622"/>
      <c r="T23" s="622"/>
      <c r="U23" s="622"/>
      <c r="V23" s="622"/>
      <c r="W23" s="622"/>
      <c r="X23" s="622"/>
      <c r="Y23" s="623"/>
      <c r="Z23" s="659">
        <v>1.7</v>
      </c>
      <c r="AA23" s="659"/>
      <c r="AB23" s="659"/>
      <c r="AC23" s="659"/>
      <c r="AD23" s="660" t="s">
        <v>128</v>
      </c>
      <c r="AE23" s="660"/>
      <c r="AF23" s="660"/>
      <c r="AG23" s="660"/>
      <c r="AH23" s="660"/>
      <c r="AI23" s="660"/>
      <c r="AJ23" s="660"/>
      <c r="AK23" s="660"/>
      <c r="AL23" s="624" t="s">
        <v>128</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288260</v>
      </c>
      <c r="BH23" s="622"/>
      <c r="BI23" s="622"/>
      <c r="BJ23" s="622"/>
      <c r="BK23" s="622"/>
      <c r="BL23" s="622"/>
      <c r="BM23" s="622"/>
      <c r="BN23" s="623"/>
      <c r="BO23" s="659">
        <v>4</v>
      </c>
      <c r="BP23" s="659"/>
      <c r="BQ23" s="659"/>
      <c r="BR23" s="659"/>
      <c r="BS23" s="660" t="s">
        <v>128</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v>697749</v>
      </c>
      <c r="S24" s="622"/>
      <c r="T24" s="622"/>
      <c r="U24" s="622"/>
      <c r="V24" s="622"/>
      <c r="W24" s="622"/>
      <c r="X24" s="622"/>
      <c r="Y24" s="623"/>
      <c r="Z24" s="659">
        <v>4.9000000000000004</v>
      </c>
      <c r="AA24" s="659"/>
      <c r="AB24" s="659"/>
      <c r="AC24" s="659"/>
      <c r="AD24" s="660" t="s">
        <v>128</v>
      </c>
      <c r="AE24" s="660"/>
      <c r="AF24" s="660"/>
      <c r="AG24" s="660"/>
      <c r="AH24" s="660"/>
      <c r="AI24" s="660"/>
      <c r="AJ24" s="660"/>
      <c r="AK24" s="660"/>
      <c r="AL24" s="624" t="s">
        <v>234</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234</v>
      </c>
      <c r="BH24" s="622"/>
      <c r="BI24" s="622"/>
      <c r="BJ24" s="622"/>
      <c r="BK24" s="622"/>
      <c r="BL24" s="622"/>
      <c r="BM24" s="622"/>
      <c r="BN24" s="623"/>
      <c r="BO24" s="659" t="s">
        <v>234</v>
      </c>
      <c r="BP24" s="659"/>
      <c r="BQ24" s="659"/>
      <c r="BR24" s="659"/>
      <c r="BS24" s="660" t="s">
        <v>234</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4927833</v>
      </c>
      <c r="CS24" s="674"/>
      <c r="CT24" s="674"/>
      <c r="CU24" s="674"/>
      <c r="CV24" s="674"/>
      <c r="CW24" s="674"/>
      <c r="CX24" s="674"/>
      <c r="CY24" s="702"/>
      <c r="CZ24" s="703">
        <v>37.1</v>
      </c>
      <c r="DA24" s="685"/>
      <c r="DB24" s="685"/>
      <c r="DC24" s="705"/>
      <c r="DD24" s="701">
        <v>2823334</v>
      </c>
      <c r="DE24" s="674"/>
      <c r="DF24" s="674"/>
      <c r="DG24" s="674"/>
      <c r="DH24" s="674"/>
      <c r="DI24" s="674"/>
      <c r="DJ24" s="674"/>
      <c r="DK24" s="702"/>
      <c r="DL24" s="701">
        <v>2683005</v>
      </c>
      <c r="DM24" s="674"/>
      <c r="DN24" s="674"/>
      <c r="DO24" s="674"/>
      <c r="DP24" s="674"/>
      <c r="DQ24" s="674"/>
      <c r="DR24" s="674"/>
      <c r="DS24" s="674"/>
      <c r="DT24" s="674"/>
      <c r="DU24" s="674"/>
      <c r="DV24" s="702"/>
      <c r="DW24" s="703">
        <v>33.1</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9281798</v>
      </c>
      <c r="S25" s="622"/>
      <c r="T25" s="622"/>
      <c r="U25" s="622"/>
      <c r="V25" s="622"/>
      <c r="W25" s="622"/>
      <c r="X25" s="622"/>
      <c r="Y25" s="623"/>
      <c r="Z25" s="659">
        <v>65.099999999999994</v>
      </c>
      <c r="AA25" s="659"/>
      <c r="AB25" s="659"/>
      <c r="AC25" s="659"/>
      <c r="AD25" s="660">
        <v>8049010</v>
      </c>
      <c r="AE25" s="660"/>
      <c r="AF25" s="660"/>
      <c r="AG25" s="660"/>
      <c r="AH25" s="660"/>
      <c r="AI25" s="660"/>
      <c r="AJ25" s="660"/>
      <c r="AK25" s="660"/>
      <c r="AL25" s="624">
        <v>99.2</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59" t="s">
        <v>177</v>
      </c>
      <c r="BP25" s="659"/>
      <c r="BQ25" s="659"/>
      <c r="BR25" s="659"/>
      <c r="BS25" s="660" t="s">
        <v>234</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1551415</v>
      </c>
      <c r="CS25" s="634"/>
      <c r="CT25" s="634"/>
      <c r="CU25" s="634"/>
      <c r="CV25" s="634"/>
      <c r="CW25" s="634"/>
      <c r="CX25" s="634"/>
      <c r="CY25" s="635"/>
      <c r="CZ25" s="624">
        <v>11.7</v>
      </c>
      <c r="DA25" s="636"/>
      <c r="DB25" s="636"/>
      <c r="DC25" s="637"/>
      <c r="DD25" s="627">
        <v>1445585</v>
      </c>
      <c r="DE25" s="634"/>
      <c r="DF25" s="634"/>
      <c r="DG25" s="634"/>
      <c r="DH25" s="634"/>
      <c r="DI25" s="634"/>
      <c r="DJ25" s="634"/>
      <c r="DK25" s="635"/>
      <c r="DL25" s="627">
        <v>1443697</v>
      </c>
      <c r="DM25" s="634"/>
      <c r="DN25" s="634"/>
      <c r="DO25" s="634"/>
      <c r="DP25" s="634"/>
      <c r="DQ25" s="634"/>
      <c r="DR25" s="634"/>
      <c r="DS25" s="634"/>
      <c r="DT25" s="634"/>
      <c r="DU25" s="634"/>
      <c r="DV25" s="635"/>
      <c r="DW25" s="624">
        <v>17.8</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3494</v>
      </c>
      <c r="S26" s="622"/>
      <c r="T26" s="622"/>
      <c r="U26" s="622"/>
      <c r="V26" s="622"/>
      <c r="W26" s="622"/>
      <c r="X26" s="622"/>
      <c r="Y26" s="623"/>
      <c r="Z26" s="659">
        <v>0</v>
      </c>
      <c r="AA26" s="659"/>
      <c r="AB26" s="659"/>
      <c r="AC26" s="659"/>
      <c r="AD26" s="660">
        <v>3494</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59" t="s">
        <v>128</v>
      </c>
      <c r="BP26" s="659"/>
      <c r="BQ26" s="659"/>
      <c r="BR26" s="659"/>
      <c r="BS26" s="660" t="s">
        <v>128</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950779</v>
      </c>
      <c r="CS26" s="622"/>
      <c r="CT26" s="622"/>
      <c r="CU26" s="622"/>
      <c r="CV26" s="622"/>
      <c r="CW26" s="622"/>
      <c r="CX26" s="622"/>
      <c r="CY26" s="623"/>
      <c r="CZ26" s="624">
        <v>7.2</v>
      </c>
      <c r="DA26" s="636"/>
      <c r="DB26" s="636"/>
      <c r="DC26" s="637"/>
      <c r="DD26" s="627">
        <v>868396</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15942</v>
      </c>
      <c r="S27" s="622"/>
      <c r="T27" s="622"/>
      <c r="U27" s="622"/>
      <c r="V27" s="622"/>
      <c r="W27" s="622"/>
      <c r="X27" s="622"/>
      <c r="Y27" s="623"/>
      <c r="Z27" s="659">
        <v>0.1</v>
      </c>
      <c r="AA27" s="659"/>
      <c r="AB27" s="659"/>
      <c r="AC27" s="659"/>
      <c r="AD27" s="660" t="s">
        <v>234</v>
      </c>
      <c r="AE27" s="660"/>
      <c r="AF27" s="660"/>
      <c r="AG27" s="660"/>
      <c r="AH27" s="660"/>
      <c r="AI27" s="660"/>
      <c r="AJ27" s="660"/>
      <c r="AK27" s="660"/>
      <c r="AL27" s="624" t="s">
        <v>234</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7163871</v>
      </c>
      <c r="BH27" s="622"/>
      <c r="BI27" s="622"/>
      <c r="BJ27" s="622"/>
      <c r="BK27" s="622"/>
      <c r="BL27" s="622"/>
      <c r="BM27" s="622"/>
      <c r="BN27" s="623"/>
      <c r="BO27" s="659">
        <v>100</v>
      </c>
      <c r="BP27" s="659"/>
      <c r="BQ27" s="659"/>
      <c r="BR27" s="659"/>
      <c r="BS27" s="660" t="s">
        <v>234</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2757009</v>
      </c>
      <c r="CS27" s="634"/>
      <c r="CT27" s="634"/>
      <c r="CU27" s="634"/>
      <c r="CV27" s="634"/>
      <c r="CW27" s="634"/>
      <c r="CX27" s="634"/>
      <c r="CY27" s="635"/>
      <c r="CZ27" s="624">
        <v>20.8</v>
      </c>
      <c r="DA27" s="636"/>
      <c r="DB27" s="636"/>
      <c r="DC27" s="637"/>
      <c r="DD27" s="627">
        <v>764397</v>
      </c>
      <c r="DE27" s="634"/>
      <c r="DF27" s="634"/>
      <c r="DG27" s="634"/>
      <c r="DH27" s="634"/>
      <c r="DI27" s="634"/>
      <c r="DJ27" s="634"/>
      <c r="DK27" s="635"/>
      <c r="DL27" s="627">
        <v>625956</v>
      </c>
      <c r="DM27" s="634"/>
      <c r="DN27" s="634"/>
      <c r="DO27" s="634"/>
      <c r="DP27" s="634"/>
      <c r="DQ27" s="634"/>
      <c r="DR27" s="634"/>
      <c r="DS27" s="634"/>
      <c r="DT27" s="634"/>
      <c r="DU27" s="634"/>
      <c r="DV27" s="635"/>
      <c r="DW27" s="624">
        <v>7.7</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106601</v>
      </c>
      <c r="S28" s="622"/>
      <c r="T28" s="622"/>
      <c r="U28" s="622"/>
      <c r="V28" s="622"/>
      <c r="W28" s="622"/>
      <c r="X28" s="622"/>
      <c r="Y28" s="623"/>
      <c r="Z28" s="659">
        <v>0.7</v>
      </c>
      <c r="AA28" s="659"/>
      <c r="AB28" s="659"/>
      <c r="AC28" s="659"/>
      <c r="AD28" s="660">
        <v>14394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619409</v>
      </c>
      <c r="CS28" s="622"/>
      <c r="CT28" s="622"/>
      <c r="CU28" s="622"/>
      <c r="CV28" s="622"/>
      <c r="CW28" s="622"/>
      <c r="CX28" s="622"/>
      <c r="CY28" s="623"/>
      <c r="CZ28" s="624">
        <v>4.7</v>
      </c>
      <c r="DA28" s="636"/>
      <c r="DB28" s="636"/>
      <c r="DC28" s="637"/>
      <c r="DD28" s="627">
        <v>613352</v>
      </c>
      <c r="DE28" s="622"/>
      <c r="DF28" s="622"/>
      <c r="DG28" s="622"/>
      <c r="DH28" s="622"/>
      <c r="DI28" s="622"/>
      <c r="DJ28" s="622"/>
      <c r="DK28" s="623"/>
      <c r="DL28" s="627">
        <v>613352</v>
      </c>
      <c r="DM28" s="622"/>
      <c r="DN28" s="622"/>
      <c r="DO28" s="622"/>
      <c r="DP28" s="622"/>
      <c r="DQ28" s="622"/>
      <c r="DR28" s="622"/>
      <c r="DS28" s="622"/>
      <c r="DT28" s="622"/>
      <c r="DU28" s="622"/>
      <c r="DV28" s="623"/>
      <c r="DW28" s="624">
        <v>7.6</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69484</v>
      </c>
      <c r="S29" s="622"/>
      <c r="T29" s="622"/>
      <c r="U29" s="622"/>
      <c r="V29" s="622"/>
      <c r="W29" s="622"/>
      <c r="X29" s="622"/>
      <c r="Y29" s="623"/>
      <c r="Z29" s="659">
        <v>0.5</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619409</v>
      </c>
      <c r="CS29" s="634"/>
      <c r="CT29" s="634"/>
      <c r="CU29" s="634"/>
      <c r="CV29" s="634"/>
      <c r="CW29" s="634"/>
      <c r="CX29" s="634"/>
      <c r="CY29" s="635"/>
      <c r="CZ29" s="624">
        <v>4.7</v>
      </c>
      <c r="DA29" s="636"/>
      <c r="DB29" s="636"/>
      <c r="DC29" s="637"/>
      <c r="DD29" s="627">
        <v>613352</v>
      </c>
      <c r="DE29" s="634"/>
      <c r="DF29" s="634"/>
      <c r="DG29" s="634"/>
      <c r="DH29" s="634"/>
      <c r="DI29" s="634"/>
      <c r="DJ29" s="634"/>
      <c r="DK29" s="635"/>
      <c r="DL29" s="627">
        <v>613352</v>
      </c>
      <c r="DM29" s="634"/>
      <c r="DN29" s="634"/>
      <c r="DO29" s="634"/>
      <c r="DP29" s="634"/>
      <c r="DQ29" s="634"/>
      <c r="DR29" s="634"/>
      <c r="DS29" s="634"/>
      <c r="DT29" s="634"/>
      <c r="DU29" s="634"/>
      <c r="DV29" s="635"/>
      <c r="DW29" s="624">
        <v>7.6</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2400018</v>
      </c>
      <c r="S30" s="622"/>
      <c r="T30" s="622"/>
      <c r="U30" s="622"/>
      <c r="V30" s="622"/>
      <c r="W30" s="622"/>
      <c r="X30" s="622"/>
      <c r="Y30" s="623"/>
      <c r="Z30" s="659">
        <v>16.8</v>
      </c>
      <c r="AA30" s="659"/>
      <c r="AB30" s="659"/>
      <c r="AC30" s="659"/>
      <c r="AD30" s="660" t="s">
        <v>128</v>
      </c>
      <c r="AE30" s="660"/>
      <c r="AF30" s="660"/>
      <c r="AG30" s="660"/>
      <c r="AH30" s="660"/>
      <c r="AI30" s="660"/>
      <c r="AJ30" s="660"/>
      <c r="AK30" s="660"/>
      <c r="AL30" s="624" t="s">
        <v>128</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595171</v>
      </c>
      <c r="CS30" s="622"/>
      <c r="CT30" s="622"/>
      <c r="CU30" s="622"/>
      <c r="CV30" s="622"/>
      <c r="CW30" s="622"/>
      <c r="CX30" s="622"/>
      <c r="CY30" s="623"/>
      <c r="CZ30" s="624">
        <v>4.5</v>
      </c>
      <c r="DA30" s="636"/>
      <c r="DB30" s="636"/>
      <c r="DC30" s="637"/>
      <c r="DD30" s="627">
        <v>589114</v>
      </c>
      <c r="DE30" s="622"/>
      <c r="DF30" s="622"/>
      <c r="DG30" s="622"/>
      <c r="DH30" s="622"/>
      <c r="DI30" s="622"/>
      <c r="DJ30" s="622"/>
      <c r="DK30" s="623"/>
      <c r="DL30" s="627">
        <v>589114</v>
      </c>
      <c r="DM30" s="622"/>
      <c r="DN30" s="622"/>
      <c r="DO30" s="622"/>
      <c r="DP30" s="622"/>
      <c r="DQ30" s="622"/>
      <c r="DR30" s="622"/>
      <c r="DS30" s="622"/>
      <c r="DT30" s="622"/>
      <c r="DU30" s="622"/>
      <c r="DV30" s="623"/>
      <c r="DW30" s="624">
        <v>7.3</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v>30669</v>
      </c>
      <c r="S31" s="622"/>
      <c r="T31" s="622"/>
      <c r="U31" s="622"/>
      <c r="V31" s="622"/>
      <c r="W31" s="622"/>
      <c r="X31" s="622"/>
      <c r="Y31" s="623"/>
      <c r="Z31" s="659">
        <v>0.2</v>
      </c>
      <c r="AA31" s="659"/>
      <c r="AB31" s="659"/>
      <c r="AC31" s="659"/>
      <c r="AD31" s="660">
        <v>30669</v>
      </c>
      <c r="AE31" s="660"/>
      <c r="AF31" s="660"/>
      <c r="AG31" s="660"/>
      <c r="AH31" s="660"/>
      <c r="AI31" s="660"/>
      <c r="AJ31" s="660"/>
      <c r="AK31" s="660"/>
      <c r="AL31" s="624">
        <v>0.4</v>
      </c>
      <c r="AM31" s="625"/>
      <c r="AN31" s="625"/>
      <c r="AO31" s="661"/>
      <c r="AP31" s="687" t="s">
        <v>312</v>
      </c>
      <c r="AQ31" s="688"/>
      <c r="AR31" s="688"/>
      <c r="AS31" s="688"/>
      <c r="AT31" s="689" t="s">
        <v>313</v>
      </c>
      <c r="AU31" s="214"/>
      <c r="AV31" s="214"/>
      <c r="AW31" s="214"/>
      <c r="AX31" s="676" t="s">
        <v>187</v>
      </c>
      <c r="AY31" s="677"/>
      <c r="AZ31" s="677"/>
      <c r="BA31" s="677"/>
      <c r="BB31" s="677"/>
      <c r="BC31" s="677"/>
      <c r="BD31" s="677"/>
      <c r="BE31" s="677"/>
      <c r="BF31" s="678"/>
      <c r="BG31" s="683">
        <v>99.7</v>
      </c>
      <c r="BH31" s="684"/>
      <c r="BI31" s="684"/>
      <c r="BJ31" s="684"/>
      <c r="BK31" s="684"/>
      <c r="BL31" s="684"/>
      <c r="BM31" s="685">
        <v>98.9</v>
      </c>
      <c r="BN31" s="684"/>
      <c r="BO31" s="684"/>
      <c r="BP31" s="684"/>
      <c r="BQ31" s="686"/>
      <c r="BR31" s="683">
        <v>99.6</v>
      </c>
      <c r="BS31" s="684"/>
      <c r="BT31" s="684"/>
      <c r="BU31" s="684"/>
      <c r="BV31" s="684"/>
      <c r="BW31" s="684"/>
      <c r="BX31" s="685">
        <v>98.6</v>
      </c>
      <c r="BY31" s="684"/>
      <c r="BZ31" s="684"/>
      <c r="CA31" s="684"/>
      <c r="CB31" s="686"/>
      <c r="CD31" s="642"/>
      <c r="CE31" s="643"/>
      <c r="CF31" s="618" t="s">
        <v>314</v>
      </c>
      <c r="CG31" s="619"/>
      <c r="CH31" s="619"/>
      <c r="CI31" s="619"/>
      <c r="CJ31" s="619"/>
      <c r="CK31" s="619"/>
      <c r="CL31" s="619"/>
      <c r="CM31" s="619"/>
      <c r="CN31" s="619"/>
      <c r="CO31" s="619"/>
      <c r="CP31" s="619"/>
      <c r="CQ31" s="620"/>
      <c r="CR31" s="621">
        <v>24238</v>
      </c>
      <c r="CS31" s="634"/>
      <c r="CT31" s="634"/>
      <c r="CU31" s="634"/>
      <c r="CV31" s="634"/>
      <c r="CW31" s="634"/>
      <c r="CX31" s="634"/>
      <c r="CY31" s="635"/>
      <c r="CZ31" s="624">
        <v>0.2</v>
      </c>
      <c r="DA31" s="636"/>
      <c r="DB31" s="636"/>
      <c r="DC31" s="637"/>
      <c r="DD31" s="627">
        <v>24238</v>
      </c>
      <c r="DE31" s="634"/>
      <c r="DF31" s="634"/>
      <c r="DG31" s="634"/>
      <c r="DH31" s="634"/>
      <c r="DI31" s="634"/>
      <c r="DJ31" s="634"/>
      <c r="DK31" s="635"/>
      <c r="DL31" s="627">
        <v>24238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874985</v>
      </c>
      <c r="S32" s="622"/>
      <c r="T32" s="622"/>
      <c r="U32" s="622"/>
      <c r="V32" s="622"/>
      <c r="W32" s="622"/>
      <c r="X32" s="622"/>
      <c r="Y32" s="623"/>
      <c r="Z32" s="659">
        <v>6.1</v>
      </c>
      <c r="AA32" s="659"/>
      <c r="AB32" s="659"/>
      <c r="AC32" s="659"/>
      <c r="AD32" s="660" t="s">
        <v>234</v>
      </c>
      <c r="AE32" s="660"/>
      <c r="AF32" s="660"/>
      <c r="AG32" s="660"/>
      <c r="AH32" s="660"/>
      <c r="AI32" s="660"/>
      <c r="AJ32" s="660"/>
      <c r="AK32" s="660"/>
      <c r="AL32" s="624" t="s">
        <v>128</v>
      </c>
      <c r="AM32" s="625"/>
      <c r="AN32" s="625"/>
      <c r="AO32" s="661"/>
      <c r="AP32" s="662"/>
      <c r="AQ32" s="663"/>
      <c r="AR32" s="663"/>
      <c r="AS32" s="663"/>
      <c r="AT32" s="690"/>
      <c r="AU32" s="210" t="s">
        <v>316</v>
      </c>
      <c r="AX32" s="618" t="s">
        <v>317</v>
      </c>
      <c r="AY32" s="619"/>
      <c r="AZ32" s="619"/>
      <c r="BA32" s="619"/>
      <c r="BB32" s="619"/>
      <c r="BC32" s="619"/>
      <c r="BD32" s="619"/>
      <c r="BE32" s="619"/>
      <c r="BF32" s="620"/>
      <c r="BG32" s="692">
        <v>99.7</v>
      </c>
      <c r="BH32" s="634"/>
      <c r="BI32" s="634"/>
      <c r="BJ32" s="634"/>
      <c r="BK32" s="634"/>
      <c r="BL32" s="634"/>
      <c r="BM32" s="625">
        <v>99</v>
      </c>
      <c r="BN32" s="634"/>
      <c r="BO32" s="634"/>
      <c r="BP32" s="634"/>
      <c r="BQ32" s="657"/>
      <c r="BR32" s="692">
        <v>99.5</v>
      </c>
      <c r="BS32" s="634"/>
      <c r="BT32" s="634"/>
      <c r="BU32" s="634"/>
      <c r="BV32" s="634"/>
      <c r="BW32" s="634"/>
      <c r="BX32" s="625">
        <v>98.5</v>
      </c>
      <c r="BY32" s="634"/>
      <c r="BZ32" s="634"/>
      <c r="CA32" s="634"/>
      <c r="CB32" s="657"/>
      <c r="CD32" s="644"/>
      <c r="CE32" s="645"/>
      <c r="CF32" s="618" t="s">
        <v>318</v>
      </c>
      <c r="CG32" s="619"/>
      <c r="CH32" s="619"/>
      <c r="CI32" s="619"/>
      <c r="CJ32" s="619"/>
      <c r="CK32" s="619"/>
      <c r="CL32" s="619"/>
      <c r="CM32" s="619"/>
      <c r="CN32" s="619"/>
      <c r="CO32" s="619"/>
      <c r="CP32" s="619"/>
      <c r="CQ32" s="620"/>
      <c r="CR32" s="621" t="s">
        <v>128</v>
      </c>
      <c r="CS32" s="622"/>
      <c r="CT32" s="622"/>
      <c r="CU32" s="622"/>
      <c r="CV32" s="622"/>
      <c r="CW32" s="622"/>
      <c r="CX32" s="622"/>
      <c r="CY32" s="623"/>
      <c r="CZ32" s="624" t="s">
        <v>234</v>
      </c>
      <c r="DA32" s="636"/>
      <c r="DB32" s="636"/>
      <c r="DC32" s="637"/>
      <c r="DD32" s="627" t="s">
        <v>128</v>
      </c>
      <c r="DE32" s="622"/>
      <c r="DF32" s="622"/>
      <c r="DG32" s="622"/>
      <c r="DH32" s="622"/>
      <c r="DI32" s="622"/>
      <c r="DJ32" s="622"/>
      <c r="DK32" s="623"/>
      <c r="DL32" s="627" t="s">
        <v>128</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13101</v>
      </c>
      <c r="S33" s="622"/>
      <c r="T33" s="622"/>
      <c r="U33" s="622"/>
      <c r="V33" s="622"/>
      <c r="W33" s="622"/>
      <c r="X33" s="622"/>
      <c r="Y33" s="623"/>
      <c r="Z33" s="659">
        <v>0.1</v>
      </c>
      <c r="AA33" s="659"/>
      <c r="AB33" s="659"/>
      <c r="AC33" s="659"/>
      <c r="AD33" s="660">
        <v>3678</v>
      </c>
      <c r="AE33" s="660"/>
      <c r="AF33" s="660"/>
      <c r="AG33" s="660"/>
      <c r="AH33" s="660"/>
      <c r="AI33" s="660"/>
      <c r="AJ33" s="660"/>
      <c r="AK33" s="660"/>
      <c r="AL33" s="624">
        <v>0</v>
      </c>
      <c r="AM33" s="625"/>
      <c r="AN33" s="625"/>
      <c r="AO33" s="661"/>
      <c r="AP33" s="664"/>
      <c r="AQ33" s="665"/>
      <c r="AR33" s="665"/>
      <c r="AS33" s="665"/>
      <c r="AT33" s="691"/>
      <c r="AU33" s="215"/>
      <c r="AV33" s="215"/>
      <c r="AW33" s="215"/>
      <c r="AX33" s="602" t="s">
        <v>320</v>
      </c>
      <c r="AY33" s="603"/>
      <c r="AZ33" s="603"/>
      <c r="BA33" s="603"/>
      <c r="BB33" s="603"/>
      <c r="BC33" s="603"/>
      <c r="BD33" s="603"/>
      <c r="BE33" s="603"/>
      <c r="BF33" s="604"/>
      <c r="BG33" s="682">
        <v>99.6</v>
      </c>
      <c r="BH33" s="606"/>
      <c r="BI33" s="606"/>
      <c r="BJ33" s="606"/>
      <c r="BK33" s="606"/>
      <c r="BL33" s="606"/>
      <c r="BM33" s="652">
        <v>98.5</v>
      </c>
      <c r="BN33" s="606"/>
      <c r="BO33" s="606"/>
      <c r="BP33" s="606"/>
      <c r="BQ33" s="669"/>
      <c r="BR33" s="682">
        <v>99.6</v>
      </c>
      <c r="BS33" s="606"/>
      <c r="BT33" s="606"/>
      <c r="BU33" s="606"/>
      <c r="BV33" s="606"/>
      <c r="BW33" s="606"/>
      <c r="BX33" s="652">
        <v>98.4</v>
      </c>
      <c r="BY33" s="606"/>
      <c r="BZ33" s="606"/>
      <c r="CA33" s="606"/>
      <c r="CB33" s="669"/>
      <c r="CD33" s="618" t="s">
        <v>321</v>
      </c>
      <c r="CE33" s="619"/>
      <c r="CF33" s="619"/>
      <c r="CG33" s="619"/>
      <c r="CH33" s="619"/>
      <c r="CI33" s="619"/>
      <c r="CJ33" s="619"/>
      <c r="CK33" s="619"/>
      <c r="CL33" s="619"/>
      <c r="CM33" s="619"/>
      <c r="CN33" s="619"/>
      <c r="CO33" s="619"/>
      <c r="CP33" s="619"/>
      <c r="CQ33" s="620"/>
      <c r="CR33" s="621">
        <v>6898267</v>
      </c>
      <c r="CS33" s="634"/>
      <c r="CT33" s="634"/>
      <c r="CU33" s="634"/>
      <c r="CV33" s="634"/>
      <c r="CW33" s="634"/>
      <c r="CX33" s="634"/>
      <c r="CY33" s="635"/>
      <c r="CZ33" s="624">
        <v>52</v>
      </c>
      <c r="DA33" s="636"/>
      <c r="DB33" s="636"/>
      <c r="DC33" s="637"/>
      <c r="DD33" s="627">
        <v>5524851</v>
      </c>
      <c r="DE33" s="634"/>
      <c r="DF33" s="634"/>
      <c r="DG33" s="634"/>
      <c r="DH33" s="634"/>
      <c r="DI33" s="634"/>
      <c r="DJ33" s="634"/>
      <c r="DK33" s="635"/>
      <c r="DL33" s="627">
        <v>4232553</v>
      </c>
      <c r="DM33" s="634"/>
      <c r="DN33" s="634"/>
      <c r="DO33" s="634"/>
      <c r="DP33" s="634"/>
      <c r="DQ33" s="634"/>
      <c r="DR33" s="634"/>
      <c r="DS33" s="634"/>
      <c r="DT33" s="634"/>
      <c r="DU33" s="634"/>
      <c r="DV33" s="635"/>
      <c r="DW33" s="624">
        <v>52.2</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42769</v>
      </c>
      <c r="S34" s="622"/>
      <c r="T34" s="622"/>
      <c r="U34" s="622"/>
      <c r="V34" s="622"/>
      <c r="W34" s="622"/>
      <c r="X34" s="622"/>
      <c r="Y34" s="623"/>
      <c r="Z34" s="659">
        <v>0.3</v>
      </c>
      <c r="AA34" s="659"/>
      <c r="AB34" s="659"/>
      <c r="AC34" s="659"/>
      <c r="AD34" s="660" t="s">
        <v>128</v>
      </c>
      <c r="AE34" s="660"/>
      <c r="AF34" s="660"/>
      <c r="AG34" s="660"/>
      <c r="AH34" s="660"/>
      <c r="AI34" s="660"/>
      <c r="AJ34" s="660"/>
      <c r="AK34" s="660"/>
      <c r="AL34" s="624" t="s">
        <v>128</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323</v>
      </c>
      <c r="CE34" s="619"/>
      <c r="CF34" s="619"/>
      <c r="CG34" s="619"/>
      <c r="CH34" s="619"/>
      <c r="CI34" s="619"/>
      <c r="CJ34" s="619"/>
      <c r="CK34" s="619"/>
      <c r="CL34" s="619"/>
      <c r="CM34" s="619"/>
      <c r="CN34" s="619"/>
      <c r="CO34" s="619"/>
      <c r="CP34" s="619"/>
      <c r="CQ34" s="620"/>
      <c r="CR34" s="621">
        <v>2985719</v>
      </c>
      <c r="CS34" s="622"/>
      <c r="CT34" s="622"/>
      <c r="CU34" s="622"/>
      <c r="CV34" s="622"/>
      <c r="CW34" s="622"/>
      <c r="CX34" s="622"/>
      <c r="CY34" s="623"/>
      <c r="CZ34" s="624">
        <v>22.5</v>
      </c>
      <c r="DA34" s="636"/>
      <c r="DB34" s="636"/>
      <c r="DC34" s="637"/>
      <c r="DD34" s="627">
        <v>2268324</v>
      </c>
      <c r="DE34" s="622"/>
      <c r="DF34" s="622"/>
      <c r="DG34" s="622"/>
      <c r="DH34" s="622"/>
      <c r="DI34" s="622"/>
      <c r="DJ34" s="622"/>
      <c r="DK34" s="623"/>
      <c r="DL34" s="627">
        <v>1823584</v>
      </c>
      <c r="DM34" s="622"/>
      <c r="DN34" s="622"/>
      <c r="DO34" s="622"/>
      <c r="DP34" s="622"/>
      <c r="DQ34" s="622"/>
      <c r="DR34" s="622"/>
      <c r="DS34" s="622"/>
      <c r="DT34" s="622"/>
      <c r="DU34" s="622"/>
      <c r="DV34" s="623"/>
      <c r="DW34" s="624">
        <v>22.5</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444262</v>
      </c>
      <c r="S35" s="622"/>
      <c r="T35" s="622"/>
      <c r="U35" s="622"/>
      <c r="V35" s="622"/>
      <c r="W35" s="622"/>
      <c r="X35" s="622"/>
      <c r="Y35" s="623"/>
      <c r="Z35" s="659">
        <v>3.1</v>
      </c>
      <c r="AA35" s="659"/>
      <c r="AB35" s="659"/>
      <c r="AC35" s="659"/>
      <c r="AD35" s="660" t="s">
        <v>234</v>
      </c>
      <c r="AE35" s="660"/>
      <c r="AF35" s="660"/>
      <c r="AG35" s="660"/>
      <c r="AH35" s="660"/>
      <c r="AI35" s="660"/>
      <c r="AJ35" s="660"/>
      <c r="AK35" s="660"/>
      <c r="AL35" s="624" t="s">
        <v>234</v>
      </c>
      <c r="AM35" s="625"/>
      <c r="AN35" s="625"/>
      <c r="AO35" s="661"/>
      <c r="AP35" s="218"/>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335401</v>
      </c>
      <c r="CS35" s="634"/>
      <c r="CT35" s="634"/>
      <c r="CU35" s="634"/>
      <c r="CV35" s="634"/>
      <c r="CW35" s="634"/>
      <c r="CX35" s="634"/>
      <c r="CY35" s="635"/>
      <c r="CZ35" s="624">
        <v>2.5</v>
      </c>
      <c r="DA35" s="636"/>
      <c r="DB35" s="636"/>
      <c r="DC35" s="637"/>
      <c r="DD35" s="627">
        <v>312399</v>
      </c>
      <c r="DE35" s="634"/>
      <c r="DF35" s="634"/>
      <c r="DG35" s="634"/>
      <c r="DH35" s="634"/>
      <c r="DI35" s="634"/>
      <c r="DJ35" s="634"/>
      <c r="DK35" s="635"/>
      <c r="DL35" s="627">
        <v>312386</v>
      </c>
      <c r="DM35" s="634"/>
      <c r="DN35" s="634"/>
      <c r="DO35" s="634"/>
      <c r="DP35" s="634"/>
      <c r="DQ35" s="634"/>
      <c r="DR35" s="634"/>
      <c r="DS35" s="634"/>
      <c r="DT35" s="634"/>
      <c r="DU35" s="634"/>
      <c r="DV35" s="635"/>
      <c r="DW35" s="624">
        <v>3.9</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425917</v>
      </c>
      <c r="S36" s="622"/>
      <c r="T36" s="622"/>
      <c r="U36" s="622"/>
      <c r="V36" s="622"/>
      <c r="W36" s="622"/>
      <c r="X36" s="622"/>
      <c r="Y36" s="623"/>
      <c r="Z36" s="659">
        <v>3</v>
      </c>
      <c r="AA36" s="659"/>
      <c r="AB36" s="659"/>
      <c r="AC36" s="659"/>
      <c r="AD36" s="660" t="s">
        <v>128</v>
      </c>
      <c r="AE36" s="660"/>
      <c r="AF36" s="660"/>
      <c r="AG36" s="660"/>
      <c r="AH36" s="660"/>
      <c r="AI36" s="660"/>
      <c r="AJ36" s="660"/>
      <c r="AK36" s="660"/>
      <c r="AL36" s="624" t="s">
        <v>128</v>
      </c>
      <c r="AM36" s="625"/>
      <c r="AN36" s="625"/>
      <c r="AO36" s="661"/>
      <c r="AP36" s="218"/>
      <c r="AQ36" s="670" t="s">
        <v>329</v>
      </c>
      <c r="AR36" s="671"/>
      <c r="AS36" s="671"/>
      <c r="AT36" s="671"/>
      <c r="AU36" s="671"/>
      <c r="AV36" s="671"/>
      <c r="AW36" s="671"/>
      <c r="AX36" s="671"/>
      <c r="AY36" s="672"/>
      <c r="AZ36" s="673">
        <v>1640412</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45649</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2326993</v>
      </c>
      <c r="CS36" s="622"/>
      <c r="CT36" s="622"/>
      <c r="CU36" s="622"/>
      <c r="CV36" s="622"/>
      <c r="CW36" s="622"/>
      <c r="CX36" s="622"/>
      <c r="CY36" s="623"/>
      <c r="CZ36" s="624">
        <v>17.5</v>
      </c>
      <c r="DA36" s="636"/>
      <c r="DB36" s="636"/>
      <c r="DC36" s="637"/>
      <c r="DD36" s="627">
        <v>1927291</v>
      </c>
      <c r="DE36" s="622"/>
      <c r="DF36" s="622"/>
      <c r="DG36" s="622"/>
      <c r="DH36" s="622"/>
      <c r="DI36" s="622"/>
      <c r="DJ36" s="622"/>
      <c r="DK36" s="623"/>
      <c r="DL36" s="627">
        <v>1463429</v>
      </c>
      <c r="DM36" s="622"/>
      <c r="DN36" s="622"/>
      <c r="DO36" s="622"/>
      <c r="DP36" s="622"/>
      <c r="DQ36" s="622"/>
      <c r="DR36" s="622"/>
      <c r="DS36" s="622"/>
      <c r="DT36" s="622"/>
      <c r="DU36" s="622"/>
      <c r="DV36" s="623"/>
      <c r="DW36" s="624">
        <v>18</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287125</v>
      </c>
      <c r="S37" s="622"/>
      <c r="T37" s="622"/>
      <c r="U37" s="622"/>
      <c r="V37" s="622"/>
      <c r="W37" s="622"/>
      <c r="X37" s="622"/>
      <c r="Y37" s="623"/>
      <c r="Z37" s="659">
        <v>2</v>
      </c>
      <c r="AA37" s="659"/>
      <c r="AB37" s="659"/>
      <c r="AC37" s="659"/>
      <c r="AD37" s="660">
        <v>9799</v>
      </c>
      <c r="AE37" s="660"/>
      <c r="AF37" s="660"/>
      <c r="AG37" s="660"/>
      <c r="AH37" s="660"/>
      <c r="AI37" s="660"/>
      <c r="AJ37" s="660"/>
      <c r="AK37" s="660"/>
      <c r="AL37" s="624">
        <v>0.1</v>
      </c>
      <c r="AM37" s="625"/>
      <c r="AN37" s="625"/>
      <c r="AO37" s="661"/>
      <c r="AQ37" s="654" t="s">
        <v>333</v>
      </c>
      <c r="AR37" s="655"/>
      <c r="AS37" s="655"/>
      <c r="AT37" s="655"/>
      <c r="AU37" s="655"/>
      <c r="AV37" s="655"/>
      <c r="AW37" s="655"/>
      <c r="AX37" s="655"/>
      <c r="AY37" s="656"/>
      <c r="AZ37" s="621">
        <v>455553</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27951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824379</v>
      </c>
      <c r="CS37" s="634"/>
      <c r="CT37" s="634"/>
      <c r="CU37" s="634"/>
      <c r="CV37" s="634"/>
      <c r="CW37" s="634"/>
      <c r="CX37" s="634"/>
      <c r="CY37" s="635"/>
      <c r="CZ37" s="624">
        <v>6.2</v>
      </c>
      <c r="DA37" s="636"/>
      <c r="DB37" s="636"/>
      <c r="DC37" s="637"/>
      <c r="DD37" s="627">
        <v>824379</v>
      </c>
      <c r="DE37" s="634"/>
      <c r="DF37" s="634"/>
      <c r="DG37" s="634"/>
      <c r="DH37" s="634"/>
      <c r="DI37" s="634"/>
      <c r="DJ37" s="634"/>
      <c r="DK37" s="635"/>
      <c r="DL37" s="627">
        <v>723241</v>
      </c>
      <c r="DM37" s="634"/>
      <c r="DN37" s="634"/>
      <c r="DO37" s="634"/>
      <c r="DP37" s="634"/>
      <c r="DQ37" s="634"/>
      <c r="DR37" s="634"/>
      <c r="DS37" s="634"/>
      <c r="DT37" s="634"/>
      <c r="DU37" s="634"/>
      <c r="DV37" s="635"/>
      <c r="DW37" s="624">
        <v>8.9</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270500</v>
      </c>
      <c r="S38" s="622"/>
      <c r="T38" s="622"/>
      <c r="U38" s="622"/>
      <c r="V38" s="622"/>
      <c r="W38" s="622"/>
      <c r="X38" s="622"/>
      <c r="Y38" s="623"/>
      <c r="Z38" s="659">
        <v>1.9</v>
      </c>
      <c r="AA38" s="659"/>
      <c r="AB38" s="659"/>
      <c r="AC38" s="659"/>
      <c r="AD38" s="660" t="s">
        <v>128</v>
      </c>
      <c r="AE38" s="660"/>
      <c r="AF38" s="660"/>
      <c r="AG38" s="660"/>
      <c r="AH38" s="660"/>
      <c r="AI38" s="660"/>
      <c r="AJ38" s="660"/>
      <c r="AK38" s="660"/>
      <c r="AL38" s="624" t="s">
        <v>128</v>
      </c>
      <c r="AM38" s="625"/>
      <c r="AN38" s="625"/>
      <c r="AO38" s="661"/>
      <c r="AQ38" s="654" t="s">
        <v>337</v>
      </c>
      <c r="AR38" s="655"/>
      <c r="AS38" s="655"/>
      <c r="AT38" s="655"/>
      <c r="AU38" s="655"/>
      <c r="AV38" s="655"/>
      <c r="AW38" s="655"/>
      <c r="AX38" s="655"/>
      <c r="AY38" s="656"/>
      <c r="AZ38" s="621">
        <v>285004</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2914</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804167</v>
      </c>
      <c r="CS38" s="622"/>
      <c r="CT38" s="622"/>
      <c r="CU38" s="622"/>
      <c r="CV38" s="622"/>
      <c r="CW38" s="622"/>
      <c r="CX38" s="622"/>
      <c r="CY38" s="623"/>
      <c r="CZ38" s="624">
        <v>6.1</v>
      </c>
      <c r="DA38" s="636"/>
      <c r="DB38" s="636"/>
      <c r="DC38" s="637"/>
      <c r="DD38" s="627">
        <v>640159</v>
      </c>
      <c r="DE38" s="622"/>
      <c r="DF38" s="622"/>
      <c r="DG38" s="622"/>
      <c r="DH38" s="622"/>
      <c r="DI38" s="622"/>
      <c r="DJ38" s="622"/>
      <c r="DK38" s="623"/>
      <c r="DL38" s="627">
        <v>629494</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128</v>
      </c>
      <c r="AA39" s="659"/>
      <c r="AB39" s="659"/>
      <c r="AC39" s="659"/>
      <c r="AD39" s="660" t="s">
        <v>128</v>
      </c>
      <c r="AE39" s="660"/>
      <c r="AF39" s="660"/>
      <c r="AG39" s="660"/>
      <c r="AH39" s="660"/>
      <c r="AI39" s="660"/>
      <c r="AJ39" s="660"/>
      <c r="AK39" s="660"/>
      <c r="AL39" s="624" t="s">
        <v>234</v>
      </c>
      <c r="AM39" s="625"/>
      <c r="AN39" s="625"/>
      <c r="AO39" s="661"/>
      <c r="AQ39" s="654" t="s">
        <v>341</v>
      </c>
      <c r="AR39" s="655"/>
      <c r="AS39" s="655"/>
      <c r="AT39" s="655"/>
      <c r="AU39" s="655"/>
      <c r="AV39" s="655"/>
      <c r="AW39" s="655"/>
      <c r="AX39" s="655"/>
      <c r="AY39" s="656"/>
      <c r="AZ39" s="621">
        <v>95688</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4446</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108647</v>
      </c>
      <c r="CS39" s="634"/>
      <c r="CT39" s="634"/>
      <c r="CU39" s="634"/>
      <c r="CV39" s="634"/>
      <c r="CW39" s="634"/>
      <c r="CX39" s="634"/>
      <c r="CY39" s="635"/>
      <c r="CZ39" s="624">
        <v>0.8</v>
      </c>
      <c r="DA39" s="636"/>
      <c r="DB39" s="636"/>
      <c r="DC39" s="637"/>
      <c r="DD39" s="627">
        <v>82138</v>
      </c>
      <c r="DE39" s="634"/>
      <c r="DF39" s="634"/>
      <c r="DG39" s="634"/>
      <c r="DH39" s="634"/>
      <c r="DI39" s="634"/>
      <c r="DJ39" s="634"/>
      <c r="DK39" s="635"/>
      <c r="DL39" s="627" t="s">
        <v>234</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t="s">
        <v>128</v>
      </c>
      <c r="S40" s="622"/>
      <c r="T40" s="622"/>
      <c r="U40" s="622"/>
      <c r="V40" s="622"/>
      <c r="W40" s="622"/>
      <c r="X40" s="622"/>
      <c r="Y40" s="623"/>
      <c r="Z40" s="659" t="s">
        <v>234</v>
      </c>
      <c r="AA40" s="659"/>
      <c r="AB40" s="659"/>
      <c r="AC40" s="659"/>
      <c r="AD40" s="660" t="s">
        <v>128</v>
      </c>
      <c r="AE40" s="660"/>
      <c r="AF40" s="660"/>
      <c r="AG40" s="660"/>
      <c r="AH40" s="660"/>
      <c r="AI40" s="660"/>
      <c r="AJ40" s="660"/>
      <c r="AK40" s="660"/>
      <c r="AL40" s="624" t="s">
        <v>234</v>
      </c>
      <c r="AM40" s="625"/>
      <c r="AN40" s="625"/>
      <c r="AO40" s="661"/>
      <c r="AQ40" s="654" t="s">
        <v>345</v>
      </c>
      <c r="AR40" s="655"/>
      <c r="AS40" s="655"/>
      <c r="AT40" s="655"/>
      <c r="AU40" s="655"/>
      <c r="AV40" s="655"/>
      <c r="AW40" s="655"/>
      <c r="AX40" s="655"/>
      <c r="AY40" s="656"/>
      <c r="AZ40" s="621">
        <v>10665</v>
      </c>
      <c r="BA40" s="622"/>
      <c r="BB40" s="622"/>
      <c r="BC40" s="622"/>
      <c r="BD40" s="634"/>
      <c r="BE40" s="634"/>
      <c r="BF40" s="657"/>
      <c r="BG40" s="662" t="s">
        <v>346</v>
      </c>
      <c r="BH40" s="663"/>
      <c r="BI40" s="663"/>
      <c r="BJ40" s="663"/>
      <c r="BK40" s="663"/>
      <c r="BL40" s="219"/>
      <c r="BM40" s="619" t="s">
        <v>347</v>
      </c>
      <c r="BN40" s="619"/>
      <c r="BO40" s="619"/>
      <c r="BP40" s="619"/>
      <c r="BQ40" s="619"/>
      <c r="BR40" s="619"/>
      <c r="BS40" s="619"/>
      <c r="BT40" s="619"/>
      <c r="BU40" s="620"/>
      <c r="BV40" s="621">
        <v>94</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337340</v>
      </c>
      <c r="CS40" s="622"/>
      <c r="CT40" s="622"/>
      <c r="CU40" s="622"/>
      <c r="CV40" s="622"/>
      <c r="CW40" s="622"/>
      <c r="CX40" s="622"/>
      <c r="CY40" s="623"/>
      <c r="CZ40" s="624">
        <v>2.5</v>
      </c>
      <c r="DA40" s="636"/>
      <c r="DB40" s="636"/>
      <c r="DC40" s="637"/>
      <c r="DD40" s="627">
        <v>294540</v>
      </c>
      <c r="DE40" s="622"/>
      <c r="DF40" s="622"/>
      <c r="DG40" s="622"/>
      <c r="DH40" s="622"/>
      <c r="DI40" s="622"/>
      <c r="DJ40" s="622"/>
      <c r="DK40" s="623"/>
      <c r="DL40" s="627">
        <v>3660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14266665</v>
      </c>
      <c r="S41" s="646"/>
      <c r="T41" s="646"/>
      <c r="U41" s="646"/>
      <c r="V41" s="646"/>
      <c r="W41" s="646"/>
      <c r="X41" s="646"/>
      <c r="Y41" s="649"/>
      <c r="Z41" s="650">
        <v>100</v>
      </c>
      <c r="AA41" s="650"/>
      <c r="AB41" s="650"/>
      <c r="AC41" s="650"/>
      <c r="AD41" s="651">
        <v>8111044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169991</v>
      </c>
      <c r="BA41" s="622"/>
      <c r="BB41" s="622"/>
      <c r="BC41" s="622"/>
      <c r="BD41" s="634"/>
      <c r="BE41" s="634"/>
      <c r="BF41" s="657"/>
      <c r="BG41" s="662"/>
      <c r="BH41" s="663"/>
      <c r="BI41" s="663"/>
      <c r="BJ41" s="663"/>
      <c r="BK41" s="663"/>
      <c r="BL41" s="219"/>
      <c r="BM41" s="619" t="s">
        <v>351</v>
      </c>
      <c r="BN41" s="619"/>
      <c r="BO41" s="619"/>
      <c r="BP41" s="619"/>
      <c r="BQ41" s="619"/>
      <c r="BR41" s="619"/>
      <c r="BS41" s="619"/>
      <c r="BT41" s="619"/>
      <c r="BU41" s="620"/>
      <c r="BV41" s="621" t="s">
        <v>128</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234</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623511</v>
      </c>
      <c r="BA42" s="646"/>
      <c r="BB42" s="646"/>
      <c r="BC42" s="646"/>
      <c r="BD42" s="606"/>
      <c r="BE42" s="606"/>
      <c r="BF42" s="669"/>
      <c r="BG42" s="664"/>
      <c r="BH42" s="665"/>
      <c r="BI42" s="665"/>
      <c r="BJ42" s="665"/>
      <c r="BK42" s="665"/>
      <c r="BL42" s="220"/>
      <c r="BM42" s="603" t="s">
        <v>354</v>
      </c>
      <c r="BN42" s="603"/>
      <c r="BO42" s="603"/>
      <c r="BP42" s="603"/>
      <c r="BQ42" s="603"/>
      <c r="BR42" s="603"/>
      <c r="BS42" s="603"/>
      <c r="BT42" s="603"/>
      <c r="BU42" s="604"/>
      <c r="BV42" s="605">
        <v>362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1440954</v>
      </c>
      <c r="CS42" s="634"/>
      <c r="CT42" s="634"/>
      <c r="CU42" s="634"/>
      <c r="CV42" s="634"/>
      <c r="CW42" s="634"/>
      <c r="CX42" s="634"/>
      <c r="CY42" s="635"/>
      <c r="CZ42" s="624">
        <v>10.9</v>
      </c>
      <c r="DA42" s="636"/>
      <c r="DB42" s="636"/>
      <c r="DC42" s="637"/>
      <c r="DD42" s="627">
        <v>854162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356</v>
      </c>
      <c r="CD43" s="618" t="s">
        <v>357</v>
      </c>
      <c r="CE43" s="619"/>
      <c r="CF43" s="619"/>
      <c r="CG43" s="619"/>
      <c r="CH43" s="619"/>
      <c r="CI43" s="619"/>
      <c r="CJ43" s="619"/>
      <c r="CK43" s="619"/>
      <c r="CL43" s="619"/>
      <c r="CM43" s="619"/>
      <c r="CN43" s="619"/>
      <c r="CO43" s="619"/>
      <c r="CP43" s="619"/>
      <c r="CQ43" s="620"/>
      <c r="CR43" s="621">
        <v>26845</v>
      </c>
      <c r="CS43" s="634"/>
      <c r="CT43" s="634"/>
      <c r="CU43" s="634"/>
      <c r="CV43" s="634"/>
      <c r="CW43" s="634"/>
      <c r="CX43" s="634"/>
      <c r="CY43" s="635"/>
      <c r="CZ43" s="624">
        <v>0.2</v>
      </c>
      <c r="DA43" s="636"/>
      <c r="DB43" s="636"/>
      <c r="DC43" s="637"/>
      <c r="DD43" s="627">
        <v>26845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1224348</v>
      </c>
      <c r="CS44" s="622"/>
      <c r="CT44" s="622"/>
      <c r="CU44" s="622"/>
      <c r="CV44" s="622"/>
      <c r="CW44" s="622"/>
      <c r="CX44" s="622"/>
      <c r="CY44" s="623"/>
      <c r="CZ44" s="624">
        <v>9.1999999999999993</v>
      </c>
      <c r="DA44" s="625"/>
      <c r="DB44" s="625"/>
      <c r="DC44" s="626"/>
      <c r="DD44" s="627">
        <v>746207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539586</v>
      </c>
      <c r="CS45" s="634"/>
      <c r="CT45" s="634"/>
      <c r="CU45" s="634"/>
      <c r="CV45" s="634"/>
      <c r="CW45" s="634"/>
      <c r="CX45" s="634"/>
      <c r="CY45" s="635"/>
      <c r="CZ45" s="624">
        <v>4.0999999999999996</v>
      </c>
      <c r="DA45" s="636"/>
      <c r="DB45" s="636"/>
      <c r="DC45" s="637"/>
      <c r="DD45" s="627">
        <v>178017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362</v>
      </c>
      <c r="CG46" s="619"/>
      <c r="CH46" s="619"/>
      <c r="CI46" s="619"/>
      <c r="CJ46" s="619"/>
      <c r="CK46" s="619"/>
      <c r="CL46" s="619"/>
      <c r="CM46" s="619"/>
      <c r="CN46" s="619"/>
      <c r="CO46" s="619"/>
      <c r="CP46" s="619"/>
      <c r="CQ46" s="620"/>
      <c r="CR46" s="621">
        <v>678399</v>
      </c>
      <c r="CS46" s="622"/>
      <c r="CT46" s="622"/>
      <c r="CU46" s="622"/>
      <c r="CV46" s="622"/>
      <c r="CW46" s="622"/>
      <c r="CX46" s="622"/>
      <c r="CY46" s="623"/>
      <c r="CZ46" s="624">
        <v>5.0999999999999996</v>
      </c>
      <c r="DA46" s="625"/>
      <c r="DB46" s="625"/>
      <c r="DC46" s="626"/>
      <c r="DD46" s="627">
        <v>561827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363</v>
      </c>
      <c r="CG47" s="619"/>
      <c r="CH47" s="619"/>
      <c r="CI47" s="619"/>
      <c r="CJ47" s="619"/>
      <c r="CK47" s="619"/>
      <c r="CL47" s="619"/>
      <c r="CM47" s="619"/>
      <c r="CN47" s="619"/>
      <c r="CO47" s="619"/>
      <c r="CP47" s="619"/>
      <c r="CQ47" s="620"/>
      <c r="CR47" s="621">
        <v>216606</v>
      </c>
      <c r="CS47" s="634"/>
      <c r="CT47" s="634"/>
      <c r="CU47" s="634"/>
      <c r="CV47" s="634"/>
      <c r="CW47" s="634"/>
      <c r="CX47" s="634"/>
      <c r="CY47" s="635"/>
      <c r="CZ47" s="624">
        <v>1.6</v>
      </c>
      <c r="DA47" s="636"/>
      <c r="DB47" s="636"/>
      <c r="DC47" s="637"/>
      <c r="DD47" s="627">
        <v>107955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364</v>
      </c>
      <c r="CG48" s="619"/>
      <c r="CH48" s="619"/>
      <c r="CI48" s="619"/>
      <c r="CJ48" s="619"/>
      <c r="CK48" s="619"/>
      <c r="CL48" s="619"/>
      <c r="CM48" s="619"/>
      <c r="CN48" s="619"/>
      <c r="CO48" s="619"/>
      <c r="CP48" s="619"/>
      <c r="CQ48" s="620"/>
      <c r="CR48" s="621" t="s">
        <v>234</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365</v>
      </c>
      <c r="CE49" s="603"/>
      <c r="CF49" s="603"/>
      <c r="CG49" s="603"/>
      <c r="CH49" s="603"/>
      <c r="CI49" s="603"/>
      <c r="CJ49" s="603"/>
      <c r="CK49" s="603"/>
      <c r="CL49" s="603"/>
      <c r="CM49" s="603"/>
      <c r="CN49" s="603"/>
      <c r="CO49" s="603"/>
      <c r="CP49" s="603"/>
      <c r="CQ49" s="604"/>
      <c r="CR49" s="605">
        <v>13267054</v>
      </c>
      <c r="CS49" s="606"/>
      <c r="CT49" s="606"/>
      <c r="CU49" s="606"/>
      <c r="CV49" s="606"/>
      <c r="CW49" s="606"/>
      <c r="CX49" s="606"/>
      <c r="CY49" s="607"/>
      <c r="CZ49" s="608">
        <v>100</v>
      </c>
      <c r="DA49" s="609"/>
      <c r="DB49" s="609"/>
      <c r="DC49" s="610"/>
      <c r="DD49" s="611">
        <v>9202347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ZRTHXIS7FiEjh0+I2sZOOqutMCH3mqM4GppwTBXNpwnM34ZJHcQXyy68Kk8No+9wIJbDYDdBth427u5xekmaQ==" saltValue="flKXZsyq8ZPg1ZYHxmTj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367</v>
      </c>
      <c r="DK2" s="1092"/>
      <c r="DL2" s="1092"/>
      <c r="DM2" s="1092"/>
      <c r="DN2" s="1092"/>
      <c r="DO2" s="1093"/>
      <c r="DP2" s="224"/>
      <c r="DQ2" s="1091" t="s">
        <v>368</v>
      </c>
      <c r="DR2" s="1092"/>
      <c r="DS2" s="1092"/>
      <c r="DT2" s="1092"/>
      <c r="DU2" s="1092"/>
      <c r="DV2" s="1092"/>
      <c r="DW2" s="1092"/>
      <c r="DX2" s="1092"/>
      <c r="DY2" s="1092"/>
      <c r="DZ2" s="109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28"/>
      <c r="BA5" s="228"/>
      <c r="BB5" s="228"/>
      <c r="BC5" s="228"/>
      <c r="BD5" s="228"/>
      <c r="BE5" s="229"/>
      <c r="BF5" s="229"/>
      <c r="BG5" s="229"/>
      <c r="BH5" s="229"/>
      <c r="BI5" s="229"/>
      <c r="BJ5" s="229"/>
      <c r="BK5" s="229"/>
      <c r="BL5" s="229"/>
      <c r="BM5" s="229"/>
      <c r="BN5" s="229"/>
      <c r="BO5" s="229"/>
      <c r="BP5" s="229"/>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15">
      <c r="A7" s="232">
        <v>1</v>
      </c>
      <c r="B7" s="1047" t="s">
        <v>388</v>
      </c>
      <c r="C7" s="1048"/>
      <c r="D7" s="1048"/>
      <c r="E7" s="1048"/>
      <c r="F7" s="1048"/>
      <c r="G7" s="1048"/>
      <c r="H7" s="1048"/>
      <c r="I7" s="1048"/>
      <c r="J7" s="1048"/>
      <c r="K7" s="1048"/>
      <c r="L7" s="1048"/>
      <c r="M7" s="1048"/>
      <c r="N7" s="1048"/>
      <c r="O7" s="1048"/>
      <c r="P7" s="1049"/>
      <c r="Q7" s="1102">
        <v>14259</v>
      </c>
      <c r="R7" s="1103"/>
      <c r="S7" s="1103"/>
      <c r="T7" s="1103"/>
      <c r="U7" s="1103"/>
      <c r="V7" s="1103">
        <v>13260</v>
      </c>
      <c r="W7" s="1103"/>
      <c r="X7" s="1103"/>
      <c r="Y7" s="1103"/>
      <c r="Z7" s="1103"/>
      <c r="AA7" s="1103">
        <f>Q7-V7</f>
        <v>999</v>
      </c>
      <c r="AB7" s="1103"/>
      <c r="AC7" s="1103"/>
      <c r="AD7" s="1103"/>
      <c r="AE7" s="1104"/>
      <c r="AF7" s="1105">
        <v>544</v>
      </c>
      <c r="AG7" s="1106"/>
      <c r="AH7" s="1106"/>
      <c r="AI7" s="1106"/>
      <c r="AJ7" s="1107"/>
      <c r="AK7" s="1108">
        <v>444</v>
      </c>
      <c r="AL7" s="1109"/>
      <c r="AM7" s="1109"/>
      <c r="AN7" s="1109"/>
      <c r="AO7" s="1109"/>
      <c r="AP7" s="1109">
        <v>4827</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t="s">
        <v>586</v>
      </c>
      <c r="BT7" s="1100"/>
      <c r="BU7" s="1100"/>
      <c r="BV7" s="1100"/>
      <c r="BW7" s="1100"/>
      <c r="BX7" s="1100"/>
      <c r="BY7" s="1100"/>
      <c r="BZ7" s="1100"/>
      <c r="CA7" s="1100"/>
      <c r="CB7" s="1100"/>
      <c r="CC7" s="1100"/>
      <c r="CD7" s="1100"/>
      <c r="CE7" s="1100"/>
      <c r="CF7" s="1100"/>
      <c r="CG7" s="1112"/>
      <c r="CH7" s="1096">
        <v>4</v>
      </c>
      <c r="CI7" s="1097"/>
      <c r="CJ7" s="1097"/>
      <c r="CK7" s="1097"/>
      <c r="CL7" s="1098"/>
      <c r="CM7" s="1096">
        <v>152</v>
      </c>
      <c r="CN7" s="1097"/>
      <c r="CO7" s="1097"/>
      <c r="CP7" s="1097"/>
      <c r="CQ7" s="1098"/>
      <c r="CR7" s="1096">
        <v>9</v>
      </c>
      <c r="CS7" s="1097"/>
      <c r="CT7" s="1097"/>
      <c r="CU7" s="1097"/>
      <c r="CV7" s="1098"/>
      <c r="CW7" s="1096" t="s">
        <v>576</v>
      </c>
      <c r="CX7" s="1097"/>
      <c r="CY7" s="1097"/>
      <c r="CZ7" s="1097"/>
      <c r="DA7" s="1098"/>
      <c r="DB7" s="1096" t="s">
        <v>576</v>
      </c>
      <c r="DC7" s="1097"/>
      <c r="DD7" s="1097"/>
      <c r="DE7" s="1097"/>
      <c r="DF7" s="1098"/>
      <c r="DG7" s="1096" t="s">
        <v>576</v>
      </c>
      <c r="DH7" s="1097"/>
      <c r="DI7" s="1097"/>
      <c r="DJ7" s="1097"/>
      <c r="DK7" s="1098"/>
      <c r="DL7" s="1096" t="s">
        <v>576</v>
      </c>
      <c r="DM7" s="1097"/>
      <c r="DN7" s="1097"/>
      <c r="DO7" s="1097"/>
      <c r="DP7" s="1098"/>
      <c r="DQ7" s="1096" t="s">
        <v>576</v>
      </c>
      <c r="DR7" s="1097"/>
      <c r="DS7" s="1097"/>
      <c r="DT7" s="1097"/>
      <c r="DU7" s="1098"/>
      <c r="DV7" s="1099"/>
      <c r="DW7" s="1100"/>
      <c r="DX7" s="1100"/>
      <c r="DY7" s="1100"/>
      <c r="DZ7" s="1101"/>
      <c r="EA7" s="230"/>
    </row>
    <row r="8" spans="1:131" s="231" customFormat="1" ht="26.25" customHeight="1" x14ac:dyDescent="0.15">
      <c r="A8" s="234">
        <v>2</v>
      </c>
      <c r="B8" s="1030" t="s">
        <v>389</v>
      </c>
      <c r="C8" s="1031"/>
      <c r="D8" s="1031"/>
      <c r="E8" s="1031"/>
      <c r="F8" s="1031"/>
      <c r="G8" s="1031"/>
      <c r="H8" s="1031"/>
      <c r="I8" s="1031"/>
      <c r="J8" s="1031"/>
      <c r="K8" s="1031"/>
      <c r="L8" s="1031"/>
      <c r="M8" s="1031"/>
      <c r="N8" s="1031"/>
      <c r="O8" s="1031"/>
      <c r="P8" s="1032"/>
      <c r="Q8" s="1038">
        <v>8</v>
      </c>
      <c r="R8" s="1039"/>
      <c r="S8" s="1039"/>
      <c r="T8" s="1039"/>
      <c r="U8" s="1039"/>
      <c r="V8" s="1039">
        <v>7</v>
      </c>
      <c r="W8" s="1039"/>
      <c r="X8" s="1039"/>
      <c r="Y8" s="1039"/>
      <c r="Z8" s="1039"/>
      <c r="AA8" s="1039">
        <f>Q8-V8</f>
        <v>1</v>
      </c>
      <c r="AB8" s="1039"/>
      <c r="AC8" s="1039"/>
      <c r="AD8" s="1039"/>
      <c r="AE8" s="1040"/>
      <c r="AF8" s="1035">
        <v>1</v>
      </c>
      <c r="AG8" s="1036"/>
      <c r="AH8" s="1036"/>
      <c r="AI8" s="1036"/>
      <c r="AJ8" s="1037"/>
      <c r="AK8" s="1080" t="s">
        <v>576</v>
      </c>
      <c r="AL8" s="1081"/>
      <c r="AM8" s="1081"/>
      <c r="AN8" s="1081"/>
      <c r="AO8" s="1081"/>
      <c r="AP8" s="1081" t="s">
        <v>576</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391</v>
      </c>
      <c r="B23" s="937" t="s">
        <v>392</v>
      </c>
      <c r="C23" s="938"/>
      <c r="D23" s="938"/>
      <c r="E23" s="938"/>
      <c r="F23" s="938"/>
      <c r="G23" s="938"/>
      <c r="H23" s="938"/>
      <c r="I23" s="938"/>
      <c r="J23" s="938"/>
      <c r="K23" s="938"/>
      <c r="L23" s="938"/>
      <c r="M23" s="938"/>
      <c r="N23" s="938"/>
      <c r="O23" s="938"/>
      <c r="P23" s="948"/>
      <c r="Q23" s="1067">
        <v>14267</v>
      </c>
      <c r="R23" s="1061"/>
      <c r="S23" s="1061"/>
      <c r="T23" s="1061"/>
      <c r="U23" s="1061"/>
      <c r="V23" s="1061">
        <v>13267</v>
      </c>
      <c r="W23" s="1061"/>
      <c r="X23" s="1061"/>
      <c r="Y23" s="1061"/>
      <c r="Z23" s="1061"/>
      <c r="AA23" s="1061">
        <v>1000</v>
      </c>
      <c r="AB23" s="1061"/>
      <c r="AC23" s="1061"/>
      <c r="AD23" s="1061"/>
      <c r="AE23" s="1068"/>
      <c r="AF23" s="1069">
        <v>545</v>
      </c>
      <c r="AG23" s="1061"/>
      <c r="AH23" s="1061"/>
      <c r="AI23" s="1061"/>
      <c r="AJ23" s="1070"/>
      <c r="AK23" s="1071"/>
      <c r="AL23" s="1072"/>
      <c r="AM23" s="1072"/>
      <c r="AN23" s="1072"/>
      <c r="AO23" s="1072"/>
      <c r="AP23" s="1061">
        <v>4827</v>
      </c>
      <c r="AQ23" s="1061"/>
      <c r="AR23" s="1061"/>
      <c r="AS23" s="1061"/>
      <c r="AT23" s="1061"/>
      <c r="AU23" s="1062"/>
      <c r="AV23" s="1062"/>
      <c r="AW23" s="1062"/>
      <c r="AX23" s="1062"/>
      <c r="AY23" s="1063"/>
      <c r="AZ23" s="1064" t="s">
        <v>128</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403</v>
      </c>
      <c r="C28" s="1048"/>
      <c r="D28" s="1048"/>
      <c r="E28" s="1048"/>
      <c r="F28" s="1048"/>
      <c r="G28" s="1048"/>
      <c r="H28" s="1048"/>
      <c r="I28" s="1048"/>
      <c r="J28" s="1048"/>
      <c r="K28" s="1048"/>
      <c r="L28" s="1048"/>
      <c r="M28" s="1048"/>
      <c r="N28" s="1048"/>
      <c r="O28" s="1048"/>
      <c r="P28" s="1049"/>
      <c r="Q28" s="1050">
        <v>2276</v>
      </c>
      <c r="R28" s="1051"/>
      <c r="S28" s="1051"/>
      <c r="T28" s="1051"/>
      <c r="U28" s="1051"/>
      <c r="V28" s="1051">
        <v>2230</v>
      </c>
      <c r="W28" s="1051"/>
      <c r="X28" s="1051"/>
      <c r="Y28" s="1051"/>
      <c r="Z28" s="1051"/>
      <c r="AA28" s="1051">
        <f>Q28-V28</f>
        <v>46</v>
      </c>
      <c r="AB28" s="1051"/>
      <c r="AC28" s="1051"/>
      <c r="AD28" s="1051"/>
      <c r="AE28" s="1052"/>
      <c r="AF28" s="1053">
        <v>46</v>
      </c>
      <c r="AG28" s="1051"/>
      <c r="AH28" s="1051"/>
      <c r="AI28" s="1051"/>
      <c r="AJ28" s="1054"/>
      <c r="AK28" s="1042">
        <v>170</v>
      </c>
      <c r="AL28" s="1043"/>
      <c r="AM28" s="1043"/>
      <c r="AN28" s="1043"/>
      <c r="AO28" s="1043"/>
      <c r="AP28" s="1043" t="s">
        <v>576</v>
      </c>
      <c r="AQ28" s="1043"/>
      <c r="AR28" s="1043"/>
      <c r="AS28" s="1043"/>
      <c r="AT28" s="1043"/>
      <c r="AU28" s="1043" t="s">
        <v>576</v>
      </c>
      <c r="AV28" s="1043"/>
      <c r="AW28" s="1043"/>
      <c r="AX28" s="1043"/>
      <c r="AY28" s="1043"/>
      <c r="AZ28" s="1044" t="s">
        <v>576</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404</v>
      </c>
      <c r="C29" s="1031"/>
      <c r="D29" s="1031"/>
      <c r="E29" s="1031"/>
      <c r="F29" s="1031"/>
      <c r="G29" s="1031"/>
      <c r="H29" s="1031"/>
      <c r="I29" s="1031"/>
      <c r="J29" s="1031"/>
      <c r="K29" s="1031"/>
      <c r="L29" s="1031"/>
      <c r="M29" s="1031"/>
      <c r="N29" s="1031"/>
      <c r="O29" s="1031"/>
      <c r="P29" s="1032"/>
      <c r="Q29" s="1038">
        <v>2287</v>
      </c>
      <c r="R29" s="1039"/>
      <c r="S29" s="1039"/>
      <c r="T29" s="1039"/>
      <c r="U29" s="1039"/>
      <c r="V29" s="1039">
        <v>2178</v>
      </c>
      <c r="W29" s="1039"/>
      <c r="X29" s="1039"/>
      <c r="Y29" s="1039"/>
      <c r="Z29" s="1039"/>
      <c r="AA29" s="1039">
        <f>Q29-V29</f>
        <v>109</v>
      </c>
      <c r="AB29" s="1039"/>
      <c r="AC29" s="1039"/>
      <c r="AD29" s="1039"/>
      <c r="AE29" s="1040"/>
      <c r="AF29" s="1035">
        <v>109</v>
      </c>
      <c r="AG29" s="1036"/>
      <c r="AH29" s="1036"/>
      <c r="AI29" s="1036"/>
      <c r="AJ29" s="1037"/>
      <c r="AK29" s="980">
        <v>357</v>
      </c>
      <c r="AL29" s="971"/>
      <c r="AM29" s="971"/>
      <c r="AN29" s="971"/>
      <c r="AO29" s="971"/>
      <c r="AP29" s="971" t="s">
        <v>576</v>
      </c>
      <c r="AQ29" s="971"/>
      <c r="AR29" s="971"/>
      <c r="AS29" s="971"/>
      <c r="AT29" s="971"/>
      <c r="AU29" s="971" t="s">
        <v>576</v>
      </c>
      <c r="AV29" s="971"/>
      <c r="AW29" s="971"/>
      <c r="AX29" s="971"/>
      <c r="AY29" s="971"/>
      <c r="AZ29" s="1041" t="s">
        <v>576</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405</v>
      </c>
      <c r="C30" s="1031"/>
      <c r="D30" s="1031"/>
      <c r="E30" s="1031"/>
      <c r="F30" s="1031"/>
      <c r="G30" s="1031"/>
      <c r="H30" s="1031"/>
      <c r="I30" s="1031"/>
      <c r="J30" s="1031"/>
      <c r="K30" s="1031"/>
      <c r="L30" s="1031"/>
      <c r="M30" s="1031"/>
      <c r="N30" s="1031"/>
      <c r="O30" s="1031"/>
      <c r="P30" s="1032"/>
      <c r="Q30" s="1038">
        <v>265</v>
      </c>
      <c r="R30" s="1039"/>
      <c r="S30" s="1039"/>
      <c r="T30" s="1039"/>
      <c r="U30" s="1039"/>
      <c r="V30" s="1039">
        <v>257</v>
      </c>
      <c r="W30" s="1039"/>
      <c r="X30" s="1039"/>
      <c r="Y30" s="1039"/>
      <c r="Z30" s="1039"/>
      <c r="AA30" s="1039">
        <f t="shared" ref="AA30:AA33" si="0">Q30-V30</f>
        <v>8</v>
      </c>
      <c r="AB30" s="1039"/>
      <c r="AC30" s="1039"/>
      <c r="AD30" s="1039"/>
      <c r="AE30" s="1040"/>
      <c r="AF30" s="1035">
        <v>8</v>
      </c>
      <c r="AG30" s="1036"/>
      <c r="AH30" s="1036"/>
      <c r="AI30" s="1036"/>
      <c r="AJ30" s="1037"/>
      <c r="AK30" s="980">
        <v>67</v>
      </c>
      <c r="AL30" s="971"/>
      <c r="AM30" s="971"/>
      <c r="AN30" s="971"/>
      <c r="AO30" s="971"/>
      <c r="AP30" s="971" t="s">
        <v>576</v>
      </c>
      <c r="AQ30" s="971"/>
      <c r="AR30" s="971"/>
      <c r="AS30" s="971"/>
      <c r="AT30" s="971"/>
      <c r="AU30" s="971" t="s">
        <v>576</v>
      </c>
      <c r="AV30" s="971"/>
      <c r="AW30" s="971"/>
      <c r="AX30" s="971"/>
      <c r="AY30" s="971"/>
      <c r="AZ30" s="1041" t="s">
        <v>576</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406</v>
      </c>
      <c r="C31" s="1031"/>
      <c r="D31" s="1031"/>
      <c r="E31" s="1031"/>
      <c r="F31" s="1031"/>
      <c r="G31" s="1031"/>
      <c r="H31" s="1031"/>
      <c r="I31" s="1031"/>
      <c r="J31" s="1031"/>
      <c r="K31" s="1031"/>
      <c r="L31" s="1031"/>
      <c r="M31" s="1031"/>
      <c r="N31" s="1031"/>
      <c r="O31" s="1031"/>
      <c r="P31" s="1032"/>
      <c r="Q31" s="1038">
        <v>896</v>
      </c>
      <c r="R31" s="1039"/>
      <c r="S31" s="1039"/>
      <c r="T31" s="1039"/>
      <c r="U31" s="1039"/>
      <c r="V31" s="1039">
        <v>876</v>
      </c>
      <c r="W31" s="1039"/>
      <c r="X31" s="1039"/>
      <c r="Y31" s="1039"/>
      <c r="Z31" s="1039"/>
      <c r="AA31" s="1039">
        <f t="shared" si="0"/>
        <v>20</v>
      </c>
      <c r="AB31" s="1039"/>
      <c r="AC31" s="1039"/>
      <c r="AD31" s="1039"/>
      <c r="AE31" s="1040"/>
      <c r="AF31" s="1035">
        <v>415</v>
      </c>
      <c r="AG31" s="1036"/>
      <c r="AH31" s="1036"/>
      <c r="AI31" s="1036"/>
      <c r="AJ31" s="1037"/>
      <c r="AK31" s="980">
        <v>96</v>
      </c>
      <c r="AL31" s="971"/>
      <c r="AM31" s="971"/>
      <c r="AN31" s="971"/>
      <c r="AO31" s="971"/>
      <c r="AP31" s="971">
        <v>1112</v>
      </c>
      <c r="AQ31" s="971"/>
      <c r="AR31" s="971"/>
      <c r="AS31" s="971"/>
      <c r="AT31" s="971"/>
      <c r="AU31" s="971">
        <v>295</v>
      </c>
      <c r="AV31" s="971"/>
      <c r="AW31" s="971"/>
      <c r="AX31" s="971"/>
      <c r="AY31" s="971"/>
      <c r="AZ31" s="1041" t="s">
        <v>576</v>
      </c>
      <c r="BA31" s="1041"/>
      <c r="BB31" s="1041"/>
      <c r="BC31" s="1041"/>
      <c r="BD31" s="1041"/>
      <c r="BE31" s="972" t="s">
        <v>407</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408</v>
      </c>
      <c r="C32" s="1031"/>
      <c r="D32" s="1031"/>
      <c r="E32" s="1031"/>
      <c r="F32" s="1031"/>
      <c r="G32" s="1031"/>
      <c r="H32" s="1031"/>
      <c r="I32" s="1031"/>
      <c r="J32" s="1031"/>
      <c r="K32" s="1031"/>
      <c r="L32" s="1031"/>
      <c r="M32" s="1031"/>
      <c r="N32" s="1031"/>
      <c r="O32" s="1031"/>
      <c r="P32" s="1032"/>
      <c r="Q32" s="1038">
        <v>944</v>
      </c>
      <c r="R32" s="1039"/>
      <c r="S32" s="1039"/>
      <c r="T32" s="1039"/>
      <c r="U32" s="1039"/>
      <c r="V32" s="1039">
        <v>864</v>
      </c>
      <c r="W32" s="1039"/>
      <c r="X32" s="1039"/>
      <c r="Y32" s="1039"/>
      <c r="Z32" s="1039"/>
      <c r="AA32" s="1039">
        <f t="shared" si="0"/>
        <v>80</v>
      </c>
      <c r="AB32" s="1039"/>
      <c r="AC32" s="1039"/>
      <c r="AD32" s="1039"/>
      <c r="AE32" s="1040"/>
      <c r="AF32" s="1035">
        <v>209</v>
      </c>
      <c r="AG32" s="1036"/>
      <c r="AH32" s="1036"/>
      <c r="AI32" s="1036"/>
      <c r="AJ32" s="1037"/>
      <c r="AK32" s="980">
        <v>456</v>
      </c>
      <c r="AL32" s="971"/>
      <c r="AM32" s="971"/>
      <c r="AN32" s="971"/>
      <c r="AO32" s="971"/>
      <c r="AP32" s="971">
        <v>3603</v>
      </c>
      <c r="AQ32" s="971"/>
      <c r="AR32" s="971"/>
      <c r="AS32" s="971"/>
      <c r="AT32" s="971"/>
      <c r="AU32" s="971">
        <v>2209</v>
      </c>
      <c r="AV32" s="971"/>
      <c r="AW32" s="971"/>
      <c r="AX32" s="971"/>
      <c r="AY32" s="971"/>
      <c r="AZ32" s="1041" t="s">
        <v>576</v>
      </c>
      <c r="BA32" s="1041"/>
      <c r="BB32" s="1041"/>
      <c r="BC32" s="1041"/>
      <c r="BD32" s="1041"/>
      <c r="BE32" s="972" t="s">
        <v>407</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409</v>
      </c>
      <c r="C33" s="1031"/>
      <c r="D33" s="1031"/>
      <c r="E33" s="1031"/>
      <c r="F33" s="1031"/>
      <c r="G33" s="1031"/>
      <c r="H33" s="1031"/>
      <c r="I33" s="1031"/>
      <c r="J33" s="1031"/>
      <c r="K33" s="1031"/>
      <c r="L33" s="1031"/>
      <c r="M33" s="1031"/>
      <c r="N33" s="1031"/>
      <c r="O33" s="1031"/>
      <c r="P33" s="1032"/>
      <c r="Q33" s="1038">
        <v>10</v>
      </c>
      <c r="R33" s="1039"/>
      <c r="S33" s="1039"/>
      <c r="T33" s="1039"/>
      <c r="U33" s="1039"/>
      <c r="V33" s="1039">
        <v>9</v>
      </c>
      <c r="W33" s="1039"/>
      <c r="X33" s="1039"/>
      <c r="Y33" s="1039"/>
      <c r="Z33" s="1039"/>
      <c r="AA33" s="1039">
        <f t="shared" si="0"/>
        <v>1</v>
      </c>
      <c r="AB33" s="1039"/>
      <c r="AC33" s="1039"/>
      <c r="AD33" s="1039"/>
      <c r="AE33" s="1040"/>
      <c r="AF33" s="1035">
        <v>1</v>
      </c>
      <c r="AG33" s="1036"/>
      <c r="AH33" s="1036"/>
      <c r="AI33" s="1036"/>
      <c r="AJ33" s="1037"/>
      <c r="AK33" s="980">
        <v>10</v>
      </c>
      <c r="AL33" s="971"/>
      <c r="AM33" s="971"/>
      <c r="AN33" s="971"/>
      <c r="AO33" s="971"/>
      <c r="AP33" s="971" t="s">
        <v>576</v>
      </c>
      <c r="AQ33" s="971"/>
      <c r="AR33" s="971"/>
      <c r="AS33" s="971"/>
      <c r="AT33" s="971"/>
      <c r="AU33" s="971" t="s">
        <v>576</v>
      </c>
      <c r="AV33" s="971"/>
      <c r="AW33" s="971"/>
      <c r="AX33" s="971"/>
      <c r="AY33" s="971"/>
      <c r="AZ33" s="1041" t="s">
        <v>576</v>
      </c>
      <c r="BA33" s="1041"/>
      <c r="BB33" s="1041"/>
      <c r="BC33" s="1041"/>
      <c r="BD33" s="1041"/>
      <c r="BE33" s="972" t="s">
        <v>410</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391</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786</v>
      </c>
      <c r="AG63" s="959"/>
      <c r="AH63" s="959"/>
      <c r="AI63" s="959"/>
      <c r="AJ63" s="1022"/>
      <c r="AK63" s="1023"/>
      <c r="AL63" s="963"/>
      <c r="AM63" s="963"/>
      <c r="AN63" s="963"/>
      <c r="AO63" s="963"/>
      <c r="AP63" s="959">
        <v>4715</v>
      </c>
      <c r="AQ63" s="959"/>
      <c r="AR63" s="959"/>
      <c r="AS63" s="959"/>
      <c r="AT63" s="959"/>
      <c r="AU63" s="959">
        <v>440</v>
      </c>
      <c r="AV63" s="959"/>
      <c r="AW63" s="959"/>
      <c r="AX63" s="959"/>
      <c r="AY63" s="959"/>
      <c r="AZ63" s="1017"/>
      <c r="BA63" s="1017"/>
      <c r="BB63" s="1017"/>
      <c r="BC63" s="1017"/>
      <c r="BD63" s="1017"/>
      <c r="BE63" s="960"/>
      <c r="BF63" s="960"/>
      <c r="BG63" s="960"/>
      <c r="BH63" s="960"/>
      <c r="BI63" s="961"/>
      <c r="BJ63" s="1018" t="s">
        <v>128</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417</v>
      </c>
      <c r="AQ66" s="1002"/>
      <c r="AR66" s="1002"/>
      <c r="AS66" s="1002"/>
      <c r="AT66" s="1003"/>
      <c r="AU66" s="1001" t="s">
        <v>418</v>
      </c>
      <c r="AV66" s="1002"/>
      <c r="AW66" s="1002"/>
      <c r="AX66" s="1002"/>
      <c r="AY66" s="1003"/>
      <c r="AZ66" s="1001" t="s">
        <v>378</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577</v>
      </c>
      <c r="C68" s="986"/>
      <c r="D68" s="986"/>
      <c r="E68" s="986"/>
      <c r="F68" s="986"/>
      <c r="G68" s="986"/>
      <c r="H68" s="986"/>
      <c r="I68" s="986"/>
      <c r="J68" s="986"/>
      <c r="K68" s="986"/>
      <c r="L68" s="986"/>
      <c r="M68" s="986"/>
      <c r="N68" s="986"/>
      <c r="O68" s="986"/>
      <c r="P68" s="987"/>
      <c r="Q68" s="988">
        <v>2831</v>
      </c>
      <c r="R68" s="982"/>
      <c r="S68" s="982"/>
      <c r="T68" s="982"/>
      <c r="U68" s="982"/>
      <c r="V68" s="982">
        <v>2666</v>
      </c>
      <c r="W68" s="982"/>
      <c r="X68" s="982"/>
      <c r="Y68" s="982"/>
      <c r="Z68" s="982"/>
      <c r="AA68" s="982">
        <v>165</v>
      </c>
      <c r="AB68" s="982"/>
      <c r="AC68" s="982"/>
      <c r="AD68" s="982"/>
      <c r="AE68" s="982"/>
      <c r="AF68" s="982">
        <v>103</v>
      </c>
      <c r="AG68" s="982"/>
      <c r="AH68" s="982"/>
      <c r="AI68" s="982"/>
      <c r="AJ68" s="982"/>
      <c r="AK68" s="982">
        <v>62</v>
      </c>
      <c r="AL68" s="982"/>
      <c r="AM68" s="982"/>
      <c r="AN68" s="982"/>
      <c r="AO68" s="982"/>
      <c r="AP68" s="982">
        <v>1218</v>
      </c>
      <c r="AQ68" s="982"/>
      <c r="AR68" s="982"/>
      <c r="AS68" s="982"/>
      <c r="AT68" s="982"/>
      <c r="AU68" s="982"/>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578</v>
      </c>
      <c r="C69" s="975"/>
      <c r="D69" s="975"/>
      <c r="E69" s="975"/>
      <c r="F69" s="975"/>
      <c r="G69" s="975"/>
      <c r="H69" s="975"/>
      <c r="I69" s="975"/>
      <c r="J69" s="975"/>
      <c r="K69" s="975"/>
      <c r="L69" s="975"/>
      <c r="M69" s="975"/>
      <c r="N69" s="975"/>
      <c r="O69" s="975"/>
      <c r="P69" s="976"/>
      <c r="Q69" s="977">
        <v>206</v>
      </c>
      <c r="R69" s="971"/>
      <c r="S69" s="971"/>
      <c r="T69" s="971"/>
      <c r="U69" s="971"/>
      <c r="V69" s="971">
        <v>390</v>
      </c>
      <c r="W69" s="971"/>
      <c r="X69" s="971"/>
      <c r="Y69" s="971"/>
      <c r="Z69" s="971"/>
      <c r="AA69" s="971">
        <v>-184</v>
      </c>
      <c r="AB69" s="971"/>
      <c r="AC69" s="971"/>
      <c r="AD69" s="971"/>
      <c r="AE69" s="971"/>
      <c r="AF69" s="971" t="s">
        <v>576</v>
      </c>
      <c r="AG69" s="971"/>
      <c r="AH69" s="971"/>
      <c r="AI69" s="971"/>
      <c r="AJ69" s="971"/>
      <c r="AK69" s="971">
        <v>475</v>
      </c>
      <c r="AL69" s="971"/>
      <c r="AM69" s="971"/>
      <c r="AN69" s="971"/>
      <c r="AO69" s="971"/>
      <c r="AP69" s="971">
        <v>1281</v>
      </c>
      <c r="AQ69" s="971"/>
      <c r="AR69" s="971"/>
      <c r="AS69" s="971"/>
      <c r="AT69" s="971"/>
      <c r="AU69" s="971"/>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579</v>
      </c>
      <c r="C70" s="975"/>
      <c r="D70" s="975"/>
      <c r="E70" s="975"/>
      <c r="F70" s="975"/>
      <c r="G70" s="975"/>
      <c r="H70" s="975"/>
      <c r="I70" s="975"/>
      <c r="J70" s="975"/>
      <c r="K70" s="975"/>
      <c r="L70" s="975"/>
      <c r="M70" s="975"/>
      <c r="N70" s="975"/>
      <c r="O70" s="975"/>
      <c r="P70" s="976"/>
      <c r="Q70" s="977">
        <v>0</v>
      </c>
      <c r="R70" s="971"/>
      <c r="S70" s="971"/>
      <c r="T70" s="971"/>
      <c r="U70" s="971"/>
      <c r="V70" s="971">
        <v>0</v>
      </c>
      <c r="W70" s="971"/>
      <c r="X70" s="971"/>
      <c r="Y70" s="971"/>
      <c r="Z70" s="971"/>
      <c r="AA70" s="971">
        <v>0</v>
      </c>
      <c r="AB70" s="971"/>
      <c r="AC70" s="971"/>
      <c r="AD70" s="971"/>
      <c r="AE70" s="971"/>
      <c r="AF70" s="971">
        <v>9</v>
      </c>
      <c r="AG70" s="971"/>
      <c r="AH70" s="971"/>
      <c r="AI70" s="971"/>
      <c r="AJ70" s="971"/>
      <c r="AK70" s="971" t="s">
        <v>576</v>
      </c>
      <c r="AL70" s="971"/>
      <c r="AM70" s="971"/>
      <c r="AN70" s="971"/>
      <c r="AO70" s="971"/>
      <c r="AP70" s="971" t="s">
        <v>576</v>
      </c>
      <c r="AQ70" s="971"/>
      <c r="AR70" s="971"/>
      <c r="AS70" s="971"/>
      <c r="AT70" s="971"/>
      <c r="AU70" s="971"/>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580</v>
      </c>
      <c r="C71" s="975"/>
      <c r="D71" s="975"/>
      <c r="E71" s="975"/>
      <c r="F71" s="975"/>
      <c r="G71" s="975"/>
      <c r="H71" s="975"/>
      <c r="I71" s="975"/>
      <c r="J71" s="975"/>
      <c r="K71" s="975"/>
      <c r="L71" s="975"/>
      <c r="M71" s="975"/>
      <c r="N71" s="975"/>
      <c r="O71" s="975"/>
      <c r="P71" s="976"/>
      <c r="Q71" s="977">
        <v>12629</v>
      </c>
      <c r="R71" s="971"/>
      <c r="S71" s="971"/>
      <c r="T71" s="971"/>
      <c r="U71" s="971"/>
      <c r="V71" s="971">
        <v>12063</v>
      </c>
      <c r="W71" s="971"/>
      <c r="X71" s="971"/>
      <c r="Y71" s="971"/>
      <c r="Z71" s="971"/>
      <c r="AA71" s="971">
        <v>566</v>
      </c>
      <c r="AB71" s="971"/>
      <c r="AC71" s="971"/>
      <c r="AD71" s="971"/>
      <c r="AE71" s="971"/>
      <c r="AF71" s="971">
        <v>566</v>
      </c>
      <c r="AG71" s="971"/>
      <c r="AH71" s="971"/>
      <c r="AI71" s="971"/>
      <c r="AJ71" s="971"/>
      <c r="AK71" s="971">
        <v>2179</v>
      </c>
      <c r="AL71" s="971"/>
      <c r="AM71" s="971"/>
      <c r="AN71" s="971"/>
      <c r="AO71" s="971"/>
      <c r="AP71" s="971" t="s">
        <v>576</v>
      </c>
      <c r="AQ71" s="971"/>
      <c r="AR71" s="971"/>
      <c r="AS71" s="971"/>
      <c r="AT71" s="971"/>
      <c r="AU71" s="971"/>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581</v>
      </c>
      <c r="C72" s="975"/>
      <c r="D72" s="975"/>
      <c r="E72" s="975"/>
      <c r="F72" s="975"/>
      <c r="G72" s="975"/>
      <c r="H72" s="975"/>
      <c r="I72" s="975"/>
      <c r="J72" s="975"/>
      <c r="K72" s="975"/>
      <c r="L72" s="975"/>
      <c r="M72" s="975"/>
      <c r="N72" s="975"/>
      <c r="O72" s="975"/>
      <c r="P72" s="976"/>
      <c r="Q72" s="977">
        <v>865</v>
      </c>
      <c r="R72" s="971"/>
      <c r="S72" s="971"/>
      <c r="T72" s="971"/>
      <c r="U72" s="971"/>
      <c r="V72" s="971">
        <v>863</v>
      </c>
      <c r="W72" s="971"/>
      <c r="X72" s="971"/>
      <c r="Y72" s="971"/>
      <c r="Z72" s="971"/>
      <c r="AA72" s="971">
        <v>2</v>
      </c>
      <c r="AB72" s="971"/>
      <c r="AC72" s="971"/>
      <c r="AD72" s="971"/>
      <c r="AE72" s="971"/>
      <c r="AF72" s="971">
        <v>2</v>
      </c>
      <c r="AG72" s="971"/>
      <c r="AH72" s="971"/>
      <c r="AI72" s="971"/>
      <c r="AJ72" s="971"/>
      <c r="AK72" s="971">
        <v>2</v>
      </c>
      <c r="AL72" s="971"/>
      <c r="AM72" s="971"/>
      <c r="AN72" s="971"/>
      <c r="AO72" s="971"/>
      <c r="AP72" s="971" t="s">
        <v>576</v>
      </c>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582</v>
      </c>
      <c r="C73" s="975"/>
      <c r="D73" s="975"/>
      <c r="E73" s="975"/>
      <c r="F73" s="975"/>
      <c r="G73" s="975"/>
      <c r="H73" s="975"/>
      <c r="I73" s="975"/>
      <c r="J73" s="975"/>
      <c r="K73" s="975"/>
      <c r="L73" s="975"/>
      <c r="M73" s="975"/>
      <c r="N73" s="975"/>
      <c r="O73" s="975"/>
      <c r="P73" s="976"/>
      <c r="Q73" s="977">
        <v>174</v>
      </c>
      <c r="R73" s="971"/>
      <c r="S73" s="971"/>
      <c r="T73" s="971"/>
      <c r="U73" s="971"/>
      <c r="V73" s="971">
        <v>171</v>
      </c>
      <c r="W73" s="971"/>
      <c r="X73" s="971"/>
      <c r="Y73" s="971"/>
      <c r="Z73" s="971"/>
      <c r="AA73" s="971">
        <v>3</v>
      </c>
      <c r="AB73" s="971"/>
      <c r="AC73" s="971"/>
      <c r="AD73" s="971"/>
      <c r="AE73" s="971"/>
      <c r="AF73" s="971">
        <v>3</v>
      </c>
      <c r="AG73" s="971"/>
      <c r="AH73" s="971"/>
      <c r="AI73" s="971"/>
      <c r="AJ73" s="971"/>
      <c r="AK73" s="971">
        <v>5</v>
      </c>
      <c r="AL73" s="971"/>
      <c r="AM73" s="971"/>
      <c r="AN73" s="971"/>
      <c r="AO73" s="971"/>
      <c r="AP73" s="971" t="s">
        <v>576</v>
      </c>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583</v>
      </c>
      <c r="C74" s="975"/>
      <c r="D74" s="975"/>
      <c r="E74" s="975"/>
      <c r="F74" s="975"/>
      <c r="G74" s="975"/>
      <c r="H74" s="975"/>
      <c r="I74" s="975"/>
      <c r="J74" s="975"/>
      <c r="K74" s="975"/>
      <c r="L74" s="975"/>
      <c r="M74" s="975"/>
      <c r="N74" s="975"/>
      <c r="O74" s="975"/>
      <c r="P74" s="976"/>
      <c r="Q74" s="977">
        <v>245</v>
      </c>
      <c r="R74" s="971"/>
      <c r="S74" s="971"/>
      <c r="T74" s="971"/>
      <c r="U74" s="971"/>
      <c r="V74" s="971">
        <v>185</v>
      </c>
      <c r="W74" s="971"/>
      <c r="X74" s="971"/>
      <c r="Y74" s="971"/>
      <c r="Z74" s="971"/>
      <c r="AA74" s="971">
        <v>61</v>
      </c>
      <c r="AB74" s="971"/>
      <c r="AC74" s="971"/>
      <c r="AD74" s="971"/>
      <c r="AE74" s="971"/>
      <c r="AF74" s="971">
        <v>61</v>
      </c>
      <c r="AG74" s="971"/>
      <c r="AH74" s="971"/>
      <c r="AI74" s="971"/>
      <c r="AJ74" s="971"/>
      <c r="AK74" s="971">
        <v>35</v>
      </c>
      <c r="AL74" s="971"/>
      <c r="AM74" s="971"/>
      <c r="AN74" s="971"/>
      <c r="AO74" s="971"/>
      <c r="AP74" s="971" t="s">
        <v>576</v>
      </c>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t="s">
        <v>584</v>
      </c>
      <c r="C75" s="975"/>
      <c r="D75" s="975"/>
      <c r="E75" s="975"/>
      <c r="F75" s="975"/>
      <c r="G75" s="975"/>
      <c r="H75" s="975"/>
      <c r="I75" s="975"/>
      <c r="J75" s="975"/>
      <c r="K75" s="975"/>
      <c r="L75" s="975"/>
      <c r="M75" s="975"/>
      <c r="N75" s="975"/>
      <c r="O75" s="975"/>
      <c r="P75" s="976"/>
      <c r="Q75" s="978">
        <v>2</v>
      </c>
      <c r="R75" s="979"/>
      <c r="S75" s="979"/>
      <c r="T75" s="979"/>
      <c r="U75" s="980"/>
      <c r="V75" s="981">
        <v>1</v>
      </c>
      <c r="W75" s="979"/>
      <c r="X75" s="979"/>
      <c r="Y75" s="979"/>
      <c r="Z75" s="980"/>
      <c r="AA75" s="981">
        <v>0</v>
      </c>
      <c r="AB75" s="979"/>
      <c r="AC75" s="979"/>
      <c r="AD75" s="979"/>
      <c r="AE75" s="980"/>
      <c r="AF75" s="981">
        <v>0</v>
      </c>
      <c r="AG75" s="979"/>
      <c r="AH75" s="979"/>
      <c r="AI75" s="979"/>
      <c r="AJ75" s="980"/>
      <c r="AK75" s="981" t="s">
        <v>576</v>
      </c>
      <c r="AL75" s="979"/>
      <c r="AM75" s="979"/>
      <c r="AN75" s="979"/>
      <c r="AO75" s="980"/>
      <c r="AP75" s="981" t="s">
        <v>576</v>
      </c>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t="s">
        <v>585</v>
      </c>
      <c r="C76" s="975"/>
      <c r="D76" s="975"/>
      <c r="E76" s="975"/>
      <c r="F76" s="975"/>
      <c r="G76" s="975"/>
      <c r="H76" s="975"/>
      <c r="I76" s="975"/>
      <c r="J76" s="975"/>
      <c r="K76" s="975"/>
      <c r="L76" s="975"/>
      <c r="M76" s="975"/>
      <c r="N76" s="975"/>
      <c r="O76" s="975"/>
      <c r="P76" s="976"/>
      <c r="Q76" s="978">
        <v>2</v>
      </c>
      <c r="R76" s="979"/>
      <c r="S76" s="979"/>
      <c r="T76" s="979"/>
      <c r="U76" s="980"/>
      <c r="V76" s="981">
        <v>1</v>
      </c>
      <c r="W76" s="979"/>
      <c r="X76" s="979"/>
      <c r="Y76" s="979"/>
      <c r="Z76" s="980"/>
      <c r="AA76" s="981">
        <v>1</v>
      </c>
      <c r="AB76" s="979"/>
      <c r="AC76" s="979"/>
      <c r="AD76" s="979"/>
      <c r="AE76" s="980"/>
      <c r="AF76" s="981">
        <v>1</v>
      </c>
      <c r="AG76" s="979"/>
      <c r="AH76" s="979"/>
      <c r="AI76" s="979"/>
      <c r="AJ76" s="980"/>
      <c r="AK76" s="981" t="s">
        <v>576</v>
      </c>
      <c r="AL76" s="979"/>
      <c r="AM76" s="979"/>
      <c r="AN76" s="979"/>
      <c r="AO76" s="980"/>
      <c r="AP76" s="981" t="s">
        <v>576</v>
      </c>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745</v>
      </c>
      <c r="AG88" s="959"/>
      <c r="AH88" s="959"/>
      <c r="AI88" s="959"/>
      <c r="AJ88" s="959"/>
      <c r="AK88" s="963"/>
      <c r="AL88" s="963"/>
      <c r="AM88" s="963"/>
      <c r="AN88" s="963"/>
      <c r="AO88" s="963"/>
      <c r="AP88" s="959">
        <v>2499</v>
      </c>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v>
      </c>
      <c r="CS102" s="953"/>
      <c r="CT102" s="953"/>
      <c r="CU102" s="953"/>
      <c r="CV102" s="954"/>
      <c r="CW102" s="952" t="s">
        <v>576</v>
      </c>
      <c r="CX102" s="953"/>
      <c r="CY102" s="953"/>
      <c r="CZ102" s="953"/>
      <c r="DA102" s="954"/>
      <c r="DB102" s="952" t="s">
        <v>576</v>
      </c>
      <c r="DC102" s="953"/>
      <c r="DD102" s="953"/>
      <c r="DE102" s="953"/>
      <c r="DF102" s="954"/>
      <c r="DG102" s="952" t="s">
        <v>576</v>
      </c>
      <c r="DH102" s="953"/>
      <c r="DI102" s="953"/>
      <c r="DJ102" s="953"/>
      <c r="DK102" s="954"/>
      <c r="DL102" s="952" t="s">
        <v>576</v>
      </c>
      <c r="DM102" s="953"/>
      <c r="DN102" s="953"/>
      <c r="DO102" s="953"/>
      <c r="DP102" s="954"/>
      <c r="DQ102" s="952" t="s">
        <v>576</v>
      </c>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308</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308</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308</v>
      </c>
      <c r="DR109" s="896"/>
      <c r="DS109" s="896"/>
      <c r="DT109" s="896"/>
      <c r="DU109" s="897"/>
      <c r="DV109" s="898" t="s">
        <v>430</v>
      </c>
      <c r="DW109" s="896"/>
      <c r="DX109" s="896"/>
      <c r="DY109" s="896"/>
      <c r="DZ109" s="929"/>
    </row>
    <row r="110" spans="1:131" s="226"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520588</v>
      </c>
      <c r="AB110" s="889"/>
      <c r="AC110" s="889"/>
      <c r="AD110" s="889"/>
      <c r="AE110" s="890"/>
      <c r="AF110" s="891">
        <v>602509</v>
      </c>
      <c r="AG110" s="889"/>
      <c r="AH110" s="889"/>
      <c r="AI110" s="889"/>
      <c r="AJ110" s="890"/>
      <c r="AK110" s="891">
        <v>619409</v>
      </c>
      <c r="AL110" s="889"/>
      <c r="AM110" s="889"/>
      <c r="AN110" s="889"/>
      <c r="AO110" s="890"/>
      <c r="AP110" s="892">
        <v>8.6</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5407470</v>
      </c>
      <c r="BR110" s="842"/>
      <c r="BS110" s="842"/>
      <c r="BT110" s="842"/>
      <c r="BU110" s="842"/>
      <c r="BV110" s="842">
        <v>5152643</v>
      </c>
      <c r="BW110" s="842"/>
      <c r="BX110" s="842"/>
      <c r="BY110" s="842"/>
      <c r="BZ110" s="842"/>
      <c r="CA110" s="842">
        <v>4827363</v>
      </c>
      <c r="CB110" s="842"/>
      <c r="CC110" s="842"/>
      <c r="CD110" s="842"/>
      <c r="CE110" s="842"/>
      <c r="CF110" s="866">
        <v>67.2</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436</v>
      </c>
      <c r="DM110" s="842"/>
      <c r="DN110" s="842"/>
      <c r="DO110" s="842"/>
      <c r="DP110" s="842"/>
      <c r="DQ110" s="842" t="s">
        <v>436</v>
      </c>
      <c r="DR110" s="842"/>
      <c r="DS110" s="842"/>
      <c r="DT110" s="842"/>
      <c r="DU110" s="842"/>
      <c r="DV110" s="843" t="s">
        <v>436</v>
      </c>
      <c r="DW110" s="843"/>
      <c r="DX110" s="843"/>
      <c r="DY110" s="843"/>
      <c r="DZ110" s="844"/>
    </row>
    <row r="111" spans="1:131" s="226"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128</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128</v>
      </c>
      <c r="BR111" s="817"/>
      <c r="BS111" s="817"/>
      <c r="BT111" s="817"/>
      <c r="BU111" s="817"/>
      <c r="BV111" s="817" t="s">
        <v>128</v>
      </c>
      <c r="BW111" s="817"/>
      <c r="BX111" s="817"/>
      <c r="BY111" s="817"/>
      <c r="BZ111" s="817"/>
      <c r="CA111" s="817" t="s">
        <v>128</v>
      </c>
      <c r="CB111" s="817"/>
      <c r="CC111" s="817"/>
      <c r="CD111" s="817"/>
      <c r="CE111" s="817"/>
      <c r="CF111" s="875" t="s">
        <v>128</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128</v>
      </c>
      <c r="DM111" s="817"/>
      <c r="DN111" s="817"/>
      <c r="DO111" s="817"/>
      <c r="DP111" s="817"/>
      <c r="DQ111" s="817" t="s">
        <v>128</v>
      </c>
      <c r="DR111" s="817"/>
      <c r="DS111" s="817"/>
      <c r="DT111" s="817"/>
      <c r="DU111" s="817"/>
      <c r="DV111" s="794" t="s">
        <v>128</v>
      </c>
      <c r="DW111" s="794"/>
      <c r="DX111" s="794"/>
      <c r="DY111" s="794"/>
      <c r="DZ111" s="795"/>
    </row>
    <row r="112" spans="1:131" s="226"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2605963</v>
      </c>
      <c r="BR112" s="817"/>
      <c r="BS112" s="817"/>
      <c r="BT112" s="817"/>
      <c r="BU112" s="817"/>
      <c r="BV112" s="817">
        <v>2257695</v>
      </c>
      <c r="BW112" s="817"/>
      <c r="BX112" s="817"/>
      <c r="BY112" s="817"/>
      <c r="BZ112" s="817"/>
      <c r="CA112" s="817">
        <v>2503246</v>
      </c>
      <c r="CB112" s="817"/>
      <c r="CC112" s="817"/>
      <c r="CD112" s="817"/>
      <c r="CE112" s="817"/>
      <c r="CF112" s="875">
        <v>34.799999999999997</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128</v>
      </c>
      <c r="DM112" s="817"/>
      <c r="DN112" s="817"/>
      <c r="DO112" s="817"/>
      <c r="DP112" s="817"/>
      <c r="DQ112" s="817" t="s">
        <v>128</v>
      </c>
      <c r="DR112" s="817"/>
      <c r="DS112" s="817"/>
      <c r="DT112" s="817"/>
      <c r="DU112" s="817"/>
      <c r="DV112" s="794" t="s">
        <v>128</v>
      </c>
      <c r="DW112" s="794"/>
      <c r="DX112" s="794"/>
      <c r="DY112" s="794"/>
      <c r="DZ112" s="795"/>
    </row>
    <row r="113" spans="1:130" s="226" customFormat="1" ht="26.25" customHeight="1" x14ac:dyDescent="0.15">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214602</v>
      </c>
      <c r="AB113" s="919"/>
      <c r="AC113" s="919"/>
      <c r="AD113" s="919"/>
      <c r="AE113" s="920"/>
      <c r="AF113" s="921">
        <v>180537</v>
      </c>
      <c r="AG113" s="919"/>
      <c r="AH113" s="919"/>
      <c r="AI113" s="919"/>
      <c r="AJ113" s="920"/>
      <c r="AK113" s="921">
        <v>316698</v>
      </c>
      <c r="AL113" s="919"/>
      <c r="AM113" s="919"/>
      <c r="AN113" s="919"/>
      <c r="AO113" s="920"/>
      <c r="AP113" s="922">
        <v>4.4000000000000004</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1440366</v>
      </c>
      <c r="BR113" s="817"/>
      <c r="BS113" s="817"/>
      <c r="BT113" s="817"/>
      <c r="BU113" s="817"/>
      <c r="BV113" s="817">
        <v>1442798</v>
      </c>
      <c r="BW113" s="817"/>
      <c r="BX113" s="817"/>
      <c r="BY113" s="817"/>
      <c r="BZ113" s="817"/>
      <c r="CA113" s="817">
        <v>1322935</v>
      </c>
      <c r="CB113" s="817"/>
      <c r="CC113" s="817"/>
      <c r="CD113" s="817"/>
      <c r="CE113" s="817"/>
      <c r="CF113" s="875">
        <v>18.399999999999999</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128</v>
      </c>
      <c r="DM113" s="780"/>
      <c r="DN113" s="780"/>
      <c r="DO113" s="780"/>
      <c r="DP113" s="781"/>
      <c r="DQ113" s="782" t="s">
        <v>128</v>
      </c>
      <c r="DR113" s="780"/>
      <c r="DS113" s="780"/>
      <c r="DT113" s="780"/>
      <c r="DU113" s="781"/>
      <c r="DV113" s="824" t="s">
        <v>128</v>
      </c>
      <c r="DW113" s="825"/>
      <c r="DX113" s="825"/>
      <c r="DY113" s="825"/>
      <c r="DZ113" s="826"/>
    </row>
    <row r="114" spans="1:130" s="226"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168421</v>
      </c>
      <c r="AB114" s="780"/>
      <c r="AC114" s="780"/>
      <c r="AD114" s="780"/>
      <c r="AE114" s="781"/>
      <c r="AF114" s="782">
        <v>152192</v>
      </c>
      <c r="AG114" s="780"/>
      <c r="AH114" s="780"/>
      <c r="AI114" s="780"/>
      <c r="AJ114" s="781"/>
      <c r="AK114" s="782">
        <v>153594</v>
      </c>
      <c r="AL114" s="780"/>
      <c r="AM114" s="780"/>
      <c r="AN114" s="780"/>
      <c r="AO114" s="781"/>
      <c r="AP114" s="824">
        <v>2.1</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808367</v>
      </c>
      <c r="BR114" s="817"/>
      <c r="BS114" s="817"/>
      <c r="BT114" s="817"/>
      <c r="BU114" s="817"/>
      <c r="BV114" s="817">
        <v>774001</v>
      </c>
      <c r="BW114" s="817"/>
      <c r="BX114" s="817"/>
      <c r="BY114" s="817"/>
      <c r="BZ114" s="817"/>
      <c r="CA114" s="817">
        <v>694973</v>
      </c>
      <c r="CB114" s="817"/>
      <c r="CC114" s="817"/>
      <c r="CD114" s="817"/>
      <c r="CE114" s="817"/>
      <c r="CF114" s="875">
        <v>9.6999999999999993</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26" customFormat="1" ht="26.25" customHeight="1" x14ac:dyDescent="0.1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128</v>
      </c>
      <c r="AB115" s="919"/>
      <c r="AC115" s="919"/>
      <c r="AD115" s="919"/>
      <c r="AE115" s="920"/>
      <c r="AF115" s="921" t="s">
        <v>128</v>
      </c>
      <c r="AG115" s="919"/>
      <c r="AH115" s="919"/>
      <c r="AI115" s="919"/>
      <c r="AJ115" s="920"/>
      <c r="AK115" s="921" t="s">
        <v>128</v>
      </c>
      <c r="AL115" s="919"/>
      <c r="AM115" s="919"/>
      <c r="AN115" s="919"/>
      <c r="AO115" s="920"/>
      <c r="AP115" s="922" t="s">
        <v>128</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128</v>
      </c>
      <c r="BR115" s="817"/>
      <c r="BS115" s="817"/>
      <c r="BT115" s="817"/>
      <c r="BU115" s="817"/>
      <c r="BV115" s="817" t="s">
        <v>128</v>
      </c>
      <c r="BW115" s="817"/>
      <c r="BX115" s="817"/>
      <c r="BY115" s="817"/>
      <c r="BZ115" s="817"/>
      <c r="CA115" s="817" t="s">
        <v>128</v>
      </c>
      <c r="CB115" s="817"/>
      <c r="CC115" s="817"/>
      <c r="CD115" s="817"/>
      <c r="CE115" s="817"/>
      <c r="CF115" s="875" t="s">
        <v>128</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4" t="s">
        <v>128</v>
      </c>
      <c r="DW115" s="825"/>
      <c r="DX115" s="825"/>
      <c r="DY115" s="825"/>
      <c r="DZ115" s="826"/>
    </row>
    <row r="116" spans="1:130" s="226" customFormat="1" ht="26.25" customHeight="1" x14ac:dyDescent="0.1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t="s">
        <v>128</v>
      </c>
      <c r="AG116" s="780"/>
      <c r="AH116" s="780"/>
      <c r="AI116" s="780"/>
      <c r="AJ116" s="781"/>
      <c r="AK116" s="782" t="s">
        <v>128</v>
      </c>
      <c r="AL116" s="780"/>
      <c r="AM116" s="780"/>
      <c r="AN116" s="780"/>
      <c r="AO116" s="781"/>
      <c r="AP116" s="824" t="s">
        <v>128</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128</v>
      </c>
      <c r="CB116" s="817"/>
      <c r="CC116" s="817"/>
      <c r="CD116" s="817"/>
      <c r="CE116" s="817"/>
      <c r="CF116" s="875" t="s">
        <v>128</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128</v>
      </c>
      <c r="DM116" s="780"/>
      <c r="DN116" s="780"/>
      <c r="DO116" s="780"/>
      <c r="DP116" s="781"/>
      <c r="DQ116" s="782" t="s">
        <v>128</v>
      </c>
      <c r="DR116" s="780"/>
      <c r="DS116" s="780"/>
      <c r="DT116" s="780"/>
      <c r="DU116" s="781"/>
      <c r="DV116" s="824" t="s">
        <v>128</v>
      </c>
      <c r="DW116" s="825"/>
      <c r="DX116" s="825"/>
      <c r="DY116" s="825"/>
      <c r="DZ116" s="826"/>
    </row>
    <row r="117" spans="1:130" s="226"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903611</v>
      </c>
      <c r="AB117" s="903"/>
      <c r="AC117" s="903"/>
      <c r="AD117" s="903"/>
      <c r="AE117" s="904"/>
      <c r="AF117" s="905">
        <v>935238</v>
      </c>
      <c r="AG117" s="903"/>
      <c r="AH117" s="903"/>
      <c r="AI117" s="903"/>
      <c r="AJ117" s="904"/>
      <c r="AK117" s="905">
        <v>1089701</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128</v>
      </c>
      <c r="BW117" s="817"/>
      <c r="BX117" s="817"/>
      <c r="BY117" s="817"/>
      <c r="BZ117" s="817"/>
      <c r="CA117" s="817" t="s">
        <v>128</v>
      </c>
      <c r="CB117" s="817"/>
      <c r="CC117" s="817"/>
      <c r="CD117" s="817"/>
      <c r="CE117" s="817"/>
      <c r="CF117" s="875" t="s">
        <v>128</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128</v>
      </c>
      <c r="DR117" s="780"/>
      <c r="DS117" s="780"/>
      <c r="DT117" s="780"/>
      <c r="DU117" s="781"/>
      <c r="DV117" s="824" t="s">
        <v>128</v>
      </c>
      <c r="DW117" s="825"/>
      <c r="DX117" s="825"/>
      <c r="DY117" s="825"/>
      <c r="DZ117" s="826"/>
    </row>
    <row r="118" spans="1:130" s="226"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308</v>
      </c>
      <c r="AL118" s="896"/>
      <c r="AM118" s="896"/>
      <c r="AN118" s="896"/>
      <c r="AO118" s="897"/>
      <c r="AP118" s="899" t="s">
        <v>430</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128</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26"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47" t="s">
        <v>187</v>
      </c>
      <c r="BA119" s="247"/>
      <c r="BB119" s="247"/>
      <c r="BC119" s="247"/>
      <c r="BD119" s="247"/>
      <c r="BE119" s="247"/>
      <c r="BF119" s="247"/>
      <c r="BG119" s="247"/>
      <c r="BH119" s="247"/>
      <c r="BI119" s="247"/>
      <c r="BJ119" s="247"/>
      <c r="BK119" s="247"/>
      <c r="BL119" s="247"/>
      <c r="BM119" s="247"/>
      <c r="BN119" s="247"/>
      <c r="BO119" s="877" t="s">
        <v>461</v>
      </c>
      <c r="BP119" s="878"/>
      <c r="BQ119" s="879">
        <v>10262166</v>
      </c>
      <c r="BR119" s="845"/>
      <c r="BS119" s="845"/>
      <c r="BT119" s="845"/>
      <c r="BU119" s="845"/>
      <c r="BV119" s="845">
        <v>9627137</v>
      </c>
      <c r="BW119" s="845"/>
      <c r="BX119" s="845"/>
      <c r="BY119" s="845"/>
      <c r="BZ119" s="845"/>
      <c r="CA119" s="845">
        <v>9348517</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128</v>
      </c>
      <c r="DH119" s="764"/>
      <c r="DI119" s="764"/>
      <c r="DJ119" s="764"/>
      <c r="DK119" s="765"/>
      <c r="DL119" s="766" t="s">
        <v>128</v>
      </c>
      <c r="DM119" s="764"/>
      <c r="DN119" s="764"/>
      <c r="DO119" s="764"/>
      <c r="DP119" s="765"/>
      <c r="DQ119" s="766" t="s">
        <v>128</v>
      </c>
      <c r="DR119" s="764"/>
      <c r="DS119" s="764"/>
      <c r="DT119" s="764"/>
      <c r="DU119" s="765"/>
      <c r="DV119" s="848" t="s">
        <v>128</v>
      </c>
      <c r="DW119" s="849"/>
      <c r="DX119" s="849"/>
      <c r="DY119" s="849"/>
      <c r="DZ119" s="850"/>
    </row>
    <row r="120" spans="1:130" s="226"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4" t="s">
        <v>128</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5853473</v>
      </c>
      <c r="BR120" s="842"/>
      <c r="BS120" s="842"/>
      <c r="BT120" s="842"/>
      <c r="BU120" s="842"/>
      <c r="BV120" s="842">
        <v>6674582</v>
      </c>
      <c r="BW120" s="842"/>
      <c r="BX120" s="842"/>
      <c r="BY120" s="842"/>
      <c r="BZ120" s="842"/>
      <c r="CA120" s="842">
        <v>6631177</v>
      </c>
      <c r="CB120" s="842"/>
      <c r="CC120" s="842"/>
      <c r="CD120" s="842"/>
      <c r="CE120" s="842"/>
      <c r="CF120" s="866">
        <v>92.3</v>
      </c>
      <c r="CG120" s="867"/>
      <c r="CH120" s="867"/>
      <c r="CI120" s="867"/>
      <c r="CJ120" s="867"/>
      <c r="CK120" s="868" t="s">
        <v>465</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t="s">
        <v>128</v>
      </c>
      <c r="DH120" s="842"/>
      <c r="DI120" s="842"/>
      <c r="DJ120" s="842"/>
      <c r="DK120" s="842"/>
      <c r="DL120" s="842" t="s">
        <v>128</v>
      </c>
      <c r="DM120" s="842"/>
      <c r="DN120" s="842"/>
      <c r="DO120" s="842"/>
      <c r="DP120" s="842"/>
      <c r="DQ120" s="842">
        <v>2208628</v>
      </c>
      <c r="DR120" s="842"/>
      <c r="DS120" s="842"/>
      <c r="DT120" s="842"/>
      <c r="DU120" s="842"/>
      <c r="DV120" s="843">
        <v>30.7</v>
      </c>
      <c r="DW120" s="843"/>
      <c r="DX120" s="843"/>
      <c r="DY120" s="843"/>
      <c r="DZ120" s="844"/>
    </row>
    <row r="121" spans="1:130" s="226" customFormat="1" ht="26.25" customHeight="1" x14ac:dyDescent="0.1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128</v>
      </c>
      <c r="AG121" s="780"/>
      <c r="AH121" s="780"/>
      <c r="AI121" s="780"/>
      <c r="AJ121" s="781"/>
      <c r="AK121" s="782" t="s">
        <v>128</v>
      </c>
      <c r="AL121" s="780"/>
      <c r="AM121" s="780"/>
      <c r="AN121" s="780"/>
      <c r="AO121" s="781"/>
      <c r="AP121" s="824" t="s">
        <v>128</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1122242</v>
      </c>
      <c r="BR121" s="817"/>
      <c r="BS121" s="817"/>
      <c r="BT121" s="817"/>
      <c r="BU121" s="817"/>
      <c r="BV121" s="817">
        <v>951917</v>
      </c>
      <c r="BW121" s="817"/>
      <c r="BX121" s="817"/>
      <c r="BY121" s="817"/>
      <c r="BZ121" s="817"/>
      <c r="CA121" s="817">
        <v>1120975</v>
      </c>
      <c r="CB121" s="817"/>
      <c r="CC121" s="817"/>
      <c r="CD121" s="817"/>
      <c r="CE121" s="817"/>
      <c r="CF121" s="875">
        <v>15.6</v>
      </c>
      <c r="CG121" s="876"/>
      <c r="CH121" s="876"/>
      <c r="CI121" s="876"/>
      <c r="CJ121" s="876"/>
      <c r="CK121" s="869"/>
      <c r="CL121" s="855"/>
      <c r="CM121" s="855"/>
      <c r="CN121" s="855"/>
      <c r="CO121" s="856"/>
      <c r="CP121" s="835" t="s">
        <v>468</v>
      </c>
      <c r="CQ121" s="836"/>
      <c r="CR121" s="836"/>
      <c r="CS121" s="836"/>
      <c r="CT121" s="836"/>
      <c r="CU121" s="836"/>
      <c r="CV121" s="836"/>
      <c r="CW121" s="836"/>
      <c r="CX121" s="836"/>
      <c r="CY121" s="836"/>
      <c r="CZ121" s="836"/>
      <c r="DA121" s="836"/>
      <c r="DB121" s="836"/>
      <c r="DC121" s="836"/>
      <c r="DD121" s="836"/>
      <c r="DE121" s="836"/>
      <c r="DF121" s="837"/>
      <c r="DG121" s="816">
        <v>322624</v>
      </c>
      <c r="DH121" s="817"/>
      <c r="DI121" s="817"/>
      <c r="DJ121" s="817"/>
      <c r="DK121" s="817"/>
      <c r="DL121" s="817">
        <v>303141</v>
      </c>
      <c r="DM121" s="817"/>
      <c r="DN121" s="817"/>
      <c r="DO121" s="817"/>
      <c r="DP121" s="817"/>
      <c r="DQ121" s="817">
        <v>294618</v>
      </c>
      <c r="DR121" s="817"/>
      <c r="DS121" s="817"/>
      <c r="DT121" s="817"/>
      <c r="DU121" s="817"/>
      <c r="DV121" s="794">
        <v>4.0999999999999996</v>
      </c>
      <c r="DW121" s="794"/>
      <c r="DX121" s="794"/>
      <c r="DY121" s="794"/>
      <c r="DZ121" s="795"/>
    </row>
    <row r="122" spans="1:130" s="226" customFormat="1" ht="26.25" customHeight="1" x14ac:dyDescent="0.15">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7495349</v>
      </c>
      <c r="BR122" s="845"/>
      <c r="BS122" s="845"/>
      <c r="BT122" s="845"/>
      <c r="BU122" s="845"/>
      <c r="BV122" s="845">
        <v>7023378</v>
      </c>
      <c r="BW122" s="845"/>
      <c r="BX122" s="845"/>
      <c r="BY122" s="845"/>
      <c r="BZ122" s="845"/>
      <c r="CA122" s="845">
        <v>6563465</v>
      </c>
      <c r="CB122" s="845"/>
      <c r="CC122" s="845"/>
      <c r="CD122" s="845"/>
      <c r="CE122" s="845"/>
      <c r="CF122" s="846">
        <v>91.4</v>
      </c>
      <c r="CG122" s="847"/>
      <c r="CH122" s="847"/>
      <c r="CI122" s="847"/>
      <c r="CJ122" s="847"/>
      <c r="CK122" s="869"/>
      <c r="CL122" s="855"/>
      <c r="CM122" s="855"/>
      <c r="CN122" s="855"/>
      <c r="CO122" s="856"/>
      <c r="CP122" s="835" t="s">
        <v>470</v>
      </c>
      <c r="CQ122" s="836"/>
      <c r="CR122" s="836"/>
      <c r="CS122" s="836"/>
      <c r="CT122" s="836"/>
      <c r="CU122" s="836"/>
      <c r="CV122" s="836"/>
      <c r="CW122" s="836"/>
      <c r="CX122" s="836"/>
      <c r="CY122" s="836"/>
      <c r="CZ122" s="836"/>
      <c r="DA122" s="836"/>
      <c r="DB122" s="836"/>
      <c r="DC122" s="836"/>
      <c r="DD122" s="836"/>
      <c r="DE122" s="836"/>
      <c r="DF122" s="837"/>
      <c r="DG122" s="816" t="s">
        <v>128</v>
      </c>
      <c r="DH122" s="817"/>
      <c r="DI122" s="817"/>
      <c r="DJ122" s="817"/>
      <c r="DK122" s="817"/>
      <c r="DL122" s="817" t="s">
        <v>128</v>
      </c>
      <c r="DM122" s="817"/>
      <c r="DN122" s="817"/>
      <c r="DO122" s="817"/>
      <c r="DP122" s="817"/>
      <c r="DQ122" s="817" t="s">
        <v>128</v>
      </c>
      <c r="DR122" s="817"/>
      <c r="DS122" s="817"/>
      <c r="DT122" s="817"/>
      <c r="DU122" s="817"/>
      <c r="DV122" s="794" t="s">
        <v>128</v>
      </c>
      <c r="DW122" s="794"/>
      <c r="DX122" s="794"/>
      <c r="DY122" s="794"/>
      <c r="DZ122" s="795"/>
    </row>
    <row r="123" spans="1:130" s="226" customFormat="1" ht="26.25" customHeight="1" x14ac:dyDescent="0.15">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47" t="s">
        <v>187</v>
      </c>
      <c r="BA123" s="247"/>
      <c r="BB123" s="247"/>
      <c r="BC123" s="247"/>
      <c r="BD123" s="247"/>
      <c r="BE123" s="247"/>
      <c r="BF123" s="247"/>
      <c r="BG123" s="247"/>
      <c r="BH123" s="247"/>
      <c r="BI123" s="247"/>
      <c r="BJ123" s="247"/>
      <c r="BK123" s="247"/>
      <c r="BL123" s="247"/>
      <c r="BM123" s="247"/>
      <c r="BN123" s="247"/>
      <c r="BO123" s="877" t="s">
        <v>471</v>
      </c>
      <c r="BP123" s="878"/>
      <c r="BQ123" s="832">
        <v>14471064</v>
      </c>
      <c r="BR123" s="833"/>
      <c r="BS123" s="833"/>
      <c r="BT123" s="833"/>
      <c r="BU123" s="833"/>
      <c r="BV123" s="833">
        <v>14649877</v>
      </c>
      <c r="BW123" s="833"/>
      <c r="BX123" s="833"/>
      <c r="BY123" s="833"/>
      <c r="BZ123" s="833"/>
      <c r="CA123" s="833">
        <v>14315617</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128</v>
      </c>
      <c r="DR123" s="780"/>
      <c r="DS123" s="780"/>
      <c r="DT123" s="780"/>
      <c r="DU123" s="781"/>
      <c r="DV123" s="824" t="s">
        <v>128</v>
      </c>
      <c r="DW123" s="825"/>
      <c r="DX123" s="825"/>
      <c r="DY123" s="825"/>
      <c r="DZ123" s="826"/>
    </row>
    <row r="124" spans="1:130" s="226" customFormat="1" ht="26.25" customHeight="1" thickBot="1" x14ac:dyDescent="0.2">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128</v>
      </c>
      <c r="BW124" s="831"/>
      <c r="BX124" s="831"/>
      <c r="BY124" s="831"/>
      <c r="BZ124" s="831"/>
      <c r="CA124" s="831" t="s">
        <v>128</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v>2283339</v>
      </c>
      <c r="DH124" s="764"/>
      <c r="DI124" s="764"/>
      <c r="DJ124" s="764"/>
      <c r="DK124" s="765"/>
      <c r="DL124" s="766">
        <v>1954554</v>
      </c>
      <c r="DM124" s="764"/>
      <c r="DN124" s="764"/>
      <c r="DO124" s="764"/>
      <c r="DP124" s="765"/>
      <c r="DQ124" s="766" t="s">
        <v>128</v>
      </c>
      <c r="DR124" s="764"/>
      <c r="DS124" s="764"/>
      <c r="DT124" s="764"/>
      <c r="DU124" s="765"/>
      <c r="DV124" s="848" t="s">
        <v>128</v>
      </c>
      <c r="DW124" s="849"/>
      <c r="DX124" s="849"/>
      <c r="DY124" s="849"/>
      <c r="DZ124" s="850"/>
    </row>
    <row r="125" spans="1:130" s="226" customFormat="1" ht="26.25" customHeight="1" x14ac:dyDescent="0.15">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26" customFormat="1" ht="26.25" customHeight="1" thickBot="1" x14ac:dyDescent="0.2">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128</v>
      </c>
      <c r="AG126" s="780"/>
      <c r="AH126" s="780"/>
      <c r="AI126" s="780"/>
      <c r="AJ126" s="781"/>
      <c r="AK126" s="782" t="s">
        <v>128</v>
      </c>
      <c r="AL126" s="780"/>
      <c r="AM126" s="780"/>
      <c r="AN126" s="780"/>
      <c r="AO126" s="781"/>
      <c r="AP126" s="824" t="s">
        <v>128</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128</v>
      </c>
      <c r="DW126" s="794"/>
      <c r="DX126" s="794"/>
      <c r="DY126" s="794"/>
      <c r="DZ126" s="795"/>
    </row>
    <row r="127" spans="1:130" s="226"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128</v>
      </c>
      <c r="AB127" s="780"/>
      <c r="AC127" s="780"/>
      <c r="AD127" s="780"/>
      <c r="AE127" s="781"/>
      <c r="AF127" s="782" t="s">
        <v>128</v>
      </c>
      <c r="AG127" s="780"/>
      <c r="AH127" s="780"/>
      <c r="AI127" s="780"/>
      <c r="AJ127" s="781"/>
      <c r="AK127" s="782" t="s">
        <v>128</v>
      </c>
      <c r="AL127" s="780"/>
      <c r="AM127" s="780"/>
      <c r="AN127" s="780"/>
      <c r="AO127" s="781"/>
      <c r="AP127" s="824" t="s">
        <v>128</v>
      </c>
      <c r="AQ127" s="825"/>
      <c r="AR127" s="825"/>
      <c r="AS127" s="825"/>
      <c r="AT127" s="826"/>
      <c r="AU127" s="228"/>
      <c r="AV127" s="228"/>
      <c r="AW127" s="228"/>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26"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145062</v>
      </c>
      <c r="AB128" s="801"/>
      <c r="AC128" s="801"/>
      <c r="AD128" s="801"/>
      <c r="AE128" s="802"/>
      <c r="AF128" s="803">
        <v>89908</v>
      </c>
      <c r="AG128" s="801"/>
      <c r="AH128" s="801"/>
      <c r="AI128" s="801"/>
      <c r="AJ128" s="802"/>
      <c r="AK128" s="803">
        <v>151278</v>
      </c>
      <c r="AL128" s="801"/>
      <c r="AM128" s="801"/>
      <c r="AN128" s="801"/>
      <c r="AO128" s="802"/>
      <c r="AP128" s="804"/>
      <c r="AQ128" s="805"/>
      <c r="AR128" s="805"/>
      <c r="AS128" s="805"/>
      <c r="AT128" s="806"/>
      <c r="AU128" s="228"/>
      <c r="AV128" s="228"/>
      <c r="AW128" s="228"/>
      <c r="AX128" s="807" t="s">
        <v>486</v>
      </c>
      <c r="AY128" s="808"/>
      <c r="AZ128" s="808"/>
      <c r="BA128" s="808"/>
      <c r="BB128" s="808"/>
      <c r="BC128" s="808"/>
      <c r="BD128" s="808"/>
      <c r="BE128" s="809"/>
      <c r="BF128" s="786" t="s">
        <v>128</v>
      </c>
      <c r="BG128" s="787"/>
      <c r="BH128" s="787"/>
      <c r="BI128" s="787"/>
      <c r="BJ128" s="787"/>
      <c r="BK128" s="787"/>
      <c r="BL128" s="810"/>
      <c r="BM128" s="786">
        <v>13.78</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26"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7617321</v>
      </c>
      <c r="AB129" s="780"/>
      <c r="AC129" s="780"/>
      <c r="AD129" s="780"/>
      <c r="AE129" s="781"/>
      <c r="AF129" s="782">
        <v>8000546</v>
      </c>
      <c r="AG129" s="780"/>
      <c r="AH129" s="780"/>
      <c r="AI129" s="780"/>
      <c r="AJ129" s="781"/>
      <c r="AK129" s="782">
        <v>7880804</v>
      </c>
      <c r="AL129" s="780"/>
      <c r="AM129" s="780"/>
      <c r="AN129" s="780"/>
      <c r="AO129" s="781"/>
      <c r="AP129" s="783"/>
      <c r="AQ129" s="784"/>
      <c r="AR129" s="784"/>
      <c r="AS129" s="784"/>
      <c r="AT129" s="785"/>
      <c r="AU129" s="229"/>
      <c r="AV129" s="229"/>
      <c r="AW129" s="229"/>
      <c r="AX129" s="751" t="s">
        <v>489</v>
      </c>
      <c r="AY129" s="752"/>
      <c r="AZ129" s="752"/>
      <c r="BA129" s="752"/>
      <c r="BB129" s="752"/>
      <c r="BC129" s="752"/>
      <c r="BD129" s="752"/>
      <c r="BE129" s="753"/>
      <c r="BF129" s="770" t="s">
        <v>128</v>
      </c>
      <c r="BG129" s="771"/>
      <c r="BH129" s="771"/>
      <c r="BI129" s="771"/>
      <c r="BJ129" s="771"/>
      <c r="BK129" s="771"/>
      <c r="BL129" s="772"/>
      <c r="BM129" s="770">
        <v>18.78</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731063</v>
      </c>
      <c r="AB130" s="780"/>
      <c r="AC130" s="780"/>
      <c r="AD130" s="780"/>
      <c r="AE130" s="781"/>
      <c r="AF130" s="782">
        <v>712612</v>
      </c>
      <c r="AG130" s="780"/>
      <c r="AH130" s="780"/>
      <c r="AI130" s="780"/>
      <c r="AJ130" s="781"/>
      <c r="AK130" s="782">
        <v>695855</v>
      </c>
      <c r="AL130" s="780"/>
      <c r="AM130" s="780"/>
      <c r="AN130" s="780"/>
      <c r="AO130" s="781"/>
      <c r="AP130" s="783"/>
      <c r="AQ130" s="784"/>
      <c r="AR130" s="784"/>
      <c r="AS130" s="784"/>
      <c r="AT130" s="785"/>
      <c r="AU130" s="229"/>
      <c r="AV130" s="229"/>
      <c r="AW130" s="229"/>
      <c r="AX130" s="751" t="s">
        <v>492</v>
      </c>
      <c r="AY130" s="752"/>
      <c r="AZ130" s="752"/>
      <c r="BA130" s="752"/>
      <c r="BB130" s="752"/>
      <c r="BC130" s="752"/>
      <c r="BD130" s="752"/>
      <c r="BE130" s="753"/>
      <c r="BF130" s="754">
        <v>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6886258</v>
      </c>
      <c r="AB131" s="764"/>
      <c r="AC131" s="764"/>
      <c r="AD131" s="764"/>
      <c r="AE131" s="765"/>
      <c r="AF131" s="766">
        <v>7287934</v>
      </c>
      <c r="AG131" s="764"/>
      <c r="AH131" s="764"/>
      <c r="AI131" s="764"/>
      <c r="AJ131" s="765"/>
      <c r="AK131" s="766">
        <v>7184949</v>
      </c>
      <c r="AL131" s="764"/>
      <c r="AM131" s="764"/>
      <c r="AN131" s="764"/>
      <c r="AO131" s="765"/>
      <c r="AP131" s="767"/>
      <c r="AQ131" s="768"/>
      <c r="AR131" s="768"/>
      <c r="AS131" s="768"/>
      <c r="AT131" s="769"/>
      <c r="AU131" s="229"/>
      <c r="AV131" s="229"/>
      <c r="AW131" s="229"/>
      <c r="AX131" s="729" t="s">
        <v>494</v>
      </c>
      <c r="AY131" s="730"/>
      <c r="AZ131" s="730"/>
      <c r="BA131" s="730"/>
      <c r="BB131" s="730"/>
      <c r="BC131" s="730"/>
      <c r="BD131" s="730"/>
      <c r="BE131" s="731"/>
      <c r="BF131" s="732" t="s">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0.39914275599999999</v>
      </c>
      <c r="AB132" s="745"/>
      <c r="AC132" s="745"/>
      <c r="AD132" s="745"/>
      <c r="AE132" s="746"/>
      <c r="AF132" s="747">
        <v>1.8210647900000001</v>
      </c>
      <c r="AG132" s="745"/>
      <c r="AH132" s="745"/>
      <c r="AI132" s="745"/>
      <c r="AJ132" s="746"/>
      <c r="AK132" s="747">
        <v>3.376057367</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0.8</v>
      </c>
      <c r="AB133" s="724"/>
      <c r="AC133" s="724"/>
      <c r="AD133" s="724"/>
      <c r="AE133" s="725"/>
      <c r="AF133" s="723">
        <v>1</v>
      </c>
      <c r="AG133" s="724"/>
      <c r="AH133" s="724"/>
      <c r="AI133" s="724"/>
      <c r="AJ133" s="725"/>
      <c r="AK133" s="723">
        <v>1.8</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CwO8xasqK26NY3pCTA/kbnH7S4vVIhrVFkKwzEu/rS6+Mykd4fOBvqSRiRb4VdER7Y7nfkRzNsE/AhGYEc4Hg==" saltValue="Q7QW0u8SjOf7Qk+SvoZR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Q1HFjU23k0rsZtqxUCb8vB8nHEITT1gYv5SDI7nPTuSeXpoPlZVVrur70gXTNsp8lWdx0IhPIWKc3xeSlB25Bg==" saltValue="ryW25V+ZJG3400+W3C33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BfPgwfG1FVxoxWGP4DLFhqXtGXfURd33GDf9zcykIVmswTkhDS20fZ1LBNzQAehjn6GYHSmQduqXPl2th3OKw==" saltValue="1RVYjm+aR0zP5amruheY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85" zoomScaleNormal="8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506</v>
      </c>
      <c r="AL9" s="1131"/>
      <c r="AM9" s="1131"/>
      <c r="AN9" s="1132"/>
      <c r="AO9" s="277">
        <v>1551415</v>
      </c>
      <c r="AP9" s="277">
        <v>55056</v>
      </c>
      <c r="AQ9" s="278">
        <v>65553</v>
      </c>
      <c r="AR9" s="279">
        <v>-16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507</v>
      </c>
      <c r="AL10" s="1131"/>
      <c r="AM10" s="1131"/>
      <c r="AN10" s="1132"/>
      <c r="AO10" s="280">
        <v>414433</v>
      </c>
      <c r="AP10" s="280">
        <v>14707</v>
      </c>
      <c r="AQ10" s="281">
        <v>8503</v>
      </c>
      <c r="AR10" s="282">
        <v>73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508</v>
      </c>
      <c r="AL11" s="1131"/>
      <c r="AM11" s="1131"/>
      <c r="AN11" s="1132"/>
      <c r="AO11" s="280">
        <v>2474</v>
      </c>
      <c r="AP11" s="280">
        <v>88</v>
      </c>
      <c r="AQ11" s="281">
        <v>289</v>
      </c>
      <c r="AR11" s="282">
        <v>-69.599999999999994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509</v>
      </c>
      <c r="AL12" s="1131"/>
      <c r="AM12" s="1131"/>
      <c r="AN12" s="1132"/>
      <c r="AO12" s="280" t="s">
        <v>510</v>
      </c>
      <c r="AP12" s="280" t="s">
        <v>510</v>
      </c>
      <c r="AQ12" s="281">
        <v>23</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511</v>
      </c>
      <c r="AL13" s="1131"/>
      <c r="AM13" s="1131"/>
      <c r="AN13" s="1132"/>
      <c r="AO13" s="280">
        <v>84454</v>
      </c>
      <c r="AP13" s="280">
        <v>2997</v>
      </c>
      <c r="AQ13" s="281">
        <v>2667</v>
      </c>
      <c r="AR13" s="282">
        <v>12.4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512</v>
      </c>
      <c r="AL14" s="1131"/>
      <c r="AM14" s="1131"/>
      <c r="AN14" s="1132"/>
      <c r="AO14" s="280">
        <v>26845</v>
      </c>
      <c r="AP14" s="280">
        <v>953</v>
      </c>
      <c r="AQ14" s="281">
        <v>1163</v>
      </c>
      <c r="AR14" s="282">
        <v>-18.100000000000001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513</v>
      </c>
      <c r="AL15" s="1134"/>
      <c r="AM15" s="1134"/>
      <c r="AN15" s="1135"/>
      <c r="AO15" s="280">
        <v>-118648</v>
      </c>
      <c r="AP15" s="280">
        <v>-4211</v>
      </c>
      <c r="AQ15" s="281">
        <v>-4250</v>
      </c>
      <c r="AR15" s="282">
        <v>-0.9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187</v>
      </c>
      <c r="AL16" s="1134"/>
      <c r="AM16" s="1134"/>
      <c r="AN16" s="1135"/>
      <c r="AO16" s="280">
        <v>1960973</v>
      </c>
      <c r="AP16" s="280">
        <v>69590</v>
      </c>
      <c r="AQ16" s="281">
        <v>73949</v>
      </c>
      <c r="AR16" s="282">
        <v>-5.9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518</v>
      </c>
      <c r="AL21" s="1137"/>
      <c r="AM21" s="1137"/>
      <c r="AN21" s="1138"/>
      <c r="AO21" s="293">
        <v>6.96</v>
      </c>
      <c r="AP21" s="294">
        <v>6.65</v>
      </c>
      <c r="AQ21" s="295">
        <v>0.31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519</v>
      </c>
      <c r="AL22" s="1137"/>
      <c r="AM22" s="1137"/>
      <c r="AN22" s="1138"/>
      <c r="AO22" s="298">
        <v>95.5</v>
      </c>
      <c r="AP22" s="299">
        <v>97</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523</v>
      </c>
      <c r="AL32" s="1121"/>
      <c r="AM32" s="1121"/>
      <c r="AN32" s="1122"/>
      <c r="AO32" s="308">
        <v>619409</v>
      </c>
      <c r="AP32" s="308">
        <v>21981</v>
      </c>
      <c r="AQ32" s="309">
        <v>33124</v>
      </c>
      <c r="AR32" s="310">
        <v>-33.6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524</v>
      </c>
      <c r="AL33" s="1121"/>
      <c r="AM33" s="1121"/>
      <c r="AN33" s="1122"/>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525</v>
      </c>
      <c r="AL34" s="1121"/>
      <c r="AM34" s="1121"/>
      <c r="AN34" s="1122"/>
      <c r="AO34" s="308" t="s">
        <v>510</v>
      </c>
      <c r="AP34" s="308" t="s">
        <v>510</v>
      </c>
      <c r="AQ34" s="309" t="s">
        <v>510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526</v>
      </c>
      <c r="AL35" s="1121"/>
      <c r="AM35" s="1121"/>
      <c r="AN35" s="1122"/>
      <c r="AO35" s="308">
        <v>316698</v>
      </c>
      <c r="AP35" s="308">
        <v>11239</v>
      </c>
      <c r="AQ35" s="309">
        <v>9022</v>
      </c>
      <c r="AR35" s="310">
        <v>24.6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527</v>
      </c>
      <c r="AL36" s="1121"/>
      <c r="AM36" s="1121"/>
      <c r="AN36" s="1122"/>
      <c r="AO36" s="308">
        <v>153594</v>
      </c>
      <c r="AP36" s="308">
        <v>5451</v>
      </c>
      <c r="AQ36" s="309">
        <v>1987</v>
      </c>
      <c r="AR36" s="310">
        <v>174.3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528</v>
      </c>
      <c r="AL37" s="1121"/>
      <c r="AM37" s="1121"/>
      <c r="AN37" s="1122"/>
      <c r="AO37" s="308" t="s">
        <v>510</v>
      </c>
      <c r="AP37" s="308" t="s">
        <v>510</v>
      </c>
      <c r="AQ37" s="309">
        <v>678</v>
      </c>
      <c r="AR37" s="310" t="s">
        <v>510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529</v>
      </c>
      <c r="AL38" s="1124"/>
      <c r="AM38" s="1124"/>
      <c r="AN38" s="1125"/>
      <c r="AO38" s="311" t="s">
        <v>510</v>
      </c>
      <c r="AP38" s="311" t="s">
        <v>510</v>
      </c>
      <c r="AQ38" s="312">
        <v>0</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530</v>
      </c>
      <c r="AL39" s="1124"/>
      <c r="AM39" s="1124"/>
      <c r="AN39" s="1125"/>
      <c r="AO39" s="308">
        <v>-151278</v>
      </c>
      <c r="AP39" s="308">
        <v>-5368</v>
      </c>
      <c r="AQ39" s="309">
        <v>-3119</v>
      </c>
      <c r="AR39" s="310">
        <v>72.099999999999994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531</v>
      </c>
      <c r="AL40" s="1121"/>
      <c r="AM40" s="1121"/>
      <c r="AN40" s="1122"/>
      <c r="AO40" s="308">
        <v>-695855</v>
      </c>
      <c r="AP40" s="308">
        <v>-24694</v>
      </c>
      <c r="AQ40" s="309">
        <v>-27108</v>
      </c>
      <c r="AR40" s="310">
        <v>-8.9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300</v>
      </c>
      <c r="AL41" s="1127"/>
      <c r="AM41" s="1127"/>
      <c r="AN41" s="1128"/>
      <c r="AO41" s="308">
        <v>242568</v>
      </c>
      <c r="AP41" s="308">
        <v>8608</v>
      </c>
      <c r="AQ41" s="309">
        <v>14583</v>
      </c>
      <c r="AR41" s="310">
        <v>-41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501</v>
      </c>
      <c r="AN49" s="1115" t="s">
        <v>535</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936923</v>
      </c>
      <c r="AN51" s="330">
        <v>32801</v>
      </c>
      <c r="AO51" s="331">
        <v>10.3</v>
      </c>
      <c r="AP51" s="332">
        <v>47387</v>
      </c>
      <c r="AQ51" s="333">
        <v>-9.1999999999999993</v>
      </c>
      <c r="AR51" s="334">
        <v>19.5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680871</v>
      </c>
      <c r="AN52" s="338">
        <v>23837</v>
      </c>
      <c r="AO52" s="339">
        <v>31.8</v>
      </c>
      <c r="AP52" s="340">
        <v>24928</v>
      </c>
      <c r="AQ52" s="341">
        <v>0.3</v>
      </c>
      <c r="AR52" s="342">
        <v>31.5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1938273</v>
      </c>
      <c r="AN53" s="330">
        <v>67777</v>
      </c>
      <c r="AO53" s="331">
        <v>106.6</v>
      </c>
      <c r="AP53" s="332">
        <v>51264</v>
      </c>
      <c r="AQ53" s="333">
        <v>8.1999999999999993</v>
      </c>
      <c r="AR53" s="334">
        <v>98.4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1161221</v>
      </c>
      <c r="AN54" s="338">
        <v>40605</v>
      </c>
      <c r="AO54" s="339">
        <v>70.3</v>
      </c>
      <c r="AP54" s="340">
        <v>26040</v>
      </c>
      <c r="AQ54" s="341">
        <v>4.5</v>
      </c>
      <c r="AR54" s="342">
        <v>65.8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1538029</v>
      </c>
      <c r="AN55" s="330">
        <v>54296</v>
      </c>
      <c r="AO55" s="331">
        <v>-19.899999999999999</v>
      </c>
      <c r="AP55" s="332">
        <v>52068</v>
      </c>
      <c r="AQ55" s="333">
        <v>1.6</v>
      </c>
      <c r="AR55" s="334">
        <v>-21.5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1113267</v>
      </c>
      <c r="AN56" s="338">
        <v>39301</v>
      </c>
      <c r="AO56" s="339">
        <v>-3.2</v>
      </c>
      <c r="AP56" s="340">
        <v>26936</v>
      </c>
      <c r="AQ56" s="341">
        <v>3.4</v>
      </c>
      <c r="AR56" s="342">
        <v>-6.6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1624580</v>
      </c>
      <c r="AN57" s="330">
        <v>57753</v>
      </c>
      <c r="AO57" s="331">
        <v>6.4</v>
      </c>
      <c r="AP57" s="332">
        <v>47161</v>
      </c>
      <c r="AQ57" s="333">
        <v>-9.4</v>
      </c>
      <c r="AR57" s="334">
        <v>15.8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670068</v>
      </c>
      <c r="AN58" s="338">
        <v>23820</v>
      </c>
      <c r="AO58" s="339">
        <v>-39.4</v>
      </c>
      <c r="AP58" s="340">
        <v>24595</v>
      </c>
      <c r="AQ58" s="341">
        <v>-8.6999999999999993</v>
      </c>
      <c r="AR58" s="342">
        <v>-30.7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1224348</v>
      </c>
      <c r="AN59" s="330">
        <v>43449</v>
      </c>
      <c r="AO59" s="331">
        <v>-24.8</v>
      </c>
      <c r="AP59" s="332">
        <v>43423</v>
      </c>
      <c r="AQ59" s="333">
        <v>-7.9</v>
      </c>
      <c r="AR59" s="334">
        <v>-16.899999999999999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678399</v>
      </c>
      <c r="AN60" s="338">
        <v>24075</v>
      </c>
      <c r="AO60" s="339">
        <v>1.1000000000000001</v>
      </c>
      <c r="AP60" s="340">
        <v>22207</v>
      </c>
      <c r="AQ60" s="341">
        <v>-9.6999999999999993</v>
      </c>
      <c r="AR60" s="342">
        <v>10.8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1452431</v>
      </c>
      <c r="AN61" s="345">
        <v>51215</v>
      </c>
      <c r="AO61" s="346">
        <v>15.7</v>
      </c>
      <c r="AP61" s="347">
        <v>48261</v>
      </c>
      <c r="AQ61" s="348">
        <v>-3.3</v>
      </c>
      <c r="AR61" s="334">
        <v>19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860765</v>
      </c>
      <c r="AN62" s="338">
        <v>30328</v>
      </c>
      <c r="AO62" s="339">
        <v>12.1</v>
      </c>
      <c r="AP62" s="340">
        <v>24941</v>
      </c>
      <c r="AQ62" s="341">
        <v>-2</v>
      </c>
      <c r="AR62" s="342">
        <v>14.1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RtlFnEWmCgrpINugxywTdnQ9VKgv5Q4WfBcP2FW518wK1k/eRY0xWAKps4Exp8bgrVBDo9GD4ODYRHjZMCVEQ==" saltValue="f9E3ZuXKsMmd8Z6qrBmM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1" spans="125:125" ht="13.5" hidden="1" customHeight="1" x14ac:dyDescent="0.15">
      <c r="DU121" s="255"/>
    </row>
  </sheetData>
  <sheetProtection algorithmName="SHA-512" hashValue="jSwsTIaNxOlx0exGSOv7No/sjxYWRLgBgTAITIyeHKdzGduPvkz+g4qVSTdmTGNBQs4t/uXQMdTW4Rx58Aab9w==" saltValue="y38NWnAdseFeFZ753niV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bB5+BgynbAzU2JdB7/83bGzmXz+xMBLh04KrfXkoINZypYL2He2/TPnZmQZKpjKHjGuwG0o+zdD9lUyjjhJIMg==" saltValue="taXmTGUH/cZLizbhDKvl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47.69</v>
      </c>
      <c r="G47" s="12">
        <v>35.729999999999997</v>
      </c>
      <c r="H47" s="12">
        <v>35.18</v>
      </c>
      <c r="I47" s="12">
        <v>34.24</v>
      </c>
      <c r="J47" s="13">
        <v>35.81</v>
      </c>
    </row>
    <row r="48" spans="2:10" ht="57.75" customHeight="1" x14ac:dyDescent="0.15">
      <c r="B48" s="14"/>
      <c r="C48" s="1141" t="s">
        <v>4</v>
      </c>
      <c r="D48" s="1141"/>
      <c r="E48" s="1142"/>
      <c r="F48" s="15">
        <v>8.0399999999999991</v>
      </c>
      <c r="G48" s="16">
        <v>6.02</v>
      </c>
      <c r="H48" s="16">
        <v>10.35</v>
      </c>
      <c r="I48" s="16">
        <v>4.47</v>
      </c>
      <c r="J48" s="17">
        <v>6.91</v>
      </c>
    </row>
    <row r="49" spans="2:10" ht="57.75" customHeight="1" thickBot="1" x14ac:dyDescent="0.2">
      <c r="B49" s="18"/>
      <c r="C49" s="1143" t="s">
        <v>5</v>
      </c>
      <c r="D49" s="1143"/>
      <c r="E49" s="1144"/>
      <c r="F49" s="19" t="s">
        <v>556</v>
      </c>
      <c r="G49" s="20" t="s">
        <v>557</v>
      </c>
      <c r="H49" s="20" t="s">
        <v>558</v>
      </c>
      <c r="I49" s="20" t="s">
        <v>559</v>
      </c>
      <c r="J49" s="21">
        <v>1.1299999999999999</v>
      </c>
    </row>
    <row r="50" spans="2:10" x14ac:dyDescent="0.15"/>
  </sheetData>
  <sheetProtection algorithmName="SHA-512" hashValue="KFMmqj+eVT3T+ax5/7nKtfata0c5G2y3Y7L6oMBvd3FeuorswpJe7dpkGg7e2kjnX1UsD+5nG/eV/NNGTOg8vg==" saltValue="imO1RDKybvDSNKjd5AX3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2024-03-18T00:46:44Z</cp:lastPrinted>
  <dcterms:created xsi:type="dcterms:W3CDTF">2024-03-14T01:06:45Z</dcterms:created>
  <dcterms:modified xsi:type="dcterms:W3CDTF">2024-03-24T00:37:44Z</dcterms:modified>
  <cp:category/>
</cp:coreProperties>
</file>