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<sst xmlns="http://schemas.openxmlformats.org/spreadsheetml/2006/main" count="124" uniqueCount="82">
  <si>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</si>
  <si>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</si>
  <si>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</si>
  <si>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</si>
  <si>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</si>
  <si>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</si>
  <si>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</si>
  <si>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</si>
  <si>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</si>
  <si>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</si>
  <si>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</si>
  <si>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</si>
  <si>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</si>
  <si>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</si>
  <si>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</si>
  <si>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</si>
  <si>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</si>
  <si>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</si>
  <si>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</si>
  <si>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</si>
  <si>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</si>
  <si>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</si>
  <si>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</si>
  <si>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</si>
  <si>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</si>
  <si>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</si>
  <si>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</si>
  <si>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</si>
  <si>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</si>
  <si>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</si>
  <si>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</si>
  <si>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</si>
  <si>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</si>
  <si>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</si>
  <si>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</si>
  <si>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</si>
  <si>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</si>
  <si>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</si>
  <si>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</si>
  <si>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</si>
  <si>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</si>
  <si>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</si>
  <si>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</si>
  <si>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</si>
  <si>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</si>
  <si>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</si>
  <si>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</si>
  <si>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</si>
  <si>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</si>
  <si>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</si>
  <si>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</si>
  <si>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</si>
  <si>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</si>
  <si>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</si>
  <si>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</si>
  <si>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</si>
  <si>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美里町</t>
  </si>
  <si>
    <t>基金から145百万円繰入</t>
  </si>
  <si>
    <t>土地開発事業
特別会計</t>
  </si>
  <si>
    <t>水道事業
特別会計</t>
  </si>
  <si>
    <t>病院事業
特別会計</t>
  </si>
  <si>
    <t>国民健康保険
事業特別会計</t>
  </si>
  <si>
    <t>公共下水道
事業特別会計</t>
  </si>
  <si>
    <t>農業集落排水
事業特別会計</t>
  </si>
  <si>
    <t>老人保健事業
特別会計</t>
  </si>
  <si>
    <t>介護保険事業
特別会計</t>
  </si>
  <si>
    <t>基金から145百万円繰入</t>
  </si>
  <si>
    <t>基金から45百万円繰入</t>
  </si>
  <si>
    <t>－</t>
  </si>
  <si>
    <t>－</t>
  </si>
  <si>
    <t>－</t>
  </si>
  <si>
    <t>大崎地域広域
行政事務組合</t>
  </si>
  <si>
    <t>歳入は、任意団体である広域連合設立準備委員会からの出損金収入18千円のみ。</t>
  </si>
  <si>
    <t>宮城県市町村非常勤消防団員補償報償組合</t>
  </si>
  <si>
    <t>宮城県市町村職員退職手当組合</t>
  </si>
  <si>
    <t>宮城県市町村自治振興センター</t>
  </si>
  <si>
    <t>宮城県後期高齢者医療広域連合</t>
  </si>
  <si>
    <t>大崎東部
土地開発公社</t>
  </si>
  <si>
    <t>－</t>
  </si>
  <si>
    <t>－</t>
  </si>
  <si>
    <t>(有)南郷
ふれあい公社</t>
  </si>
  <si>
    <t>(有)とんたろう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</si>
</sst>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;&quot;△ &quot;0"/>
    <numFmt numFmtId="180" formatCode="0.00;;\-"/>
    <numFmt numFmtId="181" formatCode="_ #,##0.0;[Red]_ \-#,##0.0"/>
    <numFmt numFmtId="182" formatCode="_ #,##0.00;[Red]_ \-#,##0.00"/>
    <numFmt numFmtId="183" formatCode="[&lt;=999]000;[&lt;=9999]000\-00;000\-0000"/>
    <numFmt numFmtId="184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2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0" fillId="2" borderId="9" xfId="0" applyNumberFormat="1" applyFont="1" applyFill="1" applyBorder="1" applyAlignment="1">
      <alignment horizontal="center" vertical="center" wrapText="1" shrinkToFit="1"/>
    </xf>
    <xf numFmtId="176" fontId="10" fillId="2" borderId="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 wrapText="1" shrinkToFit="1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35" xfId="0" applyNumberFormat="1" applyFont="1" applyBorder="1" applyAlignment="1">
      <alignment horizontal="center" vertical="center" wrapText="1"/>
    </xf>
    <xf numFmtId="179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1" xfId="0" applyNumberFormat="1" applyFont="1" applyBorder="1" applyAlignment="1">
      <alignment horizontal="center" vertical="center" shrinkToFit="1"/>
    </xf>
    <xf numFmtId="180" fontId="0" fillId="0" borderId="17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81" fontId="0" fillId="0" borderId="44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28" xfId="0" applyNumberFormat="1" applyFont="1" applyBorder="1" applyAlignment="1">
      <alignment horizontal="center" vertical="center"/>
    </xf>
    <xf numFmtId="176" fontId="9" fillId="0" borderId="47" xfId="0" applyNumberFormat="1" applyFont="1" applyBorder="1" applyAlignment="1">
      <alignment horizontal="center" vertical="center" wrapText="1"/>
    </xf>
    <xf numFmtId="176" fontId="9" fillId="0" borderId="48" xfId="0" applyNumberFormat="1" applyFont="1" applyBorder="1" applyAlignment="1">
      <alignment horizontal="center" vertical="center" wrapText="1"/>
    </xf>
    <xf numFmtId="176" fontId="12" fillId="0" borderId="49" xfId="0" applyNumberFormat="1" applyFont="1" applyBorder="1" applyAlignment="1">
      <alignment vertical="center" wrapText="1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11" fillId="0" borderId="54" xfId="0" applyNumberFormat="1" applyFont="1" applyBorder="1" applyAlignment="1">
      <alignment horizontal="center" vertical="center" wrapText="1"/>
    </xf>
    <xf numFmtId="184" fontId="0" fillId="0" borderId="13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84" fontId="0" fillId="0" borderId="56" xfId="0" applyNumberFormat="1" applyFont="1" applyBorder="1" applyAlignment="1">
      <alignment horizontal="center" vertical="center"/>
    </xf>
    <xf numFmtId="184" fontId="0" fillId="0" borderId="53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38" fontId="2" fillId="0" borderId="52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178" fontId="0" fillId="0" borderId="59" xfId="0" applyNumberFormat="1" applyFont="1" applyFill="1" applyBorder="1" applyAlignment="1">
      <alignment horizontal="center" vertical="center"/>
    </xf>
    <xf numFmtId="176" fontId="9" fillId="1" borderId="60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178" fontId="0" fillId="0" borderId="61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176" fontId="0" fillId="1" borderId="64" xfId="0" applyNumberFormat="1" applyFont="1" applyFill="1" applyBorder="1" applyAlignment="1">
      <alignment horizontal="center" vertical="center" wrapText="1"/>
    </xf>
    <xf numFmtId="176" fontId="0" fillId="1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68" xfId="0" applyNumberFormat="1" applyFont="1" applyFill="1" applyBorder="1" applyAlignment="1">
      <alignment horizontal="center" vertical="center"/>
    </xf>
    <xf numFmtId="180" fontId="0" fillId="0" borderId="69" xfId="0" applyNumberFormat="1" applyFont="1" applyFill="1" applyBorder="1" applyAlignment="1">
      <alignment horizontal="center" vertical="center"/>
    </xf>
    <xf numFmtId="180" fontId="0" fillId="0" borderId="55" xfId="0" applyNumberFormat="1" applyFont="1" applyFill="1" applyBorder="1" applyAlignment="1">
      <alignment horizontal="center" vertical="center"/>
    </xf>
    <xf numFmtId="180" fontId="0" fillId="0" borderId="70" xfId="0" applyNumberFormat="1" applyFont="1" applyFill="1" applyBorder="1" applyAlignment="1">
      <alignment horizontal="center" vertical="center"/>
    </xf>
    <xf numFmtId="178" fontId="2" fillId="0" borderId="71" xfId="0" applyNumberFormat="1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84" fontId="0" fillId="0" borderId="72" xfId="0" applyNumberFormat="1" applyFont="1" applyBorder="1" applyAlignment="1">
      <alignment horizontal="center" vertical="center"/>
    </xf>
    <xf numFmtId="184" fontId="0" fillId="0" borderId="73" xfId="0" applyNumberFormat="1" applyFont="1" applyBorder="1" applyAlignment="1">
      <alignment horizontal="center" vertical="center"/>
    </xf>
    <xf numFmtId="184" fontId="0" fillId="0" borderId="74" xfId="0" applyNumberFormat="1" applyFont="1" applyBorder="1" applyAlignment="1">
      <alignment horizontal="center" vertical="center"/>
    </xf>
    <xf numFmtId="184" fontId="0" fillId="0" borderId="75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184" fontId="0" fillId="0" borderId="76" xfId="0" applyNumberFormat="1" applyFont="1" applyBorder="1" applyAlignment="1">
      <alignment horizontal="center" vertical="center"/>
    </xf>
    <xf numFmtId="0" fontId="2" fillId="1" borderId="71" xfId="0" applyFont="1" applyFill="1" applyBorder="1" applyAlignment="1">
      <alignment horizontal="center" vertical="center"/>
    </xf>
    <xf numFmtId="177" fontId="2" fillId="0" borderId="71" xfId="0" applyNumberFormat="1" applyFont="1" applyBorder="1" applyAlignment="1">
      <alignment horizontal="center" vertical="center"/>
    </xf>
    <xf numFmtId="176" fontId="11" fillId="0" borderId="77" xfId="0" applyNumberFormat="1" applyFont="1" applyBorder="1" applyAlignment="1">
      <alignment horizontal="center" vertical="center" wrapText="1"/>
    </xf>
    <xf numFmtId="176" fontId="11" fillId="0" borderId="7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0" fontId="0" fillId="0" borderId="79" xfId="0" applyNumberFormat="1" applyFont="1" applyFill="1" applyBorder="1" applyAlignment="1">
      <alignment horizontal="center" vertical="center"/>
    </xf>
    <xf numFmtId="178" fontId="0" fillId="0" borderId="80" xfId="0" applyNumberFormat="1" applyFont="1" applyFill="1" applyBorder="1" applyAlignment="1">
      <alignment horizontal="center" vertical="center"/>
    </xf>
    <xf numFmtId="178" fontId="0" fillId="0" borderId="81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8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showGridLines="0" tabSelected="1" view="pageBreakPreview" zoomScaleSheetLayoutView="100" workbookViewId="0" topLeftCell="A1">
      <selection activeCell="C20" sqref="C20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9" t="s">
        <v>0</v>
      </c>
      <c r="D1" s="129"/>
      <c r="E1" s="129"/>
      <c r="F1" s="129"/>
      <c r="G1" s="129"/>
      <c r="H1" s="129"/>
      <c r="I1" s="129"/>
      <c r="J1" s="129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56</v>
      </c>
      <c r="D3" s="5"/>
      <c r="E3" s="5"/>
      <c r="G3" s="16" t="s">
        <v>3</v>
      </c>
      <c r="H3" s="17" t="s">
        <v>4</v>
      </c>
      <c r="I3" s="117" t="s">
        <v>5</v>
      </c>
      <c r="J3" s="136"/>
    </row>
    <row r="4" spans="7:11" ht="26.25" customHeight="1" thickTop="1">
      <c r="G4" s="57">
        <v>6072</v>
      </c>
      <c r="H4" s="58">
        <v>373</v>
      </c>
      <c r="I4" s="99">
        <f>SUM(G4:H4)</f>
        <v>6445</v>
      </c>
      <c r="J4" s="100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46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55</v>
      </c>
      <c r="I8" s="107" t="s">
        <v>12</v>
      </c>
      <c r="J8" s="108"/>
      <c r="K8" s="22"/>
      <c r="L8" s="20"/>
      <c r="M8" s="20"/>
      <c r="N8" s="20"/>
    </row>
    <row r="9" spans="2:14" ht="24" customHeight="1" thickTop="1">
      <c r="B9" s="23" t="s">
        <v>13</v>
      </c>
      <c r="C9" s="24">
        <v>10481</v>
      </c>
      <c r="D9" s="25">
        <v>10253</v>
      </c>
      <c r="E9" s="25">
        <v>228</v>
      </c>
      <c r="F9" s="25">
        <v>204</v>
      </c>
      <c r="G9" s="25">
        <v>12471</v>
      </c>
      <c r="H9" s="25">
        <v>136</v>
      </c>
      <c r="I9" s="109" t="s">
        <v>57</v>
      </c>
      <c r="J9" s="110"/>
      <c r="K9" s="22"/>
      <c r="L9" s="20"/>
      <c r="M9" s="20"/>
      <c r="N9" s="20"/>
    </row>
    <row r="10" spans="2:14" ht="24.75" thickBot="1">
      <c r="B10" s="60" t="s">
        <v>58</v>
      </c>
      <c r="C10" s="24">
        <v>34</v>
      </c>
      <c r="D10" s="25">
        <v>33</v>
      </c>
      <c r="E10" s="25">
        <v>1</v>
      </c>
      <c r="F10" s="25">
        <v>1</v>
      </c>
      <c r="G10" s="25">
        <v>0</v>
      </c>
      <c r="H10" s="25">
        <v>16</v>
      </c>
      <c r="I10" s="134"/>
      <c r="J10" s="135"/>
      <c r="K10" s="22"/>
      <c r="L10" s="20"/>
      <c r="M10" s="20"/>
      <c r="N10" s="20"/>
    </row>
    <row r="11" spans="2:14" ht="21" customHeight="1" thickTop="1">
      <c r="B11" s="87" t="s">
        <v>14</v>
      </c>
      <c r="C11" s="88">
        <v>10499</v>
      </c>
      <c r="D11" s="89">
        <v>10270</v>
      </c>
      <c r="E11" s="89">
        <v>229</v>
      </c>
      <c r="F11" s="89">
        <v>205</v>
      </c>
      <c r="G11" s="89">
        <v>12471</v>
      </c>
      <c r="H11" s="89">
        <v>136</v>
      </c>
      <c r="I11" s="105" t="s">
        <v>66</v>
      </c>
      <c r="J11" s="106"/>
      <c r="K11" s="22"/>
      <c r="L11" s="20"/>
      <c r="M11" s="20"/>
      <c r="N11" s="20"/>
    </row>
    <row r="12" spans="9:14" ht="37.5" customHeight="1">
      <c r="I12" s="20"/>
      <c r="J12" s="20"/>
      <c r="K12" s="20"/>
      <c r="L12" s="20"/>
      <c r="M12" s="20"/>
      <c r="N12" s="20"/>
    </row>
    <row r="13" spans="2:14" ht="18.75">
      <c r="B13" s="7" t="s">
        <v>47</v>
      </c>
      <c r="J13" s="20"/>
      <c r="K13" s="20"/>
      <c r="L13" s="20"/>
      <c r="M13" s="26" t="s">
        <v>48</v>
      </c>
      <c r="N13" s="20"/>
    </row>
    <row r="14" spans="2:14" ht="7.5" customHeight="1">
      <c r="B14" s="8"/>
      <c r="I14" s="20"/>
      <c r="J14" s="20"/>
      <c r="K14" s="20"/>
      <c r="L14" s="20"/>
      <c r="M14" s="20"/>
      <c r="N14" s="20"/>
    </row>
    <row r="15" spans="2:14" s="10" customFormat="1" ht="29.25" customHeight="1" thickBot="1">
      <c r="B15" s="9"/>
      <c r="C15" s="21" t="s">
        <v>15</v>
      </c>
      <c r="D15" s="18" t="s">
        <v>16</v>
      </c>
      <c r="E15" s="54" t="s">
        <v>54</v>
      </c>
      <c r="F15" s="18" t="s">
        <v>17</v>
      </c>
      <c r="G15" s="18" t="s">
        <v>18</v>
      </c>
      <c r="H15" s="18" t="s">
        <v>55</v>
      </c>
      <c r="I15" s="102" t="s">
        <v>49</v>
      </c>
      <c r="J15" s="103"/>
      <c r="K15" s="27" t="s">
        <v>50</v>
      </c>
      <c r="L15" s="27" t="s">
        <v>51</v>
      </c>
      <c r="M15" s="28" t="s">
        <v>12</v>
      </c>
      <c r="N15" s="20"/>
    </row>
    <row r="16" spans="2:14" ht="24.75" thickTop="1">
      <c r="B16" s="61" t="s">
        <v>59</v>
      </c>
      <c r="C16" s="24">
        <v>631</v>
      </c>
      <c r="D16" s="25">
        <v>595</v>
      </c>
      <c r="E16" s="25" t="s">
        <v>52</v>
      </c>
      <c r="F16" s="29">
        <v>36</v>
      </c>
      <c r="G16" s="29">
        <v>3408</v>
      </c>
      <c r="H16" s="29">
        <f>ROUND((31215+1498)/1000,0)</f>
        <v>33</v>
      </c>
      <c r="I16" s="131">
        <f>ROUND((589279+39910)/(517607+75228)*100,1)</f>
        <v>106.1</v>
      </c>
      <c r="J16" s="131"/>
      <c r="K16" s="30">
        <v>0</v>
      </c>
      <c r="L16" s="30">
        <v>0</v>
      </c>
      <c r="M16" s="31" t="s">
        <v>19</v>
      </c>
      <c r="N16" s="20"/>
    </row>
    <row r="17" spans="2:14" ht="24.75" customHeight="1">
      <c r="B17" s="61" t="s">
        <v>60</v>
      </c>
      <c r="C17" s="32">
        <v>768</v>
      </c>
      <c r="D17" s="33">
        <v>817</v>
      </c>
      <c r="E17" s="33" t="s">
        <v>69</v>
      </c>
      <c r="F17" s="63">
        <v>-49</v>
      </c>
      <c r="G17" s="34">
        <v>981</v>
      </c>
      <c r="H17" s="34">
        <f>ROUND((180000+30042)/1000,0)</f>
        <v>210</v>
      </c>
      <c r="I17" s="132">
        <f>ROUND((612385+155878)/(757174+57518)*100,1)</f>
        <v>94.3</v>
      </c>
      <c r="J17" s="132"/>
      <c r="K17" s="35">
        <v>0</v>
      </c>
      <c r="L17" s="35">
        <v>408</v>
      </c>
      <c r="M17" s="36" t="s">
        <v>19</v>
      </c>
      <c r="N17" s="37"/>
    </row>
    <row r="18" spans="2:14" ht="11.25" customHeight="1">
      <c r="B18" s="127" t="s">
        <v>62</v>
      </c>
      <c r="C18" s="11" t="s">
        <v>20</v>
      </c>
      <c r="D18" s="12" t="s">
        <v>21</v>
      </c>
      <c r="E18" s="13"/>
      <c r="F18" s="14" t="s">
        <v>22</v>
      </c>
      <c r="G18" s="38"/>
      <c r="H18" s="38"/>
      <c r="I18" s="55"/>
      <c r="J18" s="56"/>
      <c r="K18" s="40"/>
      <c r="L18" s="40"/>
      <c r="M18" s="41"/>
      <c r="N18" s="20"/>
    </row>
    <row r="19" spans="2:14" ht="13.5" customHeight="1">
      <c r="B19" s="128"/>
      <c r="C19" s="64">
        <f>ROUND((247788+426338+3155+15300+0)/1000,0)</f>
        <v>693</v>
      </c>
      <c r="D19" s="65">
        <f>ROUND((247310+437488+0+0)/1000,0)</f>
        <v>685</v>
      </c>
      <c r="E19" s="66">
        <f>ROUND((247786-247310+426338-437488+3155-0-0+15300+0)/1000,0)</f>
        <v>8</v>
      </c>
      <c r="F19" s="67">
        <f>ROUND((7781-0)/1000,0)</f>
        <v>8</v>
      </c>
      <c r="G19" s="68">
        <v>4274</v>
      </c>
      <c r="H19" s="69">
        <f>ROUND((182463+92322+59818)/1000,0)</f>
        <v>335</v>
      </c>
      <c r="I19" s="133" t="s">
        <v>69</v>
      </c>
      <c r="J19" s="133"/>
      <c r="K19" s="73" t="s">
        <v>68</v>
      </c>
      <c r="L19" s="73" t="s">
        <v>68</v>
      </c>
      <c r="M19" s="70"/>
      <c r="N19" s="71"/>
    </row>
    <row r="20" spans="2:14" ht="24.75" customHeight="1">
      <c r="B20" s="61" t="s">
        <v>63</v>
      </c>
      <c r="C20" s="42">
        <f>ROUND((282658+167969+2457)/1000,0)</f>
        <v>453</v>
      </c>
      <c r="D20" s="29">
        <f>ROUND((260862+181401+0+0)/1000,0)</f>
        <v>442</v>
      </c>
      <c r="E20" s="29">
        <f>ROUND((282658-260862+167969-181401+2457-0-0+0+0)/1000,0)</f>
        <v>11</v>
      </c>
      <c r="F20" s="29">
        <f>ROUND((10821-0)/1000,0)</f>
        <v>11</v>
      </c>
      <c r="G20" s="25">
        <v>3850</v>
      </c>
      <c r="H20" s="25">
        <f>ROUND((203670+52758+102860)/1000,0)</f>
        <v>359</v>
      </c>
      <c r="I20" s="114" t="s">
        <v>78</v>
      </c>
      <c r="J20" s="115"/>
      <c r="K20" s="74" t="s">
        <v>70</v>
      </c>
      <c r="L20" s="74" t="s">
        <v>68</v>
      </c>
      <c r="M20" s="41"/>
      <c r="N20" s="20"/>
    </row>
    <row r="21" spans="2:14" ht="24">
      <c r="B21" s="61" t="s">
        <v>61</v>
      </c>
      <c r="C21" s="24">
        <v>2761</v>
      </c>
      <c r="D21" s="25">
        <v>2627</v>
      </c>
      <c r="E21" s="25">
        <v>134</v>
      </c>
      <c r="F21" s="25">
        <v>134</v>
      </c>
      <c r="G21" s="25">
        <v>0</v>
      </c>
      <c r="H21" s="25">
        <v>167</v>
      </c>
      <c r="I21" s="113" t="s">
        <v>78</v>
      </c>
      <c r="J21" s="113"/>
      <c r="K21" s="74" t="s">
        <v>68</v>
      </c>
      <c r="L21" s="74" t="s">
        <v>68</v>
      </c>
      <c r="M21" s="41"/>
      <c r="N21" s="20"/>
    </row>
    <row r="22" spans="2:14" ht="24">
      <c r="B22" s="61" t="s">
        <v>64</v>
      </c>
      <c r="C22" s="24">
        <v>3018</v>
      </c>
      <c r="D22" s="25">
        <v>2910</v>
      </c>
      <c r="E22" s="25">
        <v>108</v>
      </c>
      <c r="F22" s="25">
        <v>108</v>
      </c>
      <c r="G22" s="25">
        <v>0</v>
      </c>
      <c r="H22" s="25">
        <v>330</v>
      </c>
      <c r="I22" s="113" t="s">
        <v>69</v>
      </c>
      <c r="J22" s="113"/>
      <c r="K22" s="74" t="s">
        <v>68</v>
      </c>
      <c r="L22" s="74" t="s">
        <v>68</v>
      </c>
      <c r="M22" s="41"/>
      <c r="N22" s="20"/>
    </row>
    <row r="23" spans="2:14" ht="24">
      <c r="B23" s="62" t="s">
        <v>65</v>
      </c>
      <c r="C23" s="43">
        <v>1615</v>
      </c>
      <c r="D23" s="44">
        <v>1527</v>
      </c>
      <c r="E23" s="44">
        <v>88</v>
      </c>
      <c r="F23" s="44">
        <v>87</v>
      </c>
      <c r="G23" s="44">
        <v>0</v>
      </c>
      <c r="H23" s="44">
        <v>231</v>
      </c>
      <c r="I23" s="130" t="s">
        <v>69</v>
      </c>
      <c r="J23" s="130"/>
      <c r="K23" s="75" t="s">
        <v>68</v>
      </c>
      <c r="L23" s="75" t="s">
        <v>68</v>
      </c>
      <c r="M23" s="72" t="s">
        <v>67</v>
      </c>
      <c r="N23" s="20"/>
    </row>
    <row r="24" spans="2:14" ht="13.5" customHeight="1">
      <c r="B24" s="45" t="s">
        <v>23</v>
      </c>
      <c r="C24" s="42"/>
      <c r="D24" s="42"/>
      <c r="E24" s="42"/>
      <c r="F24" s="42"/>
      <c r="G24" s="42"/>
      <c r="H24" s="42"/>
      <c r="I24" s="39"/>
      <c r="J24" s="39"/>
      <c r="K24" s="46"/>
      <c r="L24" s="20"/>
      <c r="M24" s="20"/>
      <c r="N24" s="20"/>
    </row>
    <row r="25" spans="2:14" ht="13.5" customHeight="1">
      <c r="B25" s="45" t="s">
        <v>24</v>
      </c>
      <c r="C25" s="42"/>
      <c r="D25" s="42"/>
      <c r="E25" s="42"/>
      <c r="F25" s="42"/>
      <c r="G25" s="42"/>
      <c r="H25" s="42"/>
      <c r="I25" s="39"/>
      <c r="J25" s="39"/>
      <c r="K25" s="46"/>
      <c r="L25" s="20"/>
      <c r="M25" s="20"/>
      <c r="N25" s="20"/>
    </row>
    <row r="26" spans="2:14" ht="13.5" customHeight="1">
      <c r="B26" s="45" t="s">
        <v>25</v>
      </c>
      <c r="C26" s="42"/>
      <c r="D26" s="42"/>
      <c r="E26" s="42"/>
      <c r="F26" s="42"/>
      <c r="G26" s="42"/>
      <c r="H26" s="42"/>
      <c r="I26" s="39"/>
      <c r="J26" s="39"/>
      <c r="K26" s="46"/>
      <c r="L26" s="20"/>
      <c r="M26" s="20"/>
      <c r="N26" s="20"/>
    </row>
    <row r="27" spans="2:14" ht="22.5" customHeight="1">
      <c r="B27" s="6"/>
      <c r="C27" s="6"/>
      <c r="D27" s="6"/>
      <c r="E27" s="6"/>
      <c r="F27" s="6"/>
      <c r="G27" s="6"/>
      <c r="H27" s="6"/>
      <c r="I27" s="20"/>
      <c r="J27" s="20"/>
      <c r="K27" s="20"/>
      <c r="L27" s="20"/>
      <c r="M27" s="20"/>
      <c r="N27" s="20"/>
    </row>
    <row r="28" spans="2:14" ht="18.75">
      <c r="B28" s="7" t="s">
        <v>26</v>
      </c>
      <c r="J28" s="20"/>
      <c r="K28" s="20"/>
      <c r="L28" s="20"/>
      <c r="M28" s="26" t="s">
        <v>48</v>
      </c>
      <c r="N28" s="20"/>
    </row>
    <row r="29" spans="2:14" ht="7.5" customHeight="1">
      <c r="B29" s="8"/>
      <c r="I29" s="20"/>
      <c r="J29" s="20"/>
      <c r="K29" s="20"/>
      <c r="L29" s="20"/>
      <c r="M29" s="20"/>
      <c r="N29" s="20"/>
    </row>
    <row r="30" spans="2:14" s="10" customFormat="1" ht="29.25" customHeight="1" thickBot="1">
      <c r="B30" s="9"/>
      <c r="C30" s="21" t="s">
        <v>27</v>
      </c>
      <c r="D30" s="18" t="s">
        <v>28</v>
      </c>
      <c r="E30" s="53" t="s">
        <v>54</v>
      </c>
      <c r="F30" s="18" t="s">
        <v>44</v>
      </c>
      <c r="G30" s="18" t="s">
        <v>45</v>
      </c>
      <c r="H30" s="18" t="s">
        <v>53</v>
      </c>
      <c r="I30" s="102" t="s">
        <v>49</v>
      </c>
      <c r="J30" s="103"/>
      <c r="K30" s="27" t="s">
        <v>50</v>
      </c>
      <c r="L30" s="27" t="s">
        <v>51</v>
      </c>
      <c r="M30" s="28" t="s">
        <v>12</v>
      </c>
      <c r="N30" s="20"/>
    </row>
    <row r="31" spans="2:14" ht="41.25" customHeight="1" thickTop="1">
      <c r="B31" s="84" t="s">
        <v>71</v>
      </c>
      <c r="C31" s="59">
        <v>7522</v>
      </c>
      <c r="D31" s="33">
        <v>7388</v>
      </c>
      <c r="E31" s="33">
        <v>134</v>
      </c>
      <c r="F31" s="76">
        <v>134</v>
      </c>
      <c r="G31" s="76">
        <v>6910</v>
      </c>
      <c r="H31" s="81">
        <v>9.2</v>
      </c>
      <c r="I31" s="104" t="s">
        <v>79</v>
      </c>
      <c r="J31" s="104"/>
      <c r="K31" s="77" t="s">
        <v>68</v>
      </c>
      <c r="L31" s="77" t="s">
        <v>68</v>
      </c>
      <c r="M31" s="78"/>
      <c r="N31" s="20"/>
    </row>
    <row r="32" spans="2:14" ht="41.25" customHeight="1">
      <c r="B32" s="84" t="s">
        <v>73</v>
      </c>
      <c r="C32" s="59">
        <v>775</v>
      </c>
      <c r="D32" s="33">
        <v>772</v>
      </c>
      <c r="E32" s="33">
        <v>3</v>
      </c>
      <c r="F32" s="33">
        <v>3</v>
      </c>
      <c r="G32" s="33">
        <v>0</v>
      </c>
      <c r="H32" s="82">
        <v>2.9</v>
      </c>
      <c r="I32" s="111" t="s">
        <v>79</v>
      </c>
      <c r="J32" s="112"/>
      <c r="K32" s="79" t="s">
        <v>68</v>
      </c>
      <c r="L32" s="79" t="s">
        <v>68</v>
      </c>
      <c r="M32" s="80"/>
      <c r="N32" s="20"/>
    </row>
    <row r="33" spans="2:14" ht="41.25" customHeight="1">
      <c r="B33" s="84" t="s">
        <v>74</v>
      </c>
      <c r="C33" s="59">
        <v>16820</v>
      </c>
      <c r="D33" s="33">
        <v>15883</v>
      </c>
      <c r="E33" s="33">
        <v>936</v>
      </c>
      <c r="F33" s="33">
        <v>936</v>
      </c>
      <c r="G33" s="33">
        <v>0</v>
      </c>
      <c r="H33" s="82">
        <v>1.53</v>
      </c>
      <c r="I33" s="111" t="s">
        <v>79</v>
      </c>
      <c r="J33" s="112"/>
      <c r="K33" s="79" t="s">
        <v>68</v>
      </c>
      <c r="L33" s="79" t="s">
        <v>68</v>
      </c>
      <c r="M33" s="80"/>
      <c r="N33" s="20"/>
    </row>
    <row r="34" spans="2:14" ht="41.25" customHeight="1">
      <c r="B34" s="84" t="s">
        <v>75</v>
      </c>
      <c r="C34" s="59">
        <v>136</v>
      </c>
      <c r="D34" s="33">
        <v>131</v>
      </c>
      <c r="E34" s="33">
        <v>5</v>
      </c>
      <c r="F34" s="33">
        <v>5</v>
      </c>
      <c r="G34" s="33">
        <v>0</v>
      </c>
      <c r="H34" s="82">
        <v>2.1</v>
      </c>
      <c r="I34" s="111" t="s">
        <v>79</v>
      </c>
      <c r="J34" s="112"/>
      <c r="K34" s="79" t="s">
        <v>68</v>
      </c>
      <c r="L34" s="79" t="s">
        <v>68</v>
      </c>
      <c r="M34" s="80"/>
      <c r="N34" s="20"/>
    </row>
    <row r="35" spans="2:14" ht="41.25" customHeight="1">
      <c r="B35" s="85" t="s">
        <v>76</v>
      </c>
      <c r="C35" s="47">
        <v>0</v>
      </c>
      <c r="D35" s="48">
        <v>0</v>
      </c>
      <c r="E35" s="48">
        <v>0</v>
      </c>
      <c r="F35" s="90">
        <v>0</v>
      </c>
      <c r="G35" s="49">
        <v>0</v>
      </c>
      <c r="H35" s="83">
        <v>0</v>
      </c>
      <c r="I35" s="101" t="s">
        <v>79</v>
      </c>
      <c r="J35" s="101"/>
      <c r="K35" s="50" t="s">
        <v>68</v>
      </c>
      <c r="L35" s="50" t="s">
        <v>68</v>
      </c>
      <c r="M35" s="86" t="s">
        <v>72</v>
      </c>
      <c r="N35" s="37"/>
    </row>
    <row r="36" spans="2:14" ht="37.5" customHeight="1">
      <c r="B36" s="6"/>
      <c r="C36" s="6"/>
      <c r="D36" s="6"/>
      <c r="E36" s="6"/>
      <c r="F36" s="6"/>
      <c r="G36" s="6"/>
      <c r="H36" s="6"/>
      <c r="I36" s="20"/>
      <c r="J36" s="20"/>
      <c r="K36" s="20"/>
      <c r="L36" s="20"/>
      <c r="M36" s="20"/>
      <c r="N36" s="20"/>
    </row>
    <row r="37" spans="2:14" ht="18.75">
      <c r="B37" s="7" t="s">
        <v>29</v>
      </c>
      <c r="J37" s="20"/>
      <c r="K37" s="26" t="s">
        <v>46</v>
      </c>
      <c r="L37" s="20"/>
      <c r="M37" s="20"/>
      <c r="N37" s="20"/>
    </row>
    <row r="38" spans="2:14" ht="7.5" customHeight="1">
      <c r="B38" s="8"/>
      <c r="J38" s="20"/>
      <c r="K38" s="20"/>
      <c r="L38" s="20"/>
      <c r="M38" s="20"/>
      <c r="N38" s="20"/>
    </row>
    <row r="39" spans="2:14" s="10" customFormat="1" ht="48.75" customHeight="1" thickBot="1">
      <c r="B39" s="9"/>
      <c r="C39" s="21" t="s">
        <v>30</v>
      </c>
      <c r="D39" s="18" t="s">
        <v>31</v>
      </c>
      <c r="E39" s="18" t="s">
        <v>32</v>
      </c>
      <c r="F39" s="18" t="s">
        <v>33</v>
      </c>
      <c r="G39" s="18" t="s">
        <v>34</v>
      </c>
      <c r="H39" s="17" t="s">
        <v>35</v>
      </c>
      <c r="I39" s="117" t="s">
        <v>36</v>
      </c>
      <c r="J39" s="118"/>
      <c r="K39" s="51" t="s">
        <v>12</v>
      </c>
      <c r="L39" s="22"/>
      <c r="M39" s="20"/>
      <c r="N39" s="20"/>
    </row>
    <row r="40" spans="2:14" ht="25.5" customHeight="1" thickTop="1">
      <c r="B40" s="61" t="s">
        <v>80</v>
      </c>
      <c r="C40" s="92">
        <v>1</v>
      </c>
      <c r="D40" s="93">
        <v>9</v>
      </c>
      <c r="E40" s="93">
        <v>12</v>
      </c>
      <c r="F40" s="93">
        <v>0</v>
      </c>
      <c r="G40" s="93">
        <v>0</v>
      </c>
      <c r="H40" s="93" t="s">
        <v>79</v>
      </c>
      <c r="I40" s="119" t="s">
        <v>79</v>
      </c>
      <c r="J40" s="120"/>
      <c r="K40" s="94"/>
      <c r="L40" s="22"/>
      <c r="M40" s="20"/>
      <c r="N40" s="20"/>
    </row>
    <row r="41" spans="2:14" ht="25.5" customHeight="1">
      <c r="B41" s="61" t="s">
        <v>81</v>
      </c>
      <c r="C41" s="92">
        <v>-7</v>
      </c>
      <c r="D41" s="93">
        <v>48</v>
      </c>
      <c r="E41" s="93">
        <v>3</v>
      </c>
      <c r="F41" s="93">
        <v>0</v>
      </c>
      <c r="G41" s="93">
        <v>0</v>
      </c>
      <c r="H41" s="93" t="s">
        <v>79</v>
      </c>
      <c r="I41" s="121" t="s">
        <v>79</v>
      </c>
      <c r="J41" s="122"/>
      <c r="K41" s="95"/>
      <c r="L41" s="22"/>
      <c r="M41" s="20"/>
      <c r="N41" s="20"/>
    </row>
    <row r="42" spans="2:14" ht="25.5" customHeight="1">
      <c r="B42" s="91" t="s">
        <v>77</v>
      </c>
      <c r="C42" s="96">
        <v>-2</v>
      </c>
      <c r="D42" s="97">
        <v>17</v>
      </c>
      <c r="E42" s="97">
        <v>2</v>
      </c>
      <c r="F42" s="97">
        <v>0</v>
      </c>
      <c r="G42" s="97">
        <v>0</v>
      </c>
      <c r="H42" s="97">
        <v>1052</v>
      </c>
      <c r="I42" s="123" t="s">
        <v>79</v>
      </c>
      <c r="J42" s="124"/>
      <c r="K42" s="98"/>
      <c r="L42" s="22"/>
      <c r="M42" s="20"/>
      <c r="N42" s="20"/>
    </row>
    <row r="43" spans="2:14" ht="21" customHeight="1">
      <c r="B43" s="52" t="s">
        <v>37</v>
      </c>
      <c r="J43" s="20"/>
      <c r="K43" s="20"/>
      <c r="L43" s="20"/>
      <c r="M43" s="20"/>
      <c r="N43" s="20"/>
    </row>
    <row r="44" ht="26.25" customHeight="1"/>
    <row r="45" spans="2:14" ht="18.75">
      <c r="B45" s="15" t="s">
        <v>38</v>
      </c>
      <c r="J45" s="20"/>
      <c r="K45" s="20"/>
      <c r="L45" s="20"/>
      <c r="M45" s="20"/>
      <c r="N45" s="20"/>
    </row>
    <row r="46" ht="7.5" customHeight="1"/>
    <row r="47" spans="2:9" ht="37.5" customHeight="1">
      <c r="B47" s="125" t="s">
        <v>39</v>
      </c>
      <c r="C47" s="125"/>
      <c r="D47" s="126">
        <v>0.43</v>
      </c>
      <c r="E47" s="126"/>
      <c r="F47" s="125" t="s">
        <v>40</v>
      </c>
      <c r="G47" s="125"/>
      <c r="H47" s="116">
        <v>3.4</v>
      </c>
      <c r="I47" s="116"/>
    </row>
    <row r="48" spans="2:9" ht="37.5" customHeight="1">
      <c r="B48" s="125" t="s">
        <v>41</v>
      </c>
      <c r="C48" s="125"/>
      <c r="D48" s="116">
        <v>17.1</v>
      </c>
      <c r="E48" s="116"/>
      <c r="F48" s="125" t="s">
        <v>42</v>
      </c>
      <c r="G48" s="125"/>
      <c r="H48" s="116">
        <v>89.9</v>
      </c>
      <c r="I48" s="116"/>
    </row>
    <row r="49" spans="2:14" ht="21" customHeight="1">
      <c r="B49" s="52" t="s">
        <v>43</v>
      </c>
      <c r="J49" s="20"/>
      <c r="K49" s="20"/>
      <c r="L49" s="20"/>
      <c r="M49" s="20"/>
      <c r="N49" s="20"/>
    </row>
  </sheetData>
  <mergeCells count="34">
    <mergeCell ref="B18:B19"/>
    <mergeCell ref="C1:J1"/>
    <mergeCell ref="I22:J22"/>
    <mergeCell ref="I23:J23"/>
    <mergeCell ref="I15:J15"/>
    <mergeCell ref="I16:J16"/>
    <mergeCell ref="I17:J17"/>
    <mergeCell ref="I19:J19"/>
    <mergeCell ref="I10:J10"/>
    <mergeCell ref="I3:J3"/>
    <mergeCell ref="I32:J32"/>
    <mergeCell ref="I33:J33"/>
    <mergeCell ref="B47:C47"/>
    <mergeCell ref="B48:C48"/>
    <mergeCell ref="F47:G47"/>
    <mergeCell ref="F48:G48"/>
    <mergeCell ref="D47:E47"/>
    <mergeCell ref="D48:E48"/>
    <mergeCell ref="H47:I47"/>
    <mergeCell ref="H48:I48"/>
    <mergeCell ref="I39:J39"/>
    <mergeCell ref="I40:J40"/>
    <mergeCell ref="I41:J41"/>
    <mergeCell ref="I42:J42"/>
    <mergeCell ref="I4:J4"/>
    <mergeCell ref="I35:J35"/>
    <mergeCell ref="I30:J30"/>
    <mergeCell ref="I31:J31"/>
    <mergeCell ref="I11:J11"/>
    <mergeCell ref="I8:J8"/>
    <mergeCell ref="I9:J9"/>
    <mergeCell ref="I34:J34"/>
    <mergeCell ref="I21:J21"/>
    <mergeCell ref="I20:J20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0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2008-03-13T10:16:21Z</cp:lastPrinted>
  <dcterms:created xsi:type="dcterms:W3CDTF">2008-02-15T06:55:04Z</dcterms:created>
  <dcterms:modified xsi:type="dcterms:W3CDTF">2008-03-14T09:49:48Z</dcterms:modified>
  <cp:category/>
  <cp:version/>
  <cp:contentType/>
  <cp:contentStatus/>
</cp:coreProperties>
</file>