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進路別卒業者数" sheetId="1" r:id="rId1"/>
    <sheet name="進路別卒業者数（男）" sheetId="2" r:id="rId2"/>
    <sheet name="進路別卒業者数（女）" sheetId="3" r:id="rId3"/>
    <sheet name="学科別卒業・進入学者数，入学志願者数" sheetId="4" r:id="rId4"/>
    <sheet name="産業別就職者数" sheetId="5" r:id="rId5"/>
    <sheet name="県外就職者数" sheetId="6" r:id="rId6"/>
    <sheet name="産業・職業別就職者数" sheetId="7" r:id="rId7"/>
  </sheets>
  <externalReferences>
    <externalReference r:id="rId10"/>
  </externalReferences>
  <definedNames>
    <definedName name="_1NEN" localSheetId="5">'県外就職者数'!#REF!</definedName>
    <definedName name="_1NEN" localSheetId="4">'産業別就職者数'!#REF!</definedName>
    <definedName name="_1NEN" localSheetId="0">'進路別卒業者数'!#REF!</definedName>
    <definedName name="_1NEN" localSheetId="2">'進路別卒業者数（女）'!#REF!</definedName>
    <definedName name="_1NEN" localSheetId="1">'進路別卒業者数（男）'!#REF!</definedName>
    <definedName name="_1NEN">'[1]第３表'!$F$1:$F$104</definedName>
    <definedName name="_Regression_Int" localSheetId="3" hidden="1">1</definedName>
    <definedName name="_Regression_Int" localSheetId="5" hidden="1">1</definedName>
    <definedName name="_Regression_Int" localSheetId="6" hidden="1">1</definedName>
    <definedName name="_Regression_Int" localSheetId="4" hidden="1">1</definedName>
    <definedName name="_Regression_Int" localSheetId="0" hidden="1">1</definedName>
    <definedName name="_Regression_Int" localSheetId="2" hidden="1">1</definedName>
    <definedName name="_Regression_Int" localSheetId="1" hidden="1">1</definedName>
    <definedName name="_xlnm.Print_Area" localSheetId="3">'学科別卒業・進入学者数，入学志願者数'!$A$1:$AE$65</definedName>
    <definedName name="_xlnm.Print_Area" localSheetId="5">'県外就職者数'!$A$1:$D$60</definedName>
    <definedName name="_xlnm.Print_Area" localSheetId="6">'産業・職業別就職者数'!$A$1:$S$57</definedName>
    <definedName name="_xlnm.Print_Area" localSheetId="4">'産業別就職者数'!$A$1:$AU$75</definedName>
    <definedName name="_xlnm.Print_Area" localSheetId="0">'進路別卒業者数'!$A$1:$AF$78</definedName>
    <definedName name="_xlnm.Print_Area" localSheetId="2">'進路別卒業者数（女）'!$A$1:$AF$78</definedName>
    <definedName name="_xlnm.Print_Area" localSheetId="1">'進路別卒業者数（男）'!$A$1:$AF$78</definedName>
    <definedName name="Print_Area_MI" localSheetId="3">'学科別卒業・進入学者数，入学志願者数'!$A$1:$Y$26</definedName>
    <definedName name="Print_Area_MI" localSheetId="5">'県外就職者数'!$A$7:$D$59</definedName>
    <definedName name="Print_Area_MI" localSheetId="6">'産業・職業別就職者数'!$A$1:$S$28</definedName>
    <definedName name="Print_Area_MI" localSheetId="4">'産業別就職者数'!$A$8:$U$74</definedName>
    <definedName name="Print_Area_MI" localSheetId="0">'進路別卒業者数'!$A$8:$R$77</definedName>
    <definedName name="Print_Area_MI" localSheetId="2">'進路別卒業者数（女）'!$A$8:$R$77</definedName>
    <definedName name="Print_Area_MI" localSheetId="1">'進路別卒業者数（男）'!$A$8:$R$77</definedName>
    <definedName name="Print_Area_MI">'[1]第１表'!$B$1:$N$59</definedName>
    <definedName name="_xlnm.Print_Titles" localSheetId="5">'県外就職者数'!$1:$7</definedName>
    <definedName name="_xlnm.Print_Titles" localSheetId="4">'産業別就職者数'!$1:$8</definedName>
    <definedName name="_xlnm.Print_Titles" localSheetId="0">'進路別卒業者数'!$1:$8</definedName>
    <definedName name="_xlnm.Print_Titles" localSheetId="2">'進路別卒業者数（女）'!$1:$8</definedName>
    <definedName name="_xlnm.Print_Titles" localSheetId="1">'進路別卒業者数（男）'!$1:$8</definedName>
    <definedName name="Print_Titles_MI" localSheetId="5">'県外就職者数'!$1:$7</definedName>
    <definedName name="Print_Titles_MI" localSheetId="4">'産業別就職者数'!$1:$8</definedName>
    <definedName name="Print_Titles_MI" localSheetId="0">'進路別卒業者数'!$1:$8</definedName>
    <definedName name="Print_Titles_MI" localSheetId="2">'進路別卒業者数（女）'!$1:$8</definedName>
    <definedName name="Print_Titles_MI" localSheetId="1">'進路別卒業者数（男）'!$1:$8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<sst xmlns="http://schemas.openxmlformats.org/spreadsheetml/2006/main" count="1037" uniqueCount="330">
  <si>
    <t>計</t>
  </si>
  <si>
    <t>女</t>
  </si>
  <si>
    <t>(単位：人)</t>
  </si>
  <si>
    <t>定時制</t>
  </si>
  <si>
    <t>〈高等学校〉</t>
  </si>
  <si>
    <t>(単位：人，％)</t>
  </si>
  <si>
    <t>全      日      制</t>
  </si>
  <si>
    <t>定      時      制</t>
  </si>
  <si>
    <t>男</t>
  </si>
  <si>
    <t>専門的･技術的職業従事者</t>
  </si>
  <si>
    <t>　</t>
  </si>
  <si>
    <t>生産工程・労務作業者</t>
  </si>
  <si>
    <t>&lt;高等学校&gt;</t>
  </si>
  <si>
    <t>(単位：人,％)</t>
  </si>
  <si>
    <t>電気･ガス･熱供給･水道業</t>
  </si>
  <si>
    <t xml:space="preserve"> </t>
  </si>
  <si>
    <t>入     学     志     願     者</t>
  </si>
  <si>
    <t>大学・短期大学</t>
  </si>
  <si>
    <t xml:space="preserve"> 区    分</t>
  </si>
  <si>
    <t>全 日 制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</si>
  <si>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</si>
  <si>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</si>
  <si>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</si>
  <si>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</si>
  <si>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</si>
  <si>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</si>
  <si>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</si>
  <si>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</si>
  <si>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　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</si>
  <si>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</si>
  <si>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</si>
  <si>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</si>
  <si>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</si>
  <si>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</si>
  <si>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</si>
  <si>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</si>
  <si>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</si>
  <si>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</si>
  <si>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</si>
  <si>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</si>
  <si>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</si>
  <si>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</si>
  <si>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</si>
  <si>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</si>
  <si>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</si>
  <si>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</si>
  <si>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</si>
  <si>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</si>
  <si>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</si>
  <si>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</si>
  <si>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</si>
  <si>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</si>
  <si>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</si>
  <si>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</si>
  <si>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</si>
  <si>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</si>
  <si>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</si>
  <si>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</si>
  <si>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</si>
  <si>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</si>
  <si>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</si>
  <si>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</si>
  <si>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</si>
  <si>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</si>
  <si>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情報通信業</t>
  </si>
  <si>
    <t>漁業</t>
  </si>
  <si>
    <t>建設業</t>
  </si>
  <si>
    <t>製造業</t>
  </si>
  <si>
    <t>製造・制作作業者</t>
  </si>
  <si>
    <t>事務従事者</t>
  </si>
  <si>
    <t>販売従事者</t>
  </si>
  <si>
    <t>保安職業従事者</t>
  </si>
  <si>
    <t>農林作業従事者</t>
  </si>
  <si>
    <t>漁業作業従事者</t>
  </si>
  <si>
    <t>運輸･通信従事者</t>
  </si>
  <si>
    <t>定置機関運転・建設機械運転                                         ・電気作業者</t>
  </si>
  <si>
    <t>加美町</t>
  </si>
  <si>
    <t>複合サービス事業</t>
  </si>
  <si>
    <t>男</t>
  </si>
  <si>
    <t>女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</si>
  <si>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</si>
  <si>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</si>
  <si>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</si>
  <si>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</si>
  <si>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</si>
  <si>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</si>
  <si>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</si>
  <si>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</si>
  <si>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公　　立</t>
  </si>
  <si>
    <t>私　　立</t>
  </si>
  <si>
    <t>各種学校</t>
  </si>
  <si>
    <t>公　　立</t>
  </si>
  <si>
    <t>私　　立</t>
  </si>
  <si>
    <t>大学
(学部）</t>
  </si>
  <si>
    <t>短期大学
(本科）</t>
  </si>
  <si>
    <t>大学・短期大学の通信教育部</t>
  </si>
  <si>
    <t>大学・短期大学（別科）</t>
  </si>
  <si>
    <t>高等学校（専攻科）</t>
  </si>
  <si>
    <t>左記（E+I）
のうち県外
就職者
（再掲）</t>
  </si>
  <si>
    <t>&lt;高等学校&gt;（男女計）</t>
  </si>
  <si>
    <t>大学</t>
  </si>
  <si>
    <t>短期大学</t>
  </si>
  <si>
    <t>&lt;高等学校&gt;（男）</t>
  </si>
  <si>
    <t>&lt;高等学校&gt;（女）</t>
  </si>
  <si>
    <t>大学( 学  部 )</t>
  </si>
  <si>
    <t>当該年３月卒業者</t>
  </si>
  <si>
    <t>漁業</t>
  </si>
  <si>
    <t>建設業</t>
  </si>
  <si>
    <t>製造業</t>
  </si>
  <si>
    <t>電気・ガス
熱供給・水道業</t>
  </si>
  <si>
    <t>情報通信業</t>
  </si>
  <si>
    <t>医療・福祉</t>
  </si>
  <si>
    <t>教育・学習支援業</t>
  </si>
  <si>
    <t>左記以外のもの</t>
  </si>
  <si>
    <t>&lt;高等学校&gt;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</si>
  <si>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</si>
  <si>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</si>
  <si>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</si>
  <si>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</si>
  <si>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</si>
  <si>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</si>
  <si>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</si>
  <si>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</si>
  <si>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</si>
  <si>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</si>
  <si>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</si>
  <si>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</si>
  <si>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</si>
  <si>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</si>
  <si>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</si>
  <si>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</si>
  <si>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</si>
  <si>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</si>
  <si>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</si>
  <si>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</si>
  <si>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</si>
  <si>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</si>
  <si>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</si>
  <si>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</si>
  <si>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</si>
  <si>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</si>
  <si>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</si>
  <si>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</si>
  <si>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</si>
  <si>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</si>
  <si>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</si>
  <si>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</si>
  <si>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</si>
  <si>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</si>
  <si>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</si>
  <si>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</si>
  <si>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</si>
  <si>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</si>
  <si>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</si>
  <si>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</si>
  <si>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</si>
  <si>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</si>
  <si>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</si>
  <si>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</si>
  <si>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</si>
  <si>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</si>
  <si>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当該年３月卒業</t>
  </si>
  <si>
    <t>専修学校
（一般課程等）</t>
  </si>
  <si>
    <t>大学等
進学率
（％）</t>
  </si>
  <si>
    <t>開発施設等入学者</t>
  </si>
  <si>
    <t xml:space="preserve">     （一般課程）等入学者</t>
  </si>
  <si>
    <t>専修学校
（一般課程）等</t>
  </si>
  <si>
    <t>短期大学( 本科 )</t>
  </si>
  <si>
    <t>塩竈市</t>
  </si>
  <si>
    <t>Ｄ
公共職業能力開発施設等入学者</t>
  </si>
  <si>
    <t>Ｅ
就職者</t>
  </si>
  <si>
    <t>Ａ　大学等進学者</t>
  </si>
  <si>
    <t>Ｂ
専修学校
（専門課程）
進学者</t>
  </si>
  <si>
    <t>Ｃ　専修学校
（一般課程）等入学者</t>
  </si>
  <si>
    <t>Ｇ
左記以外の者</t>
  </si>
  <si>
    <t>Ｈ
死亡・不詳の者</t>
  </si>
  <si>
    <t>Ｉ　左記ＡＢＣＤのうち
就職している者（再掲）</t>
  </si>
  <si>
    <t>前年３月以前卒業</t>
  </si>
  <si>
    <t>Ｄ　公共職業能力</t>
  </si>
  <si>
    <t>Ｆ　一時的な
仕事に就いた者</t>
  </si>
  <si>
    <t>Ｇ　左記以外の者</t>
  </si>
  <si>
    <t>　Ｈ　死亡・不詳
の者</t>
  </si>
  <si>
    <t xml:space="preserve"> Ａ　大学等進学者</t>
  </si>
  <si>
    <t>Ａ　大学等進学者</t>
  </si>
  <si>
    <t>Ｂ　専修学校（一般課程）等入学者</t>
  </si>
  <si>
    <t>前年３月以前卒業者</t>
  </si>
  <si>
    <t>（つづき）</t>
  </si>
  <si>
    <t>Ａ　大学（学部），短大（本科）
への入学志願者</t>
  </si>
  <si>
    <t>大崎市</t>
  </si>
  <si>
    <t>美里町</t>
  </si>
  <si>
    <t>本吉町</t>
  </si>
  <si>
    <t>南三陸町</t>
  </si>
  <si>
    <t>情　報</t>
  </si>
  <si>
    <t>福　祉</t>
  </si>
  <si>
    <t>美里町</t>
  </si>
  <si>
    <t>Ａのうち</t>
  </si>
  <si>
    <t>Ｂのうち</t>
  </si>
  <si>
    <t>Ｃのうち</t>
  </si>
  <si>
    <t>Ｄのうち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</si>
  <si>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</si>
  <si>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</si>
  <si>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</si>
  <si>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</si>
  <si>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</si>
  <si>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</si>
  <si>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</si>
  <si>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</si>
  <si>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</si>
  <si>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</si>
  <si>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〈高等学校〉</t>
  </si>
  <si>
    <t xml:space="preserve"> </t>
  </si>
  <si>
    <t>（つづき）</t>
  </si>
  <si>
    <t xml:space="preserve">　 Ｂ　専 修 学 校 </t>
  </si>
  <si>
    <t>Ｃ　専修学校等</t>
  </si>
  <si>
    <t>Ｅ　就   職   者</t>
  </si>
  <si>
    <t>Ｉ　左記ＡＢＣＤのうち
就職している者（再掲）</t>
  </si>
  <si>
    <t xml:space="preserve">   (専門課程)進学者</t>
  </si>
  <si>
    <t>全日制</t>
  </si>
  <si>
    <t>定時制</t>
  </si>
  <si>
    <t>大       学</t>
  </si>
  <si>
    <t>短 期 大 学</t>
  </si>
  <si>
    <t>高 等 学 校</t>
  </si>
  <si>
    <t xml:space="preserve"> ( 学   部 )</t>
  </si>
  <si>
    <t>( 本   科 )</t>
  </si>
  <si>
    <t>の通信教育部</t>
  </si>
  <si>
    <t>( 別   科 )</t>
  </si>
  <si>
    <t>専  攻  科</t>
  </si>
  <si>
    <t xml:space="preserve"> </t>
  </si>
  <si>
    <t>市 部 計</t>
  </si>
  <si>
    <t>仙台市計</t>
  </si>
  <si>
    <t>（つづき）</t>
  </si>
  <si>
    <t>採掘・建設・労務作業者</t>
  </si>
  <si>
    <t>上記以外のもの</t>
  </si>
  <si>
    <t>サービス職業従事者</t>
  </si>
  <si>
    <t>Ｆ
一時的な仕事に就いた者</t>
  </si>
  <si>
    <t>特別支援学校高等部（専攻科）</t>
  </si>
  <si>
    <t>350-03-01--02/353-03-01--02/355-01-01/356-03-01--02</t>
  </si>
  <si>
    <t>357-01-01</t>
  </si>
  <si>
    <t>350-04-01--02/353-04-01--02/355-01-01/356-04-01--02</t>
  </si>
  <si>
    <t>364-01-01</t>
  </si>
  <si>
    <t>350-01-01--04</t>
  </si>
  <si>
    <t>353-01-01--04</t>
  </si>
  <si>
    <t>355-01-01--02</t>
  </si>
  <si>
    <t>364-01-01.05</t>
  </si>
  <si>
    <t>357-01-01--02</t>
  </si>
  <si>
    <t>平成19年度</t>
  </si>
  <si>
    <t>市 部 計</t>
  </si>
  <si>
    <t>仙台市計</t>
  </si>
  <si>
    <t>350-07-01--02/353-03-01--02/355-01-01/357-02-01/364-02-01/356-07-01--02</t>
  </si>
  <si>
    <t>350-08-01--02/353-04-01--02/355-01-01/356-08-01--02/357-02-01/364-02-01</t>
  </si>
  <si>
    <t>350-05-01--04</t>
  </si>
  <si>
    <t>364-02-01.05</t>
  </si>
  <si>
    <t>357-02-01--02</t>
  </si>
  <si>
    <t>350-11-01--02/353-03-01--02/355-01-01/356-11-01--02/357-03-01/364-03-01</t>
  </si>
  <si>
    <t>350-12-01--02/353-04-01--02/355-01-01/356-12-01--02/357-03-01/364-03-01</t>
  </si>
  <si>
    <t>350-09-01--04</t>
  </si>
  <si>
    <t>364-03-01.05</t>
  </si>
  <si>
    <t>357-03-01--02</t>
  </si>
  <si>
    <t>平成19年度</t>
  </si>
  <si>
    <t>351-01-01.03.05</t>
  </si>
  <si>
    <t>351-01-04</t>
  </si>
  <si>
    <t>351-01-06</t>
  </si>
  <si>
    <t>352-01-01--02</t>
  </si>
  <si>
    <t>354-01-01</t>
  </si>
  <si>
    <t>358-01-02--03</t>
  </si>
  <si>
    <t>356-17-01--02/356-21-01--02</t>
  </si>
  <si>
    <t>356-05-01--02から356-17-01--02を減ずる</t>
  </si>
  <si>
    <t>356-09-01--02から356-21-01--02を減ずる</t>
  </si>
  <si>
    <t>平成19年度</t>
  </si>
  <si>
    <t>365-02-01--05/365-03-01--05</t>
  </si>
  <si>
    <t>（つづき）　</t>
  </si>
  <si>
    <t xml:space="preserve"> 平  成  19  年  度</t>
  </si>
  <si>
    <t>379-01-01--04</t>
  </si>
  <si>
    <t xml:space="preserve"> 平  成  19  年  度</t>
  </si>
  <si>
    <t>第５９表　　　市　町　村　別　進　路　別　卒　業　者　数　（３－１）</t>
  </si>
  <si>
    <t>区　　分
市町村名</t>
  </si>
  <si>
    <t>就職率
（Ｅ+I）/
総数
（％）</t>
  </si>
  <si>
    <t>平成19年度　</t>
  </si>
  <si>
    <t>平成20年度　　</t>
  </si>
  <si>
    <t>平成20年度</t>
  </si>
  <si>
    <t>第５９表　　　市　町　村　別　進　路　別　卒　業　者　数　（３－２）</t>
  </si>
  <si>
    <t>第５９表　　　市　町　村　別　進　路　別　卒　業　者　数　（３－３）</t>
  </si>
  <si>
    <t>第６０表　　　学　科　別　進　路　別　卒　業　者　数</t>
  </si>
  <si>
    <t>平成20年度</t>
  </si>
  <si>
    <t xml:space="preserve"> 第６１表         学科別大学・短期大学・専修学校等への進入学者数及び学科別大学・短期大学への入学志願者数</t>
  </si>
  <si>
    <t>特別支援学校高等部
（専攻科）</t>
  </si>
  <si>
    <t>区    分</t>
  </si>
  <si>
    <t xml:space="preserve">第６２表　　　市　町　村　別　産　業　別　就　職　者　数 </t>
  </si>
  <si>
    <t>農業・林業</t>
  </si>
  <si>
    <t>鉱業・採石業・
砂利採取業</t>
  </si>
  <si>
    <t>運輸業・郵便業</t>
  </si>
  <si>
    <t>卸売業・小売業</t>
  </si>
  <si>
    <t>金融業・保険業</t>
  </si>
  <si>
    <t>不動産業・
物品賃貸業</t>
  </si>
  <si>
    <t>学術研究・専門・技術サービス業</t>
  </si>
  <si>
    <t>宿泊業・飲食
サービス業</t>
  </si>
  <si>
    <t>生活関連サービス業・娯楽業</t>
  </si>
  <si>
    <t>教育・
学習支援業</t>
  </si>
  <si>
    <t>複合サービス業事業</t>
  </si>
  <si>
    <t>サービス業（他に分類されないもの）</t>
  </si>
  <si>
    <t>公務(他に分類
されるものを除く）</t>
  </si>
  <si>
    <t>平成19年度　</t>
  </si>
  <si>
    <t>…</t>
  </si>
  <si>
    <t>平成20年度　　</t>
  </si>
  <si>
    <t>平成20年度</t>
  </si>
  <si>
    <t>第６３表　　　就職先別県外就職者数</t>
  </si>
  <si>
    <t>区　　分
都道府県名</t>
  </si>
  <si>
    <t>平成19年度　</t>
  </si>
  <si>
    <t>平成20年度　</t>
  </si>
  <si>
    <t>…</t>
  </si>
  <si>
    <t>千葉</t>
  </si>
  <si>
    <t>　　第６４表　　　産　業　別　就　職　者　数　及　び　割　合</t>
  </si>
  <si>
    <t>区            分</t>
  </si>
  <si>
    <t xml:space="preserve"> 平  成  20  年  度</t>
  </si>
  <si>
    <t>農業・林業</t>
  </si>
  <si>
    <t>鉱業・採石業・砂利採取業</t>
  </si>
  <si>
    <t>運輸業・郵便業</t>
  </si>
  <si>
    <t>卸売業・小売業</t>
  </si>
  <si>
    <t>金融業・保険業</t>
  </si>
  <si>
    <t>不動産業・物品賃貸業</t>
  </si>
  <si>
    <t>学術研究・専門・技術サービス業</t>
  </si>
  <si>
    <t>宿泊業・飲食サービス業</t>
  </si>
  <si>
    <t>サービス業（他に分類されないもの）</t>
  </si>
  <si>
    <t>公務(他に分類されるものを除く)</t>
  </si>
  <si>
    <t>上記以外のもの</t>
  </si>
  <si>
    <t xml:space="preserve">     　第６５表　　　職　業　別　就　職　者　数　及　び　割　合　</t>
  </si>
  <si>
    <t>区              分</t>
  </si>
  <si>
    <t xml:space="preserve"> 平  成  20  年  度</t>
  </si>
  <si>
    <t xml:space="preserve"> </t>
  </si>
  <si>
    <t>(つづき）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</si>
</sst>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1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4"/>
      <name val="書院細明朝体"/>
      <family val="1"/>
    </font>
    <font>
      <b/>
      <sz val="8"/>
      <name val="ＭＳ 明朝"/>
      <family val="1"/>
    </font>
    <font>
      <b/>
      <sz val="8"/>
      <name val="ＭＳ Ｐゴシック"/>
      <family val="3"/>
    </font>
    <font>
      <b/>
      <sz val="8"/>
      <name val="書院細明朝体"/>
      <family val="1"/>
    </font>
    <font>
      <b/>
      <sz val="7.5"/>
      <name val="書院細明朝体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0" xfId="22" applyNumberFormat="1" applyFont="1" applyAlignment="1">
      <alignment horizontal="centerContinuous"/>
      <protection/>
    </xf>
    <xf numFmtId="176" fontId="9" fillId="0" borderId="0" xfId="22" applyNumberFormat="1" applyFont="1" applyBorder="1" applyAlignment="1" applyProtection="1">
      <alignment horizontal="left"/>
      <protection/>
    </xf>
    <xf numFmtId="176" fontId="10" fillId="0" borderId="0" xfId="22" applyNumberFormat="1" applyFont="1" applyBorder="1" applyProtection="1">
      <alignment/>
      <protection/>
    </xf>
    <xf numFmtId="176" fontId="9" fillId="0" borderId="0" xfId="22" applyNumberFormat="1" applyFont="1">
      <alignment/>
      <protection/>
    </xf>
    <xf numFmtId="176" fontId="9" fillId="0" borderId="1" xfId="22" applyNumberFormat="1" applyFont="1" applyBorder="1">
      <alignment/>
      <protection/>
    </xf>
    <xf numFmtId="178" fontId="9" fillId="0" borderId="2" xfId="23" applyNumberFormat="1" applyFont="1" applyBorder="1" applyAlignment="1">
      <alignment horizontal="left" vertical="center"/>
      <protection/>
    </xf>
    <xf numFmtId="176" fontId="9" fillId="0" borderId="0" xfId="22" applyNumberFormat="1" applyFont="1" applyBorder="1">
      <alignment/>
      <protection/>
    </xf>
    <xf numFmtId="176" fontId="9" fillId="0" borderId="1" xfId="22" applyNumberFormat="1" applyFont="1" applyBorder="1" applyAlignment="1" applyProtection="1">
      <alignment horizontal="right"/>
      <protection/>
    </xf>
    <xf numFmtId="176" fontId="9" fillId="0" borderId="0" xfId="22" applyNumberFormat="1" applyFont="1" applyAlignment="1">
      <alignment vertical="center"/>
      <protection/>
    </xf>
    <xf numFmtId="176" fontId="9" fillId="0" borderId="0" xfId="22" applyNumberFormat="1" applyFont="1" applyBorder="1" applyAlignment="1">
      <alignment vertical="center"/>
      <protection/>
    </xf>
    <xf numFmtId="176" fontId="9" fillId="0" borderId="3" xfId="22" applyNumberFormat="1" applyFont="1" applyBorder="1" applyAlignment="1">
      <alignment vertical="center"/>
      <protection/>
    </xf>
    <xf numFmtId="176" fontId="9" fillId="0" borderId="4" xfId="22" applyNumberFormat="1" applyFont="1" applyBorder="1" applyAlignment="1" applyProtection="1">
      <alignment horizontal="center" vertical="center"/>
      <protection/>
    </xf>
    <xf numFmtId="176" fontId="10" fillId="0" borderId="5" xfId="22" applyNumberFormat="1" applyFont="1" applyBorder="1" applyAlignment="1" applyProtection="1">
      <alignment horizontal="center" vertical="center"/>
      <protection/>
    </xf>
    <xf numFmtId="176" fontId="9" fillId="0" borderId="6" xfId="22" applyNumberFormat="1" applyFont="1" applyBorder="1" applyAlignment="1" applyProtection="1">
      <alignment horizontal="center" vertical="center"/>
      <protection/>
    </xf>
    <xf numFmtId="176" fontId="10" fillId="0" borderId="6" xfId="22" applyNumberFormat="1" applyFont="1" applyBorder="1" applyAlignment="1" applyProtection="1">
      <alignment horizontal="center" vertical="center"/>
      <protection/>
    </xf>
    <xf numFmtId="176" fontId="9" fillId="0" borderId="7" xfId="22" applyNumberFormat="1" applyFont="1" applyBorder="1">
      <alignment/>
      <protection/>
    </xf>
    <xf numFmtId="176" fontId="9" fillId="0" borderId="8" xfId="21" applyNumberFormat="1" applyFont="1" applyBorder="1">
      <alignment/>
      <protection/>
    </xf>
    <xf numFmtId="176" fontId="9" fillId="0" borderId="9" xfId="21" applyNumberFormat="1" applyFont="1" applyBorder="1">
      <alignment/>
      <protection/>
    </xf>
    <xf numFmtId="176" fontId="9" fillId="0" borderId="0" xfId="21" applyNumberFormat="1" applyFont="1" applyBorder="1">
      <alignment/>
      <protection/>
    </xf>
    <xf numFmtId="176" fontId="11" fillId="0" borderId="7" xfId="22" applyNumberFormat="1" applyFont="1" applyBorder="1" applyAlignment="1" applyProtection="1">
      <alignment horizontal="left"/>
      <protection locked="0"/>
    </xf>
    <xf numFmtId="176" fontId="12" fillId="0" borderId="0" xfId="22" applyNumberFormat="1" applyFont="1" applyBorder="1" applyProtection="1">
      <alignment/>
      <protection/>
    </xf>
    <xf numFmtId="176" fontId="11" fillId="0" borderId="3" xfId="21" applyNumberFormat="1" applyFont="1" applyBorder="1" applyAlignment="1" applyProtection="1">
      <alignment horizontal="center"/>
      <protection/>
    </xf>
    <xf numFmtId="176" fontId="11" fillId="0" borderId="0" xfId="21" applyNumberFormat="1" applyFont="1" applyBorder="1">
      <alignment/>
      <protection/>
    </xf>
    <xf numFmtId="176" fontId="11" fillId="0" borderId="0" xfId="22" applyNumberFormat="1" applyFont="1">
      <alignment/>
      <protection/>
    </xf>
    <xf numFmtId="176" fontId="10" fillId="0" borderId="0" xfId="22" applyNumberFormat="1" applyFont="1" applyBorder="1">
      <alignment/>
      <protection/>
    </xf>
    <xf numFmtId="176" fontId="9" fillId="0" borderId="3" xfId="21" applyNumberFormat="1" applyFont="1" applyBorder="1">
      <alignment/>
      <protection/>
    </xf>
    <xf numFmtId="176" fontId="9" fillId="0" borderId="7" xfId="22" applyNumberFormat="1" applyFont="1" applyBorder="1" applyAlignment="1">
      <alignment horizontal="center"/>
      <protection/>
    </xf>
    <xf numFmtId="198" fontId="9" fillId="0" borderId="0" xfId="22" applyNumberFormat="1" applyFont="1">
      <alignment/>
      <protection/>
    </xf>
    <xf numFmtId="176" fontId="12" fillId="0" borderId="3" xfId="22" applyNumberFormat="1" applyFont="1" applyBorder="1" applyAlignment="1" applyProtection="1">
      <alignment/>
      <protection/>
    </xf>
    <xf numFmtId="176" fontId="12" fillId="0" borderId="0" xfId="22" applyNumberFormat="1" applyFont="1" applyBorder="1" applyAlignment="1" applyProtection="1">
      <alignment/>
      <protection/>
    </xf>
    <xf numFmtId="176" fontId="11" fillId="0" borderId="0" xfId="22" applyNumberFormat="1" applyFont="1" applyAlignment="1">
      <alignment vertical="center"/>
      <protection/>
    </xf>
    <xf numFmtId="176" fontId="11" fillId="0" borderId="0" xfId="21" applyNumberFormat="1" applyFont="1" applyBorder="1" applyAlignment="1">
      <alignment/>
      <protection/>
    </xf>
    <xf numFmtId="176" fontId="11" fillId="0" borderId="0" xfId="21" applyNumberFormat="1" applyFont="1" applyBorder="1" applyAlignment="1" applyProtection="1">
      <alignment horizontal="distributed"/>
      <protection/>
    </xf>
    <xf numFmtId="176" fontId="11" fillId="0" borderId="3" xfId="21" applyNumberFormat="1" applyFont="1" applyBorder="1" applyAlignment="1" applyProtection="1">
      <alignment horizontal="distributed"/>
      <protection/>
    </xf>
    <xf numFmtId="176" fontId="9" fillId="0" borderId="0" xfId="21" applyNumberFormat="1" applyFont="1" applyBorder="1" applyAlignment="1">
      <alignment horizontal="right"/>
      <protection/>
    </xf>
    <xf numFmtId="176" fontId="9" fillId="0" borderId="0" xfId="21" applyNumberFormat="1" applyFont="1" applyBorder="1" applyAlignment="1" applyProtection="1">
      <alignment horizontal="right"/>
      <protection/>
    </xf>
    <xf numFmtId="176" fontId="10" fillId="0" borderId="3" xfId="22" applyNumberFormat="1" applyFont="1" applyBorder="1" applyAlignment="1" applyProtection="1">
      <alignment/>
      <protection/>
    </xf>
    <xf numFmtId="176" fontId="10" fillId="0" borderId="0" xfId="22" applyNumberFormat="1" applyFont="1" applyBorder="1" applyAlignment="1" applyProtection="1">
      <alignment/>
      <protection locked="0"/>
    </xf>
    <xf numFmtId="176" fontId="9" fillId="0" borderId="3" xfId="21" applyNumberFormat="1" applyFont="1" applyBorder="1" applyAlignment="1" applyProtection="1">
      <alignment horizontal="left"/>
      <protection/>
    </xf>
    <xf numFmtId="176" fontId="9" fillId="0" borderId="0" xfId="21" applyNumberFormat="1" applyFont="1" applyBorder="1" applyAlignment="1">
      <alignment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176" fontId="9" fillId="0" borderId="3" xfId="21" applyNumberFormat="1" applyFont="1" applyBorder="1" applyAlignment="1" applyProtection="1">
      <alignment horizontal="distributed"/>
      <protection/>
    </xf>
    <xf numFmtId="176" fontId="12" fillId="0" borderId="0" xfId="22" applyNumberFormat="1" applyFont="1" applyBorder="1" applyAlignment="1" applyProtection="1">
      <alignment/>
      <protection locked="0"/>
    </xf>
    <xf numFmtId="176" fontId="11" fillId="0" borderId="0" xfId="22" applyNumberFormat="1" applyFont="1" applyBorder="1" applyAlignment="1">
      <alignment vertical="center"/>
      <protection/>
    </xf>
    <xf numFmtId="176" fontId="9" fillId="0" borderId="0" xfId="21" applyNumberFormat="1" applyFont="1" applyBorder="1" applyAlignment="1">
      <alignment horizontal="left"/>
      <protection/>
    </xf>
    <xf numFmtId="176" fontId="9" fillId="0" borderId="7" xfId="21" applyNumberFormat="1" applyFont="1" applyBorder="1" applyAlignment="1" applyProtection="1">
      <alignment horizontal="distributed"/>
      <protection/>
    </xf>
    <xf numFmtId="176" fontId="10" fillId="0" borderId="0" xfId="22" applyNumberFormat="1" applyFont="1" applyBorder="1" applyAlignment="1" applyProtection="1">
      <alignment/>
      <protection/>
    </xf>
    <xf numFmtId="176" fontId="9" fillId="0" borderId="10" xfId="22" applyNumberFormat="1" applyFont="1" applyBorder="1">
      <alignment/>
      <protection/>
    </xf>
    <xf numFmtId="176" fontId="9" fillId="0" borderId="11" xfId="22" applyNumberFormat="1" applyFont="1" applyBorder="1">
      <alignment/>
      <protection/>
    </xf>
    <xf numFmtId="176" fontId="9" fillId="0" borderId="1" xfId="22" applyNumberFormat="1" applyFont="1" applyBorder="1" applyProtection="1">
      <alignment/>
      <protection locked="0"/>
    </xf>
    <xf numFmtId="176" fontId="9" fillId="0" borderId="0" xfId="22" applyNumberFormat="1" applyFont="1" applyBorder="1" applyProtection="1">
      <alignment/>
      <protection locked="0"/>
    </xf>
    <xf numFmtId="176" fontId="9" fillId="0" borderId="7" xfId="22" applyNumberFormat="1" applyFont="1" applyBorder="1" applyAlignment="1" applyProtection="1">
      <alignment horizontal="left"/>
      <protection locked="0"/>
    </xf>
    <xf numFmtId="176" fontId="10" fillId="0" borderId="0" xfId="22" applyNumberFormat="1" applyFont="1" applyBorder="1" applyProtection="1">
      <alignment/>
      <protection locked="0"/>
    </xf>
    <xf numFmtId="176" fontId="9" fillId="0" borderId="3" xfId="21" applyNumberFormat="1" applyFont="1" applyBorder="1" applyAlignment="1" applyProtection="1">
      <alignment horizontal="center"/>
      <protection/>
    </xf>
    <xf numFmtId="176" fontId="11" fillId="0" borderId="0" xfId="22" applyNumberFormat="1" applyFont="1" applyBorder="1" applyProtection="1">
      <alignment/>
      <protection locked="0"/>
    </xf>
    <xf numFmtId="176" fontId="9" fillId="0" borderId="0" xfId="22" applyNumberFormat="1" applyFont="1" applyProtection="1">
      <alignment/>
      <protection locked="0"/>
    </xf>
    <xf numFmtId="198" fontId="9" fillId="0" borderId="0" xfId="22" applyNumberFormat="1" applyFont="1" applyProtection="1">
      <alignment/>
      <protection locked="0"/>
    </xf>
    <xf numFmtId="176" fontId="9" fillId="0" borderId="0" xfId="22" applyNumberFormat="1" applyFont="1" applyBorder="1" applyAlignment="1">
      <alignment/>
      <protection/>
    </xf>
    <xf numFmtId="176" fontId="9" fillId="0" borderId="7" xfId="22" applyNumberFormat="1" applyFont="1" applyBorder="1" applyAlignment="1">
      <alignment/>
      <protection/>
    </xf>
    <xf numFmtId="176" fontId="10" fillId="0" borderId="0" xfId="22" applyNumberFormat="1" applyFont="1" applyBorder="1" applyAlignment="1">
      <alignment/>
      <protection/>
    </xf>
    <xf numFmtId="176" fontId="9" fillId="0" borderId="3" xfId="21" applyNumberFormat="1" applyFont="1" applyBorder="1" applyAlignment="1">
      <alignment/>
      <protection/>
    </xf>
    <xf numFmtId="176" fontId="9" fillId="0" borderId="0" xfId="22" applyNumberFormat="1" applyFont="1" applyAlignment="1">
      <alignment/>
      <protection/>
    </xf>
    <xf numFmtId="176" fontId="9" fillId="0" borderId="0" xfId="22" applyNumberFormat="1" applyFont="1" applyBorder="1" applyAlignment="1" applyProtection="1">
      <alignment/>
      <protection locked="0"/>
    </xf>
    <xf numFmtId="176" fontId="11" fillId="0" borderId="0" xfId="22" applyNumberFormat="1" applyFont="1" applyBorder="1" applyAlignment="1" applyProtection="1">
      <alignment/>
      <protection locked="0"/>
    </xf>
    <xf numFmtId="176" fontId="10" fillId="0" borderId="0" xfId="22" applyNumberFormat="1" applyFont="1" applyBorder="1" applyAlignment="1">
      <alignment horizontal="right"/>
      <protection/>
    </xf>
    <xf numFmtId="178" fontId="9" fillId="0" borderId="0" xfId="23" applyNumberFormat="1" applyFont="1" applyAlignment="1">
      <alignment horizontal="centerContinuous" vertical="center"/>
      <protection/>
    </xf>
    <xf numFmtId="178" fontId="9" fillId="0" borderId="0" xfId="23" applyNumberFormat="1" applyFont="1" applyAlignment="1">
      <alignment horizontal="left" vertical="center"/>
      <protection/>
    </xf>
    <xf numFmtId="178" fontId="9" fillId="0" borderId="0" xfId="23" applyNumberFormat="1" applyFont="1" applyBorder="1" applyAlignment="1" applyProtection="1" quotePrefix="1">
      <alignment horizontal="left" vertical="center"/>
      <protection/>
    </xf>
    <xf numFmtId="178" fontId="9" fillId="0" borderId="0" xfId="23" applyNumberFormat="1" applyFont="1" applyBorder="1" applyAlignment="1">
      <alignment horizontal="left" vertical="center"/>
      <protection/>
    </xf>
    <xf numFmtId="178" fontId="9" fillId="0" borderId="0" xfId="23" applyNumberFormat="1" applyFont="1" applyBorder="1" applyAlignment="1" applyProtection="1">
      <alignment horizontal="left" vertical="center"/>
      <protection/>
    </xf>
    <xf numFmtId="178" fontId="9" fillId="0" borderId="0" xfId="23" applyNumberFormat="1" applyFont="1" applyBorder="1" applyAlignment="1">
      <alignment horizontal="right" vertical="center"/>
      <protection/>
    </xf>
    <xf numFmtId="178" fontId="9" fillId="0" borderId="9" xfId="23" applyNumberFormat="1" applyFont="1" applyBorder="1" applyAlignment="1">
      <alignment horizontal="left" vertical="center"/>
      <protection/>
    </xf>
    <xf numFmtId="178" fontId="9" fillId="0" borderId="11" xfId="23" applyNumberFormat="1" applyFont="1" applyBorder="1" applyAlignment="1" applyProtection="1">
      <alignment horizontal="center" vertical="center"/>
      <protection/>
    </xf>
    <xf numFmtId="178" fontId="9" fillId="0" borderId="1" xfId="23" applyNumberFormat="1" applyFont="1" applyBorder="1" applyAlignment="1" applyProtection="1">
      <alignment horizontal="center" vertical="center"/>
      <protection/>
    </xf>
    <xf numFmtId="178" fontId="9" fillId="0" borderId="10" xfId="23" applyNumberFormat="1" applyFont="1" applyBorder="1" applyAlignment="1" applyProtection="1">
      <alignment horizontal="center" vertical="center"/>
      <protection/>
    </xf>
    <xf numFmtId="178" fontId="9" fillId="0" borderId="12" xfId="23" applyNumberFormat="1" applyFont="1" applyBorder="1" applyAlignment="1" applyProtection="1">
      <alignment horizontal="left" vertical="center"/>
      <protection/>
    </xf>
    <xf numFmtId="178" fontId="9" fillId="0" borderId="13" xfId="23" applyNumberFormat="1" applyFont="1" applyBorder="1" applyAlignment="1">
      <alignment horizontal="left" vertical="center"/>
      <protection/>
    </xf>
    <xf numFmtId="178" fontId="9" fillId="0" borderId="14" xfId="23" applyNumberFormat="1" applyFont="1" applyBorder="1" applyAlignment="1">
      <alignment horizontal="left" vertical="center"/>
      <protection/>
    </xf>
    <xf numFmtId="178" fontId="9" fillId="0" borderId="1" xfId="23" applyNumberFormat="1" applyFont="1" applyBorder="1" applyAlignment="1" applyProtection="1">
      <alignment horizontal="left" vertical="center"/>
      <protection/>
    </xf>
    <xf numFmtId="178" fontId="9" fillId="0" borderId="6" xfId="23" applyNumberFormat="1" applyFont="1" applyBorder="1" applyAlignment="1" applyProtection="1">
      <alignment horizontal="center" vertical="center"/>
      <protection/>
    </xf>
    <xf numFmtId="178" fontId="9" fillId="0" borderId="5" xfId="23" applyNumberFormat="1" applyFont="1" applyBorder="1" applyAlignment="1" applyProtection="1">
      <alignment horizontal="center" vertical="center"/>
      <protection/>
    </xf>
    <xf numFmtId="178" fontId="9" fillId="0" borderId="15" xfId="23" applyNumberFormat="1" applyFont="1" applyBorder="1" applyAlignment="1" applyProtection="1">
      <alignment horizontal="center" vertical="center"/>
      <protection/>
    </xf>
    <xf numFmtId="178" fontId="9" fillId="0" borderId="16" xfId="23" applyNumberFormat="1" applyFont="1" applyBorder="1" applyAlignment="1" applyProtection="1">
      <alignment horizontal="center" vertical="center"/>
      <protection/>
    </xf>
    <xf numFmtId="178" fontId="9" fillId="0" borderId="4" xfId="23" applyNumberFormat="1" applyFont="1" applyBorder="1" applyAlignment="1" applyProtection="1">
      <alignment horizontal="center" vertical="center"/>
      <protection/>
    </xf>
    <xf numFmtId="178" fontId="9" fillId="0" borderId="0" xfId="23" applyNumberFormat="1" applyFont="1" applyAlignment="1">
      <alignment vertical="center"/>
      <protection/>
    </xf>
    <xf numFmtId="178" fontId="9" fillId="0" borderId="0" xfId="23" applyNumberFormat="1" applyFont="1" applyBorder="1" applyAlignment="1">
      <alignment vertical="center"/>
      <protection/>
    </xf>
    <xf numFmtId="178" fontId="9" fillId="0" borderId="3" xfId="23" applyNumberFormat="1" applyFont="1" applyBorder="1" applyAlignment="1">
      <alignment vertical="center"/>
      <protection/>
    </xf>
    <xf numFmtId="178" fontId="11" fillId="0" borderId="0" xfId="23" applyNumberFormat="1" applyFont="1" applyBorder="1" applyAlignment="1" applyProtection="1">
      <alignment horizontal="center" vertical="center"/>
      <protection/>
    </xf>
    <xf numFmtId="178" fontId="11" fillId="0" borderId="3" xfId="23" applyNumberFormat="1" applyFont="1" applyBorder="1" applyAlignment="1" applyProtection="1">
      <alignment vertical="center"/>
      <protection/>
    </xf>
    <xf numFmtId="178" fontId="11" fillId="0" borderId="0" xfId="23" applyNumberFormat="1" applyFont="1" applyBorder="1" applyAlignment="1" applyProtection="1">
      <alignment vertical="center"/>
      <protection/>
    </xf>
    <xf numFmtId="178" fontId="11" fillId="0" borderId="0" xfId="23" applyNumberFormat="1" applyFont="1" applyAlignment="1">
      <alignment vertical="center"/>
      <protection/>
    </xf>
    <xf numFmtId="178" fontId="9" fillId="0" borderId="0" xfId="23" applyNumberFormat="1" applyFont="1" applyBorder="1" applyAlignment="1" applyProtection="1">
      <alignment horizontal="distributed" vertical="center"/>
      <protection/>
    </xf>
    <xf numFmtId="178" fontId="9" fillId="0" borderId="3" xfId="23" applyNumberFormat="1" applyFont="1" applyBorder="1" applyAlignment="1" applyProtection="1">
      <alignment vertical="center"/>
      <protection/>
    </xf>
    <xf numFmtId="178" fontId="9" fillId="0" borderId="0" xfId="23" applyNumberFormat="1" applyFont="1" applyBorder="1" applyAlignment="1" applyProtection="1">
      <alignment vertical="center"/>
      <protection/>
    </xf>
    <xf numFmtId="178" fontId="9" fillId="0" borderId="0" xfId="23" applyNumberFormat="1" applyFont="1" applyBorder="1" applyAlignment="1" applyProtection="1">
      <alignment horizontal="center" vertical="center"/>
      <protection/>
    </xf>
    <xf numFmtId="178" fontId="9" fillId="0" borderId="0" xfId="23" applyNumberFormat="1" applyFont="1" applyBorder="1" applyAlignment="1" applyProtection="1">
      <alignment vertical="center"/>
      <protection locked="0"/>
    </xf>
    <xf numFmtId="178" fontId="9" fillId="0" borderId="1" xfId="23" applyNumberFormat="1" applyFont="1" applyBorder="1" applyAlignment="1">
      <alignment vertical="center"/>
      <protection/>
    </xf>
    <xf numFmtId="178" fontId="9" fillId="0" borderId="11" xfId="23" applyNumberFormat="1" applyFont="1" applyBorder="1" applyAlignment="1">
      <alignment vertical="center"/>
      <protection/>
    </xf>
    <xf numFmtId="178" fontId="9" fillId="0" borderId="0" xfId="24" applyNumberFormat="1" applyFont="1" applyAlignment="1">
      <alignment horizontal="centerContinuous" vertical="center"/>
      <protection/>
    </xf>
    <xf numFmtId="178" fontId="9" fillId="0" borderId="0" xfId="24" applyNumberFormat="1" applyFont="1" applyAlignment="1">
      <alignment horizontal="left" vertical="center"/>
      <protection/>
    </xf>
    <xf numFmtId="178" fontId="9" fillId="0" borderId="0" xfId="24" applyNumberFormat="1" applyFont="1" applyBorder="1" applyAlignment="1" applyProtection="1">
      <alignment horizontal="left" vertical="center"/>
      <protection/>
    </xf>
    <xf numFmtId="178" fontId="9" fillId="0" borderId="0" xfId="24" applyNumberFormat="1" applyFont="1" applyBorder="1" applyAlignment="1">
      <alignment horizontal="left"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0" xfId="24" applyNumberFormat="1" applyFont="1" applyBorder="1" applyAlignment="1" applyProtection="1">
      <alignment horizontal="center" vertical="center"/>
      <protection/>
    </xf>
    <xf numFmtId="178" fontId="9" fillId="0" borderId="11" xfId="24" applyNumberFormat="1" applyFont="1" applyBorder="1" applyAlignment="1" applyProtection="1">
      <alignment horizontal="center" vertical="center"/>
      <protection/>
    </xf>
    <xf numFmtId="178" fontId="9" fillId="0" borderId="1" xfId="24" applyNumberFormat="1" applyFont="1" applyBorder="1" applyAlignment="1" applyProtection="1">
      <alignment horizontal="center" vertical="center"/>
      <protection/>
    </xf>
    <xf numFmtId="178" fontId="9" fillId="0" borderId="10" xfId="24" applyNumberFormat="1" applyFont="1" applyBorder="1" applyAlignment="1" applyProtection="1">
      <alignment horizontal="center" vertical="center"/>
      <protection/>
    </xf>
    <xf numFmtId="178" fontId="9" fillId="0" borderId="5" xfId="24" applyNumberFormat="1" applyFont="1" applyBorder="1" applyAlignment="1" applyProtection="1">
      <alignment horizontal="center" vertical="center"/>
      <protection/>
    </xf>
    <xf numFmtId="178" fontId="9" fillId="0" borderId="6" xfId="24" applyNumberFormat="1" applyFont="1" applyBorder="1" applyAlignment="1" applyProtection="1">
      <alignment horizontal="center" vertical="center"/>
      <protection/>
    </xf>
    <xf numFmtId="178" fontId="9" fillId="0" borderId="0" xfId="24" applyNumberFormat="1" applyFont="1" applyBorder="1" applyAlignment="1">
      <alignment vertical="center"/>
      <protection/>
    </xf>
    <xf numFmtId="178" fontId="9" fillId="0" borderId="3" xfId="24" applyNumberFormat="1" applyFont="1" applyBorder="1" applyAlignment="1">
      <alignment vertical="center"/>
      <protection/>
    </xf>
    <xf numFmtId="0" fontId="15" fillId="0" borderId="0" xfId="0" applyFont="1" applyAlignment="1">
      <alignment/>
    </xf>
    <xf numFmtId="178" fontId="11" fillId="0" borderId="0" xfId="24" applyNumberFormat="1" applyFont="1" applyBorder="1" applyAlignment="1" applyProtection="1">
      <alignment horizontal="left" vertical="center"/>
      <protection/>
    </xf>
    <xf numFmtId="178" fontId="11" fillId="0" borderId="3" xfId="24" applyNumberFormat="1" applyFont="1" applyBorder="1" applyAlignment="1" applyProtection="1">
      <alignment vertical="center"/>
      <protection/>
    </xf>
    <xf numFmtId="178" fontId="11" fillId="0" borderId="0" xfId="24" applyNumberFormat="1" applyFont="1" applyBorder="1" applyAlignment="1" applyProtection="1">
      <alignment vertical="center"/>
      <protection/>
    </xf>
    <xf numFmtId="178" fontId="16" fillId="0" borderId="0" xfId="23" applyNumberFormat="1" applyFont="1" applyAlignment="1">
      <alignment horizontal="center" vertical="center"/>
      <protection/>
    </xf>
    <xf numFmtId="0" fontId="16" fillId="0" borderId="0" xfId="0" applyFont="1" applyAlignment="1">
      <alignment horizontal="center"/>
    </xf>
    <xf numFmtId="178" fontId="9" fillId="0" borderId="3" xfId="24" applyNumberFormat="1" applyFont="1" applyBorder="1" applyAlignment="1">
      <alignment horizontal="left" vertical="center"/>
      <protection/>
    </xf>
    <xf numFmtId="178" fontId="9" fillId="0" borderId="0" xfId="24" applyNumberFormat="1" applyFont="1" applyBorder="1" applyAlignment="1" applyProtection="1">
      <alignment horizontal="distributed" vertical="center"/>
      <protection/>
    </xf>
    <xf numFmtId="178" fontId="9" fillId="0" borderId="3" xfId="24" applyNumberFormat="1" applyFont="1" applyBorder="1" applyAlignment="1" applyProtection="1">
      <alignment vertical="center"/>
      <protection/>
    </xf>
    <xf numFmtId="178" fontId="9" fillId="0" borderId="0" xfId="24" applyNumberFormat="1" applyFont="1" applyBorder="1" applyAlignment="1" applyProtection="1">
      <alignment vertical="center"/>
      <protection/>
    </xf>
    <xf numFmtId="178" fontId="9" fillId="0" borderId="0" xfId="24" applyNumberFormat="1" applyFont="1" applyBorder="1" applyAlignment="1" applyProtection="1">
      <alignment vertical="center"/>
      <protection locked="0"/>
    </xf>
    <xf numFmtId="178" fontId="9" fillId="0" borderId="1" xfId="24" applyNumberFormat="1" applyFont="1" applyBorder="1" applyAlignment="1">
      <alignment vertical="center"/>
      <protection/>
    </xf>
    <xf numFmtId="178" fontId="9" fillId="0" borderId="11" xfId="24" applyNumberFormat="1" applyFont="1" applyBorder="1" applyAlignment="1">
      <alignment vertical="center"/>
      <protection/>
    </xf>
    <xf numFmtId="178" fontId="9" fillId="0" borderId="0" xfId="24" applyNumberFormat="1" applyFont="1" applyAlignment="1">
      <alignment vertical="center"/>
      <protection/>
    </xf>
    <xf numFmtId="178" fontId="9" fillId="0" borderId="0" xfId="23" applyNumberFormat="1" applyFont="1" applyBorder="1" applyAlignment="1" applyProtection="1">
      <alignment horizontal="right" vertical="center"/>
      <protection/>
    </xf>
    <xf numFmtId="178" fontId="9" fillId="0" borderId="0" xfId="23" applyNumberFormat="1" applyFont="1" applyBorder="1" applyAlignment="1" applyProtection="1">
      <alignment horizontal="left" vertical="center"/>
      <protection locked="0"/>
    </xf>
    <xf numFmtId="176" fontId="9" fillId="0" borderId="17" xfId="22" applyNumberFormat="1" applyFont="1" applyBorder="1" applyAlignment="1" applyProtection="1">
      <alignment horizontal="center" vertical="center"/>
      <protection/>
    </xf>
    <xf numFmtId="178" fontId="9" fillId="0" borderId="0" xfId="23" applyNumberFormat="1" applyFont="1" applyBorder="1" applyAlignment="1">
      <alignment horizontal="center" vertical="center"/>
      <protection/>
    </xf>
    <xf numFmtId="176" fontId="12" fillId="0" borderId="3" xfId="22" applyNumberFormat="1" applyFont="1" applyBorder="1" applyAlignment="1" applyProtection="1">
      <alignment horizontal="right"/>
      <protection/>
    </xf>
    <xf numFmtId="176" fontId="12" fillId="0" borderId="0" xfId="22" applyNumberFormat="1" applyFont="1" applyBorder="1" applyAlignment="1" applyProtection="1">
      <alignment horizontal="right"/>
      <protection/>
    </xf>
    <xf numFmtId="176" fontId="10" fillId="0" borderId="3" xfId="22" applyNumberFormat="1" applyFont="1" applyBorder="1" applyAlignment="1">
      <alignment horizontal="right"/>
      <protection/>
    </xf>
    <xf numFmtId="176" fontId="10" fillId="0" borderId="0" xfId="22" applyNumberFormat="1" applyFont="1" applyBorder="1" applyAlignment="1" applyProtection="1">
      <alignment horizontal="right"/>
      <protection/>
    </xf>
    <xf numFmtId="176" fontId="9" fillId="0" borderId="0" xfId="22" applyNumberFormat="1" applyFont="1" applyBorder="1" applyAlignment="1" applyProtection="1">
      <alignment horizontal="center"/>
      <protection/>
    </xf>
    <xf numFmtId="176" fontId="9" fillId="0" borderId="0" xfId="22" applyNumberFormat="1" applyFont="1" applyBorder="1" applyAlignment="1">
      <alignment horizontal="right"/>
      <protection/>
    </xf>
    <xf numFmtId="176" fontId="9" fillId="0" borderId="3" xfId="22" applyNumberFormat="1" applyFont="1" applyBorder="1" applyAlignment="1">
      <alignment horizontal="right"/>
      <protection/>
    </xf>
    <xf numFmtId="176" fontId="10" fillId="0" borderId="3" xfId="22" applyNumberFormat="1" applyFont="1" applyBorder="1" applyAlignment="1" applyProtection="1">
      <alignment horizontal="right"/>
      <protection locked="0"/>
    </xf>
    <xf numFmtId="176" fontId="10" fillId="0" borderId="0" xfId="22" applyNumberFormat="1" applyFont="1" applyBorder="1" applyAlignment="1" applyProtection="1">
      <alignment horizontal="right"/>
      <protection locked="0"/>
    </xf>
    <xf numFmtId="176" fontId="9" fillId="0" borderId="3" xfId="22" applyNumberFormat="1" applyFont="1" applyBorder="1" applyProtection="1">
      <alignment/>
      <protection locked="0"/>
    </xf>
    <xf numFmtId="176" fontId="9" fillId="0" borderId="0" xfId="22" applyNumberFormat="1" applyFont="1" applyBorder="1" applyAlignment="1" applyProtection="1">
      <alignment horizontal="right"/>
      <protection locked="0"/>
    </xf>
    <xf numFmtId="176" fontId="11" fillId="0" borderId="0" xfId="22" applyNumberFormat="1" applyFont="1" applyBorder="1" applyAlignment="1" applyProtection="1">
      <alignment horizontal="right"/>
      <protection locked="0"/>
    </xf>
    <xf numFmtId="178" fontId="9" fillId="0" borderId="0" xfId="25" applyNumberFormat="1" applyFont="1" applyAlignment="1">
      <alignment horizontal="centerContinuous"/>
      <protection/>
    </xf>
    <xf numFmtId="178" fontId="9" fillId="0" borderId="0" xfId="25" applyNumberFormat="1" applyFont="1">
      <alignment/>
      <protection/>
    </xf>
    <xf numFmtId="178" fontId="9" fillId="0" borderId="0" xfId="25" applyNumberFormat="1" applyFont="1" applyBorder="1" applyAlignment="1" applyProtection="1">
      <alignment horizontal="left"/>
      <protection locked="0"/>
    </xf>
    <xf numFmtId="178" fontId="9" fillId="0" borderId="0" xfId="25" applyNumberFormat="1" applyFont="1" applyBorder="1">
      <alignment/>
      <protection/>
    </xf>
    <xf numFmtId="178" fontId="9" fillId="0" borderId="0" xfId="25" applyNumberFormat="1" applyFont="1" applyBorder="1" applyAlignment="1" applyProtection="1">
      <alignment horizontal="left"/>
      <protection/>
    </xf>
    <xf numFmtId="178" fontId="9" fillId="0" borderId="0" xfId="25" applyNumberFormat="1" applyFont="1" applyBorder="1" applyAlignment="1" applyProtection="1">
      <alignment horizontal="right"/>
      <protection/>
    </xf>
    <xf numFmtId="178" fontId="9" fillId="0" borderId="9" xfId="25" applyNumberFormat="1" applyFont="1" applyBorder="1" applyAlignment="1">
      <alignment/>
      <protection/>
    </xf>
    <xf numFmtId="178" fontId="9" fillId="0" borderId="5" xfId="25" applyNumberFormat="1" applyFont="1" applyBorder="1" applyAlignment="1">
      <alignment horizontal="centerContinuous"/>
      <protection/>
    </xf>
    <xf numFmtId="178" fontId="9" fillId="0" borderId="4" xfId="25" applyNumberFormat="1" applyFont="1" applyBorder="1" applyAlignment="1" applyProtection="1">
      <alignment horizontal="centerContinuous"/>
      <protection/>
    </xf>
    <xf numFmtId="178" fontId="9" fillId="0" borderId="4" xfId="25" applyNumberFormat="1" applyFont="1" applyBorder="1" applyAlignment="1">
      <alignment horizontal="centerContinuous"/>
      <protection/>
    </xf>
    <xf numFmtId="178" fontId="9" fillId="0" borderId="5" xfId="25" applyNumberFormat="1" applyFont="1" applyBorder="1" applyAlignment="1" applyProtection="1">
      <alignment horizontal="centerContinuous"/>
      <protection/>
    </xf>
    <xf numFmtId="178" fontId="9" fillId="0" borderId="18" xfId="25" applyNumberFormat="1" applyFont="1" applyBorder="1" applyAlignment="1">
      <alignment horizontal="centerContinuous"/>
      <protection/>
    </xf>
    <xf numFmtId="178" fontId="9" fillId="0" borderId="11" xfId="25" applyNumberFormat="1" applyFont="1" applyBorder="1" applyAlignment="1" applyProtection="1">
      <alignment horizontal="center"/>
      <protection/>
    </xf>
    <xf numFmtId="178" fontId="9" fillId="0" borderId="6" xfId="25" applyNumberFormat="1" applyFont="1" applyBorder="1" applyAlignment="1" applyProtection="1">
      <alignment horizontal="center"/>
      <protection/>
    </xf>
    <xf numFmtId="178" fontId="9" fillId="0" borderId="1" xfId="25" applyNumberFormat="1" applyFont="1" applyBorder="1" applyAlignment="1" applyProtection="1">
      <alignment horizontal="center"/>
      <protection/>
    </xf>
    <xf numFmtId="178" fontId="9" fillId="0" borderId="10" xfId="25" applyNumberFormat="1" applyFont="1" applyBorder="1" applyAlignment="1" applyProtection="1">
      <alignment horizontal="center"/>
      <protection/>
    </xf>
    <xf numFmtId="178" fontId="9" fillId="0" borderId="3" xfId="25" applyNumberFormat="1" applyFont="1" applyBorder="1">
      <alignment/>
      <protection/>
    </xf>
    <xf numFmtId="178" fontId="11" fillId="0" borderId="0" xfId="25" applyNumberFormat="1" applyFont="1" applyBorder="1" applyAlignment="1" applyProtection="1" quotePrefix="1">
      <alignment horizontal="center"/>
      <protection/>
    </xf>
    <xf numFmtId="178" fontId="11" fillId="0" borderId="3" xfId="25" applyNumberFormat="1" applyFont="1" applyBorder="1" applyProtection="1">
      <alignment/>
      <protection/>
    </xf>
    <xf numFmtId="178" fontId="11" fillId="0" borderId="0" xfId="25" applyNumberFormat="1" applyFont="1" applyBorder="1" applyProtection="1">
      <alignment/>
      <protection/>
    </xf>
    <xf numFmtId="182" fontId="11" fillId="0" borderId="0" xfId="25" applyNumberFormat="1" applyFont="1" applyBorder="1" applyProtection="1">
      <alignment/>
      <protection/>
    </xf>
    <xf numFmtId="178" fontId="11" fillId="0" borderId="0" xfId="25" applyNumberFormat="1" applyFont="1">
      <alignment/>
      <protection/>
    </xf>
    <xf numFmtId="182" fontId="9" fillId="0" borderId="0" xfId="25" applyNumberFormat="1" applyFont="1" applyBorder="1" applyProtection="1">
      <alignment/>
      <protection/>
    </xf>
    <xf numFmtId="178" fontId="9" fillId="0" borderId="0" xfId="0" applyNumberFormat="1" applyFont="1" applyBorder="1" applyAlignment="1" applyProtection="1">
      <alignment horizontal="distributed"/>
      <protection/>
    </xf>
    <xf numFmtId="178" fontId="9" fillId="0" borderId="3" xfId="25" applyNumberFormat="1" applyFont="1" applyBorder="1" applyProtection="1">
      <alignment/>
      <protection/>
    </xf>
    <xf numFmtId="178" fontId="9" fillId="0" borderId="0" xfId="25" applyNumberFormat="1" applyFont="1" applyBorder="1" applyProtection="1">
      <alignment/>
      <protection/>
    </xf>
    <xf numFmtId="178" fontId="9" fillId="0" borderId="1" xfId="25" applyNumberFormat="1" applyFont="1" applyBorder="1">
      <alignment/>
      <protection/>
    </xf>
    <xf numFmtId="178" fontId="9" fillId="0" borderId="11" xfId="25" applyNumberFormat="1" applyFont="1" applyBorder="1" applyProtection="1">
      <alignment/>
      <protection/>
    </xf>
    <xf numFmtId="178" fontId="9" fillId="0" borderId="1" xfId="25" applyNumberFormat="1" applyFont="1" applyBorder="1" applyProtection="1">
      <alignment/>
      <protection/>
    </xf>
    <xf numFmtId="178" fontId="9" fillId="0" borderId="0" xfId="0" applyNumberFormat="1" applyFont="1" applyAlignment="1">
      <alignment horizontal="centerContinuous"/>
    </xf>
    <xf numFmtId="178" fontId="9" fillId="0" borderId="0" xfId="0" applyNumberFormat="1" applyFont="1" applyAlignment="1">
      <alignment/>
    </xf>
    <xf numFmtId="178" fontId="9" fillId="0" borderId="0" xfId="0" applyNumberFormat="1" applyFont="1" applyBorder="1" applyAlignment="1" applyProtection="1">
      <alignment horizontal="left"/>
      <protection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 horizontal="right"/>
      <protection/>
    </xf>
    <xf numFmtId="178" fontId="9" fillId="0" borderId="9" xfId="0" applyNumberFormat="1" applyFont="1" applyBorder="1" applyAlignment="1">
      <alignment/>
    </xf>
    <xf numFmtId="178" fontId="9" fillId="0" borderId="8" xfId="0" applyNumberFormat="1" applyFont="1" applyBorder="1" applyAlignment="1">
      <alignment horizontal="centerContinuous"/>
    </xf>
    <xf numFmtId="178" fontId="9" fillId="0" borderId="9" xfId="0" applyNumberFormat="1" applyFont="1" applyBorder="1" applyAlignment="1" applyProtection="1">
      <alignment horizontal="centerContinuous"/>
      <protection/>
    </xf>
    <xf numFmtId="178" fontId="9" fillId="0" borderId="9" xfId="0" applyNumberFormat="1" applyFont="1" applyBorder="1" applyAlignment="1">
      <alignment horizontal="centerContinuous"/>
    </xf>
    <xf numFmtId="178" fontId="9" fillId="0" borderId="8" xfId="0" applyNumberFormat="1" applyFont="1" applyBorder="1" applyAlignment="1" applyProtection="1">
      <alignment horizontal="centerContinuous"/>
      <protection/>
    </xf>
    <xf numFmtId="178" fontId="9" fillId="0" borderId="19" xfId="0" applyNumberFormat="1" applyFont="1" applyBorder="1" applyAlignment="1">
      <alignment horizontal="centerContinuous"/>
    </xf>
    <xf numFmtId="178" fontId="9" fillId="0" borderId="5" xfId="0" applyNumberFormat="1" applyFont="1" applyBorder="1" applyAlignment="1" applyProtection="1">
      <alignment horizontal="center"/>
      <protection/>
    </xf>
    <xf numFmtId="178" fontId="9" fillId="0" borderId="6" xfId="0" applyNumberFormat="1" applyFont="1" applyBorder="1" applyAlignment="1" applyProtection="1">
      <alignment horizontal="center"/>
      <protection/>
    </xf>
    <xf numFmtId="178" fontId="9" fillId="0" borderId="4" xfId="0" applyNumberFormat="1" applyFont="1" applyBorder="1" applyAlignment="1" applyProtection="1">
      <alignment horizontal="center"/>
      <protection/>
    </xf>
    <xf numFmtId="178" fontId="9" fillId="0" borderId="18" xfId="0" applyNumberFormat="1" applyFont="1" applyBorder="1" applyAlignment="1" applyProtection="1">
      <alignment horizontal="center"/>
      <protection/>
    </xf>
    <xf numFmtId="178" fontId="9" fillId="0" borderId="3" xfId="0" applyNumberFormat="1" applyFont="1" applyBorder="1" applyAlignment="1">
      <alignment/>
    </xf>
    <xf numFmtId="178" fontId="11" fillId="0" borderId="0" xfId="25" applyNumberFormat="1" applyFont="1" applyBorder="1">
      <alignment/>
      <protection/>
    </xf>
    <xf numFmtId="178" fontId="9" fillId="0" borderId="3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78" fontId="17" fillId="0" borderId="0" xfId="0" applyNumberFormat="1" applyFont="1" applyBorder="1" applyAlignment="1" applyProtection="1">
      <alignment horizontal="left" vertical="center" indent="1"/>
      <protection/>
    </xf>
    <xf numFmtId="178" fontId="17" fillId="0" borderId="0" xfId="0" applyNumberFormat="1" applyFont="1" applyBorder="1" applyAlignment="1" applyProtection="1">
      <alignment horizontal="left" vertical="center" wrapText="1" indent="1"/>
      <protection/>
    </xf>
    <xf numFmtId="178" fontId="9" fillId="0" borderId="3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178" fontId="9" fillId="0" borderId="1" xfId="0" applyNumberFormat="1" applyFont="1" applyBorder="1" applyAlignment="1" applyProtection="1">
      <alignment horizontal="distributed"/>
      <protection/>
    </xf>
    <xf numFmtId="178" fontId="9" fillId="0" borderId="11" xfId="0" applyNumberFormat="1" applyFont="1" applyBorder="1" applyAlignment="1" applyProtection="1">
      <alignment/>
      <protection/>
    </xf>
    <xf numFmtId="178" fontId="9" fillId="0" borderId="1" xfId="0" applyNumberFormat="1" applyFont="1" applyBorder="1" applyAlignment="1" applyProtection="1">
      <alignment/>
      <protection/>
    </xf>
    <xf numFmtId="182" fontId="9" fillId="0" borderId="1" xfId="0" applyNumberFormat="1" applyFont="1" applyBorder="1" applyAlignment="1" applyProtection="1">
      <alignment/>
      <protection/>
    </xf>
    <xf numFmtId="178" fontId="9" fillId="0" borderId="0" xfId="25" applyNumberFormat="1" applyFont="1" applyAlignment="1" applyProtection="1">
      <alignment horizontal="centerContinuous"/>
      <protection locked="0"/>
    </xf>
    <xf numFmtId="178" fontId="9" fillId="0" borderId="0" xfId="25" applyNumberFormat="1" applyFont="1" applyBorder="1" applyProtection="1">
      <alignment/>
      <protection locked="0"/>
    </xf>
    <xf numFmtId="178" fontId="9" fillId="0" borderId="0" xfId="25" applyNumberFormat="1" applyFont="1" applyBorder="1" applyAlignment="1" applyProtection="1" quotePrefix="1">
      <alignment horizontal="center" vertical="center"/>
      <protection/>
    </xf>
    <xf numFmtId="178" fontId="9" fillId="0" borderId="0" xfId="25" applyNumberFormat="1" applyFont="1" applyFill="1" applyBorder="1" applyProtection="1">
      <alignment/>
      <protection/>
    </xf>
    <xf numFmtId="178" fontId="11" fillId="0" borderId="3" xfId="0" applyNumberFormat="1" applyFont="1" applyBorder="1" applyAlignment="1" applyProtection="1">
      <alignment/>
      <protection/>
    </xf>
    <xf numFmtId="178" fontId="11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 locked="0"/>
    </xf>
    <xf numFmtId="178" fontId="9" fillId="0" borderId="1" xfId="0" applyNumberFormat="1" applyFont="1" applyBorder="1" applyAlignment="1" applyProtection="1">
      <alignment/>
      <protection locked="0"/>
    </xf>
    <xf numFmtId="217" fontId="9" fillId="0" borderId="0" xfId="22" applyNumberFormat="1" applyFont="1" applyAlignment="1">
      <alignment horizontal="centerContinuous"/>
      <protection/>
    </xf>
    <xf numFmtId="217" fontId="9" fillId="0" borderId="0" xfId="22" applyNumberFormat="1" applyFont="1" applyBorder="1">
      <alignment/>
      <protection/>
    </xf>
    <xf numFmtId="176" fontId="9" fillId="0" borderId="11" xfId="22" applyNumberFormat="1" applyFont="1" applyBorder="1" applyAlignment="1" applyProtection="1">
      <alignment horizontal="center" vertical="center"/>
      <protection/>
    </xf>
    <xf numFmtId="217" fontId="12" fillId="0" borderId="0" xfId="22" applyNumberFormat="1" applyFont="1" applyBorder="1" applyProtection="1">
      <alignment/>
      <protection/>
    </xf>
    <xf numFmtId="217" fontId="10" fillId="0" borderId="0" xfId="22" applyNumberFormat="1" applyFont="1" applyBorder="1">
      <alignment/>
      <protection/>
    </xf>
    <xf numFmtId="217" fontId="10" fillId="0" borderId="0" xfId="22" applyNumberFormat="1" applyFont="1" applyBorder="1" applyAlignment="1">
      <alignment horizontal="right"/>
      <protection/>
    </xf>
    <xf numFmtId="217" fontId="9" fillId="0" borderId="0" xfId="22" applyNumberFormat="1" applyFont="1">
      <alignment/>
      <protection/>
    </xf>
    <xf numFmtId="217" fontId="12" fillId="0" borderId="0" xfId="22" applyNumberFormat="1" applyFont="1" applyBorder="1" applyAlignment="1" applyProtection="1">
      <alignment/>
      <protection/>
    </xf>
    <xf numFmtId="217" fontId="10" fillId="0" borderId="0" xfId="22" applyNumberFormat="1" applyFont="1" applyBorder="1" applyAlignment="1" applyProtection="1">
      <alignment/>
      <protection/>
    </xf>
    <xf numFmtId="217" fontId="10" fillId="0" borderId="0" xfId="22" applyNumberFormat="1" applyFont="1" applyBorder="1" applyAlignment="1" applyProtection="1">
      <alignment/>
      <protection locked="0"/>
    </xf>
    <xf numFmtId="217" fontId="9" fillId="0" borderId="1" xfId="22" applyNumberFormat="1" applyFont="1" applyBorder="1">
      <alignment/>
      <protection/>
    </xf>
    <xf numFmtId="217" fontId="9" fillId="0" borderId="0" xfId="22" applyNumberFormat="1" applyFont="1" applyBorder="1" applyProtection="1">
      <alignment/>
      <protection locked="0"/>
    </xf>
    <xf numFmtId="217" fontId="10" fillId="0" borderId="0" xfId="22" applyNumberFormat="1" applyFont="1" applyBorder="1" applyProtection="1">
      <alignment/>
      <protection locked="0"/>
    </xf>
    <xf numFmtId="217" fontId="10" fillId="0" borderId="0" xfId="22" applyNumberFormat="1" applyFont="1" applyBorder="1" applyAlignment="1">
      <alignment/>
      <protection/>
    </xf>
    <xf numFmtId="217" fontId="9" fillId="0" borderId="0" xfId="22" applyNumberFormat="1" applyFont="1" applyAlignment="1">
      <alignment/>
      <protection/>
    </xf>
    <xf numFmtId="176" fontId="9" fillId="0" borderId="20" xfId="22" applyNumberFormat="1" applyFont="1" applyBorder="1" applyAlignment="1">
      <alignment vertical="center"/>
      <protection/>
    </xf>
    <xf numFmtId="176" fontId="9" fillId="0" borderId="21" xfId="22" applyNumberFormat="1" applyFont="1" applyBorder="1" applyAlignment="1">
      <alignment vertical="center"/>
      <protection/>
    </xf>
    <xf numFmtId="176" fontId="9" fillId="0" borderId="3" xfId="22" applyNumberFormat="1" applyFont="1" applyBorder="1">
      <alignment/>
      <protection/>
    </xf>
    <xf numFmtId="176" fontId="12" fillId="0" borderId="7" xfId="22" applyNumberFormat="1" applyFont="1" applyBorder="1" applyAlignment="1" applyProtection="1">
      <alignment horizontal="right"/>
      <protection/>
    </xf>
    <xf numFmtId="176" fontId="10" fillId="0" borderId="7" xfId="22" applyNumberFormat="1" applyFont="1" applyBorder="1" applyAlignment="1">
      <alignment horizontal="right"/>
      <protection/>
    </xf>
    <xf numFmtId="176" fontId="9" fillId="0" borderId="0" xfId="22" applyNumberFormat="1" applyFont="1" applyAlignment="1">
      <alignment horizontal="right"/>
      <protection/>
    </xf>
    <xf numFmtId="176" fontId="9" fillId="0" borderId="7" xfId="22" applyNumberFormat="1" applyFont="1" applyBorder="1" applyAlignment="1">
      <alignment horizontal="right"/>
      <protection/>
    </xf>
    <xf numFmtId="176" fontId="11" fillId="0" borderId="0" xfId="21" applyNumberFormat="1" applyFont="1" applyBorder="1" applyAlignment="1">
      <alignment vertical="center"/>
      <protection/>
    </xf>
    <xf numFmtId="176" fontId="11" fillId="0" borderId="7" xfId="21" applyNumberFormat="1" applyFont="1" applyBorder="1" applyAlignment="1" applyProtection="1">
      <alignment horizontal="distributed" vertical="center"/>
      <protection/>
    </xf>
    <xf numFmtId="176" fontId="11" fillId="0" borderId="3" xfId="21" applyNumberFormat="1" applyFont="1" applyBorder="1" applyAlignment="1" applyProtection="1">
      <alignment horizontal="distributed" vertical="center"/>
      <protection/>
    </xf>
    <xf numFmtId="176" fontId="9" fillId="0" borderId="7" xfId="21" applyNumberFormat="1" applyFont="1" applyBorder="1" applyAlignment="1" applyProtection="1">
      <alignment horizontal="right"/>
      <protection/>
    </xf>
    <xf numFmtId="176" fontId="10" fillId="0" borderId="3" xfId="22" applyNumberFormat="1" applyFont="1" applyBorder="1" applyAlignment="1" applyProtection="1">
      <alignment horizontal="right"/>
      <protection/>
    </xf>
    <xf numFmtId="176" fontId="9" fillId="0" borderId="7" xfId="22" applyNumberFormat="1" applyFont="1" applyBorder="1" applyProtection="1">
      <alignment/>
      <protection locked="0"/>
    </xf>
    <xf numFmtId="176" fontId="10" fillId="0" borderId="7" xfId="22" applyNumberFormat="1" applyFont="1" applyBorder="1" applyAlignment="1" applyProtection="1">
      <alignment horizontal="right"/>
      <protection locked="0"/>
    </xf>
    <xf numFmtId="176" fontId="10" fillId="0" borderId="7" xfId="22" applyNumberFormat="1" applyFont="1" applyBorder="1" applyAlignment="1" applyProtection="1">
      <alignment horizontal="right"/>
      <protection/>
    </xf>
    <xf numFmtId="178" fontId="17" fillId="0" borderId="0" xfId="0" applyNumberFormat="1" applyFont="1" applyBorder="1" applyAlignment="1" applyProtection="1">
      <alignment horizontal="distributed"/>
      <protection/>
    </xf>
    <xf numFmtId="178" fontId="10" fillId="0" borderId="0" xfId="0" applyNumberFormat="1" applyFont="1" applyBorder="1" applyAlignment="1" applyProtection="1">
      <alignment horizontal="distributed"/>
      <protection/>
    </xf>
    <xf numFmtId="178" fontId="18" fillId="0" borderId="0" xfId="0" applyNumberFormat="1" applyFont="1" applyBorder="1" applyAlignment="1" applyProtection="1">
      <alignment horizontal="distributed"/>
      <protection/>
    </xf>
    <xf numFmtId="178" fontId="9" fillId="0" borderId="1" xfId="0" applyNumberFormat="1" applyFont="1" applyBorder="1" applyAlignment="1" applyProtection="1">
      <alignment horizontal="center"/>
      <protection/>
    </xf>
    <xf numFmtId="176" fontId="9" fillId="0" borderId="7" xfId="22" applyNumberFormat="1" applyFont="1" applyBorder="1" applyAlignment="1" applyProtection="1">
      <alignment horizontal="center" vertical="center" wrapText="1"/>
      <protection/>
    </xf>
    <xf numFmtId="176" fontId="9" fillId="0" borderId="1" xfId="22" applyNumberFormat="1" applyFont="1" applyBorder="1" applyAlignment="1" applyProtection="1">
      <alignment horizontal="center" vertical="center" wrapText="1"/>
      <protection/>
    </xf>
    <xf numFmtId="217" fontId="9" fillId="0" borderId="20" xfId="22" applyNumberFormat="1" applyFont="1" applyBorder="1" applyAlignment="1" applyProtection="1">
      <alignment horizontal="center" vertical="center" wrapText="1"/>
      <protection/>
    </xf>
    <xf numFmtId="217" fontId="9" fillId="0" borderId="17" xfId="22" applyNumberFormat="1" applyFont="1" applyBorder="1" applyAlignment="1" applyProtection="1">
      <alignment horizontal="center" vertical="center" wrapText="1"/>
      <protection/>
    </xf>
    <xf numFmtId="176" fontId="9" fillId="0" borderId="9" xfId="22" applyNumberFormat="1" applyFont="1" applyBorder="1" applyAlignment="1" applyProtection="1">
      <alignment horizontal="center" vertical="center" wrapText="1"/>
      <protection/>
    </xf>
    <xf numFmtId="176" fontId="9" fillId="0" borderId="19" xfId="22" applyNumberFormat="1" applyFont="1" applyBorder="1" applyAlignment="1" applyProtection="1">
      <alignment horizontal="center" vertical="center" wrapText="1"/>
      <protection/>
    </xf>
    <xf numFmtId="176" fontId="9" fillId="0" borderId="0" xfId="22" applyNumberFormat="1" applyFont="1" applyBorder="1" applyAlignment="1" applyProtection="1">
      <alignment horizontal="center" vertical="center" wrapText="1"/>
      <protection/>
    </xf>
    <xf numFmtId="176" fontId="9" fillId="0" borderId="21" xfId="22" applyNumberFormat="1" applyFont="1" applyBorder="1" applyAlignment="1" applyProtection="1">
      <alignment horizontal="center" vertical="center"/>
      <protection/>
    </xf>
    <xf numFmtId="176" fontId="9" fillId="0" borderId="20" xfId="22" applyNumberFormat="1" applyFont="1" applyBorder="1" applyAlignment="1" applyProtection="1">
      <alignment horizontal="center" vertical="center"/>
      <protection/>
    </xf>
    <xf numFmtId="176" fontId="9" fillId="0" borderId="17" xfId="22" applyNumberFormat="1" applyFont="1" applyBorder="1" applyAlignment="1" applyProtection="1">
      <alignment horizontal="center" vertical="center"/>
      <protection/>
    </xf>
    <xf numFmtId="217" fontId="9" fillId="0" borderId="21" xfId="22" applyNumberFormat="1" applyFont="1" applyBorder="1" applyAlignment="1" applyProtection="1">
      <alignment horizontal="center" vertical="center" wrapText="1"/>
      <protection/>
    </xf>
    <xf numFmtId="176" fontId="9" fillId="0" borderId="5" xfId="22" applyNumberFormat="1" applyFont="1" applyBorder="1" applyAlignment="1">
      <alignment horizontal="center" vertical="center" wrapText="1"/>
      <protection/>
    </xf>
    <xf numFmtId="176" fontId="9" fillId="0" borderId="21" xfId="22" applyNumberFormat="1" applyFont="1" applyBorder="1" applyAlignment="1">
      <alignment horizontal="center" vertical="center" wrapText="1"/>
      <protection/>
    </xf>
    <xf numFmtId="176" fontId="9" fillId="0" borderId="20" xfId="22" applyNumberFormat="1" applyFont="1" applyBorder="1" applyAlignment="1">
      <alignment horizontal="center" vertical="center" wrapText="1"/>
      <protection/>
    </xf>
    <xf numFmtId="176" fontId="9" fillId="0" borderId="17" xfId="22" applyNumberFormat="1" applyFont="1" applyBorder="1" applyAlignment="1">
      <alignment horizontal="center" vertical="center" wrapText="1"/>
      <protection/>
    </xf>
    <xf numFmtId="176" fontId="9" fillId="0" borderId="22" xfId="22" applyNumberFormat="1" applyFont="1" applyBorder="1" applyAlignment="1">
      <alignment horizontal="center" vertical="center" wrapText="1"/>
      <protection/>
    </xf>
    <xf numFmtId="176" fontId="9" fillId="0" borderId="23" xfId="22" applyNumberFormat="1" applyFont="1" applyBorder="1" applyAlignment="1">
      <alignment horizontal="center" vertical="center" wrapText="1"/>
      <protection/>
    </xf>
    <xf numFmtId="176" fontId="9" fillId="0" borderId="24" xfId="22" applyNumberFormat="1" applyFont="1" applyBorder="1" applyAlignment="1">
      <alignment horizontal="center" vertical="center" wrapText="1"/>
      <protection/>
    </xf>
    <xf numFmtId="176" fontId="9" fillId="0" borderId="8" xfId="22" applyNumberFormat="1" applyFont="1" applyBorder="1" applyAlignment="1">
      <alignment horizontal="center" vertical="center" wrapText="1"/>
      <protection/>
    </xf>
    <xf numFmtId="176" fontId="9" fillId="0" borderId="19" xfId="22" applyNumberFormat="1" applyFont="1" applyBorder="1" applyAlignment="1">
      <alignment horizontal="center" vertical="center"/>
      <protection/>
    </xf>
    <xf numFmtId="176" fontId="9" fillId="0" borderId="11" xfId="22" applyNumberFormat="1" applyFont="1" applyBorder="1" applyAlignment="1">
      <alignment horizontal="center" vertical="center"/>
      <protection/>
    </xf>
    <xf numFmtId="176" fontId="9" fillId="0" borderId="10" xfId="22" applyNumberFormat="1" applyFont="1" applyBorder="1" applyAlignment="1">
      <alignment horizontal="center" vertical="center"/>
      <protection/>
    </xf>
    <xf numFmtId="176" fontId="10" fillId="0" borderId="20" xfId="22" applyNumberFormat="1" applyFont="1" applyBorder="1" applyAlignment="1">
      <alignment horizontal="center" vertical="center" wrapText="1"/>
      <protection/>
    </xf>
    <xf numFmtId="176" fontId="10" fillId="0" borderId="17" xfId="22" applyNumberFormat="1" applyFont="1" applyBorder="1" applyAlignment="1">
      <alignment horizontal="center" vertical="center" wrapText="1"/>
      <protection/>
    </xf>
    <xf numFmtId="217" fontId="9" fillId="0" borderId="21" xfId="22" applyNumberFormat="1" applyFont="1" applyBorder="1" applyAlignment="1">
      <alignment horizontal="center" vertical="center" wrapText="1"/>
      <protection/>
    </xf>
    <xf numFmtId="217" fontId="9" fillId="0" borderId="20" xfId="22" applyNumberFormat="1" applyFont="1" applyBorder="1" applyAlignment="1">
      <alignment horizontal="center" vertical="center"/>
      <protection/>
    </xf>
    <xf numFmtId="217" fontId="9" fillId="0" borderId="17" xfId="22" applyNumberFormat="1" applyFont="1" applyBorder="1" applyAlignment="1">
      <alignment horizontal="center" vertical="center"/>
      <protection/>
    </xf>
    <xf numFmtId="176" fontId="11" fillId="0" borderId="3" xfId="21" applyNumberFormat="1" applyFont="1" applyBorder="1" applyAlignment="1" applyProtection="1">
      <alignment horizontal="right"/>
      <protection/>
    </xf>
    <xf numFmtId="176" fontId="11" fillId="0" borderId="0" xfId="21" applyNumberFormat="1" applyFont="1" applyBorder="1" applyAlignment="1" applyProtection="1">
      <alignment horizontal="right"/>
      <protection/>
    </xf>
    <xf numFmtId="37" fontId="13" fillId="0" borderId="0" xfId="21" applyFont="1" applyBorder="1" applyAlignment="1">
      <alignment horizontal="right"/>
      <protection/>
    </xf>
    <xf numFmtId="176" fontId="11" fillId="0" borderId="3" xfId="21" applyNumberFormat="1" applyFont="1" applyBorder="1" applyAlignment="1">
      <alignment horizontal="right"/>
      <protection/>
    </xf>
    <xf numFmtId="176" fontId="11" fillId="0" borderId="0" xfId="21" applyNumberFormat="1" applyFont="1" applyBorder="1" applyAlignment="1">
      <alignment horizontal="right"/>
      <protection/>
    </xf>
    <xf numFmtId="37" fontId="11" fillId="0" borderId="0" xfId="21" applyFont="1" applyBorder="1" applyAlignment="1">
      <alignment horizontal="right"/>
      <protection/>
    </xf>
    <xf numFmtId="176" fontId="11" fillId="0" borderId="0" xfId="21" applyNumberFormat="1" applyFont="1" applyBorder="1" applyAlignment="1" applyProtection="1">
      <alignment horizontal="left"/>
      <protection/>
    </xf>
    <xf numFmtId="37" fontId="13" fillId="0" borderId="0" xfId="21" applyFont="1" applyBorder="1" applyAlignment="1">
      <alignment/>
      <protection/>
    </xf>
    <xf numFmtId="176" fontId="11" fillId="0" borderId="0" xfId="21" applyNumberFormat="1" applyFont="1" applyBorder="1" applyAlignment="1" applyProtection="1">
      <alignment/>
      <protection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6" xfId="22" applyNumberFormat="1" applyFont="1" applyBorder="1" applyAlignment="1">
      <alignment horizontal="center" vertical="center" wrapText="1"/>
      <protection/>
    </xf>
    <xf numFmtId="176" fontId="9" fillId="0" borderId="10" xfId="22" applyNumberFormat="1" applyFont="1" applyBorder="1" applyAlignment="1" applyProtection="1">
      <alignment horizontal="center" vertical="center" wrapText="1"/>
      <protection/>
    </xf>
    <xf numFmtId="176" fontId="9" fillId="0" borderId="5" xfId="22" applyNumberFormat="1" applyFont="1" applyBorder="1" applyAlignment="1" applyProtection="1">
      <alignment horizontal="center" vertical="center" wrapText="1"/>
      <protection/>
    </xf>
    <xf numFmtId="176" fontId="9" fillId="0" borderId="18" xfId="22" applyNumberFormat="1" applyFont="1" applyBorder="1" applyAlignment="1" applyProtection="1">
      <alignment horizontal="center" vertical="center" wrapText="1"/>
      <protection/>
    </xf>
    <xf numFmtId="176" fontId="9" fillId="0" borderId="21" xfId="22" applyNumberFormat="1" applyFont="1" applyBorder="1" applyAlignment="1" applyProtection="1">
      <alignment horizontal="center" vertical="center" wrapText="1"/>
      <protection/>
    </xf>
    <xf numFmtId="176" fontId="9" fillId="0" borderId="20" xfId="22" applyNumberFormat="1" applyFont="1" applyBorder="1" applyAlignment="1" applyProtection="1">
      <alignment horizontal="center" vertical="center" wrapText="1"/>
      <protection/>
    </xf>
    <xf numFmtId="176" fontId="9" fillId="0" borderId="17" xfId="22" applyNumberFormat="1" applyFont="1" applyBorder="1" applyAlignment="1" applyProtection="1">
      <alignment horizontal="center" vertical="center" wrapText="1"/>
      <protection/>
    </xf>
    <xf numFmtId="176" fontId="10" fillId="0" borderId="11" xfId="22" applyNumberFormat="1" applyFont="1" applyBorder="1" applyAlignment="1" applyProtection="1">
      <alignment horizontal="center" vertical="center" wrapText="1"/>
      <protection/>
    </xf>
    <xf numFmtId="176" fontId="10" fillId="0" borderId="10" xfId="22" applyNumberFormat="1" applyFont="1" applyBorder="1" applyAlignment="1" applyProtection="1">
      <alignment horizontal="center" vertical="center" wrapText="1"/>
      <protection/>
    </xf>
    <xf numFmtId="176" fontId="9" fillId="0" borderId="8" xfId="22" applyNumberFormat="1" applyFont="1" applyBorder="1" applyAlignment="1" applyProtection="1">
      <alignment horizontal="center" vertical="center" wrapText="1"/>
      <protection/>
    </xf>
    <xf numFmtId="176" fontId="9" fillId="0" borderId="11" xfId="22" applyNumberFormat="1" applyFont="1" applyBorder="1" applyAlignment="1" applyProtection="1">
      <alignment horizontal="center" vertical="center" wrapText="1"/>
      <protection/>
    </xf>
    <xf numFmtId="176" fontId="10" fillId="0" borderId="0" xfId="22" applyNumberFormat="1" applyFont="1" applyBorder="1" applyAlignment="1">
      <alignment horizontal="right" vertical="center"/>
      <protection/>
    </xf>
    <xf numFmtId="176" fontId="9" fillId="0" borderId="19" xfId="22" applyNumberFormat="1" applyFont="1" applyBorder="1" applyAlignment="1" applyProtection="1">
      <alignment horizontal="center" vertical="center"/>
      <protection/>
    </xf>
    <xf numFmtId="176" fontId="9" fillId="0" borderId="0" xfId="22" applyNumberFormat="1" applyFont="1" applyBorder="1" applyAlignment="1" applyProtection="1">
      <alignment horizontal="center" vertical="center"/>
      <protection/>
    </xf>
    <xf numFmtId="176" fontId="9" fillId="0" borderId="7" xfId="22" applyNumberFormat="1" applyFont="1" applyBorder="1" applyAlignment="1" applyProtection="1">
      <alignment horizontal="center" vertical="center"/>
      <protection/>
    </xf>
    <xf numFmtId="176" fontId="9" fillId="0" borderId="1" xfId="22" applyNumberFormat="1" applyFont="1" applyBorder="1" applyAlignment="1" applyProtection="1">
      <alignment horizontal="center" vertical="center"/>
      <protection/>
    </xf>
    <xf numFmtId="176" fontId="9" fillId="0" borderId="10" xfId="22" applyNumberFormat="1" applyFont="1" applyBorder="1" applyAlignment="1" applyProtection="1">
      <alignment horizontal="center" vertical="center"/>
      <protection/>
    </xf>
    <xf numFmtId="176" fontId="9" fillId="0" borderId="9" xfId="22" applyNumberFormat="1" applyFont="1" applyBorder="1" applyAlignment="1" applyProtection="1">
      <alignment horizontal="center" vertical="center"/>
      <protection/>
    </xf>
    <xf numFmtId="176" fontId="9" fillId="0" borderId="3" xfId="22" applyNumberFormat="1" applyFont="1" applyBorder="1" applyAlignment="1" applyProtection="1">
      <alignment horizontal="center" vertical="center"/>
      <protection/>
    </xf>
    <xf numFmtId="176" fontId="9" fillId="0" borderId="11" xfId="22" applyNumberFormat="1" applyFont="1" applyBorder="1" applyAlignment="1" applyProtection="1">
      <alignment horizontal="center" vertical="center"/>
      <protection/>
    </xf>
    <xf numFmtId="37" fontId="11" fillId="0" borderId="7" xfId="21" applyFont="1" applyBorder="1" applyAlignment="1">
      <alignment horizontal="left"/>
      <protection/>
    </xf>
    <xf numFmtId="37" fontId="11" fillId="0" borderId="0" xfId="21" applyFont="1" applyBorder="1" applyAlignment="1">
      <alignment horizontal="left"/>
      <protection/>
    </xf>
    <xf numFmtId="178" fontId="9" fillId="0" borderId="8" xfId="24" applyNumberFormat="1" applyFont="1" applyBorder="1" applyAlignment="1">
      <alignment horizontal="center" vertical="center"/>
      <protection/>
    </xf>
    <xf numFmtId="178" fontId="9" fillId="0" borderId="19" xfId="24" applyNumberFormat="1" applyFont="1" applyBorder="1" applyAlignment="1">
      <alignment horizontal="center" vertical="center"/>
      <protection/>
    </xf>
    <xf numFmtId="178" fontId="9" fillId="0" borderId="11" xfId="24" applyNumberFormat="1" applyFont="1" applyBorder="1" applyAlignment="1">
      <alignment horizontal="center" vertical="center"/>
      <protection/>
    </xf>
    <xf numFmtId="178" fontId="9" fillId="0" borderId="10" xfId="24" applyNumberFormat="1" applyFont="1" applyBorder="1" applyAlignment="1">
      <alignment horizontal="center" vertical="center"/>
      <protection/>
    </xf>
    <xf numFmtId="178" fontId="9" fillId="0" borderId="25" xfId="24" applyNumberFormat="1" applyFont="1" applyBorder="1" applyAlignment="1" applyProtection="1">
      <alignment horizontal="center" vertical="center"/>
      <protection/>
    </xf>
    <xf numFmtId="178" fontId="9" fillId="0" borderId="26" xfId="24" applyNumberFormat="1" applyFont="1" applyBorder="1" applyAlignment="1" applyProtection="1">
      <alignment horizontal="center" vertical="center"/>
      <protection/>
    </xf>
    <xf numFmtId="178" fontId="9" fillId="0" borderId="27" xfId="24" applyNumberFormat="1" applyFont="1" applyBorder="1" applyAlignment="1" applyProtection="1">
      <alignment horizontal="center" vertical="center"/>
      <protection/>
    </xf>
    <xf numFmtId="178" fontId="9" fillId="0" borderId="11" xfId="24" applyNumberFormat="1" applyFont="1" applyBorder="1" applyAlignment="1" applyProtection="1">
      <alignment horizontal="center" vertical="center"/>
      <protection/>
    </xf>
    <xf numFmtId="178" fontId="9" fillId="0" borderId="10" xfId="24" applyNumberFormat="1" applyFont="1" applyBorder="1" applyAlignment="1" applyProtection="1">
      <alignment horizontal="center" vertical="center"/>
      <protection/>
    </xf>
    <xf numFmtId="178" fontId="9" fillId="0" borderId="0" xfId="23" applyNumberFormat="1" applyFont="1" applyAlignment="1" applyProtection="1">
      <alignment horizontal="center" vertical="center"/>
      <protection/>
    </xf>
    <xf numFmtId="178" fontId="9" fillId="0" borderId="0" xfId="24" applyNumberFormat="1" applyFont="1" applyBorder="1" applyAlignment="1" applyProtection="1">
      <alignment horizontal="center" vertical="center"/>
      <protection/>
    </xf>
    <xf numFmtId="178" fontId="9" fillId="0" borderId="8" xfId="23" applyNumberFormat="1" applyFont="1" applyBorder="1" applyAlignment="1" applyProtection="1">
      <alignment horizontal="center" vertical="center"/>
      <protection/>
    </xf>
    <xf numFmtId="178" fontId="9" fillId="0" borderId="9" xfId="23" applyNumberFormat="1" applyFont="1" applyBorder="1" applyAlignment="1" applyProtection="1">
      <alignment horizontal="center" vertical="center"/>
      <protection/>
    </xf>
    <xf numFmtId="178" fontId="9" fillId="0" borderId="19" xfId="23" applyNumberFormat="1" applyFont="1" applyBorder="1" applyAlignment="1" applyProtection="1">
      <alignment horizontal="center" vertical="center"/>
      <protection/>
    </xf>
    <xf numFmtId="178" fontId="9" fillId="0" borderId="11" xfId="23" applyNumberFormat="1" applyFont="1" applyBorder="1" applyAlignment="1" applyProtection="1">
      <alignment horizontal="center" vertical="center"/>
      <protection/>
    </xf>
    <xf numFmtId="178" fontId="9" fillId="0" borderId="1" xfId="23" applyNumberFormat="1" applyFont="1" applyBorder="1" applyAlignment="1" applyProtection="1">
      <alignment horizontal="center" vertical="center"/>
      <protection/>
    </xf>
    <xf numFmtId="178" fontId="9" fillId="0" borderId="10" xfId="23" applyNumberFormat="1" applyFont="1" applyBorder="1" applyAlignment="1" applyProtection="1">
      <alignment horizontal="center" vertical="center"/>
      <protection/>
    </xf>
    <xf numFmtId="178" fontId="9" fillId="0" borderId="8" xfId="23" applyNumberFormat="1" applyFont="1" applyBorder="1" applyAlignment="1">
      <alignment horizontal="center" vertical="center"/>
      <protection/>
    </xf>
    <xf numFmtId="178" fontId="9" fillId="0" borderId="9" xfId="23" applyNumberFormat="1" applyFont="1" applyBorder="1" applyAlignment="1">
      <alignment horizontal="center" vertical="center"/>
      <protection/>
    </xf>
    <xf numFmtId="178" fontId="9" fillId="0" borderId="19" xfId="23" applyNumberFormat="1" applyFont="1" applyBorder="1" applyAlignment="1">
      <alignment horizontal="center" vertical="center"/>
      <protection/>
    </xf>
    <xf numFmtId="178" fontId="9" fillId="0" borderId="11" xfId="23" applyNumberFormat="1" applyFont="1" applyBorder="1" applyAlignment="1">
      <alignment horizontal="center" vertical="center"/>
      <protection/>
    </xf>
    <xf numFmtId="178" fontId="9" fillId="0" borderId="1" xfId="23" applyNumberFormat="1" applyFont="1" applyBorder="1" applyAlignment="1">
      <alignment horizontal="center" vertical="center"/>
      <protection/>
    </xf>
    <xf numFmtId="178" fontId="9" fillId="0" borderId="10" xfId="23" applyNumberFormat="1" applyFont="1" applyBorder="1" applyAlignment="1">
      <alignment horizontal="center" vertical="center"/>
      <protection/>
    </xf>
    <xf numFmtId="178" fontId="9" fillId="0" borderId="28" xfId="23" applyNumberFormat="1" applyFont="1" applyBorder="1" applyAlignment="1" applyProtection="1">
      <alignment horizontal="center" vertical="center" wrapText="1"/>
      <protection/>
    </xf>
    <xf numFmtId="178" fontId="9" fillId="0" borderId="9" xfId="23" applyNumberFormat="1" applyFont="1" applyBorder="1" applyAlignment="1" applyProtection="1">
      <alignment horizontal="center" vertical="center" wrapText="1"/>
      <protection/>
    </xf>
    <xf numFmtId="178" fontId="9" fillId="0" borderId="29" xfId="23" applyNumberFormat="1" applyFont="1" applyBorder="1" applyAlignment="1" applyProtection="1">
      <alignment horizontal="center" vertical="center" wrapText="1"/>
      <protection/>
    </xf>
    <xf numFmtId="178" fontId="9" fillId="0" borderId="0" xfId="23" applyNumberFormat="1" applyFont="1" applyBorder="1" applyAlignment="1" applyProtection="1">
      <alignment horizontal="center" vertical="center" wrapText="1"/>
      <protection/>
    </xf>
    <xf numFmtId="178" fontId="9" fillId="0" borderId="9" xfId="23" applyNumberFormat="1" applyFont="1" applyBorder="1" applyAlignment="1">
      <alignment horizontal="center" vertical="center" wrapText="1"/>
      <protection/>
    </xf>
    <xf numFmtId="178" fontId="9" fillId="0" borderId="0" xfId="23" applyNumberFormat="1" applyFont="1" applyBorder="1" applyAlignment="1">
      <alignment horizontal="center" vertical="center"/>
      <protection/>
    </xf>
    <xf numFmtId="178" fontId="9" fillId="0" borderId="8" xfId="24" applyNumberFormat="1" applyFont="1" applyBorder="1" applyAlignment="1">
      <alignment horizontal="center" vertical="center" wrapText="1"/>
      <protection/>
    </xf>
    <xf numFmtId="178" fontId="9" fillId="0" borderId="9" xfId="24" applyNumberFormat="1" applyFont="1" applyBorder="1" applyAlignment="1">
      <alignment horizontal="center" vertical="center"/>
      <protection/>
    </xf>
    <xf numFmtId="178" fontId="9" fillId="0" borderId="1" xfId="24" applyNumberFormat="1" applyFont="1" applyBorder="1" applyAlignment="1">
      <alignment horizontal="center" vertical="center"/>
      <protection/>
    </xf>
    <xf numFmtId="178" fontId="9" fillId="0" borderId="30" xfId="23" applyNumberFormat="1" applyFont="1" applyBorder="1" applyAlignment="1" applyProtection="1">
      <alignment horizontal="center" vertical="center"/>
      <protection/>
    </xf>
    <xf numFmtId="37" fontId="14" fillId="0" borderId="31" xfId="23" applyFont="1" applyBorder="1" applyAlignment="1">
      <alignment horizontal="center" vertical="center"/>
      <protection/>
    </xf>
    <xf numFmtId="37" fontId="14" fillId="0" borderId="32" xfId="23" applyFont="1" applyBorder="1" applyAlignment="1">
      <alignment horizontal="center" vertical="center"/>
      <protection/>
    </xf>
    <xf numFmtId="178" fontId="9" fillId="0" borderId="33" xfId="23" applyNumberFormat="1" applyFont="1" applyBorder="1" applyAlignment="1" applyProtection="1">
      <alignment horizontal="center" vertical="center"/>
      <protection/>
    </xf>
    <xf numFmtId="178" fontId="9" fillId="0" borderId="31" xfId="23" applyNumberFormat="1" applyFont="1" applyBorder="1" applyAlignment="1" applyProtection="1">
      <alignment horizontal="center" vertical="center"/>
      <protection/>
    </xf>
    <xf numFmtId="178" fontId="9" fillId="0" borderId="34" xfId="23" applyNumberFormat="1" applyFont="1" applyBorder="1" applyAlignment="1" applyProtection="1">
      <alignment horizontal="center" vertical="center"/>
      <protection/>
    </xf>
    <xf numFmtId="178" fontId="9" fillId="0" borderId="35" xfId="23" applyNumberFormat="1" applyFont="1" applyBorder="1" applyAlignment="1">
      <alignment horizontal="center" vertical="center"/>
      <protection/>
    </xf>
    <xf numFmtId="37" fontId="14" fillId="0" borderId="13" xfId="23" applyFont="1" applyBorder="1" applyAlignment="1">
      <alignment horizontal="center" vertical="center"/>
      <protection/>
    </xf>
    <xf numFmtId="37" fontId="14" fillId="0" borderId="36" xfId="23" applyFont="1" applyBorder="1" applyAlignment="1">
      <alignment horizontal="center" vertical="center"/>
      <protection/>
    </xf>
    <xf numFmtId="178" fontId="9" fillId="0" borderId="0" xfId="24" applyNumberFormat="1" applyFont="1" applyAlignment="1" applyProtection="1">
      <alignment horizontal="center" vertical="center"/>
      <protection/>
    </xf>
    <xf numFmtId="178" fontId="9" fillId="0" borderId="19" xfId="24" applyNumberFormat="1" applyFont="1" applyBorder="1" applyAlignment="1" applyProtection="1">
      <alignment horizontal="center" vertical="center"/>
      <protection/>
    </xf>
    <xf numFmtId="178" fontId="9" fillId="0" borderId="7" xfId="24" applyNumberFormat="1" applyFont="1" applyBorder="1" applyAlignment="1" applyProtection="1">
      <alignment horizontal="center" vertical="center"/>
      <protection/>
    </xf>
    <xf numFmtId="178" fontId="9" fillId="0" borderId="5" xfId="24" applyNumberFormat="1" applyFont="1" applyBorder="1" applyAlignment="1">
      <alignment horizontal="center" vertical="center"/>
      <protection/>
    </xf>
    <xf numFmtId="178" fontId="9" fillId="0" borderId="4" xfId="24" applyNumberFormat="1" applyFont="1" applyBorder="1" applyAlignment="1">
      <alignment horizontal="center" vertical="center"/>
      <protection/>
    </xf>
    <xf numFmtId="178" fontId="9" fillId="0" borderId="8" xfId="23" applyNumberFormat="1" applyFont="1" applyBorder="1" applyAlignment="1" applyProtection="1">
      <alignment horizontal="center" vertical="center" wrapText="1"/>
      <protection/>
    </xf>
    <xf numFmtId="178" fontId="9" fillId="0" borderId="0" xfId="23" applyNumberFormat="1" applyFont="1" applyAlignment="1">
      <alignment horizontal="center" vertical="center"/>
      <protection/>
    </xf>
    <xf numFmtId="0" fontId="15" fillId="0" borderId="0" xfId="0" applyFont="1" applyAlignment="1">
      <alignment horizontal="center"/>
    </xf>
    <xf numFmtId="178" fontId="9" fillId="0" borderId="9" xfId="24" applyNumberFormat="1" applyFont="1" applyBorder="1" applyAlignment="1">
      <alignment horizontal="center" vertical="center" wrapText="1"/>
      <protection/>
    </xf>
    <xf numFmtId="178" fontId="9" fillId="0" borderId="19" xfId="24" applyNumberFormat="1" applyFont="1" applyBorder="1" applyAlignment="1">
      <alignment horizontal="center" vertical="center" wrapText="1"/>
      <protection/>
    </xf>
    <xf numFmtId="178" fontId="9" fillId="0" borderId="9" xfId="24" applyNumberFormat="1" applyFont="1" applyBorder="1" applyAlignment="1" applyProtection="1">
      <alignment horizontal="center" vertical="center"/>
      <protection/>
    </xf>
    <xf numFmtId="178" fontId="9" fillId="0" borderId="8" xfId="24" applyNumberFormat="1" applyFont="1" applyBorder="1" applyAlignment="1" applyProtection="1">
      <alignment horizontal="center" vertical="center"/>
      <protection/>
    </xf>
    <xf numFmtId="178" fontId="9" fillId="0" borderId="1" xfId="24" applyNumberFormat="1" applyFont="1" applyBorder="1" applyAlignment="1" applyProtection="1">
      <alignment horizontal="center" vertical="center"/>
      <protection/>
    </xf>
    <xf numFmtId="178" fontId="9" fillId="0" borderId="8" xfId="24" applyNumberFormat="1" applyFont="1" applyBorder="1" applyAlignment="1" applyProtection="1" quotePrefix="1">
      <alignment horizontal="center" vertical="center"/>
      <protection/>
    </xf>
    <xf numFmtId="178" fontId="9" fillId="0" borderId="19" xfId="24" applyNumberFormat="1" applyFont="1" applyBorder="1" applyAlignment="1" applyProtection="1" quotePrefix="1">
      <alignment horizontal="center" vertical="center"/>
      <protection/>
    </xf>
    <xf numFmtId="178" fontId="9" fillId="0" borderId="8" xfId="24" applyNumberFormat="1" applyFont="1" applyBorder="1" applyAlignment="1" applyProtection="1">
      <alignment horizontal="center" vertical="center" wrapText="1"/>
      <protection/>
    </xf>
    <xf numFmtId="178" fontId="9" fillId="0" borderId="19" xfId="24" applyNumberFormat="1" applyFont="1" applyBorder="1" applyAlignment="1" applyProtection="1" quotePrefix="1">
      <alignment horizontal="center" vertical="center" wrapText="1"/>
      <protection/>
    </xf>
    <xf numFmtId="178" fontId="9" fillId="0" borderId="11" xfId="24" applyNumberFormat="1" applyFont="1" applyBorder="1" applyAlignment="1" applyProtection="1" quotePrefix="1">
      <alignment horizontal="center" vertical="center" wrapText="1"/>
      <protection/>
    </xf>
    <xf numFmtId="178" fontId="9" fillId="0" borderId="10" xfId="24" applyNumberFormat="1" applyFont="1" applyBorder="1" applyAlignment="1" applyProtection="1" quotePrefix="1">
      <alignment horizontal="center" vertical="center" wrapText="1"/>
      <protection/>
    </xf>
    <xf numFmtId="178" fontId="9" fillId="0" borderId="25" xfId="24" applyNumberFormat="1" applyFont="1" applyBorder="1" applyAlignment="1" applyProtection="1">
      <alignment horizontal="center" vertical="center" wrapText="1"/>
      <protection/>
    </xf>
    <xf numFmtId="178" fontId="9" fillId="0" borderId="26" xfId="24" applyNumberFormat="1" applyFont="1" applyBorder="1" applyAlignment="1" applyProtection="1">
      <alignment horizontal="center" vertical="center" wrapText="1"/>
      <protection/>
    </xf>
    <xf numFmtId="178" fontId="9" fillId="0" borderId="27" xfId="24" applyNumberFormat="1" applyFont="1" applyBorder="1" applyAlignment="1" applyProtection="1">
      <alignment horizontal="center" vertical="center" wrapText="1"/>
      <protection/>
    </xf>
    <xf numFmtId="178" fontId="9" fillId="0" borderId="5" xfId="24" applyNumberFormat="1" applyFont="1" applyBorder="1" applyAlignment="1" applyProtection="1">
      <alignment horizontal="center" vertical="center"/>
      <protection/>
    </xf>
    <xf numFmtId="178" fontId="9" fillId="0" borderId="4" xfId="24" applyNumberFormat="1" applyFont="1" applyBorder="1" applyAlignment="1" applyProtection="1">
      <alignment horizontal="center" vertical="center"/>
      <protection/>
    </xf>
    <xf numFmtId="178" fontId="9" fillId="0" borderId="18" xfId="24" applyNumberFormat="1" applyFont="1" applyBorder="1" applyAlignment="1" applyProtection="1">
      <alignment horizontal="center" vertical="center"/>
      <protection/>
    </xf>
    <xf numFmtId="176" fontId="11" fillId="0" borderId="0" xfId="21" applyNumberFormat="1" applyFont="1" applyBorder="1" applyAlignment="1" applyProtection="1">
      <alignment horizontal="left" vertical="center"/>
      <protection/>
    </xf>
    <xf numFmtId="37" fontId="11" fillId="0" borderId="7" xfId="21" applyFont="1" applyBorder="1" applyAlignment="1">
      <alignment horizontal="left" vertical="center"/>
      <protection/>
    </xf>
    <xf numFmtId="37" fontId="13" fillId="0" borderId="7" xfId="21" applyFont="1" applyBorder="1" applyAlignment="1">
      <alignment/>
      <protection/>
    </xf>
    <xf numFmtId="176" fontId="11" fillId="0" borderId="0" xfId="21" applyNumberFormat="1" applyFont="1" applyBorder="1" applyAlignment="1" applyProtection="1">
      <alignment vertical="center"/>
      <protection/>
    </xf>
    <xf numFmtId="176" fontId="11" fillId="0" borderId="7" xfId="21" applyNumberFormat="1" applyFont="1" applyBorder="1" applyAlignment="1" applyProtection="1">
      <alignment vertical="center"/>
      <protection/>
    </xf>
    <xf numFmtId="176" fontId="11" fillId="0" borderId="7" xfId="21" applyNumberFormat="1" applyFont="1" applyBorder="1" applyAlignment="1" applyProtection="1">
      <alignment horizontal="left" vertical="center"/>
      <protection/>
    </xf>
    <xf numFmtId="176" fontId="9" fillId="0" borderId="6" xfId="22" applyNumberFormat="1" applyFont="1" applyBorder="1" applyAlignment="1" applyProtection="1">
      <alignment horizontal="center" vertical="center"/>
      <protection/>
    </xf>
    <xf numFmtId="176" fontId="9" fillId="0" borderId="8" xfId="22" applyNumberFormat="1" applyFont="1" applyBorder="1" applyAlignment="1" applyProtection="1">
      <alignment horizontal="center" vertical="center"/>
      <protection/>
    </xf>
    <xf numFmtId="176" fontId="9" fillId="0" borderId="6" xfId="22" applyNumberFormat="1" applyFont="1" applyBorder="1" applyAlignment="1" applyProtection="1">
      <alignment horizontal="center" vertical="center" wrapText="1"/>
      <protection/>
    </xf>
    <xf numFmtId="176" fontId="11" fillId="0" borderId="3" xfId="21" applyNumberFormat="1" applyFont="1" applyBorder="1" applyAlignment="1" applyProtection="1">
      <alignment horizontal="right" vertical="center"/>
      <protection/>
    </xf>
    <xf numFmtId="176" fontId="11" fillId="0" borderId="0" xfId="21" applyNumberFormat="1" applyFont="1" applyBorder="1" applyAlignment="1" applyProtection="1">
      <alignment horizontal="right" vertical="center"/>
      <protection/>
    </xf>
    <xf numFmtId="37" fontId="11" fillId="0" borderId="0" xfId="21" applyFont="1" applyBorder="1" applyAlignment="1">
      <alignment horizontal="right" vertical="center"/>
      <protection/>
    </xf>
    <xf numFmtId="176" fontId="11" fillId="0" borderId="3" xfId="21" applyNumberFormat="1" applyFont="1" applyBorder="1" applyAlignment="1">
      <alignment horizontal="right" vertical="center"/>
      <protection/>
    </xf>
    <xf numFmtId="176" fontId="11" fillId="0" borderId="0" xfId="21" applyNumberFormat="1" applyFont="1" applyBorder="1" applyAlignment="1">
      <alignment horizontal="right" vertical="center"/>
      <protection/>
    </xf>
    <xf numFmtId="176" fontId="9" fillId="0" borderId="5" xfId="22" applyNumberFormat="1" applyFont="1" applyBorder="1" applyAlignment="1" applyProtection="1">
      <alignment horizontal="center" vertical="center"/>
      <protection/>
    </xf>
    <xf numFmtId="176" fontId="11" fillId="0" borderId="7" xfId="21" applyNumberFormat="1" applyFont="1" applyBorder="1" applyAlignment="1" applyProtection="1">
      <alignment horizontal="left"/>
      <protection/>
    </xf>
    <xf numFmtId="176" fontId="9" fillId="0" borderId="37" xfId="22" applyNumberFormat="1" applyFont="1" applyBorder="1" applyAlignment="1" applyProtection="1">
      <alignment horizontal="center" vertical="center"/>
      <protection/>
    </xf>
    <xf numFmtId="176" fontId="9" fillId="0" borderId="38" xfId="22" applyNumberFormat="1" applyFont="1" applyBorder="1" applyAlignment="1" applyProtection="1">
      <alignment horizontal="center" vertical="center"/>
      <protection/>
    </xf>
    <xf numFmtId="176" fontId="9" fillId="0" borderId="39" xfId="22" applyNumberFormat="1" applyFont="1" applyBorder="1" applyAlignment="1" applyProtection="1">
      <alignment horizontal="center" vertical="center"/>
      <protection/>
    </xf>
    <xf numFmtId="176" fontId="9" fillId="0" borderId="40" xfId="22" applyNumberFormat="1" applyFont="1" applyBorder="1" applyAlignment="1" applyProtection="1">
      <alignment horizontal="center" vertical="center"/>
      <protection/>
    </xf>
    <xf numFmtId="176" fontId="9" fillId="0" borderId="41" xfId="22" applyNumberFormat="1" applyFont="1" applyBorder="1" applyAlignment="1" applyProtection="1">
      <alignment horizontal="center" vertical="center"/>
      <protection/>
    </xf>
    <xf numFmtId="176" fontId="9" fillId="0" borderId="42" xfId="22" applyNumberFormat="1" applyFont="1" applyBorder="1" applyAlignment="1" applyProtection="1">
      <alignment horizontal="center" vertical="center"/>
      <protection/>
    </xf>
    <xf numFmtId="176" fontId="9" fillId="0" borderId="43" xfId="22" applyNumberFormat="1" applyFont="1" applyBorder="1" applyAlignment="1" applyProtection="1">
      <alignment horizontal="center" vertical="center"/>
      <protection/>
    </xf>
    <xf numFmtId="176" fontId="9" fillId="0" borderId="44" xfId="22" applyNumberFormat="1" applyFont="1" applyBorder="1" applyAlignment="1" applyProtection="1">
      <alignment horizontal="center" vertical="center"/>
      <protection/>
    </xf>
    <xf numFmtId="176" fontId="9" fillId="0" borderId="45" xfId="22" applyNumberFormat="1" applyFont="1" applyBorder="1" applyAlignment="1" applyProtection="1">
      <alignment horizontal="center" vertical="center"/>
      <protection/>
    </xf>
    <xf numFmtId="178" fontId="9" fillId="0" borderId="0" xfId="25" applyNumberFormat="1" applyFont="1" applyAlignment="1">
      <alignment horizontal="center"/>
      <protection/>
    </xf>
    <xf numFmtId="178" fontId="9" fillId="0" borderId="0" xfId="0" applyNumberFormat="1" applyFont="1" applyAlignment="1" applyProtection="1">
      <alignment horizontal="center"/>
      <protection/>
    </xf>
    <xf numFmtId="0" fontId="14" fillId="0" borderId="0" xfId="0" applyFont="1" applyAlignment="1">
      <alignment horizont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42表 H14" xfId="23"/>
    <cellStyle name="標準_第43表 H14" xfId="24"/>
    <cellStyle name="標準_第45表 H14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82"/>
  <sheetViews>
    <sheetView showGridLines="0" tabSelected="1" workbookViewId="0" topLeftCell="A1">
      <selection activeCell="A1" sqref="A1:IV16384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14" width="7.58203125" style="5" customWidth="1"/>
    <col min="15" max="16" width="6.58203125" style="5" customWidth="1"/>
    <col min="17" max="18" width="5.58203125" style="5" customWidth="1"/>
    <col min="19" max="23" width="4.58203125" style="5" customWidth="1"/>
    <col min="24" max="24" width="7.58203125" style="5" customWidth="1"/>
    <col min="25" max="28" width="5.58203125" style="5" customWidth="1"/>
    <col min="29" max="30" width="7.58203125" style="29" customWidth="1"/>
    <col min="31" max="31" width="8.75" style="5" customWidth="1"/>
    <col min="32" max="32" width="1.328125" style="5" customWidth="1"/>
    <col min="33" max="39" width="0" style="5" hidden="1" customWidth="1"/>
    <col min="40" max="16384" width="8.75" style="5" customWidth="1"/>
  </cols>
  <sheetData>
    <row r="1" spans="1:30" ht="16.5" customHeight="1">
      <c r="A1" s="279" t="s">
        <v>274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"/>
      <c r="P1" s="2"/>
      <c r="Q1" s="2"/>
      <c r="R1" s="3" t="s">
        <v>15</v>
      </c>
      <c r="S1" s="2"/>
      <c r="T1" s="2"/>
      <c r="U1" s="2"/>
      <c r="V1" s="2"/>
      <c r="W1" s="2"/>
      <c r="X1" s="2"/>
      <c r="Y1" s="2"/>
      <c r="Z1" s="4"/>
      <c r="AA1" s="2"/>
      <c r="AB1" s="2"/>
      <c r="AC1" s="209"/>
      <c r="AD1" s="209"/>
    </row>
    <row r="2" spans="1:30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09"/>
      <c r="AD2" s="209"/>
    </row>
    <row r="3" spans="1:32" ht="16.5" customHeight="1">
      <c r="A3" s="3" t="s">
        <v>99</v>
      </c>
      <c r="C3" s="51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 t="s">
        <v>186</v>
      </c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  <c r="AB3" s="8"/>
      <c r="AC3" s="210"/>
      <c r="AD3" s="210"/>
      <c r="AE3" s="8"/>
      <c r="AF3" s="9" t="s">
        <v>2</v>
      </c>
    </row>
    <row r="4" spans="1:32" s="10" customFormat="1" ht="16.5" customHeight="1">
      <c r="A4" s="247" t="s">
        <v>275</v>
      </c>
      <c r="B4" s="292"/>
      <c r="C4" s="250" t="s">
        <v>0</v>
      </c>
      <c r="D4" s="280" t="s">
        <v>171</v>
      </c>
      <c r="E4" s="280"/>
      <c r="F4" s="280"/>
      <c r="G4" s="280"/>
      <c r="H4" s="280"/>
      <c r="I4" s="280"/>
      <c r="J4" s="254"/>
      <c r="K4" s="255" t="s">
        <v>172</v>
      </c>
      <c r="L4" s="261" t="s">
        <v>173</v>
      </c>
      <c r="M4" s="262"/>
      <c r="N4" s="255" t="s">
        <v>169</v>
      </c>
      <c r="O4" s="255" t="s">
        <v>170</v>
      </c>
      <c r="P4" s="255" t="s">
        <v>234</v>
      </c>
      <c r="Q4" s="255" t="s">
        <v>174</v>
      </c>
      <c r="R4" s="258" t="s">
        <v>175</v>
      </c>
      <c r="S4" s="247" t="s">
        <v>176</v>
      </c>
      <c r="T4" s="247"/>
      <c r="U4" s="247"/>
      <c r="V4" s="247"/>
      <c r="W4" s="248"/>
      <c r="X4" s="284" t="s">
        <v>98</v>
      </c>
      <c r="Y4" s="289" t="s">
        <v>187</v>
      </c>
      <c r="Z4" s="247"/>
      <c r="AA4" s="247"/>
      <c r="AB4" s="248"/>
      <c r="AC4" s="253" t="s">
        <v>163</v>
      </c>
      <c r="AD4" s="267" t="s">
        <v>276</v>
      </c>
      <c r="AE4" s="289" t="s">
        <v>275</v>
      </c>
      <c r="AF4" s="297"/>
    </row>
    <row r="5" spans="1:32" s="10" customFormat="1" ht="16.5" customHeight="1">
      <c r="A5" s="293"/>
      <c r="B5" s="294"/>
      <c r="C5" s="251"/>
      <c r="D5" s="255" t="s">
        <v>87</v>
      </c>
      <c r="E5" s="255" t="s">
        <v>93</v>
      </c>
      <c r="F5" s="255" t="s">
        <v>94</v>
      </c>
      <c r="G5" s="255" t="s">
        <v>95</v>
      </c>
      <c r="H5" s="255" t="s">
        <v>96</v>
      </c>
      <c r="I5" s="255" t="s">
        <v>97</v>
      </c>
      <c r="J5" s="255" t="s">
        <v>235</v>
      </c>
      <c r="K5" s="256"/>
      <c r="L5" s="263"/>
      <c r="M5" s="264"/>
      <c r="N5" s="256"/>
      <c r="O5" s="256"/>
      <c r="P5" s="256"/>
      <c r="Q5" s="256"/>
      <c r="R5" s="259"/>
      <c r="S5" s="249"/>
      <c r="T5" s="249"/>
      <c r="U5" s="249"/>
      <c r="V5" s="249"/>
      <c r="W5" s="243"/>
      <c r="X5" s="285"/>
      <c r="Y5" s="290"/>
      <c r="Z5" s="244"/>
      <c r="AA5" s="244"/>
      <c r="AB5" s="281"/>
      <c r="AC5" s="245"/>
      <c r="AD5" s="268"/>
      <c r="AE5" s="298"/>
      <c r="AF5" s="293"/>
    </row>
    <row r="6" spans="1:32" s="10" customFormat="1" ht="16.5" customHeight="1">
      <c r="A6" s="293"/>
      <c r="B6" s="294"/>
      <c r="C6" s="251"/>
      <c r="D6" s="256"/>
      <c r="E6" s="256"/>
      <c r="F6" s="256"/>
      <c r="G6" s="256"/>
      <c r="H6" s="256"/>
      <c r="I6" s="256"/>
      <c r="J6" s="256"/>
      <c r="K6" s="256"/>
      <c r="L6" s="265" t="s">
        <v>162</v>
      </c>
      <c r="M6" s="256" t="s">
        <v>90</v>
      </c>
      <c r="N6" s="256"/>
      <c r="O6" s="256"/>
      <c r="P6" s="256"/>
      <c r="Q6" s="256"/>
      <c r="R6" s="259"/>
      <c r="S6" s="244"/>
      <c r="T6" s="244"/>
      <c r="U6" s="244"/>
      <c r="V6" s="244"/>
      <c r="W6" s="281"/>
      <c r="X6" s="285"/>
      <c r="Y6" s="282" t="s">
        <v>161</v>
      </c>
      <c r="Z6" s="283"/>
      <c r="AA6" s="287" t="s">
        <v>177</v>
      </c>
      <c r="AB6" s="288"/>
      <c r="AC6" s="245"/>
      <c r="AD6" s="268"/>
      <c r="AE6" s="298"/>
      <c r="AF6" s="293"/>
    </row>
    <row r="7" spans="1:32" s="10" customFormat="1" ht="16.5" customHeight="1">
      <c r="A7" s="295"/>
      <c r="B7" s="296"/>
      <c r="C7" s="252"/>
      <c r="D7" s="257"/>
      <c r="E7" s="257"/>
      <c r="F7" s="257"/>
      <c r="G7" s="257"/>
      <c r="H7" s="257"/>
      <c r="I7" s="257"/>
      <c r="J7" s="257"/>
      <c r="K7" s="257"/>
      <c r="L7" s="266"/>
      <c r="M7" s="257"/>
      <c r="N7" s="257"/>
      <c r="O7" s="257"/>
      <c r="P7" s="257"/>
      <c r="Q7" s="257"/>
      <c r="R7" s="260"/>
      <c r="S7" s="13" t="s">
        <v>87</v>
      </c>
      <c r="T7" s="14" t="s">
        <v>195</v>
      </c>
      <c r="U7" s="14" t="s">
        <v>196</v>
      </c>
      <c r="V7" s="14" t="s">
        <v>197</v>
      </c>
      <c r="W7" s="14" t="s">
        <v>198</v>
      </c>
      <c r="X7" s="286"/>
      <c r="Y7" s="15" t="s">
        <v>100</v>
      </c>
      <c r="Z7" s="16" t="s">
        <v>101</v>
      </c>
      <c r="AA7" s="15" t="s">
        <v>100</v>
      </c>
      <c r="AB7" s="16" t="s">
        <v>101</v>
      </c>
      <c r="AC7" s="246"/>
      <c r="AD7" s="269"/>
      <c r="AE7" s="299"/>
      <c r="AF7" s="295"/>
    </row>
    <row r="8" spans="1:32" ht="16.5" customHeight="1">
      <c r="A8" s="8"/>
      <c r="B8" s="17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220"/>
      <c r="AD8" s="220"/>
      <c r="AE8" s="18"/>
      <c r="AF8" s="19"/>
    </row>
    <row r="9" spans="1:32" ht="16.5" customHeight="1">
      <c r="A9" s="52"/>
      <c r="B9" s="53" t="s">
        <v>277</v>
      </c>
      <c r="C9" s="54">
        <v>22941</v>
      </c>
      <c r="D9" s="54">
        <v>9762</v>
      </c>
      <c r="E9" s="54">
        <v>8862</v>
      </c>
      <c r="F9" s="54">
        <v>843</v>
      </c>
      <c r="G9" s="54">
        <v>4</v>
      </c>
      <c r="H9" s="54">
        <v>1</v>
      </c>
      <c r="I9" s="54">
        <v>52</v>
      </c>
      <c r="J9" s="54">
        <v>0</v>
      </c>
      <c r="K9" s="54">
        <v>4001</v>
      </c>
      <c r="L9" s="54">
        <v>1055</v>
      </c>
      <c r="M9" s="54">
        <v>791</v>
      </c>
      <c r="N9" s="54">
        <v>305</v>
      </c>
      <c r="O9" s="54">
        <v>5774</v>
      </c>
      <c r="P9" s="54">
        <v>350</v>
      </c>
      <c r="Q9" s="54">
        <v>886</v>
      </c>
      <c r="R9" s="54">
        <v>17</v>
      </c>
      <c r="S9" s="54">
        <v>30</v>
      </c>
      <c r="T9" s="54">
        <v>2</v>
      </c>
      <c r="U9" s="54">
        <v>11</v>
      </c>
      <c r="V9" s="54">
        <v>16</v>
      </c>
      <c r="W9" s="54">
        <v>1</v>
      </c>
      <c r="X9" s="54">
        <v>819</v>
      </c>
      <c r="Y9" s="54">
        <v>10619</v>
      </c>
      <c r="Z9" s="54">
        <v>916</v>
      </c>
      <c r="AA9" s="54">
        <v>1983</v>
      </c>
      <c r="AB9" s="54">
        <v>101</v>
      </c>
      <c r="AC9" s="221">
        <v>42.6</v>
      </c>
      <c r="AD9" s="221">
        <v>25.3</v>
      </c>
      <c r="AE9" s="55" t="s">
        <v>245</v>
      </c>
      <c r="AF9" s="20"/>
    </row>
    <row r="10" spans="1:32" s="25" customFormat="1" ht="16.5" customHeight="1">
      <c r="A10" s="56"/>
      <c r="B10" s="21" t="s">
        <v>278</v>
      </c>
      <c r="C10" s="22">
        <f>C15+C34+C37+C42+C44+C47+C51+C56+C59+C62+C64</f>
        <v>21878</v>
      </c>
      <c r="D10" s="22">
        <f>D15+D34+D37+D42+D44+D47+D51+D56+D59+D62+D64</f>
        <v>9832</v>
      </c>
      <c r="E10" s="22">
        <f aca="true" t="shared" si="0" ref="E10:AB10">E15+E34+E37+E42+E44+E47+E51+E56+E59+E62+E64</f>
        <v>8975</v>
      </c>
      <c r="F10" s="22">
        <f t="shared" si="0"/>
        <v>801</v>
      </c>
      <c r="G10" s="22">
        <f t="shared" si="0"/>
        <v>6</v>
      </c>
      <c r="H10" s="22">
        <f t="shared" si="0"/>
        <v>1</v>
      </c>
      <c r="I10" s="22">
        <f t="shared" si="0"/>
        <v>49</v>
      </c>
      <c r="J10" s="22">
        <f t="shared" si="0"/>
        <v>0</v>
      </c>
      <c r="K10" s="22">
        <f t="shared" si="0"/>
        <v>3247</v>
      </c>
      <c r="L10" s="22">
        <f t="shared" si="0"/>
        <v>935</v>
      </c>
      <c r="M10" s="22">
        <f t="shared" si="0"/>
        <v>708</v>
      </c>
      <c r="N10" s="22">
        <f t="shared" si="0"/>
        <v>245</v>
      </c>
      <c r="O10" s="22">
        <f t="shared" si="0"/>
        <v>5630</v>
      </c>
      <c r="P10" s="22">
        <f t="shared" si="0"/>
        <v>365</v>
      </c>
      <c r="Q10" s="22">
        <f t="shared" si="0"/>
        <v>912</v>
      </c>
      <c r="R10" s="22">
        <f t="shared" si="0"/>
        <v>4</v>
      </c>
      <c r="S10" s="22">
        <f t="shared" si="0"/>
        <v>14</v>
      </c>
      <c r="T10" s="22">
        <f t="shared" si="0"/>
        <v>5</v>
      </c>
      <c r="U10" s="22">
        <f t="shared" si="0"/>
        <v>1</v>
      </c>
      <c r="V10" s="22">
        <f t="shared" si="0"/>
        <v>8</v>
      </c>
      <c r="W10" s="22">
        <f t="shared" si="0"/>
        <v>0</v>
      </c>
      <c r="X10" s="22">
        <f t="shared" si="0"/>
        <v>877</v>
      </c>
      <c r="Y10" s="22">
        <f t="shared" si="0"/>
        <v>10476</v>
      </c>
      <c r="Z10" s="22">
        <f t="shared" si="0"/>
        <v>854</v>
      </c>
      <c r="AA10" s="22">
        <f t="shared" si="0"/>
        <v>1775</v>
      </c>
      <c r="AB10" s="22">
        <f t="shared" si="0"/>
        <v>24</v>
      </c>
      <c r="AC10" s="212">
        <f>ROUND(D10/C10*100,1)</f>
        <v>44.9</v>
      </c>
      <c r="AD10" s="212">
        <f>ROUND((O10+S10)/C10*100,1)</f>
        <v>25.8</v>
      </c>
      <c r="AE10" s="23" t="s">
        <v>279</v>
      </c>
      <c r="AF10" s="24"/>
    </row>
    <row r="11" spans="1:32" ht="16.5" customHeight="1">
      <c r="A11" s="8"/>
      <c r="B11" s="17"/>
      <c r="C11" s="26">
        <f aca="true" t="shared" si="1" ref="C11:X11">IF(C10=SUM(C12:C13),"","no")</f>
      </c>
      <c r="D11" s="26">
        <f t="shared" si="1"/>
      </c>
      <c r="E11" s="26">
        <f t="shared" si="1"/>
      </c>
      <c r="F11" s="26">
        <f t="shared" si="1"/>
      </c>
      <c r="G11" s="26">
        <f t="shared" si="1"/>
      </c>
      <c r="H11" s="26">
        <f t="shared" si="1"/>
      </c>
      <c r="I11" s="26">
        <f t="shared" si="1"/>
      </c>
      <c r="J11" s="26">
        <f t="shared" si="1"/>
      </c>
      <c r="K11" s="26">
        <f t="shared" si="1"/>
      </c>
      <c r="L11" s="26">
        <f t="shared" si="1"/>
      </c>
      <c r="M11" s="26">
        <f t="shared" si="1"/>
      </c>
      <c r="N11" s="26">
        <f t="shared" si="1"/>
      </c>
      <c r="O11" s="26">
        <f t="shared" si="1"/>
      </c>
      <c r="P11" s="26">
        <f>IF(P10=SUM(P12:P13),"","no")</f>
      </c>
      <c r="Q11" s="26">
        <f t="shared" si="1"/>
      </c>
      <c r="R11" s="26">
        <f t="shared" si="1"/>
      </c>
      <c r="S11" s="26">
        <f t="shared" si="1"/>
      </c>
      <c r="T11" s="26">
        <f t="shared" si="1"/>
      </c>
      <c r="U11" s="26">
        <f t="shared" si="1"/>
      </c>
      <c r="V11" s="26">
        <f t="shared" si="1"/>
      </c>
      <c r="W11" s="26">
        <f>IF(W10=SUM(W12:W13),"","no")</f>
      </c>
      <c r="X11" s="26">
        <f t="shared" si="1"/>
      </c>
      <c r="Y11" s="26">
        <f>IF(Y10=SUM(Y12:Y13),"","no")</f>
      </c>
      <c r="Z11" s="26">
        <f>IF(Z10=SUM(Z12:Z13),"","no")</f>
      </c>
      <c r="AA11" s="26">
        <f>IF(AA10=SUM(AA12:AA13),"","no")</f>
      </c>
      <c r="AB11" s="26">
        <f>IF(AB10=SUM(AB12:AB13),"","no")</f>
      </c>
      <c r="AC11" s="213"/>
      <c r="AD11" s="213"/>
      <c r="AE11" s="27"/>
      <c r="AF11" s="20"/>
    </row>
    <row r="12" spans="1:39" ht="16.5" customHeight="1">
      <c r="A12" s="8"/>
      <c r="B12" s="28" t="s">
        <v>88</v>
      </c>
      <c r="C12" s="26">
        <v>16460</v>
      </c>
      <c r="D12" s="26">
        <f>SUM(E12:J12)</f>
        <v>7047</v>
      </c>
      <c r="E12" s="26">
        <v>6422</v>
      </c>
      <c r="F12" s="26">
        <v>572</v>
      </c>
      <c r="G12" s="26">
        <v>3</v>
      </c>
      <c r="H12" s="26">
        <v>1</v>
      </c>
      <c r="I12" s="26">
        <v>49</v>
      </c>
      <c r="J12" s="26">
        <v>0</v>
      </c>
      <c r="K12" s="26">
        <v>2483</v>
      </c>
      <c r="L12" s="291">
        <v>935</v>
      </c>
      <c r="M12" s="291">
        <v>708</v>
      </c>
      <c r="N12" s="26">
        <v>207</v>
      </c>
      <c r="O12" s="26">
        <v>4686</v>
      </c>
      <c r="P12" s="26">
        <v>226</v>
      </c>
      <c r="Q12" s="26">
        <v>582</v>
      </c>
      <c r="R12" s="26">
        <v>4</v>
      </c>
      <c r="S12" s="26">
        <f>SUM(T12:W12)</f>
        <v>13</v>
      </c>
      <c r="T12" s="26">
        <v>5</v>
      </c>
      <c r="U12" s="26">
        <v>1</v>
      </c>
      <c r="V12" s="26">
        <v>7</v>
      </c>
      <c r="W12" s="26">
        <v>0</v>
      </c>
      <c r="X12" s="291">
        <v>877</v>
      </c>
      <c r="Y12" s="26">
        <v>7601</v>
      </c>
      <c r="Z12" s="26">
        <v>610</v>
      </c>
      <c r="AA12" s="291">
        <v>1775</v>
      </c>
      <c r="AB12" s="291">
        <v>24</v>
      </c>
      <c r="AC12" s="213">
        <f>ROUND(D12/C12*100,1)</f>
        <v>42.8</v>
      </c>
      <c r="AD12" s="214">
        <f>ROUND((O12+S12)/C12*100,1)</f>
        <v>28.5</v>
      </c>
      <c r="AE12" s="27" t="s">
        <v>91</v>
      </c>
      <c r="AF12" s="20"/>
      <c r="AG12" s="5" t="s">
        <v>236</v>
      </c>
      <c r="AM12" s="5" t="s">
        <v>237</v>
      </c>
    </row>
    <row r="13" spans="1:39" ht="16.5" customHeight="1">
      <c r="A13" s="8"/>
      <c r="B13" s="28" t="s">
        <v>89</v>
      </c>
      <c r="C13" s="26">
        <v>5418</v>
      </c>
      <c r="D13" s="26">
        <f>SUM(E13:J13)</f>
        <v>2785</v>
      </c>
      <c r="E13" s="26">
        <v>2553</v>
      </c>
      <c r="F13" s="26">
        <v>229</v>
      </c>
      <c r="G13" s="26">
        <v>3</v>
      </c>
      <c r="H13" s="26">
        <v>0</v>
      </c>
      <c r="I13" s="26">
        <v>0</v>
      </c>
      <c r="J13" s="26">
        <v>0</v>
      </c>
      <c r="K13" s="26">
        <v>764</v>
      </c>
      <c r="L13" s="291"/>
      <c r="M13" s="291"/>
      <c r="N13" s="26">
        <v>38</v>
      </c>
      <c r="O13" s="26">
        <v>944</v>
      </c>
      <c r="P13" s="26">
        <v>139</v>
      </c>
      <c r="Q13" s="26">
        <v>330</v>
      </c>
      <c r="R13" s="26">
        <v>0</v>
      </c>
      <c r="S13" s="26">
        <f>SUM(T13:W13)</f>
        <v>1</v>
      </c>
      <c r="T13" s="26">
        <v>0</v>
      </c>
      <c r="U13" s="26">
        <v>0</v>
      </c>
      <c r="V13" s="26">
        <v>1</v>
      </c>
      <c r="W13" s="26">
        <v>0</v>
      </c>
      <c r="X13" s="291"/>
      <c r="Y13" s="26">
        <v>2875</v>
      </c>
      <c r="Z13" s="26">
        <v>244</v>
      </c>
      <c r="AA13" s="291"/>
      <c r="AB13" s="291"/>
      <c r="AC13" s="213">
        <f>ROUND(D13/C13*100,1)</f>
        <v>51.4</v>
      </c>
      <c r="AD13" s="214">
        <f>ROUND((O13+S13)/C13*100,1)</f>
        <v>17.4</v>
      </c>
      <c r="AE13" s="27" t="s">
        <v>92</v>
      </c>
      <c r="AF13" s="20"/>
      <c r="AG13" s="5" t="s">
        <v>238</v>
      </c>
      <c r="AM13" s="5" t="s">
        <v>239</v>
      </c>
    </row>
    <row r="14" spans="1:32" ht="16.5" customHeight="1">
      <c r="A14" s="8"/>
      <c r="B14" s="17"/>
      <c r="AC14" s="215"/>
      <c r="AD14" s="215"/>
      <c r="AE14" s="27"/>
      <c r="AF14" s="20"/>
    </row>
    <row r="15" spans="1:32" s="32" customFormat="1" ht="16.5" customHeight="1">
      <c r="A15" s="276" t="s">
        <v>246</v>
      </c>
      <c r="B15" s="277"/>
      <c r="C15" s="30">
        <f>SUM(C17:C33)</f>
        <v>18716</v>
      </c>
      <c r="D15" s="31">
        <f>SUM(D17:D33)</f>
        <v>9010</v>
      </c>
      <c r="E15" s="31">
        <f aca="true" t="shared" si="2" ref="E15:AB15">SUM(E17:E33)</f>
        <v>8298</v>
      </c>
      <c r="F15" s="31">
        <f t="shared" si="2"/>
        <v>657</v>
      </c>
      <c r="G15" s="31">
        <f t="shared" si="2"/>
        <v>5</v>
      </c>
      <c r="H15" s="31">
        <f t="shared" si="2"/>
        <v>1</v>
      </c>
      <c r="I15" s="31">
        <f t="shared" si="2"/>
        <v>49</v>
      </c>
      <c r="J15" s="31">
        <f t="shared" si="2"/>
        <v>0</v>
      </c>
      <c r="K15" s="31">
        <f t="shared" si="2"/>
        <v>2652</v>
      </c>
      <c r="L15" s="31">
        <f t="shared" si="2"/>
        <v>886</v>
      </c>
      <c r="M15" s="31">
        <f t="shared" si="2"/>
        <v>664</v>
      </c>
      <c r="N15" s="31">
        <f t="shared" si="2"/>
        <v>190</v>
      </c>
      <c r="O15" s="31">
        <f t="shared" si="2"/>
        <v>4219</v>
      </c>
      <c r="P15" s="31">
        <f t="shared" si="2"/>
        <v>325</v>
      </c>
      <c r="Q15" s="31">
        <f t="shared" si="2"/>
        <v>767</v>
      </c>
      <c r="R15" s="31">
        <f t="shared" si="2"/>
        <v>3</v>
      </c>
      <c r="S15" s="31">
        <f t="shared" si="2"/>
        <v>12</v>
      </c>
      <c r="T15" s="31">
        <f t="shared" si="2"/>
        <v>3</v>
      </c>
      <c r="U15" s="31">
        <f t="shared" si="2"/>
        <v>1</v>
      </c>
      <c r="V15" s="31">
        <f t="shared" si="2"/>
        <v>8</v>
      </c>
      <c r="W15" s="31">
        <f t="shared" si="2"/>
        <v>0</v>
      </c>
      <c r="X15" s="31">
        <f t="shared" si="2"/>
        <v>731</v>
      </c>
      <c r="Y15" s="31">
        <f t="shared" si="2"/>
        <v>9737</v>
      </c>
      <c r="Z15" s="31">
        <f t="shared" si="2"/>
        <v>688</v>
      </c>
      <c r="AA15" s="31">
        <f>SUM(AA17:AA33)</f>
        <v>1738</v>
      </c>
      <c r="AB15" s="31">
        <f t="shared" si="2"/>
        <v>22</v>
      </c>
      <c r="AC15" s="216">
        <f>ROUND(D15/C15*100,1)</f>
        <v>48.1</v>
      </c>
      <c r="AD15" s="216">
        <f aca="true" t="shared" si="3" ref="AD15:AD45">ROUND((O15+S15)/C15*100,1)</f>
        <v>22.6</v>
      </c>
      <c r="AE15" s="270" t="s">
        <v>246</v>
      </c>
      <c r="AF15" s="272"/>
    </row>
    <row r="16" spans="1:32" s="32" customFormat="1" ht="16.5" customHeight="1">
      <c r="A16" s="33"/>
      <c r="B16" s="34" t="s">
        <v>247</v>
      </c>
      <c r="C16" s="30">
        <f>SUM(C17:C21)</f>
        <v>10763</v>
      </c>
      <c r="D16" s="31">
        <f aca="true" t="shared" si="4" ref="D16:AB16">SUM(D17:D21)</f>
        <v>6008</v>
      </c>
      <c r="E16" s="31">
        <f t="shared" si="4"/>
        <v>5661</v>
      </c>
      <c r="F16" s="31">
        <f t="shared" si="4"/>
        <v>340</v>
      </c>
      <c r="G16" s="31">
        <f t="shared" si="4"/>
        <v>3</v>
      </c>
      <c r="H16" s="31">
        <f t="shared" si="4"/>
        <v>0</v>
      </c>
      <c r="I16" s="31">
        <f t="shared" si="4"/>
        <v>4</v>
      </c>
      <c r="J16" s="31">
        <f t="shared" si="4"/>
        <v>0</v>
      </c>
      <c r="K16" s="31">
        <f t="shared" si="4"/>
        <v>1319</v>
      </c>
      <c r="L16" s="31">
        <f t="shared" si="4"/>
        <v>637</v>
      </c>
      <c r="M16" s="31">
        <f t="shared" si="4"/>
        <v>504</v>
      </c>
      <c r="N16" s="31">
        <f t="shared" si="4"/>
        <v>53</v>
      </c>
      <c r="O16" s="31">
        <f t="shared" si="4"/>
        <v>1539</v>
      </c>
      <c r="P16" s="31">
        <f t="shared" si="4"/>
        <v>192</v>
      </c>
      <c r="Q16" s="31">
        <f t="shared" si="4"/>
        <v>508</v>
      </c>
      <c r="R16" s="31">
        <f t="shared" si="4"/>
        <v>3</v>
      </c>
      <c r="S16" s="31">
        <f>SUM(S17:S21)</f>
        <v>2</v>
      </c>
      <c r="T16" s="31">
        <f t="shared" si="4"/>
        <v>0</v>
      </c>
      <c r="U16" s="31">
        <f t="shared" si="4"/>
        <v>0</v>
      </c>
      <c r="V16" s="31">
        <f t="shared" si="4"/>
        <v>2</v>
      </c>
      <c r="W16" s="31">
        <f t="shared" si="4"/>
        <v>0</v>
      </c>
      <c r="X16" s="31">
        <f>SUM(X17:X21)</f>
        <v>284</v>
      </c>
      <c r="Y16" s="31">
        <f t="shared" si="4"/>
        <v>6833</v>
      </c>
      <c r="Z16" s="31">
        <f t="shared" si="4"/>
        <v>355</v>
      </c>
      <c r="AA16" s="31">
        <f t="shared" si="4"/>
        <v>1561</v>
      </c>
      <c r="AB16" s="31">
        <f t="shared" si="4"/>
        <v>21</v>
      </c>
      <c r="AC16" s="216">
        <f aca="true" t="shared" si="5" ref="AC16:AC66">ROUND(D16/C16*100,1)</f>
        <v>55.8</v>
      </c>
      <c r="AD16" s="216">
        <f t="shared" si="3"/>
        <v>14.3</v>
      </c>
      <c r="AE16" s="35" t="s">
        <v>247</v>
      </c>
      <c r="AF16" s="33"/>
    </row>
    <row r="17" spans="1:32" ht="16.5" customHeight="1">
      <c r="A17" s="36"/>
      <c r="B17" s="37" t="s">
        <v>29</v>
      </c>
      <c r="C17" s="38">
        <f aca="true" t="shared" si="6" ref="C17:C66">D17+K17+L17+M17+N17+O17+P17+Q17+R17</f>
        <v>3617</v>
      </c>
      <c r="D17" s="39">
        <f>SUM(E17:J17)</f>
        <v>1537</v>
      </c>
      <c r="E17" s="39">
        <v>1415</v>
      </c>
      <c r="F17" s="39">
        <v>118</v>
      </c>
      <c r="G17" s="39">
        <v>1</v>
      </c>
      <c r="H17" s="39">
        <v>0</v>
      </c>
      <c r="I17" s="39">
        <v>3</v>
      </c>
      <c r="J17" s="39">
        <v>0</v>
      </c>
      <c r="K17" s="39">
        <v>505</v>
      </c>
      <c r="L17" s="39">
        <v>241</v>
      </c>
      <c r="M17" s="39">
        <v>251</v>
      </c>
      <c r="N17" s="39">
        <v>24</v>
      </c>
      <c r="O17" s="39">
        <v>759</v>
      </c>
      <c r="P17" s="39">
        <v>135</v>
      </c>
      <c r="Q17" s="39">
        <v>165</v>
      </c>
      <c r="R17" s="39">
        <v>0</v>
      </c>
      <c r="S17" s="39">
        <f aca="true" t="shared" si="7" ref="S17:S66">SUM(T17:W17)</f>
        <v>1</v>
      </c>
      <c r="T17" s="39">
        <v>0</v>
      </c>
      <c r="U17" s="39">
        <v>0</v>
      </c>
      <c r="V17" s="39">
        <v>1</v>
      </c>
      <c r="W17" s="39">
        <v>0</v>
      </c>
      <c r="X17" s="39">
        <v>163</v>
      </c>
      <c r="Y17" s="39">
        <v>1803</v>
      </c>
      <c r="Z17" s="39">
        <v>128</v>
      </c>
      <c r="AA17" s="39">
        <v>462</v>
      </c>
      <c r="AB17" s="39">
        <v>3</v>
      </c>
      <c r="AC17" s="217">
        <f t="shared" si="5"/>
        <v>42.5</v>
      </c>
      <c r="AD17" s="217">
        <f t="shared" si="3"/>
        <v>21</v>
      </c>
      <c r="AE17" s="40" t="s">
        <v>29</v>
      </c>
      <c r="AF17" s="41"/>
    </row>
    <row r="18" spans="1:32" ht="16.5" customHeight="1">
      <c r="A18" s="36"/>
      <c r="B18" s="37" t="s">
        <v>30</v>
      </c>
      <c r="C18" s="38">
        <f t="shared" si="6"/>
        <v>2095</v>
      </c>
      <c r="D18" s="39">
        <f>SUM(E18:J18)</f>
        <v>1227</v>
      </c>
      <c r="E18" s="39">
        <v>1196</v>
      </c>
      <c r="F18" s="39">
        <v>29</v>
      </c>
      <c r="G18" s="39">
        <v>1</v>
      </c>
      <c r="H18" s="39">
        <v>0</v>
      </c>
      <c r="I18" s="39">
        <v>1</v>
      </c>
      <c r="J18" s="39">
        <v>0</v>
      </c>
      <c r="K18" s="39">
        <v>189</v>
      </c>
      <c r="L18" s="39">
        <v>133</v>
      </c>
      <c r="M18" s="39">
        <v>79</v>
      </c>
      <c r="N18" s="39">
        <v>9</v>
      </c>
      <c r="O18" s="39">
        <v>314</v>
      </c>
      <c r="P18" s="39">
        <v>23</v>
      </c>
      <c r="Q18" s="39">
        <v>121</v>
      </c>
      <c r="R18" s="39">
        <v>0</v>
      </c>
      <c r="S18" s="39">
        <f>SUM(T18:W18)</f>
        <v>0</v>
      </c>
      <c r="T18" s="39">
        <v>0</v>
      </c>
      <c r="U18" s="39">
        <v>0</v>
      </c>
      <c r="V18" s="39">
        <v>0</v>
      </c>
      <c r="W18" s="39">
        <v>0</v>
      </c>
      <c r="X18" s="39">
        <v>66</v>
      </c>
      <c r="Y18" s="39">
        <v>1510</v>
      </c>
      <c r="Z18" s="39">
        <v>29</v>
      </c>
      <c r="AA18" s="39">
        <v>414</v>
      </c>
      <c r="AB18" s="39">
        <v>0</v>
      </c>
      <c r="AC18" s="217">
        <f t="shared" si="5"/>
        <v>58.6</v>
      </c>
      <c r="AD18" s="217">
        <f t="shared" si="3"/>
        <v>15</v>
      </c>
      <c r="AE18" s="40" t="s">
        <v>30</v>
      </c>
      <c r="AF18" s="41"/>
    </row>
    <row r="19" spans="1:32" ht="16.5" customHeight="1">
      <c r="A19" s="36"/>
      <c r="B19" s="37" t="s">
        <v>31</v>
      </c>
      <c r="C19" s="38">
        <f t="shared" si="6"/>
        <v>1264</v>
      </c>
      <c r="D19" s="39">
        <f aca="true" t="shared" si="8" ref="D19:D66">SUM(E19:J19)</f>
        <v>667</v>
      </c>
      <c r="E19" s="39">
        <v>586</v>
      </c>
      <c r="F19" s="39">
        <v>81</v>
      </c>
      <c r="G19" s="39">
        <v>0</v>
      </c>
      <c r="H19" s="39">
        <v>0</v>
      </c>
      <c r="I19" s="39">
        <v>0</v>
      </c>
      <c r="J19" s="39">
        <v>0</v>
      </c>
      <c r="K19" s="39">
        <v>182</v>
      </c>
      <c r="L19" s="39">
        <v>134</v>
      </c>
      <c r="M19" s="39">
        <v>45</v>
      </c>
      <c r="N19" s="39">
        <v>8</v>
      </c>
      <c r="O19" s="39">
        <v>134</v>
      </c>
      <c r="P19" s="39">
        <v>31</v>
      </c>
      <c r="Q19" s="39">
        <v>61</v>
      </c>
      <c r="R19" s="39">
        <v>2</v>
      </c>
      <c r="S19" s="39">
        <f t="shared" si="7"/>
        <v>1</v>
      </c>
      <c r="T19" s="39">
        <v>0</v>
      </c>
      <c r="U19" s="39">
        <v>0</v>
      </c>
      <c r="V19" s="39">
        <v>1</v>
      </c>
      <c r="W19" s="39">
        <v>0</v>
      </c>
      <c r="X19" s="39">
        <v>13</v>
      </c>
      <c r="Y19" s="39">
        <v>747</v>
      </c>
      <c r="Z19" s="39">
        <v>81</v>
      </c>
      <c r="AA19" s="39">
        <v>276</v>
      </c>
      <c r="AB19" s="39">
        <v>16</v>
      </c>
      <c r="AC19" s="217">
        <f t="shared" si="5"/>
        <v>52.8</v>
      </c>
      <c r="AD19" s="217">
        <f t="shared" si="3"/>
        <v>10.7</v>
      </c>
      <c r="AE19" s="40" t="s">
        <v>31</v>
      </c>
      <c r="AF19" s="41"/>
    </row>
    <row r="20" spans="1:32" ht="16.5" customHeight="1">
      <c r="A20" s="36"/>
      <c r="B20" s="37" t="s">
        <v>32</v>
      </c>
      <c r="C20" s="38">
        <f t="shared" si="6"/>
        <v>1827</v>
      </c>
      <c r="D20" s="39">
        <f t="shared" si="8"/>
        <v>1241</v>
      </c>
      <c r="E20" s="39">
        <v>1190</v>
      </c>
      <c r="F20" s="39">
        <v>51</v>
      </c>
      <c r="G20" s="39">
        <v>0</v>
      </c>
      <c r="H20" s="39">
        <v>0</v>
      </c>
      <c r="I20" s="39">
        <v>0</v>
      </c>
      <c r="J20" s="39">
        <v>0</v>
      </c>
      <c r="K20" s="39">
        <v>264</v>
      </c>
      <c r="L20" s="39">
        <v>81</v>
      </c>
      <c r="M20" s="39">
        <v>40</v>
      </c>
      <c r="N20" s="39">
        <v>1</v>
      </c>
      <c r="O20" s="39">
        <v>119</v>
      </c>
      <c r="P20" s="39">
        <v>0</v>
      </c>
      <c r="Q20" s="39">
        <v>81</v>
      </c>
      <c r="R20" s="39">
        <v>0</v>
      </c>
      <c r="S20" s="39">
        <f t="shared" si="7"/>
        <v>0</v>
      </c>
      <c r="T20" s="39">
        <v>0</v>
      </c>
      <c r="U20" s="39">
        <v>0</v>
      </c>
      <c r="V20" s="39">
        <v>0</v>
      </c>
      <c r="W20" s="39">
        <v>0</v>
      </c>
      <c r="X20" s="39">
        <v>23</v>
      </c>
      <c r="Y20" s="39">
        <v>1353</v>
      </c>
      <c r="Z20" s="39">
        <v>54</v>
      </c>
      <c r="AA20" s="39">
        <v>199</v>
      </c>
      <c r="AB20" s="39">
        <v>1</v>
      </c>
      <c r="AC20" s="217">
        <f t="shared" si="5"/>
        <v>67.9</v>
      </c>
      <c r="AD20" s="217">
        <f t="shared" si="3"/>
        <v>6.5</v>
      </c>
      <c r="AE20" s="40" t="s">
        <v>32</v>
      </c>
      <c r="AF20" s="41"/>
    </row>
    <row r="21" spans="1:32" ht="16.5" customHeight="1">
      <c r="A21" s="36"/>
      <c r="B21" s="37" t="s">
        <v>33</v>
      </c>
      <c r="C21" s="38">
        <f t="shared" si="6"/>
        <v>1960</v>
      </c>
      <c r="D21" s="39">
        <f>SUM(E21:J21)</f>
        <v>1336</v>
      </c>
      <c r="E21" s="39">
        <v>1274</v>
      </c>
      <c r="F21" s="39">
        <v>61</v>
      </c>
      <c r="G21" s="39">
        <v>1</v>
      </c>
      <c r="H21" s="39">
        <v>0</v>
      </c>
      <c r="I21" s="39">
        <v>0</v>
      </c>
      <c r="J21" s="39">
        <v>0</v>
      </c>
      <c r="K21" s="39">
        <v>179</v>
      </c>
      <c r="L21" s="39">
        <v>48</v>
      </c>
      <c r="M21" s="39">
        <v>89</v>
      </c>
      <c r="N21" s="39">
        <v>11</v>
      </c>
      <c r="O21" s="39">
        <v>213</v>
      </c>
      <c r="P21" s="39">
        <v>3</v>
      </c>
      <c r="Q21" s="39">
        <v>80</v>
      </c>
      <c r="R21" s="39">
        <v>1</v>
      </c>
      <c r="S21" s="39">
        <f t="shared" si="7"/>
        <v>0</v>
      </c>
      <c r="T21" s="39">
        <v>0</v>
      </c>
      <c r="U21" s="39">
        <v>0</v>
      </c>
      <c r="V21" s="39">
        <v>0</v>
      </c>
      <c r="W21" s="39">
        <v>0</v>
      </c>
      <c r="X21" s="39">
        <v>19</v>
      </c>
      <c r="Y21" s="39">
        <v>1420</v>
      </c>
      <c r="Z21" s="39">
        <v>63</v>
      </c>
      <c r="AA21" s="39">
        <v>210</v>
      </c>
      <c r="AB21" s="39">
        <v>1</v>
      </c>
      <c r="AC21" s="217">
        <f t="shared" si="5"/>
        <v>68.2</v>
      </c>
      <c r="AD21" s="217">
        <f t="shared" si="3"/>
        <v>10.9</v>
      </c>
      <c r="AE21" s="40" t="s">
        <v>33</v>
      </c>
      <c r="AF21" s="41"/>
    </row>
    <row r="22" spans="1:32" ht="16.5" customHeight="1">
      <c r="A22" s="36"/>
      <c r="B22" s="42" t="s">
        <v>34</v>
      </c>
      <c r="C22" s="38">
        <f t="shared" si="6"/>
        <v>1601</v>
      </c>
      <c r="D22" s="39">
        <f t="shared" si="8"/>
        <v>531</v>
      </c>
      <c r="E22" s="39">
        <v>469</v>
      </c>
      <c r="F22" s="39">
        <v>53</v>
      </c>
      <c r="G22" s="39">
        <v>1</v>
      </c>
      <c r="H22" s="39">
        <v>0</v>
      </c>
      <c r="I22" s="39">
        <v>8</v>
      </c>
      <c r="J22" s="39">
        <v>0</v>
      </c>
      <c r="K22" s="39">
        <v>165</v>
      </c>
      <c r="L22" s="39">
        <v>104</v>
      </c>
      <c r="M22" s="39">
        <v>18</v>
      </c>
      <c r="N22" s="39">
        <v>17</v>
      </c>
      <c r="O22" s="39">
        <v>682</v>
      </c>
      <c r="P22" s="39">
        <v>19</v>
      </c>
      <c r="Q22" s="39">
        <v>65</v>
      </c>
      <c r="R22" s="39">
        <v>0</v>
      </c>
      <c r="S22" s="39">
        <f t="shared" si="7"/>
        <v>7</v>
      </c>
      <c r="T22" s="39">
        <v>0</v>
      </c>
      <c r="U22" s="39">
        <v>1</v>
      </c>
      <c r="V22" s="39">
        <v>6</v>
      </c>
      <c r="W22" s="39">
        <v>0</v>
      </c>
      <c r="X22" s="39">
        <v>107</v>
      </c>
      <c r="Y22" s="39">
        <v>518</v>
      </c>
      <c r="Z22" s="39">
        <v>55</v>
      </c>
      <c r="AA22" s="39">
        <v>49</v>
      </c>
      <c r="AB22" s="39">
        <v>0</v>
      </c>
      <c r="AC22" s="217">
        <f t="shared" si="5"/>
        <v>33.2</v>
      </c>
      <c r="AD22" s="217">
        <f t="shared" si="3"/>
        <v>43</v>
      </c>
      <c r="AE22" s="43" t="s">
        <v>34</v>
      </c>
      <c r="AF22" s="41"/>
    </row>
    <row r="23" spans="1:32" ht="16.5" customHeight="1">
      <c r="A23" s="36"/>
      <c r="B23" s="42" t="s">
        <v>168</v>
      </c>
      <c r="C23" s="38">
        <f t="shared" si="6"/>
        <v>459</v>
      </c>
      <c r="D23" s="39">
        <f t="shared" si="8"/>
        <v>146</v>
      </c>
      <c r="E23" s="39">
        <v>121</v>
      </c>
      <c r="F23" s="39">
        <v>25</v>
      </c>
      <c r="G23" s="39">
        <v>0</v>
      </c>
      <c r="H23" s="39">
        <v>0</v>
      </c>
      <c r="I23" s="39">
        <v>0</v>
      </c>
      <c r="J23" s="39">
        <v>0</v>
      </c>
      <c r="K23" s="39">
        <v>126</v>
      </c>
      <c r="L23" s="39">
        <v>1</v>
      </c>
      <c r="M23" s="39">
        <v>3</v>
      </c>
      <c r="N23" s="39">
        <v>14</v>
      </c>
      <c r="O23" s="39">
        <v>149</v>
      </c>
      <c r="P23" s="39">
        <v>2</v>
      </c>
      <c r="Q23" s="39">
        <v>18</v>
      </c>
      <c r="R23" s="39">
        <v>0</v>
      </c>
      <c r="S23" s="39">
        <f t="shared" si="7"/>
        <v>0</v>
      </c>
      <c r="T23" s="39">
        <v>0</v>
      </c>
      <c r="U23" s="39">
        <v>0</v>
      </c>
      <c r="V23" s="39">
        <v>0</v>
      </c>
      <c r="W23" s="39">
        <v>0</v>
      </c>
      <c r="X23" s="39">
        <v>12</v>
      </c>
      <c r="Y23" s="39">
        <v>123</v>
      </c>
      <c r="Z23" s="39">
        <v>25</v>
      </c>
      <c r="AA23" s="39">
        <v>0</v>
      </c>
      <c r="AB23" s="39">
        <v>0</v>
      </c>
      <c r="AC23" s="217">
        <f t="shared" si="5"/>
        <v>31.8</v>
      </c>
      <c r="AD23" s="217">
        <f t="shared" si="3"/>
        <v>32.5</v>
      </c>
      <c r="AE23" s="43" t="s">
        <v>168</v>
      </c>
      <c r="AF23" s="41"/>
    </row>
    <row r="24" spans="1:32" ht="16.5" customHeight="1">
      <c r="A24" s="36"/>
      <c r="B24" s="42" t="s">
        <v>35</v>
      </c>
      <c r="C24" s="38">
        <f t="shared" si="6"/>
        <v>719</v>
      </c>
      <c r="D24" s="39">
        <f t="shared" si="8"/>
        <v>273</v>
      </c>
      <c r="E24" s="39">
        <v>230</v>
      </c>
      <c r="F24" s="39">
        <v>40</v>
      </c>
      <c r="G24" s="39">
        <v>0</v>
      </c>
      <c r="H24" s="39">
        <v>0</v>
      </c>
      <c r="I24" s="39">
        <v>3</v>
      </c>
      <c r="J24" s="39">
        <v>0</v>
      </c>
      <c r="K24" s="39">
        <v>139</v>
      </c>
      <c r="L24" s="39">
        <v>0</v>
      </c>
      <c r="M24" s="39">
        <v>44</v>
      </c>
      <c r="N24" s="39">
        <v>20</v>
      </c>
      <c r="O24" s="39">
        <v>213</v>
      </c>
      <c r="P24" s="39">
        <v>6</v>
      </c>
      <c r="Q24" s="39">
        <v>24</v>
      </c>
      <c r="R24" s="39">
        <v>0</v>
      </c>
      <c r="S24" s="39">
        <f t="shared" si="7"/>
        <v>0</v>
      </c>
      <c r="T24" s="39">
        <v>0</v>
      </c>
      <c r="U24" s="39">
        <v>0</v>
      </c>
      <c r="V24" s="39">
        <v>0</v>
      </c>
      <c r="W24" s="39">
        <v>0</v>
      </c>
      <c r="X24" s="39">
        <v>73</v>
      </c>
      <c r="Y24" s="39">
        <v>294</v>
      </c>
      <c r="Z24" s="39">
        <v>41</v>
      </c>
      <c r="AA24" s="39">
        <v>2</v>
      </c>
      <c r="AB24" s="39">
        <v>0</v>
      </c>
      <c r="AC24" s="217">
        <f t="shared" si="5"/>
        <v>38</v>
      </c>
      <c r="AD24" s="217">
        <f t="shared" si="3"/>
        <v>29.6</v>
      </c>
      <c r="AE24" s="43" t="s">
        <v>35</v>
      </c>
      <c r="AF24" s="41"/>
    </row>
    <row r="25" spans="1:32" ht="16.5" customHeight="1">
      <c r="A25" s="36"/>
      <c r="B25" s="42" t="s">
        <v>36</v>
      </c>
      <c r="C25" s="38">
        <f t="shared" si="6"/>
        <v>582</v>
      </c>
      <c r="D25" s="39">
        <f t="shared" si="8"/>
        <v>308</v>
      </c>
      <c r="E25" s="39">
        <v>261</v>
      </c>
      <c r="F25" s="39">
        <v>13</v>
      </c>
      <c r="G25" s="39">
        <v>0</v>
      </c>
      <c r="H25" s="39">
        <v>0</v>
      </c>
      <c r="I25" s="39">
        <v>34</v>
      </c>
      <c r="J25" s="39">
        <v>0</v>
      </c>
      <c r="K25" s="39">
        <v>80</v>
      </c>
      <c r="L25" s="39">
        <v>8</v>
      </c>
      <c r="M25" s="39">
        <v>20</v>
      </c>
      <c r="N25" s="39">
        <v>1</v>
      </c>
      <c r="O25" s="39">
        <v>153</v>
      </c>
      <c r="P25" s="39">
        <v>0</v>
      </c>
      <c r="Q25" s="39">
        <v>12</v>
      </c>
      <c r="R25" s="39">
        <v>0</v>
      </c>
      <c r="S25" s="39">
        <f t="shared" si="7"/>
        <v>0</v>
      </c>
      <c r="T25" s="39">
        <v>0</v>
      </c>
      <c r="U25" s="39">
        <v>0</v>
      </c>
      <c r="V25" s="39">
        <v>0</v>
      </c>
      <c r="W25" s="39">
        <v>0</v>
      </c>
      <c r="X25" s="39">
        <v>29</v>
      </c>
      <c r="Y25" s="39">
        <v>301</v>
      </c>
      <c r="Z25" s="39">
        <v>13</v>
      </c>
      <c r="AA25" s="39">
        <v>37</v>
      </c>
      <c r="AB25" s="39">
        <v>0</v>
      </c>
      <c r="AC25" s="217">
        <f t="shared" si="5"/>
        <v>52.9</v>
      </c>
      <c r="AD25" s="217">
        <f t="shared" si="3"/>
        <v>26.3</v>
      </c>
      <c r="AE25" s="43" t="s">
        <v>36</v>
      </c>
      <c r="AF25" s="41"/>
    </row>
    <row r="26" spans="1:32" ht="16.5" customHeight="1">
      <c r="A26" s="36"/>
      <c r="B26" s="42" t="s">
        <v>37</v>
      </c>
      <c r="C26" s="38">
        <f t="shared" si="6"/>
        <v>496</v>
      </c>
      <c r="D26" s="39">
        <f t="shared" si="8"/>
        <v>177</v>
      </c>
      <c r="E26" s="39">
        <v>161</v>
      </c>
      <c r="F26" s="39">
        <v>16</v>
      </c>
      <c r="G26" s="39">
        <v>0</v>
      </c>
      <c r="H26" s="39">
        <v>0</v>
      </c>
      <c r="I26" s="39">
        <v>0</v>
      </c>
      <c r="J26" s="39">
        <v>0</v>
      </c>
      <c r="K26" s="39">
        <v>105</v>
      </c>
      <c r="L26" s="39">
        <v>9</v>
      </c>
      <c r="M26" s="39">
        <v>2</v>
      </c>
      <c r="N26" s="39">
        <v>16</v>
      </c>
      <c r="O26" s="39">
        <v>161</v>
      </c>
      <c r="P26" s="39">
        <v>25</v>
      </c>
      <c r="Q26" s="39">
        <v>1</v>
      </c>
      <c r="R26" s="39">
        <v>0</v>
      </c>
      <c r="S26" s="39">
        <f t="shared" si="7"/>
        <v>0</v>
      </c>
      <c r="T26" s="39">
        <v>0</v>
      </c>
      <c r="U26" s="39">
        <v>0</v>
      </c>
      <c r="V26" s="39">
        <v>0</v>
      </c>
      <c r="W26" s="39">
        <v>0</v>
      </c>
      <c r="X26" s="39">
        <v>10</v>
      </c>
      <c r="Y26" s="39">
        <v>171</v>
      </c>
      <c r="Z26" s="39">
        <v>16</v>
      </c>
      <c r="AA26" s="39">
        <v>15</v>
      </c>
      <c r="AB26" s="39">
        <v>0</v>
      </c>
      <c r="AC26" s="217">
        <f t="shared" si="5"/>
        <v>35.7</v>
      </c>
      <c r="AD26" s="217">
        <f t="shared" si="3"/>
        <v>32.5</v>
      </c>
      <c r="AE26" s="43" t="s">
        <v>37</v>
      </c>
      <c r="AF26" s="41"/>
    </row>
    <row r="27" spans="1:32" ht="16.5" customHeight="1">
      <c r="A27" s="36"/>
      <c r="B27" s="42" t="s">
        <v>38</v>
      </c>
      <c r="C27" s="38">
        <f t="shared" si="6"/>
        <v>226</v>
      </c>
      <c r="D27" s="39">
        <f t="shared" si="8"/>
        <v>139</v>
      </c>
      <c r="E27" s="39">
        <v>125</v>
      </c>
      <c r="F27" s="39">
        <v>14</v>
      </c>
      <c r="G27" s="39">
        <v>0</v>
      </c>
      <c r="H27" s="39">
        <v>0</v>
      </c>
      <c r="I27" s="39">
        <v>0</v>
      </c>
      <c r="J27" s="39">
        <v>0</v>
      </c>
      <c r="K27" s="39">
        <v>50</v>
      </c>
      <c r="L27" s="39">
        <v>9</v>
      </c>
      <c r="M27" s="39">
        <v>0</v>
      </c>
      <c r="N27" s="39">
        <v>0</v>
      </c>
      <c r="O27" s="39">
        <v>26</v>
      </c>
      <c r="P27" s="39">
        <v>0</v>
      </c>
      <c r="Q27" s="39">
        <v>2</v>
      </c>
      <c r="R27" s="39">
        <v>0</v>
      </c>
      <c r="S27" s="39">
        <f t="shared" si="7"/>
        <v>0</v>
      </c>
      <c r="T27" s="39">
        <v>0</v>
      </c>
      <c r="U27" s="39">
        <v>0</v>
      </c>
      <c r="V27" s="39">
        <v>0</v>
      </c>
      <c r="W27" s="39">
        <v>0</v>
      </c>
      <c r="X27" s="39">
        <v>3</v>
      </c>
      <c r="Y27" s="39">
        <v>133</v>
      </c>
      <c r="Z27" s="39">
        <v>14</v>
      </c>
      <c r="AA27" s="39">
        <v>20</v>
      </c>
      <c r="AB27" s="39">
        <v>0</v>
      </c>
      <c r="AC27" s="217">
        <f t="shared" si="5"/>
        <v>61.5</v>
      </c>
      <c r="AD27" s="217">
        <f t="shared" si="3"/>
        <v>11.5</v>
      </c>
      <c r="AE27" s="43" t="s">
        <v>38</v>
      </c>
      <c r="AF27" s="41"/>
    </row>
    <row r="28" spans="1:32" ht="16.5" customHeight="1">
      <c r="A28" s="36"/>
      <c r="B28" s="42" t="s">
        <v>39</v>
      </c>
      <c r="C28" s="38">
        <f t="shared" si="6"/>
        <v>398</v>
      </c>
      <c r="D28" s="39">
        <f t="shared" si="8"/>
        <v>208</v>
      </c>
      <c r="E28" s="39">
        <v>200</v>
      </c>
      <c r="F28" s="39">
        <v>8</v>
      </c>
      <c r="G28" s="39">
        <v>0</v>
      </c>
      <c r="H28" s="39">
        <v>0</v>
      </c>
      <c r="I28" s="39">
        <v>0</v>
      </c>
      <c r="J28" s="39">
        <v>0</v>
      </c>
      <c r="K28" s="39">
        <v>73</v>
      </c>
      <c r="L28" s="39">
        <v>0</v>
      </c>
      <c r="M28" s="39">
        <v>7</v>
      </c>
      <c r="N28" s="39">
        <v>3</v>
      </c>
      <c r="O28" s="39">
        <v>39</v>
      </c>
      <c r="P28" s="39">
        <v>38</v>
      </c>
      <c r="Q28" s="39">
        <v>30</v>
      </c>
      <c r="R28" s="39">
        <v>0</v>
      </c>
      <c r="S28" s="39">
        <f t="shared" si="7"/>
        <v>2</v>
      </c>
      <c r="T28" s="39">
        <v>2</v>
      </c>
      <c r="U28" s="39">
        <v>0</v>
      </c>
      <c r="V28" s="39">
        <v>0</v>
      </c>
      <c r="W28" s="39">
        <v>0</v>
      </c>
      <c r="X28" s="39">
        <v>4</v>
      </c>
      <c r="Y28" s="39">
        <v>223</v>
      </c>
      <c r="Z28" s="39">
        <v>8</v>
      </c>
      <c r="AA28" s="39">
        <v>31</v>
      </c>
      <c r="AB28" s="39">
        <v>0</v>
      </c>
      <c r="AC28" s="217">
        <f t="shared" si="5"/>
        <v>52.3</v>
      </c>
      <c r="AD28" s="217">
        <f t="shared" si="3"/>
        <v>10.3</v>
      </c>
      <c r="AE28" s="43" t="s">
        <v>39</v>
      </c>
      <c r="AF28" s="41"/>
    </row>
    <row r="29" spans="1:32" ht="16.5" customHeight="1">
      <c r="A29" s="36"/>
      <c r="B29" s="42" t="s">
        <v>40</v>
      </c>
      <c r="C29" s="38">
        <f t="shared" si="6"/>
        <v>271</v>
      </c>
      <c r="D29" s="39">
        <f t="shared" si="8"/>
        <v>66</v>
      </c>
      <c r="E29" s="39">
        <v>49</v>
      </c>
      <c r="F29" s="39">
        <v>17</v>
      </c>
      <c r="G29" s="39">
        <v>0</v>
      </c>
      <c r="H29" s="39">
        <v>0</v>
      </c>
      <c r="I29" s="39">
        <v>0</v>
      </c>
      <c r="J29" s="39">
        <v>0</v>
      </c>
      <c r="K29" s="39">
        <v>93</v>
      </c>
      <c r="L29" s="39">
        <v>0</v>
      </c>
      <c r="M29" s="39">
        <v>0</v>
      </c>
      <c r="N29" s="39">
        <v>2</v>
      </c>
      <c r="O29" s="39">
        <v>80</v>
      </c>
      <c r="P29" s="39">
        <v>10</v>
      </c>
      <c r="Q29" s="39">
        <v>20</v>
      </c>
      <c r="R29" s="39">
        <v>0</v>
      </c>
      <c r="S29" s="39">
        <f t="shared" si="7"/>
        <v>0</v>
      </c>
      <c r="T29" s="39">
        <v>0</v>
      </c>
      <c r="U29" s="39">
        <v>0</v>
      </c>
      <c r="V29" s="39">
        <v>0</v>
      </c>
      <c r="W29" s="39">
        <v>0</v>
      </c>
      <c r="X29" s="39">
        <v>3</v>
      </c>
      <c r="Y29" s="39">
        <v>52</v>
      </c>
      <c r="Z29" s="39">
        <v>17</v>
      </c>
      <c r="AA29" s="39">
        <v>0</v>
      </c>
      <c r="AB29" s="39">
        <v>0</v>
      </c>
      <c r="AC29" s="217">
        <f t="shared" si="5"/>
        <v>24.4</v>
      </c>
      <c r="AD29" s="217">
        <f t="shared" si="3"/>
        <v>29.5</v>
      </c>
      <c r="AE29" s="43" t="s">
        <v>40</v>
      </c>
      <c r="AF29" s="41"/>
    </row>
    <row r="30" spans="1:32" ht="16.5" customHeight="1">
      <c r="A30" s="36"/>
      <c r="B30" s="42" t="s">
        <v>80</v>
      </c>
      <c r="C30" s="38">
        <f t="shared" si="6"/>
        <v>736</v>
      </c>
      <c r="D30" s="39">
        <f t="shared" si="8"/>
        <v>233</v>
      </c>
      <c r="E30" s="39">
        <v>199</v>
      </c>
      <c r="F30" s="39">
        <v>33</v>
      </c>
      <c r="G30" s="39">
        <v>0</v>
      </c>
      <c r="H30" s="39">
        <v>1</v>
      </c>
      <c r="I30" s="39">
        <v>0</v>
      </c>
      <c r="J30" s="39">
        <v>0</v>
      </c>
      <c r="K30" s="39">
        <v>125</v>
      </c>
      <c r="L30" s="39">
        <v>25</v>
      </c>
      <c r="M30" s="39">
        <v>19</v>
      </c>
      <c r="N30" s="39">
        <v>5</v>
      </c>
      <c r="O30" s="39">
        <v>312</v>
      </c>
      <c r="P30" s="39">
        <v>7</v>
      </c>
      <c r="Q30" s="39">
        <v>10</v>
      </c>
      <c r="R30" s="39">
        <v>0</v>
      </c>
      <c r="S30" s="39">
        <f t="shared" si="7"/>
        <v>0</v>
      </c>
      <c r="T30" s="39">
        <v>0</v>
      </c>
      <c r="U30" s="39">
        <v>0</v>
      </c>
      <c r="V30" s="39">
        <v>0</v>
      </c>
      <c r="W30" s="39">
        <v>0</v>
      </c>
      <c r="X30" s="39">
        <v>80</v>
      </c>
      <c r="Y30" s="39">
        <v>202</v>
      </c>
      <c r="Z30" s="39">
        <v>33</v>
      </c>
      <c r="AA30" s="39">
        <v>1</v>
      </c>
      <c r="AB30" s="39">
        <v>0</v>
      </c>
      <c r="AC30" s="217">
        <f t="shared" si="5"/>
        <v>31.7</v>
      </c>
      <c r="AD30" s="217">
        <f t="shared" si="3"/>
        <v>42.4</v>
      </c>
      <c r="AE30" s="43" t="s">
        <v>81</v>
      </c>
      <c r="AF30" s="41"/>
    </row>
    <row r="31" spans="1:32" ht="16.5" customHeight="1">
      <c r="A31" s="36"/>
      <c r="B31" s="42" t="s">
        <v>82</v>
      </c>
      <c r="C31" s="38">
        <f t="shared" si="6"/>
        <v>720</v>
      </c>
      <c r="D31" s="39">
        <f t="shared" si="8"/>
        <v>245</v>
      </c>
      <c r="E31" s="39">
        <v>195</v>
      </c>
      <c r="F31" s="39">
        <v>49</v>
      </c>
      <c r="G31" s="39">
        <v>1</v>
      </c>
      <c r="H31" s="39">
        <v>0</v>
      </c>
      <c r="I31" s="39">
        <v>0</v>
      </c>
      <c r="J31" s="39">
        <v>0</v>
      </c>
      <c r="K31" s="39">
        <v>166</v>
      </c>
      <c r="L31" s="39">
        <v>0</v>
      </c>
      <c r="M31" s="39">
        <v>30</v>
      </c>
      <c r="N31" s="39">
        <v>31</v>
      </c>
      <c r="O31" s="39">
        <v>237</v>
      </c>
      <c r="P31" s="39">
        <v>1</v>
      </c>
      <c r="Q31" s="39">
        <v>10</v>
      </c>
      <c r="R31" s="39">
        <v>0</v>
      </c>
      <c r="S31" s="39">
        <f t="shared" si="7"/>
        <v>1</v>
      </c>
      <c r="T31" s="39">
        <v>1</v>
      </c>
      <c r="U31" s="39">
        <v>0</v>
      </c>
      <c r="V31" s="39">
        <v>0</v>
      </c>
      <c r="W31" s="39">
        <v>0</v>
      </c>
      <c r="X31" s="39">
        <v>36</v>
      </c>
      <c r="Y31" s="39">
        <v>211</v>
      </c>
      <c r="Z31" s="39">
        <v>59</v>
      </c>
      <c r="AA31" s="39">
        <v>4</v>
      </c>
      <c r="AB31" s="39">
        <v>0</v>
      </c>
      <c r="AC31" s="217">
        <f t="shared" si="5"/>
        <v>34</v>
      </c>
      <c r="AD31" s="217">
        <f t="shared" si="3"/>
        <v>33.1</v>
      </c>
      <c r="AE31" s="43" t="s">
        <v>83</v>
      </c>
      <c r="AF31" s="41"/>
    </row>
    <row r="32" spans="1:32" ht="16.5" customHeight="1">
      <c r="A32" s="36"/>
      <c r="B32" s="42" t="s">
        <v>84</v>
      </c>
      <c r="C32" s="38">
        <f t="shared" si="6"/>
        <v>266</v>
      </c>
      <c r="D32" s="39">
        <f t="shared" si="8"/>
        <v>95</v>
      </c>
      <c r="E32" s="39">
        <v>84</v>
      </c>
      <c r="F32" s="39">
        <v>11</v>
      </c>
      <c r="G32" s="39">
        <v>0</v>
      </c>
      <c r="H32" s="39">
        <v>0</v>
      </c>
      <c r="I32" s="39">
        <v>0</v>
      </c>
      <c r="J32" s="39">
        <v>0</v>
      </c>
      <c r="K32" s="39">
        <v>60</v>
      </c>
      <c r="L32" s="39">
        <v>0</v>
      </c>
      <c r="M32" s="39">
        <v>3</v>
      </c>
      <c r="N32" s="39">
        <v>0</v>
      </c>
      <c r="O32" s="39">
        <v>71</v>
      </c>
      <c r="P32" s="39">
        <v>4</v>
      </c>
      <c r="Q32" s="39">
        <v>33</v>
      </c>
      <c r="R32" s="39">
        <v>0</v>
      </c>
      <c r="S32" s="39">
        <f t="shared" si="7"/>
        <v>0</v>
      </c>
      <c r="T32" s="39">
        <v>0</v>
      </c>
      <c r="U32" s="39">
        <v>0</v>
      </c>
      <c r="V32" s="39">
        <v>0</v>
      </c>
      <c r="W32" s="39">
        <v>0</v>
      </c>
      <c r="X32" s="39">
        <v>12</v>
      </c>
      <c r="Y32" s="39">
        <v>94</v>
      </c>
      <c r="Z32" s="39">
        <v>12</v>
      </c>
      <c r="AA32" s="39">
        <v>7</v>
      </c>
      <c r="AB32" s="39">
        <v>0</v>
      </c>
      <c r="AC32" s="217">
        <f t="shared" si="5"/>
        <v>35.7</v>
      </c>
      <c r="AD32" s="217">
        <f t="shared" si="3"/>
        <v>26.7</v>
      </c>
      <c r="AE32" s="43" t="s">
        <v>85</v>
      </c>
      <c r="AF32" s="41"/>
    </row>
    <row r="33" spans="1:32" ht="16.5" customHeight="1">
      <c r="A33" s="36"/>
      <c r="B33" s="42" t="s">
        <v>188</v>
      </c>
      <c r="C33" s="38">
        <f>D33+K33+L33+M33+N33+O33+P33+Q33+R33</f>
        <v>1479</v>
      </c>
      <c r="D33" s="39">
        <f>SUM(E33:J33)</f>
        <v>581</v>
      </c>
      <c r="E33" s="39">
        <v>543</v>
      </c>
      <c r="F33" s="39">
        <v>38</v>
      </c>
      <c r="G33" s="39">
        <v>0</v>
      </c>
      <c r="H33" s="39">
        <v>0</v>
      </c>
      <c r="I33" s="39">
        <v>0</v>
      </c>
      <c r="J33" s="39">
        <v>0</v>
      </c>
      <c r="K33" s="39">
        <v>151</v>
      </c>
      <c r="L33" s="39">
        <v>93</v>
      </c>
      <c r="M33" s="39">
        <v>14</v>
      </c>
      <c r="N33" s="39">
        <v>28</v>
      </c>
      <c r="O33" s="39">
        <v>557</v>
      </c>
      <c r="P33" s="39">
        <v>21</v>
      </c>
      <c r="Q33" s="39">
        <v>34</v>
      </c>
      <c r="R33" s="39">
        <v>0</v>
      </c>
      <c r="S33" s="39">
        <f t="shared" si="7"/>
        <v>0</v>
      </c>
      <c r="T33" s="39">
        <v>0</v>
      </c>
      <c r="U33" s="39">
        <v>0</v>
      </c>
      <c r="V33" s="39">
        <v>0</v>
      </c>
      <c r="W33" s="39">
        <v>0</v>
      </c>
      <c r="X33" s="39">
        <v>78</v>
      </c>
      <c r="Y33" s="39">
        <v>582</v>
      </c>
      <c r="Z33" s="39">
        <v>40</v>
      </c>
      <c r="AA33" s="39">
        <v>11</v>
      </c>
      <c r="AB33" s="39">
        <v>1</v>
      </c>
      <c r="AC33" s="217">
        <f t="shared" si="5"/>
        <v>39.3</v>
      </c>
      <c r="AD33" s="217">
        <f t="shared" si="3"/>
        <v>37.7</v>
      </c>
      <c r="AE33" s="43" t="s">
        <v>188</v>
      </c>
      <c r="AF33" s="41"/>
    </row>
    <row r="34" spans="1:35" s="32" customFormat="1" ht="16.5" customHeight="1">
      <c r="A34" s="278" t="s">
        <v>199</v>
      </c>
      <c r="B34" s="278"/>
      <c r="C34" s="30">
        <f t="shared" si="6"/>
        <v>131</v>
      </c>
      <c r="D34" s="44">
        <f>SUM(E34:J34)</f>
        <v>21</v>
      </c>
      <c r="E34" s="31">
        <f>E35+E36</f>
        <v>13</v>
      </c>
      <c r="F34" s="31">
        <f aca="true" t="shared" si="9" ref="F34:R34">F35+F36</f>
        <v>8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38</v>
      </c>
      <c r="L34" s="31">
        <f t="shared" si="9"/>
        <v>0</v>
      </c>
      <c r="M34" s="31">
        <f t="shared" si="9"/>
        <v>1</v>
      </c>
      <c r="N34" s="31">
        <f t="shared" si="9"/>
        <v>0</v>
      </c>
      <c r="O34" s="31">
        <f t="shared" si="9"/>
        <v>65</v>
      </c>
      <c r="P34" s="31">
        <f t="shared" si="9"/>
        <v>0</v>
      </c>
      <c r="Q34" s="31">
        <f t="shared" si="9"/>
        <v>6</v>
      </c>
      <c r="R34" s="31">
        <f t="shared" si="9"/>
        <v>0</v>
      </c>
      <c r="S34" s="44">
        <f t="shared" si="7"/>
        <v>0</v>
      </c>
      <c r="T34" s="31">
        <f aca="true" t="shared" si="10" ref="T34:AB34">T35+T36</f>
        <v>0</v>
      </c>
      <c r="U34" s="31">
        <f t="shared" si="10"/>
        <v>0</v>
      </c>
      <c r="V34" s="31">
        <f t="shared" si="10"/>
        <v>0</v>
      </c>
      <c r="W34" s="31">
        <f t="shared" si="10"/>
        <v>0</v>
      </c>
      <c r="X34" s="31">
        <f t="shared" si="10"/>
        <v>8</v>
      </c>
      <c r="Y34" s="31">
        <f t="shared" si="10"/>
        <v>14</v>
      </c>
      <c r="Z34" s="31">
        <f t="shared" si="10"/>
        <v>9</v>
      </c>
      <c r="AA34" s="31">
        <f t="shared" si="10"/>
        <v>0</v>
      </c>
      <c r="AB34" s="31">
        <f t="shared" si="10"/>
        <v>0</v>
      </c>
      <c r="AC34" s="216">
        <f t="shared" si="5"/>
        <v>16</v>
      </c>
      <c r="AD34" s="216">
        <f t="shared" si="3"/>
        <v>49.6</v>
      </c>
      <c r="AE34" s="270" t="s">
        <v>199</v>
      </c>
      <c r="AF34" s="271"/>
      <c r="AH34" s="25"/>
      <c r="AI34" s="25"/>
    </row>
    <row r="35" spans="1:32" ht="16.5" customHeight="1">
      <c r="A35" s="36"/>
      <c r="B35" s="42" t="s">
        <v>41</v>
      </c>
      <c r="C35" s="38">
        <f t="shared" si="6"/>
        <v>103</v>
      </c>
      <c r="D35" s="39">
        <f t="shared" si="8"/>
        <v>17</v>
      </c>
      <c r="E35" s="39">
        <v>11</v>
      </c>
      <c r="F35" s="39">
        <v>6</v>
      </c>
      <c r="G35" s="39">
        <v>0</v>
      </c>
      <c r="H35" s="39">
        <v>0</v>
      </c>
      <c r="I35" s="39">
        <v>0</v>
      </c>
      <c r="J35" s="39">
        <v>0</v>
      </c>
      <c r="K35" s="39">
        <v>28</v>
      </c>
      <c r="L35" s="39">
        <v>0</v>
      </c>
      <c r="M35" s="39">
        <v>0</v>
      </c>
      <c r="N35" s="39">
        <v>0</v>
      </c>
      <c r="O35" s="39">
        <v>54</v>
      </c>
      <c r="P35" s="39">
        <v>0</v>
      </c>
      <c r="Q35" s="39">
        <v>4</v>
      </c>
      <c r="R35" s="39">
        <v>0</v>
      </c>
      <c r="S35" s="39">
        <f t="shared" si="7"/>
        <v>0</v>
      </c>
      <c r="T35" s="39">
        <v>0</v>
      </c>
      <c r="U35" s="39">
        <v>0</v>
      </c>
      <c r="V35" s="39">
        <v>0</v>
      </c>
      <c r="W35" s="39">
        <v>0</v>
      </c>
      <c r="X35" s="39">
        <v>4</v>
      </c>
      <c r="Y35" s="39">
        <v>12</v>
      </c>
      <c r="Z35" s="39">
        <v>7</v>
      </c>
      <c r="AA35" s="39">
        <v>0</v>
      </c>
      <c r="AB35" s="39">
        <v>0</v>
      </c>
      <c r="AC35" s="217">
        <f t="shared" si="5"/>
        <v>16.5</v>
      </c>
      <c r="AD35" s="217">
        <f t="shared" si="3"/>
        <v>52.4</v>
      </c>
      <c r="AE35" s="43" t="s">
        <v>41</v>
      </c>
      <c r="AF35" s="41"/>
    </row>
    <row r="36" spans="1:32" ht="16.5" customHeight="1">
      <c r="A36" s="36"/>
      <c r="B36" s="42" t="s">
        <v>42</v>
      </c>
      <c r="C36" s="38">
        <f t="shared" si="6"/>
        <v>28</v>
      </c>
      <c r="D36" s="39">
        <f t="shared" si="8"/>
        <v>4</v>
      </c>
      <c r="E36" s="39">
        <v>2</v>
      </c>
      <c r="F36" s="39">
        <v>2</v>
      </c>
      <c r="G36" s="39">
        <v>0</v>
      </c>
      <c r="H36" s="39">
        <v>0</v>
      </c>
      <c r="I36" s="39">
        <v>0</v>
      </c>
      <c r="J36" s="39">
        <v>0</v>
      </c>
      <c r="K36" s="39">
        <v>10</v>
      </c>
      <c r="L36" s="39">
        <v>0</v>
      </c>
      <c r="M36" s="39">
        <v>1</v>
      </c>
      <c r="N36" s="39">
        <v>0</v>
      </c>
      <c r="O36" s="39">
        <v>11</v>
      </c>
      <c r="P36" s="39">
        <v>0</v>
      </c>
      <c r="Q36" s="39">
        <v>2</v>
      </c>
      <c r="R36" s="39">
        <v>0</v>
      </c>
      <c r="S36" s="39">
        <f t="shared" si="7"/>
        <v>0</v>
      </c>
      <c r="T36" s="39">
        <v>0</v>
      </c>
      <c r="U36" s="39">
        <v>0</v>
      </c>
      <c r="V36" s="39">
        <v>0</v>
      </c>
      <c r="W36" s="39">
        <v>0</v>
      </c>
      <c r="X36" s="39">
        <v>4</v>
      </c>
      <c r="Y36" s="39">
        <v>2</v>
      </c>
      <c r="Z36" s="39">
        <v>2</v>
      </c>
      <c r="AA36" s="39">
        <v>0</v>
      </c>
      <c r="AB36" s="39">
        <v>0</v>
      </c>
      <c r="AC36" s="217">
        <f t="shared" si="5"/>
        <v>14.3</v>
      </c>
      <c r="AD36" s="217">
        <f t="shared" si="3"/>
        <v>39.3</v>
      </c>
      <c r="AE36" s="43" t="s">
        <v>42</v>
      </c>
      <c r="AF36" s="41"/>
    </row>
    <row r="37" spans="1:35" s="32" customFormat="1" ht="16.5" customHeight="1">
      <c r="A37" s="276" t="s">
        <v>200</v>
      </c>
      <c r="B37" s="276"/>
      <c r="C37" s="30">
        <f t="shared" si="6"/>
        <v>734</v>
      </c>
      <c r="D37" s="44">
        <f t="shared" si="8"/>
        <v>133</v>
      </c>
      <c r="E37" s="31">
        <f aca="true" t="shared" si="11" ref="E37:R37">SUM(E38:E41)</f>
        <v>116</v>
      </c>
      <c r="F37" s="31">
        <f t="shared" si="11"/>
        <v>17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143</v>
      </c>
      <c r="L37" s="31">
        <f t="shared" si="11"/>
        <v>3</v>
      </c>
      <c r="M37" s="31">
        <f t="shared" si="11"/>
        <v>5</v>
      </c>
      <c r="N37" s="31">
        <f t="shared" si="11"/>
        <v>17</v>
      </c>
      <c r="O37" s="31">
        <f t="shared" si="11"/>
        <v>379</v>
      </c>
      <c r="P37" s="31">
        <f t="shared" si="11"/>
        <v>21</v>
      </c>
      <c r="Q37" s="31">
        <f t="shared" si="11"/>
        <v>33</v>
      </c>
      <c r="R37" s="31">
        <f t="shared" si="11"/>
        <v>0</v>
      </c>
      <c r="S37" s="44">
        <f t="shared" si="7"/>
        <v>1</v>
      </c>
      <c r="T37" s="31">
        <f aca="true" t="shared" si="12" ref="T37:AB37">SUM(T38:T41)</f>
        <v>1</v>
      </c>
      <c r="U37" s="31">
        <f t="shared" si="12"/>
        <v>0</v>
      </c>
      <c r="V37" s="31">
        <f t="shared" si="12"/>
        <v>0</v>
      </c>
      <c r="W37" s="31">
        <f t="shared" si="12"/>
        <v>0</v>
      </c>
      <c r="X37" s="31">
        <f t="shared" si="12"/>
        <v>34</v>
      </c>
      <c r="Y37" s="31">
        <f t="shared" si="12"/>
        <v>125</v>
      </c>
      <c r="Z37" s="31">
        <f t="shared" si="12"/>
        <v>18</v>
      </c>
      <c r="AA37" s="31">
        <f t="shared" si="12"/>
        <v>2</v>
      </c>
      <c r="AB37" s="31">
        <f t="shared" si="12"/>
        <v>0</v>
      </c>
      <c r="AC37" s="216">
        <f t="shared" si="5"/>
        <v>18.1</v>
      </c>
      <c r="AD37" s="216">
        <f t="shared" si="3"/>
        <v>51.8</v>
      </c>
      <c r="AE37" s="270" t="s">
        <v>200</v>
      </c>
      <c r="AF37" s="271"/>
      <c r="AH37" s="25"/>
      <c r="AI37" s="25"/>
    </row>
    <row r="38" spans="1:32" ht="16.5" customHeight="1">
      <c r="A38" s="36"/>
      <c r="B38" s="42" t="s">
        <v>86</v>
      </c>
      <c r="C38" s="38">
        <f t="shared" si="6"/>
        <v>370</v>
      </c>
      <c r="D38" s="39">
        <f t="shared" si="8"/>
        <v>45</v>
      </c>
      <c r="E38" s="39">
        <v>40</v>
      </c>
      <c r="F38" s="39">
        <v>5</v>
      </c>
      <c r="G38" s="39">
        <v>0</v>
      </c>
      <c r="H38" s="39">
        <v>0</v>
      </c>
      <c r="I38" s="39">
        <v>0</v>
      </c>
      <c r="J38" s="39">
        <v>0</v>
      </c>
      <c r="K38" s="39">
        <v>52</v>
      </c>
      <c r="L38" s="39">
        <v>0</v>
      </c>
      <c r="M38" s="39">
        <v>1</v>
      </c>
      <c r="N38" s="39">
        <v>13</v>
      </c>
      <c r="O38" s="39">
        <v>224</v>
      </c>
      <c r="P38" s="39">
        <v>12</v>
      </c>
      <c r="Q38" s="39">
        <v>23</v>
      </c>
      <c r="R38" s="39">
        <v>0</v>
      </c>
      <c r="S38" s="39">
        <f t="shared" si="7"/>
        <v>1</v>
      </c>
      <c r="T38" s="39">
        <v>1</v>
      </c>
      <c r="U38" s="39">
        <v>0</v>
      </c>
      <c r="V38" s="39">
        <v>0</v>
      </c>
      <c r="W38" s="39">
        <v>0</v>
      </c>
      <c r="X38" s="39">
        <v>18</v>
      </c>
      <c r="Y38" s="39">
        <v>41</v>
      </c>
      <c r="Z38" s="39">
        <v>6</v>
      </c>
      <c r="AA38" s="39">
        <v>0</v>
      </c>
      <c r="AB38" s="39">
        <v>0</v>
      </c>
      <c r="AC38" s="217">
        <f t="shared" si="5"/>
        <v>12.2</v>
      </c>
      <c r="AD38" s="217">
        <f t="shared" si="3"/>
        <v>60.8</v>
      </c>
      <c r="AE38" s="43" t="s">
        <v>59</v>
      </c>
      <c r="AF38" s="41"/>
    </row>
    <row r="39" spans="1:32" ht="16.5" customHeight="1">
      <c r="A39" s="36"/>
      <c r="B39" s="42" t="s">
        <v>43</v>
      </c>
      <c r="C39" s="38">
        <f t="shared" si="6"/>
        <v>136</v>
      </c>
      <c r="D39" s="39">
        <f t="shared" si="8"/>
        <v>12</v>
      </c>
      <c r="E39" s="39">
        <v>7</v>
      </c>
      <c r="F39" s="39">
        <v>5</v>
      </c>
      <c r="G39" s="39">
        <v>0</v>
      </c>
      <c r="H39" s="39">
        <v>0</v>
      </c>
      <c r="I39" s="39">
        <v>0</v>
      </c>
      <c r="J39" s="39">
        <v>0</v>
      </c>
      <c r="K39" s="39">
        <v>26</v>
      </c>
      <c r="L39" s="39">
        <v>0</v>
      </c>
      <c r="M39" s="39">
        <v>2</v>
      </c>
      <c r="N39" s="39">
        <v>1</v>
      </c>
      <c r="O39" s="39">
        <v>77</v>
      </c>
      <c r="P39" s="39">
        <v>9</v>
      </c>
      <c r="Q39" s="39">
        <v>9</v>
      </c>
      <c r="R39" s="39">
        <v>0</v>
      </c>
      <c r="S39" s="39">
        <f t="shared" si="7"/>
        <v>0</v>
      </c>
      <c r="T39" s="39">
        <v>0</v>
      </c>
      <c r="U39" s="39">
        <v>0</v>
      </c>
      <c r="V39" s="39">
        <v>0</v>
      </c>
      <c r="W39" s="39">
        <v>0</v>
      </c>
      <c r="X39" s="39">
        <v>5</v>
      </c>
      <c r="Y39" s="39">
        <v>8</v>
      </c>
      <c r="Z39" s="39">
        <v>5</v>
      </c>
      <c r="AA39" s="39">
        <v>0</v>
      </c>
      <c r="AB39" s="39">
        <v>0</v>
      </c>
      <c r="AC39" s="217">
        <f t="shared" si="5"/>
        <v>8.8</v>
      </c>
      <c r="AD39" s="217">
        <f t="shared" si="3"/>
        <v>56.6</v>
      </c>
      <c r="AE39" s="43" t="s">
        <v>60</v>
      </c>
      <c r="AF39" s="41"/>
    </row>
    <row r="40" spans="1:32" ht="16.5" customHeight="1">
      <c r="A40" s="36"/>
      <c r="B40" s="42" t="s">
        <v>44</v>
      </c>
      <c r="C40" s="38">
        <f t="shared" si="6"/>
        <v>181</v>
      </c>
      <c r="D40" s="39">
        <f t="shared" si="8"/>
        <v>72</v>
      </c>
      <c r="E40" s="39">
        <v>67</v>
      </c>
      <c r="F40" s="39">
        <v>5</v>
      </c>
      <c r="G40" s="39">
        <v>0</v>
      </c>
      <c r="H40" s="39">
        <v>0</v>
      </c>
      <c r="I40" s="39">
        <v>0</v>
      </c>
      <c r="J40" s="39">
        <v>0</v>
      </c>
      <c r="K40" s="39">
        <v>53</v>
      </c>
      <c r="L40" s="39">
        <v>3</v>
      </c>
      <c r="M40" s="39">
        <v>2</v>
      </c>
      <c r="N40" s="39">
        <v>3</v>
      </c>
      <c r="O40" s="39">
        <v>47</v>
      </c>
      <c r="P40" s="39">
        <v>0</v>
      </c>
      <c r="Q40" s="39">
        <v>1</v>
      </c>
      <c r="R40" s="39">
        <v>0</v>
      </c>
      <c r="S40" s="39">
        <f t="shared" si="7"/>
        <v>0</v>
      </c>
      <c r="T40" s="39">
        <v>0</v>
      </c>
      <c r="U40" s="39">
        <v>0</v>
      </c>
      <c r="V40" s="39">
        <v>0</v>
      </c>
      <c r="W40" s="39">
        <v>0</v>
      </c>
      <c r="X40" s="39">
        <v>4</v>
      </c>
      <c r="Y40" s="39">
        <v>74</v>
      </c>
      <c r="Z40" s="39">
        <v>5</v>
      </c>
      <c r="AA40" s="39">
        <v>2</v>
      </c>
      <c r="AB40" s="39">
        <v>0</v>
      </c>
      <c r="AC40" s="217">
        <f t="shared" si="5"/>
        <v>39.8</v>
      </c>
      <c r="AD40" s="217">
        <f t="shared" si="3"/>
        <v>26</v>
      </c>
      <c r="AE40" s="43" t="s">
        <v>61</v>
      </c>
      <c r="AF40" s="41"/>
    </row>
    <row r="41" spans="1:32" ht="16.5" customHeight="1">
      <c r="A41" s="36"/>
      <c r="B41" s="42" t="s">
        <v>45</v>
      </c>
      <c r="C41" s="38">
        <f t="shared" si="6"/>
        <v>47</v>
      </c>
      <c r="D41" s="39">
        <f t="shared" si="8"/>
        <v>4</v>
      </c>
      <c r="E41" s="39">
        <v>2</v>
      </c>
      <c r="F41" s="39">
        <v>2</v>
      </c>
      <c r="G41" s="39">
        <v>0</v>
      </c>
      <c r="H41" s="39">
        <v>0</v>
      </c>
      <c r="I41" s="39">
        <v>0</v>
      </c>
      <c r="J41" s="39">
        <v>0</v>
      </c>
      <c r="K41" s="39">
        <v>12</v>
      </c>
      <c r="L41" s="39">
        <v>0</v>
      </c>
      <c r="M41" s="39">
        <v>0</v>
      </c>
      <c r="N41" s="39">
        <v>0</v>
      </c>
      <c r="O41" s="39">
        <v>31</v>
      </c>
      <c r="P41" s="39">
        <v>0</v>
      </c>
      <c r="Q41" s="39">
        <v>0</v>
      </c>
      <c r="R41" s="39">
        <v>0</v>
      </c>
      <c r="S41" s="39">
        <f t="shared" si="7"/>
        <v>0</v>
      </c>
      <c r="T41" s="39">
        <v>0</v>
      </c>
      <c r="U41" s="39">
        <v>0</v>
      </c>
      <c r="V41" s="39">
        <v>0</v>
      </c>
      <c r="W41" s="39">
        <v>0</v>
      </c>
      <c r="X41" s="39">
        <v>7</v>
      </c>
      <c r="Y41" s="39">
        <v>2</v>
      </c>
      <c r="Z41" s="39">
        <v>2</v>
      </c>
      <c r="AA41" s="39">
        <v>0</v>
      </c>
      <c r="AB41" s="39">
        <v>0</v>
      </c>
      <c r="AC41" s="217">
        <f t="shared" si="5"/>
        <v>8.5</v>
      </c>
      <c r="AD41" s="217">
        <f t="shared" si="3"/>
        <v>66</v>
      </c>
      <c r="AE41" s="43" t="s">
        <v>62</v>
      </c>
      <c r="AF41" s="41"/>
    </row>
    <row r="42" spans="1:35" s="32" customFormat="1" ht="16.5" customHeight="1">
      <c r="A42" s="276" t="s">
        <v>201</v>
      </c>
      <c r="B42" s="276"/>
      <c r="C42" s="30">
        <f t="shared" si="6"/>
        <v>146</v>
      </c>
      <c r="D42" s="44">
        <f t="shared" si="8"/>
        <v>7</v>
      </c>
      <c r="E42" s="31">
        <f aca="true" t="shared" si="13" ref="E42:R42">E43</f>
        <v>3</v>
      </c>
      <c r="F42" s="31">
        <f t="shared" si="13"/>
        <v>4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30</v>
      </c>
      <c r="L42" s="31">
        <f t="shared" si="13"/>
        <v>0</v>
      </c>
      <c r="M42" s="31">
        <f t="shared" si="13"/>
        <v>5</v>
      </c>
      <c r="N42" s="31">
        <f t="shared" si="13"/>
        <v>3</v>
      </c>
      <c r="O42" s="31">
        <f t="shared" si="13"/>
        <v>92</v>
      </c>
      <c r="P42" s="31">
        <f t="shared" si="13"/>
        <v>0</v>
      </c>
      <c r="Q42" s="31">
        <f t="shared" si="13"/>
        <v>9</v>
      </c>
      <c r="R42" s="31">
        <f t="shared" si="13"/>
        <v>0</v>
      </c>
      <c r="S42" s="44">
        <f t="shared" si="7"/>
        <v>0</v>
      </c>
      <c r="T42" s="31">
        <f aca="true" t="shared" si="14" ref="T42:AB42">T43</f>
        <v>0</v>
      </c>
      <c r="U42" s="31">
        <f t="shared" si="14"/>
        <v>0</v>
      </c>
      <c r="V42" s="31">
        <f t="shared" si="14"/>
        <v>0</v>
      </c>
      <c r="W42" s="31">
        <f t="shared" si="14"/>
        <v>0</v>
      </c>
      <c r="X42" s="31">
        <f t="shared" si="14"/>
        <v>18</v>
      </c>
      <c r="Y42" s="31">
        <f t="shared" si="14"/>
        <v>3</v>
      </c>
      <c r="Z42" s="31">
        <f t="shared" si="14"/>
        <v>4</v>
      </c>
      <c r="AA42" s="31">
        <f t="shared" si="14"/>
        <v>0</v>
      </c>
      <c r="AB42" s="31">
        <f t="shared" si="14"/>
        <v>0</v>
      </c>
      <c r="AC42" s="216">
        <f t="shared" si="5"/>
        <v>4.8</v>
      </c>
      <c r="AD42" s="216">
        <f t="shared" si="3"/>
        <v>63</v>
      </c>
      <c r="AE42" s="273" t="s">
        <v>63</v>
      </c>
      <c r="AF42" s="274"/>
      <c r="AH42" s="25"/>
      <c r="AI42" s="25"/>
    </row>
    <row r="43" spans="1:32" ht="16.5" customHeight="1">
      <c r="A43" s="36"/>
      <c r="B43" s="42" t="s">
        <v>46</v>
      </c>
      <c r="C43" s="38">
        <f t="shared" si="6"/>
        <v>146</v>
      </c>
      <c r="D43" s="39">
        <f t="shared" si="8"/>
        <v>7</v>
      </c>
      <c r="E43" s="39">
        <v>3</v>
      </c>
      <c r="F43" s="39">
        <v>4</v>
      </c>
      <c r="G43" s="39">
        <v>0</v>
      </c>
      <c r="H43" s="39">
        <v>0</v>
      </c>
      <c r="I43" s="39">
        <v>0</v>
      </c>
      <c r="J43" s="39">
        <v>0</v>
      </c>
      <c r="K43" s="39">
        <v>30</v>
      </c>
      <c r="L43" s="39">
        <v>0</v>
      </c>
      <c r="M43" s="39">
        <v>5</v>
      </c>
      <c r="N43" s="39">
        <v>3</v>
      </c>
      <c r="O43" s="39">
        <v>92</v>
      </c>
      <c r="P43" s="39">
        <v>0</v>
      </c>
      <c r="Q43" s="39">
        <v>9</v>
      </c>
      <c r="R43" s="39">
        <v>0</v>
      </c>
      <c r="S43" s="39">
        <f t="shared" si="7"/>
        <v>0</v>
      </c>
      <c r="T43" s="39">
        <v>0</v>
      </c>
      <c r="U43" s="39">
        <v>0</v>
      </c>
      <c r="V43" s="39">
        <v>0</v>
      </c>
      <c r="W43" s="39">
        <v>0</v>
      </c>
      <c r="X43" s="39">
        <v>18</v>
      </c>
      <c r="Y43" s="39">
        <v>3</v>
      </c>
      <c r="Z43" s="39">
        <v>4</v>
      </c>
      <c r="AA43" s="39">
        <v>0</v>
      </c>
      <c r="AB43" s="39">
        <v>0</v>
      </c>
      <c r="AC43" s="217">
        <f t="shared" si="5"/>
        <v>4.8</v>
      </c>
      <c r="AD43" s="217">
        <f t="shared" si="3"/>
        <v>63</v>
      </c>
      <c r="AE43" s="43" t="s">
        <v>46</v>
      </c>
      <c r="AF43" s="41"/>
    </row>
    <row r="44" spans="1:35" s="32" customFormat="1" ht="16.5" customHeight="1">
      <c r="A44" s="276" t="s">
        <v>202</v>
      </c>
      <c r="B44" s="276"/>
      <c r="C44" s="30">
        <f t="shared" si="6"/>
        <v>176</v>
      </c>
      <c r="D44" s="44">
        <f t="shared" si="8"/>
        <v>15</v>
      </c>
      <c r="E44" s="31">
        <f aca="true" t="shared" si="15" ref="E44:R44">E45+E46</f>
        <v>12</v>
      </c>
      <c r="F44" s="31">
        <f t="shared" si="15"/>
        <v>3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34</v>
      </c>
      <c r="L44" s="31">
        <f t="shared" si="15"/>
        <v>0</v>
      </c>
      <c r="M44" s="31">
        <f t="shared" si="15"/>
        <v>0</v>
      </c>
      <c r="N44" s="31">
        <f t="shared" si="15"/>
        <v>4</v>
      </c>
      <c r="O44" s="31">
        <f t="shared" si="15"/>
        <v>105</v>
      </c>
      <c r="P44" s="31">
        <f t="shared" si="15"/>
        <v>0</v>
      </c>
      <c r="Q44" s="31">
        <f t="shared" si="15"/>
        <v>18</v>
      </c>
      <c r="R44" s="31">
        <f t="shared" si="15"/>
        <v>0</v>
      </c>
      <c r="S44" s="44">
        <f t="shared" si="7"/>
        <v>0</v>
      </c>
      <c r="T44" s="31">
        <f aca="true" t="shared" si="16" ref="T44:AB44">T45+T46</f>
        <v>0</v>
      </c>
      <c r="U44" s="31">
        <f t="shared" si="16"/>
        <v>0</v>
      </c>
      <c r="V44" s="31">
        <f t="shared" si="16"/>
        <v>0</v>
      </c>
      <c r="W44" s="31">
        <f t="shared" si="16"/>
        <v>0</v>
      </c>
      <c r="X44" s="31">
        <f t="shared" si="16"/>
        <v>5</v>
      </c>
      <c r="Y44" s="31">
        <f t="shared" si="16"/>
        <v>12</v>
      </c>
      <c r="Z44" s="31">
        <f t="shared" si="16"/>
        <v>3</v>
      </c>
      <c r="AA44" s="31">
        <f t="shared" si="16"/>
        <v>0</v>
      </c>
      <c r="AB44" s="31">
        <f t="shared" si="16"/>
        <v>0</v>
      </c>
      <c r="AC44" s="216">
        <f t="shared" si="5"/>
        <v>8.5</v>
      </c>
      <c r="AD44" s="216">
        <f t="shared" si="3"/>
        <v>59.7</v>
      </c>
      <c r="AE44" s="270" t="s">
        <v>202</v>
      </c>
      <c r="AF44" s="271"/>
      <c r="AH44" s="25"/>
      <c r="AI44" s="25"/>
    </row>
    <row r="45" spans="1:32" ht="16.5" customHeight="1">
      <c r="A45" s="36"/>
      <c r="B45" s="42" t="s">
        <v>47</v>
      </c>
      <c r="C45" s="38">
        <f t="shared" si="6"/>
        <v>176</v>
      </c>
      <c r="D45" s="39">
        <f t="shared" si="8"/>
        <v>15</v>
      </c>
      <c r="E45" s="39">
        <v>12</v>
      </c>
      <c r="F45" s="39">
        <v>3</v>
      </c>
      <c r="G45" s="39">
        <v>0</v>
      </c>
      <c r="H45" s="39">
        <v>0</v>
      </c>
      <c r="I45" s="39">
        <v>0</v>
      </c>
      <c r="J45" s="39">
        <v>0</v>
      </c>
      <c r="K45" s="39">
        <v>34</v>
      </c>
      <c r="L45" s="39">
        <v>0</v>
      </c>
      <c r="M45" s="39">
        <v>0</v>
      </c>
      <c r="N45" s="39">
        <v>4</v>
      </c>
      <c r="O45" s="39">
        <v>105</v>
      </c>
      <c r="P45" s="39">
        <v>0</v>
      </c>
      <c r="Q45" s="39">
        <v>18</v>
      </c>
      <c r="R45" s="39">
        <v>0</v>
      </c>
      <c r="S45" s="39">
        <f t="shared" si="7"/>
        <v>0</v>
      </c>
      <c r="T45" s="39">
        <v>0</v>
      </c>
      <c r="U45" s="39">
        <v>0</v>
      </c>
      <c r="V45" s="39">
        <v>0</v>
      </c>
      <c r="W45" s="39">
        <v>0</v>
      </c>
      <c r="X45" s="39">
        <v>5</v>
      </c>
      <c r="Y45" s="39">
        <v>12</v>
      </c>
      <c r="Z45" s="39">
        <v>3</v>
      </c>
      <c r="AA45" s="39">
        <v>0</v>
      </c>
      <c r="AB45" s="39">
        <v>0</v>
      </c>
      <c r="AC45" s="217">
        <f t="shared" si="5"/>
        <v>8.5</v>
      </c>
      <c r="AD45" s="217">
        <f t="shared" si="3"/>
        <v>59.7</v>
      </c>
      <c r="AE45" s="43" t="s">
        <v>47</v>
      </c>
      <c r="AF45" s="41"/>
    </row>
    <row r="46" spans="1:32" ht="16.5" customHeight="1">
      <c r="A46" s="36"/>
      <c r="B46" s="42" t="s">
        <v>48</v>
      </c>
      <c r="C46" s="38">
        <f t="shared" si="6"/>
        <v>0</v>
      </c>
      <c r="D46" s="39">
        <f t="shared" si="8"/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f t="shared" si="7"/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218">
        <v>0</v>
      </c>
      <c r="AD46" s="218">
        <v>0</v>
      </c>
      <c r="AE46" s="43" t="s">
        <v>48</v>
      </c>
      <c r="AF46" s="41"/>
    </row>
    <row r="47" spans="1:32" s="25" customFormat="1" ht="16.5" customHeight="1">
      <c r="A47" s="276" t="s">
        <v>203</v>
      </c>
      <c r="B47" s="276"/>
      <c r="C47" s="30">
        <f t="shared" si="6"/>
        <v>486</v>
      </c>
      <c r="D47" s="44">
        <f t="shared" si="8"/>
        <v>209</v>
      </c>
      <c r="E47" s="31">
        <f aca="true" t="shared" si="17" ref="E47:R47">SUM(E48:E50)</f>
        <v>183</v>
      </c>
      <c r="F47" s="31">
        <f t="shared" si="17"/>
        <v>26</v>
      </c>
      <c r="G47" s="31">
        <f t="shared" si="17"/>
        <v>0</v>
      </c>
      <c r="H47" s="31">
        <f t="shared" si="17"/>
        <v>0</v>
      </c>
      <c r="I47" s="31">
        <f t="shared" si="17"/>
        <v>0</v>
      </c>
      <c r="J47" s="31">
        <f t="shared" si="17"/>
        <v>0</v>
      </c>
      <c r="K47" s="31">
        <f t="shared" si="17"/>
        <v>108</v>
      </c>
      <c r="L47" s="31">
        <f t="shared" si="17"/>
        <v>7</v>
      </c>
      <c r="M47" s="31">
        <f t="shared" si="17"/>
        <v>8</v>
      </c>
      <c r="N47" s="31">
        <f t="shared" si="17"/>
        <v>5</v>
      </c>
      <c r="O47" s="31">
        <f t="shared" si="17"/>
        <v>119</v>
      </c>
      <c r="P47" s="31">
        <f t="shared" si="17"/>
        <v>5</v>
      </c>
      <c r="Q47" s="31">
        <f t="shared" si="17"/>
        <v>25</v>
      </c>
      <c r="R47" s="31">
        <f t="shared" si="17"/>
        <v>0</v>
      </c>
      <c r="S47" s="44">
        <f t="shared" si="7"/>
        <v>0</v>
      </c>
      <c r="T47" s="31">
        <f aca="true" t="shared" si="18" ref="T47:AB47">SUM(T48:T50)</f>
        <v>0</v>
      </c>
      <c r="U47" s="31">
        <f t="shared" si="18"/>
        <v>0</v>
      </c>
      <c r="V47" s="31">
        <f t="shared" si="18"/>
        <v>0</v>
      </c>
      <c r="W47" s="31">
        <f t="shared" si="18"/>
        <v>0</v>
      </c>
      <c r="X47" s="31">
        <f t="shared" si="18"/>
        <v>12</v>
      </c>
      <c r="Y47" s="31">
        <f t="shared" si="18"/>
        <v>198</v>
      </c>
      <c r="Z47" s="31">
        <f t="shared" si="18"/>
        <v>27</v>
      </c>
      <c r="AA47" s="31">
        <f t="shared" si="18"/>
        <v>17</v>
      </c>
      <c r="AB47" s="31">
        <f t="shared" si="18"/>
        <v>2</v>
      </c>
      <c r="AC47" s="216">
        <f t="shared" si="5"/>
        <v>43</v>
      </c>
      <c r="AD47" s="216">
        <f>ROUND((O47+S47)/C47*100,1)</f>
        <v>24.5</v>
      </c>
      <c r="AE47" s="270" t="s">
        <v>203</v>
      </c>
      <c r="AF47" s="271"/>
    </row>
    <row r="48" spans="1:32" ht="16.5" customHeight="1">
      <c r="A48" s="36"/>
      <c r="B48" s="42" t="s">
        <v>49</v>
      </c>
      <c r="C48" s="38">
        <f t="shared" si="6"/>
        <v>175</v>
      </c>
      <c r="D48" s="39">
        <f t="shared" si="8"/>
        <v>32</v>
      </c>
      <c r="E48" s="39">
        <v>27</v>
      </c>
      <c r="F48" s="39">
        <v>5</v>
      </c>
      <c r="G48" s="39">
        <v>0</v>
      </c>
      <c r="H48" s="39">
        <v>0</v>
      </c>
      <c r="I48" s="39">
        <v>0</v>
      </c>
      <c r="J48" s="39">
        <v>0</v>
      </c>
      <c r="K48" s="39">
        <v>36</v>
      </c>
      <c r="L48" s="39">
        <v>0</v>
      </c>
      <c r="M48" s="39">
        <v>6</v>
      </c>
      <c r="N48" s="39">
        <v>3</v>
      </c>
      <c r="O48" s="39">
        <v>79</v>
      </c>
      <c r="P48" s="39">
        <v>5</v>
      </c>
      <c r="Q48" s="39">
        <v>14</v>
      </c>
      <c r="R48" s="39">
        <v>0</v>
      </c>
      <c r="S48" s="39">
        <f t="shared" si="7"/>
        <v>0</v>
      </c>
      <c r="T48" s="39">
        <v>0</v>
      </c>
      <c r="U48" s="39">
        <v>0</v>
      </c>
      <c r="V48" s="39">
        <v>0</v>
      </c>
      <c r="W48" s="39">
        <v>0</v>
      </c>
      <c r="X48" s="39">
        <v>8</v>
      </c>
      <c r="Y48" s="39">
        <v>27</v>
      </c>
      <c r="Z48" s="39">
        <v>6</v>
      </c>
      <c r="AA48" s="39">
        <v>0</v>
      </c>
      <c r="AB48" s="39">
        <v>0</v>
      </c>
      <c r="AC48" s="217">
        <f t="shared" si="5"/>
        <v>18.3</v>
      </c>
      <c r="AD48" s="217">
        <f>ROUND((O48+S48)/C48*100,1)</f>
        <v>45.1</v>
      </c>
      <c r="AE48" s="43" t="s">
        <v>49</v>
      </c>
      <c r="AF48" s="41"/>
    </row>
    <row r="49" spans="1:32" ht="16.5" customHeight="1">
      <c r="A49" s="36"/>
      <c r="B49" s="42" t="s">
        <v>50</v>
      </c>
      <c r="C49" s="38">
        <f t="shared" si="6"/>
        <v>0</v>
      </c>
      <c r="D49" s="39">
        <f t="shared" si="8"/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f t="shared" si="7"/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218">
        <v>0</v>
      </c>
      <c r="AD49" s="218">
        <v>0</v>
      </c>
      <c r="AE49" s="43" t="s">
        <v>50</v>
      </c>
      <c r="AF49" s="41"/>
    </row>
    <row r="50" spans="1:32" ht="16.5" customHeight="1">
      <c r="A50" s="36"/>
      <c r="B50" s="42" t="s">
        <v>51</v>
      </c>
      <c r="C50" s="38">
        <f t="shared" si="6"/>
        <v>311</v>
      </c>
      <c r="D50" s="39">
        <f t="shared" si="8"/>
        <v>177</v>
      </c>
      <c r="E50" s="39">
        <v>156</v>
      </c>
      <c r="F50" s="39">
        <v>21</v>
      </c>
      <c r="G50" s="39">
        <v>0</v>
      </c>
      <c r="H50" s="39">
        <v>0</v>
      </c>
      <c r="I50" s="39">
        <v>0</v>
      </c>
      <c r="J50" s="39">
        <v>0</v>
      </c>
      <c r="K50" s="39">
        <v>72</v>
      </c>
      <c r="L50" s="39">
        <v>7</v>
      </c>
      <c r="M50" s="39">
        <v>2</v>
      </c>
      <c r="N50" s="39">
        <v>2</v>
      </c>
      <c r="O50" s="39">
        <v>40</v>
      </c>
      <c r="P50" s="39">
        <v>0</v>
      </c>
      <c r="Q50" s="39">
        <v>11</v>
      </c>
      <c r="R50" s="39">
        <v>0</v>
      </c>
      <c r="S50" s="39">
        <f t="shared" si="7"/>
        <v>0</v>
      </c>
      <c r="T50" s="39">
        <v>0</v>
      </c>
      <c r="U50" s="39">
        <v>0</v>
      </c>
      <c r="V50" s="39">
        <v>0</v>
      </c>
      <c r="W50" s="39">
        <v>0</v>
      </c>
      <c r="X50" s="39">
        <v>4</v>
      </c>
      <c r="Y50" s="39">
        <v>171</v>
      </c>
      <c r="Z50" s="39">
        <v>21</v>
      </c>
      <c r="AA50" s="39">
        <v>17</v>
      </c>
      <c r="AB50" s="39">
        <v>2</v>
      </c>
      <c r="AC50" s="217">
        <f t="shared" si="5"/>
        <v>56.9</v>
      </c>
      <c r="AD50" s="217">
        <f>ROUND((O50+S50)/C50*100,1)</f>
        <v>12.9</v>
      </c>
      <c r="AE50" s="43" t="s">
        <v>51</v>
      </c>
      <c r="AF50" s="41"/>
    </row>
    <row r="51" spans="1:35" s="32" customFormat="1" ht="16.5" customHeight="1">
      <c r="A51" s="276" t="s">
        <v>204</v>
      </c>
      <c r="B51" s="276"/>
      <c r="C51" s="30">
        <f t="shared" si="6"/>
        <v>499</v>
      </c>
      <c r="D51" s="44">
        <f t="shared" si="8"/>
        <v>223</v>
      </c>
      <c r="E51" s="31">
        <f aca="true" t="shared" si="19" ref="E51:R51">SUM(E52:E55)</f>
        <v>206</v>
      </c>
      <c r="F51" s="31">
        <f t="shared" si="19"/>
        <v>17</v>
      </c>
      <c r="G51" s="31">
        <f t="shared" si="19"/>
        <v>0</v>
      </c>
      <c r="H51" s="31">
        <f t="shared" si="19"/>
        <v>0</v>
      </c>
      <c r="I51" s="31">
        <f t="shared" si="19"/>
        <v>0</v>
      </c>
      <c r="J51" s="31">
        <f t="shared" si="19"/>
        <v>0</v>
      </c>
      <c r="K51" s="31">
        <f t="shared" si="19"/>
        <v>48</v>
      </c>
      <c r="L51" s="31">
        <f t="shared" si="19"/>
        <v>32</v>
      </c>
      <c r="M51" s="31">
        <f t="shared" si="19"/>
        <v>8</v>
      </c>
      <c r="N51" s="31">
        <f t="shared" si="19"/>
        <v>5</v>
      </c>
      <c r="O51" s="31">
        <f t="shared" si="19"/>
        <v>136</v>
      </c>
      <c r="P51" s="31">
        <f t="shared" si="19"/>
        <v>8</v>
      </c>
      <c r="Q51" s="31">
        <f t="shared" si="19"/>
        <v>39</v>
      </c>
      <c r="R51" s="31">
        <f t="shared" si="19"/>
        <v>0</v>
      </c>
      <c r="S51" s="44">
        <f t="shared" si="7"/>
        <v>0</v>
      </c>
      <c r="T51" s="31">
        <f aca="true" t="shared" si="20" ref="T51:AB51">SUM(T52:T55)</f>
        <v>0</v>
      </c>
      <c r="U51" s="31">
        <f t="shared" si="20"/>
        <v>0</v>
      </c>
      <c r="V51" s="31">
        <f t="shared" si="20"/>
        <v>0</v>
      </c>
      <c r="W51" s="31">
        <f t="shared" si="20"/>
        <v>0</v>
      </c>
      <c r="X51" s="31">
        <f t="shared" si="20"/>
        <v>8</v>
      </c>
      <c r="Y51" s="31">
        <f t="shared" si="20"/>
        <v>241</v>
      </c>
      <c r="Z51" s="31">
        <f t="shared" si="20"/>
        <v>17</v>
      </c>
      <c r="AA51" s="31">
        <f t="shared" si="20"/>
        <v>18</v>
      </c>
      <c r="AB51" s="31">
        <f t="shared" si="20"/>
        <v>0</v>
      </c>
      <c r="AC51" s="216">
        <f t="shared" si="5"/>
        <v>44.7</v>
      </c>
      <c r="AD51" s="216">
        <f>ROUND((O51+S51)/C51*100,1)</f>
        <v>27.3</v>
      </c>
      <c r="AE51" s="270" t="s">
        <v>204</v>
      </c>
      <c r="AF51" s="271"/>
      <c r="AH51" s="25"/>
      <c r="AI51" s="25"/>
    </row>
    <row r="52" spans="1:32" ht="16.5" customHeight="1">
      <c r="A52" s="36"/>
      <c r="B52" s="42" t="s">
        <v>52</v>
      </c>
      <c r="C52" s="38">
        <f t="shared" si="6"/>
        <v>198</v>
      </c>
      <c r="D52" s="39">
        <f t="shared" si="8"/>
        <v>34</v>
      </c>
      <c r="E52" s="39">
        <v>30</v>
      </c>
      <c r="F52" s="39">
        <v>4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32</v>
      </c>
      <c r="M52" s="39">
        <v>1</v>
      </c>
      <c r="N52" s="39">
        <v>4</v>
      </c>
      <c r="O52" s="39">
        <v>111</v>
      </c>
      <c r="P52" s="39">
        <v>3</v>
      </c>
      <c r="Q52" s="39">
        <v>13</v>
      </c>
      <c r="R52" s="39">
        <v>0</v>
      </c>
      <c r="S52" s="39">
        <f t="shared" si="7"/>
        <v>0</v>
      </c>
      <c r="T52" s="39">
        <v>0</v>
      </c>
      <c r="U52" s="39">
        <v>0</v>
      </c>
      <c r="V52" s="39">
        <v>0</v>
      </c>
      <c r="W52" s="39">
        <v>0</v>
      </c>
      <c r="X52" s="39">
        <v>7</v>
      </c>
      <c r="Y52" s="39">
        <v>30</v>
      </c>
      <c r="Z52" s="39">
        <v>4</v>
      </c>
      <c r="AA52" s="39">
        <v>0</v>
      </c>
      <c r="AB52" s="39">
        <v>0</v>
      </c>
      <c r="AC52" s="217">
        <f t="shared" si="5"/>
        <v>17.2</v>
      </c>
      <c r="AD52" s="217">
        <f>ROUND((O52+S52)/C52*100,1)</f>
        <v>56.1</v>
      </c>
      <c r="AE52" s="43" t="s">
        <v>52</v>
      </c>
      <c r="AF52" s="41"/>
    </row>
    <row r="53" spans="1:32" ht="16.5" customHeight="1">
      <c r="A53" s="36"/>
      <c r="B53" s="42" t="s">
        <v>53</v>
      </c>
      <c r="C53" s="38">
        <f t="shared" si="6"/>
        <v>26</v>
      </c>
      <c r="D53" s="39">
        <f t="shared" si="8"/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6</v>
      </c>
      <c r="N53" s="39">
        <v>1</v>
      </c>
      <c r="O53" s="39">
        <v>16</v>
      </c>
      <c r="P53" s="39">
        <v>0</v>
      </c>
      <c r="Q53" s="39">
        <v>3</v>
      </c>
      <c r="R53" s="39">
        <v>0</v>
      </c>
      <c r="S53" s="39">
        <f t="shared" si="7"/>
        <v>0</v>
      </c>
      <c r="T53" s="39">
        <v>0</v>
      </c>
      <c r="U53" s="39">
        <v>0</v>
      </c>
      <c r="V53" s="39">
        <v>0</v>
      </c>
      <c r="W53" s="39">
        <v>0</v>
      </c>
      <c r="X53" s="39">
        <v>1</v>
      </c>
      <c r="Y53" s="39">
        <v>0</v>
      </c>
      <c r="Z53" s="39">
        <v>0</v>
      </c>
      <c r="AA53" s="39">
        <v>0</v>
      </c>
      <c r="AB53" s="39">
        <v>0</v>
      </c>
      <c r="AC53" s="218">
        <v>0</v>
      </c>
      <c r="AD53" s="217">
        <f>ROUND((O53+S53)/C53*100,1)</f>
        <v>61.5</v>
      </c>
      <c r="AE53" s="43" t="s">
        <v>53</v>
      </c>
      <c r="AF53" s="41"/>
    </row>
    <row r="54" spans="1:32" ht="16.5" customHeight="1">
      <c r="A54" s="36"/>
      <c r="B54" s="42" t="s">
        <v>54</v>
      </c>
      <c r="C54" s="38">
        <f t="shared" si="6"/>
        <v>275</v>
      </c>
      <c r="D54" s="39">
        <f t="shared" si="8"/>
        <v>189</v>
      </c>
      <c r="E54" s="39">
        <v>176</v>
      </c>
      <c r="F54" s="39">
        <v>13</v>
      </c>
      <c r="G54" s="39">
        <v>0</v>
      </c>
      <c r="H54" s="39">
        <v>0</v>
      </c>
      <c r="I54" s="39">
        <v>0</v>
      </c>
      <c r="J54" s="39">
        <v>0</v>
      </c>
      <c r="K54" s="39">
        <v>48</v>
      </c>
      <c r="L54" s="39">
        <v>0</v>
      </c>
      <c r="M54" s="39">
        <v>1</v>
      </c>
      <c r="N54" s="39">
        <v>0</v>
      </c>
      <c r="O54" s="39">
        <v>9</v>
      </c>
      <c r="P54" s="39">
        <v>5</v>
      </c>
      <c r="Q54" s="39">
        <v>23</v>
      </c>
      <c r="R54" s="39">
        <v>0</v>
      </c>
      <c r="S54" s="39">
        <f t="shared" si="7"/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211</v>
      </c>
      <c r="Z54" s="39">
        <v>13</v>
      </c>
      <c r="AA54" s="39">
        <v>18</v>
      </c>
      <c r="AB54" s="39">
        <v>0</v>
      </c>
      <c r="AC54" s="217">
        <f t="shared" si="5"/>
        <v>68.7</v>
      </c>
      <c r="AD54" s="217">
        <f>ROUND((O54+S54)/C54*100,1)</f>
        <v>3.3</v>
      </c>
      <c r="AE54" s="43" t="s">
        <v>54</v>
      </c>
      <c r="AF54" s="41"/>
    </row>
    <row r="55" spans="1:32" ht="16.5" customHeight="1">
      <c r="A55" s="36"/>
      <c r="B55" s="42" t="s">
        <v>55</v>
      </c>
      <c r="C55" s="38">
        <f t="shared" si="6"/>
        <v>0</v>
      </c>
      <c r="D55" s="39">
        <f t="shared" si="8"/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f t="shared" si="7"/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218">
        <v>0</v>
      </c>
      <c r="AD55" s="218">
        <v>0</v>
      </c>
      <c r="AE55" s="43" t="s">
        <v>55</v>
      </c>
      <c r="AF55" s="41"/>
    </row>
    <row r="56" spans="1:35" s="45" customFormat="1" ht="16.5" customHeight="1">
      <c r="A56" s="276" t="s">
        <v>205</v>
      </c>
      <c r="B56" s="276"/>
      <c r="C56" s="30">
        <f t="shared" si="6"/>
        <v>248</v>
      </c>
      <c r="D56" s="44">
        <f t="shared" si="8"/>
        <v>51</v>
      </c>
      <c r="E56" s="31">
        <f aca="true" t="shared" si="21" ref="E56:R56">SUM(E57:E58)</f>
        <v>33</v>
      </c>
      <c r="F56" s="31">
        <f t="shared" si="21"/>
        <v>17</v>
      </c>
      <c r="G56" s="31">
        <f t="shared" si="21"/>
        <v>1</v>
      </c>
      <c r="H56" s="31">
        <f t="shared" si="21"/>
        <v>0</v>
      </c>
      <c r="I56" s="31">
        <f t="shared" si="21"/>
        <v>0</v>
      </c>
      <c r="J56" s="31">
        <f t="shared" si="21"/>
        <v>0</v>
      </c>
      <c r="K56" s="31">
        <f t="shared" si="21"/>
        <v>34</v>
      </c>
      <c r="L56" s="31">
        <f t="shared" si="21"/>
        <v>0</v>
      </c>
      <c r="M56" s="31">
        <f t="shared" si="21"/>
        <v>1</v>
      </c>
      <c r="N56" s="31">
        <f t="shared" si="21"/>
        <v>3</v>
      </c>
      <c r="O56" s="31">
        <f t="shared" si="21"/>
        <v>153</v>
      </c>
      <c r="P56" s="31">
        <f t="shared" si="21"/>
        <v>3</v>
      </c>
      <c r="Q56" s="31">
        <f t="shared" si="21"/>
        <v>3</v>
      </c>
      <c r="R56" s="31">
        <f t="shared" si="21"/>
        <v>0</v>
      </c>
      <c r="S56" s="44">
        <f t="shared" si="7"/>
        <v>1</v>
      </c>
      <c r="T56" s="31">
        <f aca="true" t="shared" si="22" ref="T56:AB56">SUM(T57:T58)</f>
        <v>1</v>
      </c>
      <c r="U56" s="31">
        <f t="shared" si="22"/>
        <v>0</v>
      </c>
      <c r="V56" s="31">
        <f t="shared" si="22"/>
        <v>0</v>
      </c>
      <c r="W56" s="31">
        <f t="shared" si="22"/>
        <v>0</v>
      </c>
      <c r="X56" s="31">
        <f t="shared" si="22"/>
        <v>18</v>
      </c>
      <c r="Y56" s="31">
        <f t="shared" si="22"/>
        <v>35</v>
      </c>
      <c r="Z56" s="31">
        <f t="shared" si="22"/>
        <v>17</v>
      </c>
      <c r="AA56" s="31">
        <f t="shared" si="22"/>
        <v>0</v>
      </c>
      <c r="AB56" s="31">
        <f t="shared" si="22"/>
        <v>0</v>
      </c>
      <c r="AC56" s="216">
        <f t="shared" si="5"/>
        <v>20.6</v>
      </c>
      <c r="AD56" s="216">
        <f>ROUND((O56+S56)/C56*100,1)</f>
        <v>62.1</v>
      </c>
      <c r="AE56" s="270" t="s">
        <v>205</v>
      </c>
      <c r="AF56" s="271"/>
      <c r="AH56" s="25"/>
      <c r="AI56" s="25"/>
    </row>
    <row r="57" spans="1:32" ht="16.5" customHeight="1">
      <c r="A57" s="36"/>
      <c r="B57" s="42" t="s">
        <v>56</v>
      </c>
      <c r="C57" s="38">
        <f t="shared" si="6"/>
        <v>97</v>
      </c>
      <c r="D57" s="39">
        <f t="shared" si="8"/>
        <v>7</v>
      </c>
      <c r="E57" s="39">
        <v>4</v>
      </c>
      <c r="F57" s="39">
        <v>3</v>
      </c>
      <c r="G57" s="39">
        <v>0</v>
      </c>
      <c r="H57" s="39">
        <v>0</v>
      </c>
      <c r="I57" s="39">
        <v>0</v>
      </c>
      <c r="J57" s="39">
        <v>0</v>
      </c>
      <c r="K57" s="39">
        <v>9</v>
      </c>
      <c r="L57" s="39">
        <v>0</v>
      </c>
      <c r="M57" s="39">
        <v>0</v>
      </c>
      <c r="N57" s="39">
        <v>3</v>
      </c>
      <c r="O57" s="39">
        <v>74</v>
      </c>
      <c r="P57" s="39">
        <v>3</v>
      </c>
      <c r="Q57" s="39">
        <v>1</v>
      </c>
      <c r="R57" s="39">
        <v>0</v>
      </c>
      <c r="S57" s="39">
        <f t="shared" si="7"/>
        <v>1</v>
      </c>
      <c r="T57" s="39">
        <v>1</v>
      </c>
      <c r="U57" s="39">
        <v>0</v>
      </c>
      <c r="V57" s="39">
        <v>0</v>
      </c>
      <c r="W57" s="39">
        <v>0</v>
      </c>
      <c r="X57" s="39">
        <v>10</v>
      </c>
      <c r="Y57" s="39">
        <v>4</v>
      </c>
      <c r="Z57" s="39">
        <v>3</v>
      </c>
      <c r="AA57" s="39">
        <v>0</v>
      </c>
      <c r="AB57" s="39">
        <v>0</v>
      </c>
      <c r="AC57" s="217">
        <f t="shared" si="5"/>
        <v>7.2</v>
      </c>
      <c r="AD57" s="217">
        <f>ROUND((O57+S57)/C57*100,1)</f>
        <v>77.3</v>
      </c>
      <c r="AE57" s="43" t="s">
        <v>56</v>
      </c>
      <c r="AF57" s="41"/>
    </row>
    <row r="58" spans="1:35" s="8" customFormat="1" ht="16.5" customHeight="1">
      <c r="A58" s="36"/>
      <c r="B58" s="42" t="s">
        <v>76</v>
      </c>
      <c r="C58" s="38">
        <f t="shared" si="6"/>
        <v>151</v>
      </c>
      <c r="D58" s="39">
        <f t="shared" si="8"/>
        <v>44</v>
      </c>
      <c r="E58" s="39">
        <v>29</v>
      </c>
      <c r="F58" s="39">
        <v>14</v>
      </c>
      <c r="G58" s="39">
        <v>1</v>
      </c>
      <c r="H58" s="39">
        <v>0</v>
      </c>
      <c r="I58" s="39">
        <v>0</v>
      </c>
      <c r="J58" s="39">
        <v>0</v>
      </c>
      <c r="K58" s="39">
        <v>25</v>
      </c>
      <c r="L58" s="39">
        <v>0</v>
      </c>
      <c r="M58" s="39">
        <v>1</v>
      </c>
      <c r="N58" s="39">
        <v>0</v>
      </c>
      <c r="O58" s="39">
        <v>79</v>
      </c>
      <c r="P58" s="39">
        <v>0</v>
      </c>
      <c r="Q58" s="39">
        <v>2</v>
      </c>
      <c r="R58" s="39">
        <v>0</v>
      </c>
      <c r="S58" s="39">
        <f t="shared" si="7"/>
        <v>0</v>
      </c>
      <c r="T58" s="39">
        <v>0</v>
      </c>
      <c r="U58" s="39">
        <v>0</v>
      </c>
      <c r="V58" s="39">
        <v>0</v>
      </c>
      <c r="W58" s="39">
        <v>0</v>
      </c>
      <c r="X58" s="39">
        <v>8</v>
      </c>
      <c r="Y58" s="39">
        <v>31</v>
      </c>
      <c r="Z58" s="39">
        <v>14</v>
      </c>
      <c r="AA58" s="39">
        <v>0</v>
      </c>
      <c r="AB58" s="39">
        <v>0</v>
      </c>
      <c r="AC58" s="217">
        <f t="shared" si="5"/>
        <v>29.1</v>
      </c>
      <c r="AD58" s="217">
        <f>ROUND((O58+S58)/C58*100,1)</f>
        <v>52.3</v>
      </c>
      <c r="AE58" s="43" t="s">
        <v>76</v>
      </c>
      <c r="AF58" s="41"/>
      <c r="AH58" s="5"/>
      <c r="AI58" s="5"/>
    </row>
    <row r="59" spans="1:35" s="32" customFormat="1" ht="16.5" customHeight="1">
      <c r="A59" s="276" t="s">
        <v>206</v>
      </c>
      <c r="B59" s="301"/>
      <c r="C59" s="30">
        <f t="shared" si="6"/>
        <v>414</v>
      </c>
      <c r="D59" s="44">
        <f t="shared" si="8"/>
        <v>103</v>
      </c>
      <c r="E59" s="31">
        <f aca="true" t="shared" si="23" ref="E59:R59">SUM(E60:E61)</f>
        <v>66</v>
      </c>
      <c r="F59" s="31">
        <f t="shared" si="23"/>
        <v>37</v>
      </c>
      <c r="G59" s="31">
        <f t="shared" si="23"/>
        <v>0</v>
      </c>
      <c r="H59" s="31">
        <f t="shared" si="23"/>
        <v>0</v>
      </c>
      <c r="I59" s="31">
        <f t="shared" si="23"/>
        <v>0</v>
      </c>
      <c r="J59" s="31">
        <f t="shared" si="23"/>
        <v>0</v>
      </c>
      <c r="K59" s="31">
        <f t="shared" si="23"/>
        <v>86</v>
      </c>
      <c r="L59" s="31">
        <f t="shared" si="23"/>
        <v>4</v>
      </c>
      <c r="M59" s="31">
        <f t="shared" si="23"/>
        <v>6</v>
      </c>
      <c r="N59" s="31">
        <f t="shared" si="23"/>
        <v>10</v>
      </c>
      <c r="O59" s="31">
        <f t="shared" si="23"/>
        <v>200</v>
      </c>
      <c r="P59" s="31">
        <f t="shared" si="23"/>
        <v>2</v>
      </c>
      <c r="Q59" s="31">
        <f t="shared" si="23"/>
        <v>2</v>
      </c>
      <c r="R59" s="31">
        <f t="shared" si="23"/>
        <v>1</v>
      </c>
      <c r="S59" s="44">
        <f t="shared" si="7"/>
        <v>0</v>
      </c>
      <c r="T59" s="31">
        <f aca="true" t="shared" si="24" ref="T59:AB59">SUM(T60:T61)</f>
        <v>0</v>
      </c>
      <c r="U59" s="31">
        <f t="shared" si="24"/>
        <v>0</v>
      </c>
      <c r="V59" s="31">
        <f t="shared" si="24"/>
        <v>0</v>
      </c>
      <c r="W59" s="31">
        <f t="shared" si="24"/>
        <v>0</v>
      </c>
      <c r="X59" s="31">
        <f t="shared" si="24"/>
        <v>12</v>
      </c>
      <c r="Y59" s="31">
        <f t="shared" si="24"/>
        <v>66</v>
      </c>
      <c r="Z59" s="31">
        <f t="shared" si="24"/>
        <v>55</v>
      </c>
      <c r="AA59" s="31">
        <f t="shared" si="24"/>
        <v>0</v>
      </c>
      <c r="AB59" s="31">
        <f t="shared" si="24"/>
        <v>0</v>
      </c>
      <c r="AC59" s="216">
        <f t="shared" si="5"/>
        <v>24.9</v>
      </c>
      <c r="AD59" s="216">
        <f aca="true" t="shared" si="25" ref="AD59:AD66">ROUND((O59+S59)/C59*100,1)</f>
        <v>48.3</v>
      </c>
      <c r="AE59" s="270" t="s">
        <v>206</v>
      </c>
      <c r="AF59" s="275"/>
      <c r="AH59" s="25"/>
      <c r="AI59" s="25"/>
    </row>
    <row r="60" spans="1:32" ht="16.5" customHeight="1">
      <c r="A60" s="46"/>
      <c r="B60" s="42" t="s">
        <v>57</v>
      </c>
      <c r="C60" s="38">
        <f t="shared" si="6"/>
        <v>168</v>
      </c>
      <c r="D60" s="39">
        <f t="shared" si="8"/>
        <v>45</v>
      </c>
      <c r="E60" s="39">
        <v>27</v>
      </c>
      <c r="F60" s="39">
        <v>18</v>
      </c>
      <c r="G60" s="39">
        <v>0</v>
      </c>
      <c r="H60" s="39">
        <v>0</v>
      </c>
      <c r="I60" s="39">
        <v>0</v>
      </c>
      <c r="J60" s="39">
        <v>0</v>
      </c>
      <c r="K60" s="39">
        <v>36</v>
      </c>
      <c r="L60" s="39">
        <v>4</v>
      </c>
      <c r="M60" s="39">
        <v>5</v>
      </c>
      <c r="N60" s="39">
        <v>3</v>
      </c>
      <c r="O60" s="39">
        <v>73</v>
      </c>
      <c r="P60" s="39">
        <v>2</v>
      </c>
      <c r="Q60" s="39">
        <v>0</v>
      </c>
      <c r="R60" s="39">
        <v>0</v>
      </c>
      <c r="S60" s="39">
        <f t="shared" si="7"/>
        <v>0</v>
      </c>
      <c r="T60" s="39">
        <v>0</v>
      </c>
      <c r="U60" s="39">
        <v>0</v>
      </c>
      <c r="V60" s="39">
        <v>0</v>
      </c>
      <c r="W60" s="39">
        <v>0</v>
      </c>
      <c r="X60" s="39">
        <v>8</v>
      </c>
      <c r="Y60" s="39">
        <v>27</v>
      </c>
      <c r="Z60" s="39">
        <v>36</v>
      </c>
      <c r="AA60" s="39">
        <v>0</v>
      </c>
      <c r="AB60" s="39">
        <v>0</v>
      </c>
      <c r="AC60" s="217">
        <f t="shared" si="5"/>
        <v>26.8</v>
      </c>
      <c r="AD60" s="217">
        <f t="shared" si="25"/>
        <v>43.5</v>
      </c>
      <c r="AE60" s="43" t="s">
        <v>57</v>
      </c>
      <c r="AF60" s="41"/>
    </row>
    <row r="61" spans="1:32" ht="16.5" customHeight="1">
      <c r="A61" s="46"/>
      <c r="B61" s="42" t="s">
        <v>189</v>
      </c>
      <c r="C61" s="38">
        <f t="shared" si="6"/>
        <v>246</v>
      </c>
      <c r="D61" s="39">
        <f t="shared" si="8"/>
        <v>58</v>
      </c>
      <c r="E61" s="39">
        <v>39</v>
      </c>
      <c r="F61" s="39">
        <v>19</v>
      </c>
      <c r="G61" s="39">
        <v>0</v>
      </c>
      <c r="H61" s="39">
        <v>0</v>
      </c>
      <c r="I61" s="39">
        <v>0</v>
      </c>
      <c r="J61" s="39">
        <v>0</v>
      </c>
      <c r="K61" s="39">
        <v>50</v>
      </c>
      <c r="L61" s="39">
        <v>0</v>
      </c>
      <c r="M61" s="39">
        <v>1</v>
      </c>
      <c r="N61" s="39">
        <v>7</v>
      </c>
      <c r="O61" s="39">
        <v>127</v>
      </c>
      <c r="P61" s="39">
        <v>0</v>
      </c>
      <c r="Q61" s="39">
        <v>2</v>
      </c>
      <c r="R61" s="39">
        <v>1</v>
      </c>
      <c r="S61" s="39">
        <f t="shared" si="7"/>
        <v>0</v>
      </c>
      <c r="T61" s="39">
        <v>0</v>
      </c>
      <c r="U61" s="39">
        <v>0</v>
      </c>
      <c r="V61" s="39">
        <v>0</v>
      </c>
      <c r="W61" s="39">
        <v>0</v>
      </c>
      <c r="X61" s="39">
        <v>4</v>
      </c>
      <c r="Y61" s="39">
        <v>39</v>
      </c>
      <c r="Z61" s="39">
        <v>19</v>
      </c>
      <c r="AA61" s="39">
        <v>0</v>
      </c>
      <c r="AB61" s="39">
        <v>0</v>
      </c>
      <c r="AC61" s="217">
        <f t="shared" si="5"/>
        <v>23.6</v>
      </c>
      <c r="AD61" s="217">
        <f t="shared" si="25"/>
        <v>51.6</v>
      </c>
      <c r="AE61" s="43" t="s">
        <v>189</v>
      </c>
      <c r="AF61" s="41"/>
    </row>
    <row r="62" spans="1:35" s="32" customFormat="1" ht="16.5" customHeight="1">
      <c r="A62" s="276" t="s">
        <v>207</v>
      </c>
      <c r="B62" s="276"/>
      <c r="C62" s="30">
        <f t="shared" si="6"/>
        <v>36</v>
      </c>
      <c r="D62" s="44">
        <f>SUM(E62:J62)</f>
        <v>4</v>
      </c>
      <c r="E62" s="31">
        <f aca="true" t="shared" si="26" ref="E62:R62">E63</f>
        <v>3</v>
      </c>
      <c r="F62" s="31">
        <f t="shared" si="26"/>
        <v>1</v>
      </c>
      <c r="G62" s="31">
        <f t="shared" si="26"/>
        <v>0</v>
      </c>
      <c r="H62" s="31">
        <f t="shared" si="26"/>
        <v>0</v>
      </c>
      <c r="I62" s="31">
        <f t="shared" si="26"/>
        <v>0</v>
      </c>
      <c r="J62" s="31">
        <f t="shared" si="26"/>
        <v>0</v>
      </c>
      <c r="K62" s="31">
        <f t="shared" si="26"/>
        <v>2</v>
      </c>
      <c r="L62" s="31">
        <f t="shared" si="26"/>
        <v>0</v>
      </c>
      <c r="M62" s="31">
        <f t="shared" si="26"/>
        <v>0</v>
      </c>
      <c r="N62" s="31">
        <f t="shared" si="26"/>
        <v>0</v>
      </c>
      <c r="O62" s="31">
        <f t="shared" si="26"/>
        <v>28</v>
      </c>
      <c r="P62" s="31">
        <f t="shared" si="26"/>
        <v>0</v>
      </c>
      <c r="Q62" s="31">
        <f t="shared" si="26"/>
        <v>2</v>
      </c>
      <c r="R62" s="31">
        <f t="shared" si="26"/>
        <v>0</v>
      </c>
      <c r="S62" s="44">
        <f t="shared" si="7"/>
        <v>0</v>
      </c>
      <c r="T62" s="31">
        <f aca="true" t="shared" si="27" ref="T62:AB62">T63</f>
        <v>0</v>
      </c>
      <c r="U62" s="31">
        <f t="shared" si="27"/>
        <v>0</v>
      </c>
      <c r="V62" s="31">
        <f t="shared" si="27"/>
        <v>0</v>
      </c>
      <c r="W62" s="31">
        <f t="shared" si="27"/>
        <v>0</v>
      </c>
      <c r="X62" s="31">
        <f t="shared" si="27"/>
        <v>1</v>
      </c>
      <c r="Y62" s="31">
        <f t="shared" si="27"/>
        <v>3</v>
      </c>
      <c r="Z62" s="31">
        <f t="shared" si="27"/>
        <v>1</v>
      </c>
      <c r="AA62" s="31">
        <f t="shared" si="27"/>
        <v>0</v>
      </c>
      <c r="AB62" s="31">
        <f t="shared" si="27"/>
        <v>0</v>
      </c>
      <c r="AC62" s="216">
        <f t="shared" si="5"/>
        <v>11.1</v>
      </c>
      <c r="AD62" s="216">
        <f t="shared" si="25"/>
        <v>77.8</v>
      </c>
      <c r="AE62" s="270" t="s">
        <v>207</v>
      </c>
      <c r="AF62" s="271"/>
      <c r="AH62" s="25"/>
      <c r="AI62" s="25"/>
    </row>
    <row r="63" spans="1:32" ht="16.5" customHeight="1">
      <c r="A63" s="46"/>
      <c r="B63" s="42" t="s">
        <v>58</v>
      </c>
      <c r="C63" s="38">
        <f t="shared" si="6"/>
        <v>36</v>
      </c>
      <c r="D63" s="39">
        <f t="shared" si="8"/>
        <v>4</v>
      </c>
      <c r="E63" s="39">
        <v>3</v>
      </c>
      <c r="F63" s="39">
        <v>1</v>
      </c>
      <c r="G63" s="39">
        <v>0</v>
      </c>
      <c r="H63" s="39">
        <v>0</v>
      </c>
      <c r="I63" s="39">
        <v>0</v>
      </c>
      <c r="J63" s="39">
        <v>0</v>
      </c>
      <c r="K63" s="39">
        <v>2</v>
      </c>
      <c r="L63" s="39">
        <v>0</v>
      </c>
      <c r="M63" s="39">
        <v>0</v>
      </c>
      <c r="N63" s="39">
        <v>0</v>
      </c>
      <c r="O63" s="39">
        <v>28</v>
      </c>
      <c r="P63" s="39">
        <v>0</v>
      </c>
      <c r="Q63" s="39">
        <v>2</v>
      </c>
      <c r="R63" s="39">
        <v>0</v>
      </c>
      <c r="S63" s="39">
        <f t="shared" si="7"/>
        <v>0</v>
      </c>
      <c r="T63" s="39">
        <v>0</v>
      </c>
      <c r="U63" s="39">
        <v>0</v>
      </c>
      <c r="V63" s="39">
        <v>0</v>
      </c>
      <c r="W63" s="39">
        <v>0</v>
      </c>
      <c r="X63" s="39">
        <v>1</v>
      </c>
      <c r="Y63" s="39">
        <v>3</v>
      </c>
      <c r="Z63" s="39">
        <v>1</v>
      </c>
      <c r="AA63" s="39">
        <f>AH63</f>
        <v>0</v>
      </c>
      <c r="AB63" s="39">
        <f>AI63</f>
        <v>0</v>
      </c>
      <c r="AC63" s="217">
        <f t="shared" si="5"/>
        <v>11.1</v>
      </c>
      <c r="AD63" s="217">
        <f t="shared" si="25"/>
        <v>77.8</v>
      </c>
      <c r="AE63" s="43" t="s">
        <v>58</v>
      </c>
      <c r="AF63" s="41"/>
    </row>
    <row r="64" spans="1:35" s="45" customFormat="1" ht="16.5" customHeight="1">
      <c r="A64" s="276" t="s">
        <v>208</v>
      </c>
      <c r="B64" s="300"/>
      <c r="C64" s="31">
        <f t="shared" si="6"/>
        <v>292</v>
      </c>
      <c r="D64" s="44">
        <f>SUM(E64:J64)</f>
        <v>56</v>
      </c>
      <c r="E64" s="31">
        <f aca="true" t="shared" si="28" ref="E64:R64">SUM(E65:E66)</f>
        <v>42</v>
      </c>
      <c r="F64" s="31">
        <f t="shared" si="28"/>
        <v>14</v>
      </c>
      <c r="G64" s="31">
        <f t="shared" si="28"/>
        <v>0</v>
      </c>
      <c r="H64" s="31">
        <f t="shared" si="28"/>
        <v>0</v>
      </c>
      <c r="I64" s="31">
        <f t="shared" si="28"/>
        <v>0</v>
      </c>
      <c r="J64" s="31">
        <f t="shared" si="28"/>
        <v>0</v>
      </c>
      <c r="K64" s="31">
        <f t="shared" si="28"/>
        <v>72</v>
      </c>
      <c r="L64" s="31">
        <f t="shared" si="28"/>
        <v>3</v>
      </c>
      <c r="M64" s="31">
        <f t="shared" si="28"/>
        <v>10</v>
      </c>
      <c r="N64" s="31">
        <f t="shared" si="28"/>
        <v>8</v>
      </c>
      <c r="O64" s="31">
        <f t="shared" si="28"/>
        <v>134</v>
      </c>
      <c r="P64" s="31">
        <f t="shared" si="28"/>
        <v>1</v>
      </c>
      <c r="Q64" s="31">
        <f t="shared" si="28"/>
        <v>8</v>
      </c>
      <c r="R64" s="31">
        <f t="shared" si="28"/>
        <v>0</v>
      </c>
      <c r="S64" s="44">
        <f t="shared" si="7"/>
        <v>0</v>
      </c>
      <c r="T64" s="31">
        <f aca="true" t="shared" si="29" ref="T64:AB64">SUM(T65:T66)</f>
        <v>0</v>
      </c>
      <c r="U64" s="31">
        <f t="shared" si="29"/>
        <v>0</v>
      </c>
      <c r="V64" s="31">
        <f t="shared" si="29"/>
        <v>0</v>
      </c>
      <c r="W64" s="31">
        <f t="shared" si="29"/>
        <v>0</v>
      </c>
      <c r="X64" s="31">
        <f t="shared" si="29"/>
        <v>30</v>
      </c>
      <c r="Y64" s="31">
        <f t="shared" si="29"/>
        <v>42</v>
      </c>
      <c r="Z64" s="31">
        <f t="shared" si="29"/>
        <v>15</v>
      </c>
      <c r="AA64" s="31">
        <f t="shared" si="29"/>
        <v>0</v>
      </c>
      <c r="AB64" s="31">
        <f t="shared" si="29"/>
        <v>0</v>
      </c>
      <c r="AC64" s="216">
        <f t="shared" si="5"/>
        <v>19.2</v>
      </c>
      <c r="AD64" s="216">
        <f t="shared" si="25"/>
        <v>45.9</v>
      </c>
      <c r="AE64" s="270" t="s">
        <v>208</v>
      </c>
      <c r="AF64" s="275"/>
      <c r="AH64" s="25"/>
      <c r="AI64" s="25"/>
    </row>
    <row r="65" spans="1:32" ht="16.5" customHeight="1">
      <c r="A65" s="46"/>
      <c r="B65" s="47" t="s">
        <v>190</v>
      </c>
      <c r="C65" s="48">
        <f t="shared" si="6"/>
        <v>146</v>
      </c>
      <c r="D65" s="39">
        <f t="shared" si="8"/>
        <v>15</v>
      </c>
      <c r="E65" s="39">
        <v>10</v>
      </c>
      <c r="F65" s="39">
        <v>5</v>
      </c>
      <c r="G65" s="39">
        <v>0</v>
      </c>
      <c r="H65" s="39">
        <v>0</v>
      </c>
      <c r="I65" s="39">
        <v>0</v>
      </c>
      <c r="J65" s="39">
        <v>0</v>
      </c>
      <c r="K65" s="39">
        <v>27</v>
      </c>
      <c r="L65" s="39">
        <v>0</v>
      </c>
      <c r="M65" s="39">
        <v>10</v>
      </c>
      <c r="N65" s="39">
        <v>7</v>
      </c>
      <c r="O65" s="39">
        <v>82</v>
      </c>
      <c r="P65" s="39">
        <v>1</v>
      </c>
      <c r="Q65" s="39">
        <v>4</v>
      </c>
      <c r="R65" s="39">
        <v>0</v>
      </c>
      <c r="S65" s="39">
        <f t="shared" si="7"/>
        <v>0</v>
      </c>
      <c r="T65" s="39">
        <v>0</v>
      </c>
      <c r="U65" s="39">
        <v>0</v>
      </c>
      <c r="V65" s="39">
        <v>0</v>
      </c>
      <c r="W65" s="39">
        <v>0</v>
      </c>
      <c r="X65" s="39">
        <v>20</v>
      </c>
      <c r="Y65" s="39">
        <v>10</v>
      </c>
      <c r="Z65" s="39">
        <v>6</v>
      </c>
      <c r="AA65" s="39">
        <f>AH65</f>
        <v>0</v>
      </c>
      <c r="AB65" s="39">
        <f>AI65</f>
        <v>0</v>
      </c>
      <c r="AC65" s="217">
        <f t="shared" si="5"/>
        <v>10.3</v>
      </c>
      <c r="AD65" s="217">
        <f t="shared" si="25"/>
        <v>56.2</v>
      </c>
      <c r="AE65" s="43" t="s">
        <v>190</v>
      </c>
      <c r="AF65" s="41"/>
    </row>
    <row r="66" spans="1:35" s="8" customFormat="1" ht="16.5" customHeight="1">
      <c r="A66" s="46"/>
      <c r="B66" s="47" t="s">
        <v>191</v>
      </c>
      <c r="C66" s="48">
        <f t="shared" si="6"/>
        <v>146</v>
      </c>
      <c r="D66" s="39">
        <f t="shared" si="8"/>
        <v>41</v>
      </c>
      <c r="E66" s="39">
        <v>32</v>
      </c>
      <c r="F66" s="39">
        <v>9</v>
      </c>
      <c r="G66" s="39">
        <v>0</v>
      </c>
      <c r="H66" s="39">
        <v>0</v>
      </c>
      <c r="I66" s="39">
        <v>0</v>
      </c>
      <c r="J66" s="39">
        <v>0</v>
      </c>
      <c r="K66" s="39">
        <v>45</v>
      </c>
      <c r="L66" s="39">
        <v>3</v>
      </c>
      <c r="M66" s="39">
        <v>0</v>
      </c>
      <c r="N66" s="39">
        <v>1</v>
      </c>
      <c r="O66" s="39">
        <v>52</v>
      </c>
      <c r="P66" s="39">
        <v>0</v>
      </c>
      <c r="Q66" s="39">
        <v>4</v>
      </c>
      <c r="R66" s="39">
        <v>0</v>
      </c>
      <c r="S66" s="39">
        <f t="shared" si="7"/>
        <v>0</v>
      </c>
      <c r="T66" s="39">
        <v>0</v>
      </c>
      <c r="U66" s="39">
        <v>0</v>
      </c>
      <c r="V66" s="39">
        <v>0</v>
      </c>
      <c r="W66" s="39">
        <v>0</v>
      </c>
      <c r="X66" s="39">
        <v>10</v>
      </c>
      <c r="Y66" s="39">
        <v>32</v>
      </c>
      <c r="Z66" s="39">
        <v>9</v>
      </c>
      <c r="AA66" s="39">
        <f>AH66</f>
        <v>0</v>
      </c>
      <c r="AB66" s="39">
        <f>AI66</f>
        <v>0</v>
      </c>
      <c r="AC66" s="217">
        <f t="shared" si="5"/>
        <v>28.1</v>
      </c>
      <c r="AD66" s="217">
        <f t="shared" si="25"/>
        <v>35.6</v>
      </c>
      <c r="AE66" s="43" t="s">
        <v>191</v>
      </c>
      <c r="AF66" s="41"/>
      <c r="AH66" s="5"/>
      <c r="AI66" s="5"/>
    </row>
    <row r="67" spans="1:32" s="8" customFormat="1" ht="16.5" customHeight="1">
      <c r="A67" s="6"/>
      <c r="B67" s="4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219"/>
      <c r="AD67" s="219"/>
      <c r="AE67" s="50"/>
      <c r="AF67" s="6"/>
    </row>
    <row r="68" spans="2:30" ht="11.25" customHeight="1">
      <c r="B68" s="52"/>
      <c r="C68" s="52"/>
      <c r="D68" s="52"/>
      <c r="E68" s="52"/>
      <c r="F68" s="52"/>
      <c r="G68" s="52"/>
      <c r="H68" s="52"/>
      <c r="I68" s="52"/>
      <c r="J68" s="52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8"/>
      <c r="AD68" s="58"/>
    </row>
    <row r="69" spans="2:10" ht="11.25" customHeight="1" hidden="1">
      <c r="B69" s="52"/>
      <c r="C69" s="52"/>
      <c r="D69" s="8"/>
      <c r="E69" s="8"/>
      <c r="F69" s="8"/>
      <c r="G69" s="8"/>
      <c r="H69" s="8"/>
      <c r="I69" s="8"/>
      <c r="J69" s="8"/>
    </row>
    <row r="70" spans="2:25" ht="11.25" customHeight="1" hidden="1">
      <c r="B70" s="57"/>
      <c r="C70" s="57" t="s">
        <v>240</v>
      </c>
      <c r="E70" s="5" t="s">
        <v>241</v>
      </c>
      <c r="L70" s="5" t="s">
        <v>242</v>
      </c>
      <c r="X70" s="5" t="s">
        <v>243</v>
      </c>
      <c r="Y70" s="5" t="s">
        <v>244</v>
      </c>
    </row>
    <row r="71" spans="2:3" ht="11.25" customHeight="1">
      <c r="B71" s="57"/>
      <c r="C71" s="57"/>
    </row>
    <row r="72" spans="2:3" ht="11.25" customHeight="1">
      <c r="B72" s="57"/>
      <c r="C72" s="57"/>
    </row>
    <row r="73" spans="2:3" ht="11.25" customHeight="1">
      <c r="B73" s="57"/>
      <c r="C73" s="57"/>
    </row>
    <row r="74" spans="2:3" ht="11.25" customHeight="1">
      <c r="B74" s="57"/>
      <c r="C74" s="57"/>
    </row>
    <row r="75" spans="2:3" ht="11.25" customHeight="1">
      <c r="B75" s="57"/>
      <c r="C75" s="57"/>
    </row>
    <row r="76" spans="2:3" ht="11.25" customHeight="1">
      <c r="B76" s="57"/>
      <c r="C76" s="57"/>
    </row>
    <row r="77" spans="2:3" ht="11.25" customHeight="1">
      <c r="B77" s="57"/>
      <c r="C77" s="57"/>
    </row>
    <row r="78" spans="2:3" ht="11.25" customHeight="1">
      <c r="B78" s="57"/>
      <c r="C78" s="57"/>
    </row>
    <row r="79" spans="2:3" ht="11.25" customHeight="1">
      <c r="B79" s="57"/>
      <c r="C79" s="57"/>
    </row>
    <row r="80" spans="2:3" ht="11.25" customHeight="1">
      <c r="B80" s="57"/>
      <c r="C80" s="57"/>
    </row>
    <row r="81" spans="2:3" ht="11.25" customHeight="1">
      <c r="B81" s="57"/>
      <c r="C81" s="57"/>
    </row>
    <row r="82" spans="2:3" ht="11.25" customHeight="1">
      <c r="B82" s="57"/>
      <c r="C82" s="57"/>
    </row>
  </sheetData>
  <sheetProtection sheet="1" objects="1" scenarios="1" selectLockedCells="1" selectUnlockedCells="1"/>
  <mergeCells count="55">
    <mergeCell ref="AE62:AF62"/>
    <mergeCell ref="A64:B64"/>
    <mergeCell ref="AE64:AF64"/>
    <mergeCell ref="AA12:AA13"/>
    <mergeCell ref="AB12:AB13"/>
    <mergeCell ref="X12:X13"/>
    <mergeCell ref="A59:B59"/>
    <mergeCell ref="A44:B44"/>
    <mergeCell ref="L12:L13"/>
    <mergeCell ref="M12:M13"/>
    <mergeCell ref="A4:B7"/>
    <mergeCell ref="AE4:AF7"/>
    <mergeCell ref="AC4:AC7"/>
    <mergeCell ref="S4:W6"/>
    <mergeCell ref="Y6:Z6"/>
    <mergeCell ref="X4:X7"/>
    <mergeCell ref="AA6:AB6"/>
    <mergeCell ref="Y4:AB5"/>
    <mergeCell ref="A62:B62"/>
    <mergeCell ref="A15:B15"/>
    <mergeCell ref="A34:B34"/>
    <mergeCell ref="A1:N1"/>
    <mergeCell ref="D4:J4"/>
    <mergeCell ref="C4:C7"/>
    <mergeCell ref="K4:K7"/>
    <mergeCell ref="H5:H7"/>
    <mergeCell ref="I5:I7"/>
    <mergeCell ref="D5:D7"/>
    <mergeCell ref="AE56:AF56"/>
    <mergeCell ref="AE59:AF59"/>
    <mergeCell ref="A37:B37"/>
    <mergeCell ref="A42:B42"/>
    <mergeCell ref="A56:B56"/>
    <mergeCell ref="A47:B47"/>
    <mergeCell ref="A51:B51"/>
    <mergeCell ref="AD4:AD7"/>
    <mergeCell ref="AE51:AF51"/>
    <mergeCell ref="AE15:AF15"/>
    <mergeCell ref="AE34:AF34"/>
    <mergeCell ref="AE37:AF37"/>
    <mergeCell ref="AE42:AF42"/>
    <mergeCell ref="AE44:AF44"/>
    <mergeCell ref="AE47:AF47"/>
    <mergeCell ref="J5:J7"/>
    <mergeCell ref="E5:E7"/>
    <mergeCell ref="F5:F7"/>
    <mergeCell ref="G5:G7"/>
    <mergeCell ref="L4:M5"/>
    <mergeCell ref="L6:L7"/>
    <mergeCell ref="M6:M7"/>
    <mergeCell ref="N4:N7"/>
    <mergeCell ref="O4:O7"/>
    <mergeCell ref="Q4:Q7"/>
    <mergeCell ref="R4:R7"/>
    <mergeCell ref="P4:P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2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14" width="7.58203125" style="5" customWidth="1"/>
    <col min="15" max="16" width="6.58203125" style="5" customWidth="1"/>
    <col min="17" max="18" width="5.58203125" style="5" customWidth="1"/>
    <col min="19" max="23" width="4.58203125" style="5" customWidth="1"/>
    <col min="24" max="24" width="7.58203125" style="5" customWidth="1"/>
    <col min="25" max="28" width="5.58203125" style="5" customWidth="1"/>
    <col min="29" max="30" width="7.58203125" style="29" customWidth="1"/>
    <col min="31" max="31" width="8.75" style="5" customWidth="1"/>
    <col min="32" max="32" width="1.328125" style="5" customWidth="1"/>
    <col min="33" max="40" width="0" style="5" hidden="1" customWidth="1"/>
    <col min="41" max="16384" width="8.75" style="5" customWidth="1"/>
  </cols>
  <sheetData>
    <row r="1" spans="1:30" ht="16.5" customHeight="1">
      <c r="A1" s="279" t="s">
        <v>280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"/>
      <c r="P1" s="2"/>
      <c r="Q1" s="2"/>
      <c r="R1" s="3" t="s">
        <v>15</v>
      </c>
      <c r="S1" s="2"/>
      <c r="T1" s="2"/>
      <c r="U1" s="2"/>
      <c r="V1" s="2"/>
      <c r="W1" s="2"/>
      <c r="X1" s="2"/>
      <c r="Y1" s="2"/>
      <c r="Z1" s="2"/>
      <c r="AA1" s="2"/>
      <c r="AB1" s="2"/>
      <c r="AC1" s="209"/>
      <c r="AD1" s="209"/>
    </row>
    <row r="2" spans="1:30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09"/>
      <c r="AD2" s="209"/>
    </row>
    <row r="3" spans="1:32" ht="16.5" customHeight="1">
      <c r="A3" s="3" t="s">
        <v>102</v>
      </c>
      <c r="C3" s="51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 t="s">
        <v>186</v>
      </c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  <c r="AB3" s="8"/>
      <c r="AC3" s="210"/>
      <c r="AD3" s="210"/>
      <c r="AE3" s="8"/>
      <c r="AF3" s="9" t="s">
        <v>2</v>
      </c>
    </row>
    <row r="4" spans="1:32" s="10" customFormat="1" ht="16.5" customHeight="1">
      <c r="A4" s="247" t="s">
        <v>275</v>
      </c>
      <c r="B4" s="292"/>
      <c r="C4" s="250" t="s">
        <v>0</v>
      </c>
      <c r="D4" s="280" t="s">
        <v>171</v>
      </c>
      <c r="E4" s="280"/>
      <c r="F4" s="280"/>
      <c r="G4" s="280"/>
      <c r="H4" s="280"/>
      <c r="I4" s="280"/>
      <c r="J4" s="254"/>
      <c r="K4" s="255" t="s">
        <v>172</v>
      </c>
      <c r="L4" s="261" t="s">
        <v>173</v>
      </c>
      <c r="M4" s="262"/>
      <c r="N4" s="255" t="s">
        <v>169</v>
      </c>
      <c r="O4" s="255" t="s">
        <v>170</v>
      </c>
      <c r="P4" s="255" t="s">
        <v>234</v>
      </c>
      <c r="Q4" s="255" t="s">
        <v>174</v>
      </c>
      <c r="R4" s="258" t="s">
        <v>175</v>
      </c>
      <c r="S4" s="247" t="s">
        <v>176</v>
      </c>
      <c r="T4" s="247"/>
      <c r="U4" s="247"/>
      <c r="V4" s="247"/>
      <c r="W4" s="248"/>
      <c r="X4" s="284" t="s">
        <v>98</v>
      </c>
      <c r="Y4" s="289" t="s">
        <v>187</v>
      </c>
      <c r="Z4" s="247"/>
      <c r="AA4" s="247"/>
      <c r="AB4" s="248"/>
      <c r="AC4" s="253" t="s">
        <v>163</v>
      </c>
      <c r="AD4" s="267" t="s">
        <v>276</v>
      </c>
      <c r="AE4" s="289" t="s">
        <v>275</v>
      </c>
      <c r="AF4" s="297"/>
    </row>
    <row r="5" spans="1:32" s="10" customFormat="1" ht="16.5" customHeight="1">
      <c r="A5" s="293"/>
      <c r="B5" s="294"/>
      <c r="C5" s="251"/>
      <c r="D5" s="255" t="s">
        <v>87</v>
      </c>
      <c r="E5" s="255" t="s">
        <v>93</v>
      </c>
      <c r="F5" s="255" t="s">
        <v>94</v>
      </c>
      <c r="G5" s="255" t="s">
        <v>95</v>
      </c>
      <c r="H5" s="255" t="s">
        <v>96</v>
      </c>
      <c r="I5" s="255" t="s">
        <v>97</v>
      </c>
      <c r="J5" s="255" t="s">
        <v>235</v>
      </c>
      <c r="K5" s="256"/>
      <c r="L5" s="263"/>
      <c r="M5" s="264"/>
      <c r="N5" s="256"/>
      <c r="O5" s="256"/>
      <c r="P5" s="256"/>
      <c r="Q5" s="256"/>
      <c r="R5" s="259"/>
      <c r="S5" s="249"/>
      <c r="T5" s="249"/>
      <c r="U5" s="249"/>
      <c r="V5" s="249"/>
      <c r="W5" s="243"/>
      <c r="X5" s="285"/>
      <c r="Y5" s="290"/>
      <c r="Z5" s="244"/>
      <c r="AA5" s="244"/>
      <c r="AB5" s="281"/>
      <c r="AC5" s="245"/>
      <c r="AD5" s="268"/>
      <c r="AE5" s="298"/>
      <c r="AF5" s="293"/>
    </row>
    <row r="6" spans="1:32" s="10" customFormat="1" ht="16.5" customHeight="1">
      <c r="A6" s="293"/>
      <c r="B6" s="294"/>
      <c r="C6" s="251"/>
      <c r="D6" s="256"/>
      <c r="E6" s="256"/>
      <c r="F6" s="256"/>
      <c r="G6" s="256"/>
      <c r="H6" s="256"/>
      <c r="I6" s="256"/>
      <c r="J6" s="256"/>
      <c r="K6" s="256"/>
      <c r="L6" s="265" t="s">
        <v>162</v>
      </c>
      <c r="M6" s="256" t="s">
        <v>90</v>
      </c>
      <c r="N6" s="256"/>
      <c r="O6" s="256"/>
      <c r="P6" s="256"/>
      <c r="Q6" s="256"/>
      <c r="R6" s="259"/>
      <c r="S6" s="244"/>
      <c r="T6" s="244"/>
      <c r="U6" s="244"/>
      <c r="V6" s="244"/>
      <c r="W6" s="281"/>
      <c r="X6" s="285"/>
      <c r="Y6" s="282" t="s">
        <v>161</v>
      </c>
      <c r="Z6" s="283"/>
      <c r="AA6" s="287" t="s">
        <v>177</v>
      </c>
      <c r="AB6" s="288"/>
      <c r="AC6" s="245"/>
      <c r="AD6" s="268"/>
      <c r="AE6" s="298"/>
      <c r="AF6" s="293"/>
    </row>
    <row r="7" spans="1:32" s="10" customFormat="1" ht="16.5" customHeight="1">
      <c r="A7" s="295"/>
      <c r="B7" s="296"/>
      <c r="C7" s="252"/>
      <c r="D7" s="257"/>
      <c r="E7" s="257"/>
      <c r="F7" s="257"/>
      <c r="G7" s="257"/>
      <c r="H7" s="257"/>
      <c r="I7" s="257"/>
      <c r="J7" s="257"/>
      <c r="K7" s="257"/>
      <c r="L7" s="266"/>
      <c r="M7" s="257"/>
      <c r="N7" s="257"/>
      <c r="O7" s="257"/>
      <c r="P7" s="257"/>
      <c r="Q7" s="257"/>
      <c r="R7" s="260"/>
      <c r="S7" s="13" t="s">
        <v>87</v>
      </c>
      <c r="T7" s="14" t="s">
        <v>195</v>
      </c>
      <c r="U7" s="14" t="s">
        <v>196</v>
      </c>
      <c r="V7" s="14" t="s">
        <v>197</v>
      </c>
      <c r="W7" s="14" t="s">
        <v>198</v>
      </c>
      <c r="X7" s="286"/>
      <c r="Y7" s="15" t="s">
        <v>100</v>
      </c>
      <c r="Z7" s="16" t="s">
        <v>101</v>
      </c>
      <c r="AA7" s="15" t="s">
        <v>100</v>
      </c>
      <c r="AB7" s="16" t="s">
        <v>101</v>
      </c>
      <c r="AC7" s="246"/>
      <c r="AD7" s="269"/>
      <c r="AE7" s="299"/>
      <c r="AF7" s="295"/>
    </row>
    <row r="8" spans="1:32" ht="16.5" customHeight="1">
      <c r="A8" s="8"/>
      <c r="B8" s="17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220"/>
      <c r="AD8" s="220"/>
      <c r="AE8" s="18"/>
      <c r="AF8" s="19"/>
    </row>
    <row r="9" spans="1:32" ht="16.5" customHeight="1">
      <c r="A9" s="64"/>
      <c r="B9" s="53" t="s">
        <v>277</v>
      </c>
      <c r="C9" s="39">
        <v>11638</v>
      </c>
      <c r="D9" s="39">
        <v>5016</v>
      </c>
      <c r="E9" s="39">
        <v>4927</v>
      </c>
      <c r="F9" s="39">
        <v>73</v>
      </c>
      <c r="G9" s="39">
        <v>1</v>
      </c>
      <c r="H9" s="39">
        <v>1</v>
      </c>
      <c r="I9" s="39">
        <v>14</v>
      </c>
      <c r="J9" s="39">
        <v>0</v>
      </c>
      <c r="K9" s="39">
        <v>1587</v>
      </c>
      <c r="L9" s="39">
        <v>581</v>
      </c>
      <c r="M9" s="39">
        <v>519</v>
      </c>
      <c r="N9" s="39">
        <v>260</v>
      </c>
      <c r="O9" s="39">
        <v>3215</v>
      </c>
      <c r="P9" s="39">
        <v>131</v>
      </c>
      <c r="Q9" s="39">
        <v>328</v>
      </c>
      <c r="R9" s="39">
        <v>1</v>
      </c>
      <c r="S9" s="39">
        <v>6</v>
      </c>
      <c r="T9" s="39">
        <v>1</v>
      </c>
      <c r="U9" s="39">
        <v>2</v>
      </c>
      <c r="V9" s="39">
        <v>3</v>
      </c>
      <c r="W9" s="39">
        <v>0</v>
      </c>
      <c r="X9" s="39">
        <v>555</v>
      </c>
      <c r="Y9" s="39">
        <v>6010</v>
      </c>
      <c r="Z9" s="39">
        <v>79</v>
      </c>
      <c r="AA9" s="39">
        <v>1394</v>
      </c>
      <c r="AB9" s="39">
        <v>44</v>
      </c>
      <c r="AC9" s="218">
        <v>43.1</v>
      </c>
      <c r="AD9" s="218">
        <v>27.7</v>
      </c>
      <c r="AE9" s="55" t="s">
        <v>245</v>
      </c>
      <c r="AF9" s="41"/>
    </row>
    <row r="10" spans="1:32" s="25" customFormat="1" ht="16.5" customHeight="1">
      <c r="A10" s="65"/>
      <c r="B10" s="21" t="s">
        <v>278</v>
      </c>
      <c r="C10" s="31">
        <f>C15+C34+C37+C42+C44+C47+C51+C56+C59+C62+C64</f>
        <v>11039</v>
      </c>
      <c r="D10" s="31">
        <f>D15+D34+D37+D42+D44+D47+D51+D56+D59+D62+D64</f>
        <v>5028</v>
      </c>
      <c r="E10" s="31">
        <f aca="true" t="shared" si="0" ref="E10:AB10">E15+E34+E37+E42+E44+E47+E51+E56+E59+E62+E64</f>
        <v>4936</v>
      </c>
      <c r="F10" s="31">
        <f t="shared" si="0"/>
        <v>74</v>
      </c>
      <c r="G10" s="31">
        <f t="shared" si="0"/>
        <v>2</v>
      </c>
      <c r="H10" s="31">
        <f t="shared" si="0"/>
        <v>1</v>
      </c>
      <c r="I10" s="31">
        <f t="shared" si="0"/>
        <v>15</v>
      </c>
      <c r="J10" s="31">
        <f t="shared" si="0"/>
        <v>0</v>
      </c>
      <c r="K10" s="31">
        <f t="shared" si="0"/>
        <v>1205</v>
      </c>
      <c r="L10" s="31">
        <f t="shared" si="0"/>
        <v>497</v>
      </c>
      <c r="M10" s="31">
        <f t="shared" si="0"/>
        <v>404</v>
      </c>
      <c r="N10" s="31">
        <f t="shared" si="0"/>
        <v>206</v>
      </c>
      <c r="O10" s="31">
        <f t="shared" si="0"/>
        <v>3140</v>
      </c>
      <c r="P10" s="31">
        <f t="shared" si="0"/>
        <v>143</v>
      </c>
      <c r="Q10" s="31">
        <f t="shared" si="0"/>
        <v>415</v>
      </c>
      <c r="R10" s="31">
        <f t="shared" si="0"/>
        <v>1</v>
      </c>
      <c r="S10" s="31">
        <f t="shared" si="0"/>
        <v>0</v>
      </c>
      <c r="T10" s="31">
        <f t="shared" si="0"/>
        <v>0</v>
      </c>
      <c r="U10" s="31">
        <f t="shared" si="0"/>
        <v>0</v>
      </c>
      <c r="V10" s="31">
        <f t="shared" si="0"/>
        <v>0</v>
      </c>
      <c r="W10" s="31">
        <f t="shared" si="0"/>
        <v>0</v>
      </c>
      <c r="X10" s="31">
        <f t="shared" si="0"/>
        <v>598</v>
      </c>
      <c r="Y10" s="31">
        <f t="shared" si="0"/>
        <v>5900</v>
      </c>
      <c r="Z10" s="31">
        <f t="shared" si="0"/>
        <v>105</v>
      </c>
      <c r="AA10" s="31">
        <f t="shared" si="0"/>
        <v>1242</v>
      </c>
      <c r="AB10" s="31">
        <f t="shared" si="0"/>
        <v>2</v>
      </c>
      <c r="AC10" s="216">
        <f>ROUND(D10/C10*100,1)</f>
        <v>45.5</v>
      </c>
      <c r="AD10" s="216">
        <f>ROUND((O10+S10)/C10*100,1)</f>
        <v>28.4</v>
      </c>
      <c r="AE10" s="23" t="s">
        <v>279</v>
      </c>
      <c r="AF10" s="33"/>
    </row>
    <row r="11" spans="1:32" ht="16.5" customHeight="1">
      <c r="A11" s="59"/>
      <c r="B11" s="60"/>
      <c r="C11" s="61">
        <f aca="true" t="shared" si="1" ref="C11:AB11">IF(C10=SUM(C12:C13),"","no")</f>
      </c>
      <c r="D11" s="61">
        <f t="shared" si="1"/>
      </c>
      <c r="E11" s="61">
        <f t="shared" si="1"/>
      </c>
      <c r="F11" s="61">
        <f t="shared" si="1"/>
      </c>
      <c r="G11" s="61">
        <f t="shared" si="1"/>
      </c>
      <c r="H11" s="61">
        <f t="shared" si="1"/>
      </c>
      <c r="I11" s="61">
        <f t="shared" si="1"/>
      </c>
      <c r="J11" s="61">
        <f t="shared" si="1"/>
      </c>
      <c r="K11" s="61">
        <f t="shared" si="1"/>
      </c>
      <c r="L11" s="61">
        <f t="shared" si="1"/>
      </c>
      <c r="M11" s="61">
        <f t="shared" si="1"/>
      </c>
      <c r="N11" s="61">
        <f t="shared" si="1"/>
      </c>
      <c r="O11" s="61">
        <f t="shared" si="1"/>
      </c>
      <c r="P11" s="61">
        <f t="shared" si="1"/>
      </c>
      <c r="Q11" s="61">
        <f t="shared" si="1"/>
      </c>
      <c r="R11" s="61">
        <f t="shared" si="1"/>
      </c>
      <c r="S11" s="61">
        <f t="shared" si="1"/>
      </c>
      <c r="T11" s="61">
        <f t="shared" si="1"/>
      </c>
      <c r="U11" s="61">
        <f t="shared" si="1"/>
      </c>
      <c r="V11" s="61">
        <f t="shared" si="1"/>
      </c>
      <c r="W11" s="61">
        <f t="shared" si="1"/>
      </c>
      <c r="X11" s="61">
        <f t="shared" si="1"/>
      </c>
      <c r="Y11" s="61">
        <f t="shared" si="1"/>
      </c>
      <c r="Z11" s="61">
        <f t="shared" si="1"/>
      </c>
      <c r="AA11" s="61">
        <f t="shared" si="1"/>
      </c>
      <c r="AB11" s="61">
        <f t="shared" si="1"/>
      </c>
      <c r="AC11" s="222"/>
      <c r="AD11" s="222"/>
      <c r="AE11" s="62"/>
      <c r="AF11" s="41"/>
    </row>
    <row r="12" spans="1:33" ht="16.5" customHeight="1">
      <c r="A12" s="59"/>
      <c r="B12" s="28" t="s">
        <v>88</v>
      </c>
      <c r="C12" s="61">
        <v>8218</v>
      </c>
      <c r="D12" s="61">
        <f>SUM(E12:J12)</f>
        <v>3518</v>
      </c>
      <c r="E12" s="61">
        <v>3451</v>
      </c>
      <c r="F12" s="61">
        <v>49</v>
      </c>
      <c r="G12" s="61">
        <v>2</v>
      </c>
      <c r="H12" s="61">
        <v>1</v>
      </c>
      <c r="I12" s="61">
        <v>15</v>
      </c>
      <c r="J12" s="61">
        <v>0</v>
      </c>
      <c r="K12" s="61">
        <v>823</v>
      </c>
      <c r="L12" s="291">
        <v>497</v>
      </c>
      <c r="M12" s="291">
        <v>404</v>
      </c>
      <c r="N12" s="61">
        <v>177</v>
      </c>
      <c r="O12" s="61">
        <v>2635</v>
      </c>
      <c r="P12" s="61">
        <v>77</v>
      </c>
      <c r="Q12" s="61">
        <v>244</v>
      </c>
      <c r="R12" s="61">
        <v>1</v>
      </c>
      <c r="S12" s="61">
        <f>SUM(T12:W12)</f>
        <v>0</v>
      </c>
      <c r="T12" s="61">
        <v>0</v>
      </c>
      <c r="U12" s="61">
        <v>0</v>
      </c>
      <c r="V12" s="61">
        <v>0</v>
      </c>
      <c r="W12" s="61">
        <v>0</v>
      </c>
      <c r="X12" s="291">
        <v>598</v>
      </c>
      <c r="Y12" s="61">
        <v>4192</v>
      </c>
      <c r="Z12" s="61">
        <v>76</v>
      </c>
      <c r="AA12" s="291">
        <v>1242</v>
      </c>
      <c r="AB12" s="291">
        <v>2</v>
      </c>
      <c r="AC12" s="222">
        <f>ROUND(D12/C12*100,1)</f>
        <v>42.8</v>
      </c>
      <c r="AD12" s="214">
        <f>ROUND((O12+S12)/C12*100,1)</f>
        <v>32.1</v>
      </c>
      <c r="AE12" s="62" t="s">
        <v>91</v>
      </c>
      <c r="AF12" s="41"/>
      <c r="AG12" s="5" t="s">
        <v>248</v>
      </c>
    </row>
    <row r="13" spans="1:33" ht="16.5" customHeight="1">
      <c r="A13" s="59"/>
      <c r="B13" s="28" t="s">
        <v>89</v>
      </c>
      <c r="C13" s="61">
        <v>2821</v>
      </c>
      <c r="D13" s="61">
        <f>SUM(E13:J13)</f>
        <v>1510</v>
      </c>
      <c r="E13" s="61">
        <v>1485</v>
      </c>
      <c r="F13" s="61">
        <v>25</v>
      </c>
      <c r="G13" s="61">
        <v>0</v>
      </c>
      <c r="H13" s="61">
        <v>0</v>
      </c>
      <c r="I13" s="61">
        <v>0</v>
      </c>
      <c r="J13" s="61">
        <v>0</v>
      </c>
      <c r="K13" s="61">
        <v>382</v>
      </c>
      <c r="L13" s="291"/>
      <c r="M13" s="291"/>
      <c r="N13" s="61">
        <v>29</v>
      </c>
      <c r="O13" s="61">
        <v>505</v>
      </c>
      <c r="P13" s="61">
        <v>66</v>
      </c>
      <c r="Q13" s="61">
        <v>171</v>
      </c>
      <c r="R13" s="61">
        <v>0</v>
      </c>
      <c r="S13" s="61">
        <f>SUM(T13:W13)</f>
        <v>0</v>
      </c>
      <c r="T13" s="61">
        <v>0</v>
      </c>
      <c r="U13" s="61">
        <v>0</v>
      </c>
      <c r="V13" s="61">
        <v>0</v>
      </c>
      <c r="W13" s="61">
        <v>0</v>
      </c>
      <c r="X13" s="291"/>
      <c r="Y13" s="61">
        <v>1708</v>
      </c>
      <c r="Z13" s="61">
        <v>29</v>
      </c>
      <c r="AA13" s="291"/>
      <c r="AB13" s="291"/>
      <c r="AC13" s="222">
        <f>ROUND(D13/C13*100,1)</f>
        <v>53.5</v>
      </c>
      <c r="AD13" s="214">
        <f>ROUND((O13+S13)/C13*100,1)</f>
        <v>17.9</v>
      </c>
      <c r="AE13" s="62" t="s">
        <v>92</v>
      </c>
      <c r="AF13" s="41"/>
      <c r="AG13" s="5" t="s">
        <v>249</v>
      </c>
    </row>
    <row r="14" spans="1:32" ht="16.5" customHeight="1">
      <c r="A14" s="59"/>
      <c r="B14" s="60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223"/>
      <c r="AD14" s="223"/>
      <c r="AE14" s="62"/>
      <c r="AF14" s="41"/>
    </row>
    <row r="15" spans="1:32" s="32" customFormat="1" ht="16.5" customHeight="1">
      <c r="A15" s="276" t="s">
        <v>246</v>
      </c>
      <c r="B15" s="277"/>
      <c r="C15" s="30">
        <f>SUM(C17:C33)</f>
        <v>9508</v>
      </c>
      <c r="D15" s="31">
        <f>SUM(D17:D33)</f>
        <v>4617</v>
      </c>
      <c r="E15" s="31">
        <f aca="true" t="shared" si="2" ref="E15:AB15">SUM(E17:E33)</f>
        <v>4539</v>
      </c>
      <c r="F15" s="31">
        <f t="shared" si="2"/>
        <v>61</v>
      </c>
      <c r="G15" s="31">
        <f t="shared" si="2"/>
        <v>1</v>
      </c>
      <c r="H15" s="31">
        <f t="shared" si="2"/>
        <v>1</v>
      </c>
      <c r="I15" s="31">
        <f t="shared" si="2"/>
        <v>15</v>
      </c>
      <c r="J15" s="31">
        <f t="shared" si="2"/>
        <v>0</v>
      </c>
      <c r="K15" s="31">
        <f t="shared" si="2"/>
        <v>960</v>
      </c>
      <c r="L15" s="31">
        <f t="shared" si="2"/>
        <v>465</v>
      </c>
      <c r="M15" s="31">
        <f t="shared" si="2"/>
        <v>392</v>
      </c>
      <c r="N15" s="31">
        <f t="shared" si="2"/>
        <v>159</v>
      </c>
      <c r="O15" s="31">
        <f t="shared" si="2"/>
        <v>2429</v>
      </c>
      <c r="P15" s="31">
        <f t="shared" si="2"/>
        <v>131</v>
      </c>
      <c r="Q15" s="31">
        <f t="shared" si="2"/>
        <v>355</v>
      </c>
      <c r="R15" s="31">
        <f t="shared" si="2"/>
        <v>0</v>
      </c>
      <c r="S15" s="31">
        <f t="shared" si="2"/>
        <v>0</v>
      </c>
      <c r="T15" s="31">
        <f t="shared" si="2"/>
        <v>0</v>
      </c>
      <c r="U15" s="31">
        <f t="shared" si="2"/>
        <v>0</v>
      </c>
      <c r="V15" s="31">
        <f t="shared" si="2"/>
        <v>0</v>
      </c>
      <c r="W15" s="31">
        <f t="shared" si="2"/>
        <v>0</v>
      </c>
      <c r="X15" s="31">
        <f t="shared" si="2"/>
        <v>512</v>
      </c>
      <c r="Y15" s="31">
        <f t="shared" si="2"/>
        <v>5466</v>
      </c>
      <c r="Z15" s="31">
        <f t="shared" si="2"/>
        <v>73</v>
      </c>
      <c r="AA15" s="31">
        <f t="shared" si="2"/>
        <v>1216</v>
      </c>
      <c r="AB15" s="31">
        <f t="shared" si="2"/>
        <v>0</v>
      </c>
      <c r="AC15" s="216">
        <f>ROUND(D15/C15*100,1)</f>
        <v>48.6</v>
      </c>
      <c r="AD15" s="216">
        <f aca="true" t="shared" si="3" ref="AD15:AD45">ROUND((O15+S15)/C15*100,1)</f>
        <v>25.5</v>
      </c>
      <c r="AE15" s="270" t="s">
        <v>246</v>
      </c>
      <c r="AF15" s="272"/>
    </row>
    <row r="16" spans="1:32" s="32" customFormat="1" ht="16.5" customHeight="1">
      <c r="A16" s="33"/>
      <c r="B16" s="34" t="s">
        <v>247</v>
      </c>
      <c r="C16" s="30">
        <f aca="true" t="shared" si="4" ref="C16:AB16">SUM(C17:C21)</f>
        <v>5420</v>
      </c>
      <c r="D16" s="31">
        <f t="shared" si="4"/>
        <v>3029</v>
      </c>
      <c r="E16" s="31">
        <f t="shared" si="4"/>
        <v>2991</v>
      </c>
      <c r="F16" s="31">
        <f t="shared" si="4"/>
        <v>34</v>
      </c>
      <c r="G16" s="31">
        <f t="shared" si="4"/>
        <v>0</v>
      </c>
      <c r="H16" s="31">
        <f t="shared" si="4"/>
        <v>0</v>
      </c>
      <c r="I16" s="31">
        <f t="shared" si="4"/>
        <v>4</v>
      </c>
      <c r="J16" s="31">
        <f t="shared" si="4"/>
        <v>0</v>
      </c>
      <c r="K16" s="31">
        <f t="shared" si="4"/>
        <v>510</v>
      </c>
      <c r="L16" s="31">
        <f t="shared" si="4"/>
        <v>319</v>
      </c>
      <c r="M16" s="31">
        <f t="shared" si="4"/>
        <v>316</v>
      </c>
      <c r="N16" s="31">
        <f t="shared" si="4"/>
        <v>42</v>
      </c>
      <c r="O16" s="31">
        <f t="shared" si="4"/>
        <v>873</v>
      </c>
      <c r="P16" s="31">
        <f t="shared" si="4"/>
        <v>91</v>
      </c>
      <c r="Q16" s="31">
        <f t="shared" si="4"/>
        <v>240</v>
      </c>
      <c r="R16" s="31">
        <f t="shared" si="4"/>
        <v>0</v>
      </c>
      <c r="S16" s="31">
        <f>SUM(S17:S21)</f>
        <v>0</v>
      </c>
      <c r="T16" s="31">
        <f t="shared" si="4"/>
        <v>0</v>
      </c>
      <c r="U16" s="31">
        <f t="shared" si="4"/>
        <v>0</v>
      </c>
      <c r="V16" s="31">
        <f t="shared" si="4"/>
        <v>0</v>
      </c>
      <c r="W16" s="31">
        <f t="shared" si="4"/>
        <v>0</v>
      </c>
      <c r="X16" s="31">
        <f>SUM(X17:X21)</f>
        <v>215</v>
      </c>
      <c r="Y16" s="31">
        <f t="shared" si="4"/>
        <v>3753</v>
      </c>
      <c r="Z16" s="31">
        <f t="shared" si="4"/>
        <v>37</v>
      </c>
      <c r="AA16" s="31">
        <f t="shared" si="4"/>
        <v>1093</v>
      </c>
      <c r="AB16" s="31">
        <f t="shared" si="4"/>
        <v>0</v>
      </c>
      <c r="AC16" s="216">
        <f aca="true" t="shared" si="5" ref="AC16:AC66">ROUND(D16/C16*100,1)</f>
        <v>55.9</v>
      </c>
      <c r="AD16" s="216">
        <f t="shared" si="3"/>
        <v>16.1</v>
      </c>
      <c r="AE16" s="35" t="s">
        <v>247</v>
      </c>
      <c r="AF16" s="33"/>
    </row>
    <row r="17" spans="1:32" ht="16.5" customHeight="1">
      <c r="A17" s="36"/>
      <c r="B17" s="37" t="s">
        <v>29</v>
      </c>
      <c r="C17" s="38">
        <f aca="true" t="shared" si="6" ref="C17:C66">D17+K17+L17+M17+N17+O17+P17+Q17+R17</f>
        <v>1518</v>
      </c>
      <c r="D17" s="39">
        <f aca="true" t="shared" si="7" ref="D17:D66">SUM(E17:J17)</f>
        <v>624</v>
      </c>
      <c r="E17" s="39">
        <v>615</v>
      </c>
      <c r="F17" s="39">
        <v>6</v>
      </c>
      <c r="G17" s="39">
        <v>0</v>
      </c>
      <c r="H17" s="39">
        <v>0</v>
      </c>
      <c r="I17" s="39">
        <v>3</v>
      </c>
      <c r="J17" s="39">
        <v>0</v>
      </c>
      <c r="K17" s="39">
        <v>167</v>
      </c>
      <c r="L17" s="39">
        <v>36</v>
      </c>
      <c r="M17" s="39">
        <v>185</v>
      </c>
      <c r="N17" s="39">
        <v>19</v>
      </c>
      <c r="O17" s="39">
        <v>379</v>
      </c>
      <c r="P17" s="39">
        <v>65</v>
      </c>
      <c r="Q17" s="39">
        <v>43</v>
      </c>
      <c r="R17" s="39">
        <v>0</v>
      </c>
      <c r="S17" s="39">
        <f aca="true" t="shared" si="8" ref="S17:S66">SUM(T17:W17)</f>
        <v>0</v>
      </c>
      <c r="T17" s="39">
        <v>0</v>
      </c>
      <c r="U17" s="39">
        <v>0</v>
      </c>
      <c r="V17" s="39">
        <v>0</v>
      </c>
      <c r="W17" s="39">
        <v>0</v>
      </c>
      <c r="X17" s="39">
        <v>118</v>
      </c>
      <c r="Y17" s="39">
        <v>826</v>
      </c>
      <c r="Z17" s="39">
        <v>6</v>
      </c>
      <c r="AA17" s="39">
        <v>284</v>
      </c>
      <c r="AB17" s="39">
        <v>0</v>
      </c>
      <c r="AC17" s="217">
        <f t="shared" si="5"/>
        <v>41.1</v>
      </c>
      <c r="AD17" s="217">
        <f t="shared" si="3"/>
        <v>25</v>
      </c>
      <c r="AE17" s="40" t="s">
        <v>29</v>
      </c>
      <c r="AF17" s="41"/>
    </row>
    <row r="18" spans="1:32" ht="16.5" customHeight="1">
      <c r="A18" s="36"/>
      <c r="B18" s="37" t="s">
        <v>30</v>
      </c>
      <c r="C18" s="38">
        <f t="shared" si="6"/>
        <v>1626</v>
      </c>
      <c r="D18" s="39">
        <f t="shared" si="7"/>
        <v>945</v>
      </c>
      <c r="E18" s="39">
        <v>934</v>
      </c>
      <c r="F18" s="39">
        <v>10</v>
      </c>
      <c r="G18" s="39">
        <v>0</v>
      </c>
      <c r="H18" s="39">
        <v>0</v>
      </c>
      <c r="I18" s="39">
        <v>1</v>
      </c>
      <c r="J18" s="39">
        <v>0</v>
      </c>
      <c r="K18" s="39">
        <v>120</v>
      </c>
      <c r="L18" s="39">
        <v>116</v>
      </c>
      <c r="M18" s="39">
        <v>54</v>
      </c>
      <c r="N18" s="39">
        <v>7</v>
      </c>
      <c r="O18" s="39">
        <v>264</v>
      </c>
      <c r="P18" s="39">
        <v>14</v>
      </c>
      <c r="Q18" s="39">
        <v>106</v>
      </c>
      <c r="R18" s="39">
        <v>0</v>
      </c>
      <c r="S18" s="39">
        <f>SUM(T18:W18)</f>
        <v>0</v>
      </c>
      <c r="T18" s="39">
        <v>0</v>
      </c>
      <c r="U18" s="39">
        <v>0</v>
      </c>
      <c r="V18" s="39">
        <v>0</v>
      </c>
      <c r="W18" s="39">
        <v>0</v>
      </c>
      <c r="X18" s="39">
        <v>58</v>
      </c>
      <c r="Y18" s="39">
        <v>1200</v>
      </c>
      <c r="Z18" s="39">
        <v>10</v>
      </c>
      <c r="AA18" s="39">
        <v>356</v>
      </c>
      <c r="AB18" s="39">
        <v>0</v>
      </c>
      <c r="AC18" s="217">
        <f t="shared" si="5"/>
        <v>58.1</v>
      </c>
      <c r="AD18" s="217">
        <f t="shared" si="3"/>
        <v>16.2</v>
      </c>
      <c r="AE18" s="40" t="s">
        <v>30</v>
      </c>
      <c r="AF18" s="41"/>
    </row>
    <row r="19" spans="1:32" ht="16.5" customHeight="1">
      <c r="A19" s="36"/>
      <c r="B19" s="37" t="s">
        <v>31</v>
      </c>
      <c r="C19" s="38">
        <f t="shared" si="6"/>
        <v>636</v>
      </c>
      <c r="D19" s="39">
        <f t="shared" si="7"/>
        <v>374</v>
      </c>
      <c r="E19" s="39">
        <v>361</v>
      </c>
      <c r="F19" s="39">
        <v>13</v>
      </c>
      <c r="G19" s="39">
        <v>0</v>
      </c>
      <c r="H19" s="39">
        <v>0</v>
      </c>
      <c r="I19" s="39">
        <v>0</v>
      </c>
      <c r="J19" s="39">
        <v>0</v>
      </c>
      <c r="K19" s="39">
        <v>57</v>
      </c>
      <c r="L19" s="39">
        <v>126</v>
      </c>
      <c r="M19" s="39">
        <v>15</v>
      </c>
      <c r="N19" s="39">
        <v>6</v>
      </c>
      <c r="O19" s="39">
        <v>30</v>
      </c>
      <c r="P19" s="39">
        <v>12</v>
      </c>
      <c r="Q19" s="39">
        <v>16</v>
      </c>
      <c r="R19" s="39">
        <v>0</v>
      </c>
      <c r="S19" s="39">
        <f t="shared" si="8"/>
        <v>0</v>
      </c>
      <c r="T19" s="39">
        <v>0</v>
      </c>
      <c r="U19" s="39">
        <v>0</v>
      </c>
      <c r="V19" s="39">
        <v>0</v>
      </c>
      <c r="W19" s="39">
        <v>0</v>
      </c>
      <c r="X19" s="39">
        <v>4</v>
      </c>
      <c r="Y19" s="39">
        <v>506</v>
      </c>
      <c r="Z19" s="39">
        <v>13</v>
      </c>
      <c r="AA19" s="39">
        <v>216</v>
      </c>
      <c r="AB19" s="39">
        <v>0</v>
      </c>
      <c r="AC19" s="217">
        <f t="shared" si="5"/>
        <v>58.8</v>
      </c>
      <c r="AD19" s="217">
        <f t="shared" si="3"/>
        <v>4.7</v>
      </c>
      <c r="AE19" s="40" t="s">
        <v>31</v>
      </c>
      <c r="AF19" s="41"/>
    </row>
    <row r="20" spans="1:32" ht="16.5" customHeight="1">
      <c r="A20" s="36"/>
      <c r="B20" s="37" t="s">
        <v>32</v>
      </c>
      <c r="C20" s="38">
        <f t="shared" si="6"/>
        <v>728</v>
      </c>
      <c r="D20" s="39">
        <f t="shared" si="7"/>
        <v>499</v>
      </c>
      <c r="E20" s="39">
        <v>498</v>
      </c>
      <c r="F20" s="39">
        <v>1</v>
      </c>
      <c r="G20" s="39">
        <v>0</v>
      </c>
      <c r="H20" s="39">
        <v>0</v>
      </c>
      <c r="I20" s="39">
        <v>0</v>
      </c>
      <c r="J20" s="39">
        <v>0</v>
      </c>
      <c r="K20" s="39">
        <v>80</v>
      </c>
      <c r="L20" s="39">
        <v>13</v>
      </c>
      <c r="M20" s="39">
        <v>23</v>
      </c>
      <c r="N20" s="39">
        <v>1</v>
      </c>
      <c r="O20" s="39">
        <v>68</v>
      </c>
      <c r="P20" s="39">
        <v>0</v>
      </c>
      <c r="Q20" s="39">
        <v>44</v>
      </c>
      <c r="R20" s="39">
        <v>0</v>
      </c>
      <c r="S20" s="39">
        <f t="shared" si="8"/>
        <v>0</v>
      </c>
      <c r="T20" s="39">
        <v>0</v>
      </c>
      <c r="U20" s="39">
        <v>0</v>
      </c>
      <c r="V20" s="39">
        <v>0</v>
      </c>
      <c r="W20" s="39">
        <v>0</v>
      </c>
      <c r="X20" s="39">
        <v>21</v>
      </c>
      <c r="Y20" s="39">
        <v>554</v>
      </c>
      <c r="Z20" s="39">
        <v>4</v>
      </c>
      <c r="AA20" s="39">
        <v>90</v>
      </c>
      <c r="AB20" s="39">
        <v>0</v>
      </c>
      <c r="AC20" s="217">
        <f t="shared" si="5"/>
        <v>68.5</v>
      </c>
      <c r="AD20" s="217">
        <f t="shared" si="3"/>
        <v>9.3</v>
      </c>
      <c r="AE20" s="40" t="s">
        <v>32</v>
      </c>
      <c r="AF20" s="41"/>
    </row>
    <row r="21" spans="1:32" ht="16.5" customHeight="1">
      <c r="A21" s="36"/>
      <c r="B21" s="37" t="s">
        <v>33</v>
      </c>
      <c r="C21" s="38">
        <f t="shared" si="6"/>
        <v>912</v>
      </c>
      <c r="D21" s="39">
        <f t="shared" si="7"/>
        <v>587</v>
      </c>
      <c r="E21" s="39">
        <v>583</v>
      </c>
      <c r="F21" s="39">
        <v>4</v>
      </c>
      <c r="G21" s="39">
        <v>0</v>
      </c>
      <c r="H21" s="39">
        <v>0</v>
      </c>
      <c r="I21" s="39">
        <v>0</v>
      </c>
      <c r="J21" s="39">
        <v>0</v>
      </c>
      <c r="K21" s="39">
        <v>86</v>
      </c>
      <c r="L21" s="39">
        <v>28</v>
      </c>
      <c r="M21" s="39">
        <v>39</v>
      </c>
      <c r="N21" s="39">
        <v>9</v>
      </c>
      <c r="O21" s="39">
        <v>132</v>
      </c>
      <c r="P21" s="39">
        <v>0</v>
      </c>
      <c r="Q21" s="39">
        <v>31</v>
      </c>
      <c r="R21" s="39">
        <v>0</v>
      </c>
      <c r="S21" s="39">
        <f t="shared" si="8"/>
        <v>0</v>
      </c>
      <c r="T21" s="39">
        <v>0</v>
      </c>
      <c r="U21" s="39">
        <v>0</v>
      </c>
      <c r="V21" s="39">
        <v>0</v>
      </c>
      <c r="W21" s="39">
        <v>0</v>
      </c>
      <c r="X21" s="39">
        <v>14</v>
      </c>
      <c r="Y21" s="39">
        <v>667</v>
      </c>
      <c r="Z21" s="39">
        <v>4</v>
      </c>
      <c r="AA21" s="39">
        <v>147</v>
      </c>
      <c r="AB21" s="39">
        <v>0</v>
      </c>
      <c r="AC21" s="217">
        <f t="shared" si="5"/>
        <v>64.4</v>
      </c>
      <c r="AD21" s="217">
        <f t="shared" si="3"/>
        <v>14.5</v>
      </c>
      <c r="AE21" s="40" t="s">
        <v>33</v>
      </c>
      <c r="AF21" s="41"/>
    </row>
    <row r="22" spans="1:32" ht="16.5" customHeight="1">
      <c r="A22" s="36"/>
      <c r="B22" s="42" t="s">
        <v>34</v>
      </c>
      <c r="C22" s="38">
        <f t="shared" si="6"/>
        <v>870</v>
      </c>
      <c r="D22" s="39">
        <f t="shared" si="7"/>
        <v>322</v>
      </c>
      <c r="E22" s="39">
        <v>312</v>
      </c>
      <c r="F22" s="39">
        <v>2</v>
      </c>
      <c r="G22" s="39">
        <v>0</v>
      </c>
      <c r="H22" s="39">
        <v>0</v>
      </c>
      <c r="I22" s="39">
        <v>8</v>
      </c>
      <c r="J22" s="39">
        <v>0</v>
      </c>
      <c r="K22" s="39">
        <v>24</v>
      </c>
      <c r="L22" s="39">
        <v>62</v>
      </c>
      <c r="M22" s="39">
        <v>4</v>
      </c>
      <c r="N22" s="39">
        <v>16</v>
      </c>
      <c r="O22" s="39">
        <v>418</v>
      </c>
      <c r="P22" s="39">
        <v>4</v>
      </c>
      <c r="Q22" s="39">
        <v>20</v>
      </c>
      <c r="R22" s="39">
        <v>0</v>
      </c>
      <c r="S22" s="39">
        <f t="shared" si="8"/>
        <v>0</v>
      </c>
      <c r="T22" s="39">
        <v>0</v>
      </c>
      <c r="U22" s="39">
        <v>0</v>
      </c>
      <c r="V22" s="39">
        <v>0</v>
      </c>
      <c r="W22" s="39">
        <v>0</v>
      </c>
      <c r="X22" s="39">
        <v>81</v>
      </c>
      <c r="Y22" s="39">
        <v>344</v>
      </c>
      <c r="Z22" s="39">
        <v>2</v>
      </c>
      <c r="AA22" s="39">
        <v>29</v>
      </c>
      <c r="AB22" s="39">
        <v>0</v>
      </c>
      <c r="AC22" s="217">
        <f t="shared" si="5"/>
        <v>37</v>
      </c>
      <c r="AD22" s="217">
        <f t="shared" si="3"/>
        <v>48</v>
      </c>
      <c r="AE22" s="43" t="s">
        <v>34</v>
      </c>
      <c r="AF22" s="41"/>
    </row>
    <row r="23" spans="1:32" ht="16.5" customHeight="1">
      <c r="A23" s="36"/>
      <c r="B23" s="42" t="s">
        <v>168</v>
      </c>
      <c r="C23" s="38">
        <f t="shared" si="6"/>
        <v>229</v>
      </c>
      <c r="D23" s="39">
        <f t="shared" si="7"/>
        <v>87</v>
      </c>
      <c r="E23" s="39">
        <v>86</v>
      </c>
      <c r="F23" s="39">
        <v>1</v>
      </c>
      <c r="G23" s="39">
        <v>0</v>
      </c>
      <c r="H23" s="39">
        <v>0</v>
      </c>
      <c r="I23" s="39">
        <v>0</v>
      </c>
      <c r="J23" s="39">
        <v>0</v>
      </c>
      <c r="K23" s="39">
        <v>52</v>
      </c>
      <c r="L23" s="39">
        <v>0</v>
      </c>
      <c r="M23" s="39">
        <v>2</v>
      </c>
      <c r="N23" s="39">
        <v>14</v>
      </c>
      <c r="O23" s="39">
        <v>61</v>
      </c>
      <c r="P23" s="39">
        <v>0</v>
      </c>
      <c r="Q23" s="39">
        <v>13</v>
      </c>
      <c r="R23" s="39">
        <v>0</v>
      </c>
      <c r="S23" s="39">
        <f t="shared" si="8"/>
        <v>0</v>
      </c>
      <c r="T23" s="39">
        <v>0</v>
      </c>
      <c r="U23" s="39">
        <v>0</v>
      </c>
      <c r="V23" s="39">
        <v>0</v>
      </c>
      <c r="W23" s="39">
        <v>0</v>
      </c>
      <c r="X23" s="39">
        <v>6</v>
      </c>
      <c r="Y23" s="39">
        <v>88</v>
      </c>
      <c r="Z23" s="39">
        <v>1</v>
      </c>
      <c r="AA23" s="39">
        <v>0</v>
      </c>
      <c r="AB23" s="39">
        <v>0</v>
      </c>
      <c r="AC23" s="217">
        <f t="shared" si="5"/>
        <v>38</v>
      </c>
      <c r="AD23" s="217">
        <f t="shared" si="3"/>
        <v>26.6</v>
      </c>
      <c r="AE23" s="43" t="s">
        <v>168</v>
      </c>
      <c r="AF23" s="41"/>
    </row>
    <row r="24" spans="1:32" ht="16.5" customHeight="1">
      <c r="A24" s="36"/>
      <c r="B24" s="42" t="s">
        <v>35</v>
      </c>
      <c r="C24" s="38">
        <f t="shared" si="6"/>
        <v>336</v>
      </c>
      <c r="D24" s="39">
        <f t="shared" si="7"/>
        <v>124</v>
      </c>
      <c r="E24" s="39">
        <v>117</v>
      </c>
      <c r="F24" s="39">
        <v>4</v>
      </c>
      <c r="G24" s="39">
        <v>0</v>
      </c>
      <c r="H24" s="39">
        <v>0</v>
      </c>
      <c r="I24" s="39">
        <v>3</v>
      </c>
      <c r="J24" s="39">
        <v>0</v>
      </c>
      <c r="K24" s="39">
        <v>39</v>
      </c>
      <c r="L24" s="39">
        <v>0</v>
      </c>
      <c r="M24" s="39">
        <v>27</v>
      </c>
      <c r="N24" s="39">
        <v>11</v>
      </c>
      <c r="O24" s="39">
        <v>116</v>
      </c>
      <c r="P24" s="39">
        <v>4</v>
      </c>
      <c r="Q24" s="39">
        <v>15</v>
      </c>
      <c r="R24" s="39">
        <v>0</v>
      </c>
      <c r="S24" s="39">
        <f t="shared" si="8"/>
        <v>0</v>
      </c>
      <c r="T24" s="39">
        <v>0</v>
      </c>
      <c r="U24" s="39">
        <v>0</v>
      </c>
      <c r="V24" s="39">
        <v>0</v>
      </c>
      <c r="W24" s="39">
        <v>0</v>
      </c>
      <c r="X24" s="39">
        <v>40</v>
      </c>
      <c r="Y24" s="39">
        <v>142</v>
      </c>
      <c r="Z24" s="39">
        <v>5</v>
      </c>
      <c r="AA24" s="39">
        <v>1</v>
      </c>
      <c r="AB24" s="39">
        <v>0</v>
      </c>
      <c r="AC24" s="217">
        <f t="shared" si="5"/>
        <v>36.9</v>
      </c>
      <c r="AD24" s="217">
        <f t="shared" si="3"/>
        <v>34.5</v>
      </c>
      <c r="AE24" s="43" t="s">
        <v>35</v>
      </c>
      <c r="AF24" s="41"/>
    </row>
    <row r="25" spans="1:32" ht="16.5" customHeight="1">
      <c r="A25" s="36"/>
      <c r="B25" s="42" t="s">
        <v>36</v>
      </c>
      <c r="C25" s="38">
        <f t="shared" si="6"/>
        <v>363</v>
      </c>
      <c r="D25" s="39">
        <f t="shared" si="7"/>
        <v>157</v>
      </c>
      <c r="E25" s="39">
        <v>157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42</v>
      </c>
      <c r="L25" s="39">
        <v>0</v>
      </c>
      <c r="M25" s="39">
        <v>20</v>
      </c>
      <c r="N25" s="39">
        <v>1</v>
      </c>
      <c r="O25" s="39">
        <v>137</v>
      </c>
      <c r="P25" s="39">
        <v>0</v>
      </c>
      <c r="Q25" s="39">
        <v>6</v>
      </c>
      <c r="R25" s="39">
        <v>0</v>
      </c>
      <c r="S25" s="39">
        <f t="shared" si="8"/>
        <v>0</v>
      </c>
      <c r="T25" s="39">
        <v>0</v>
      </c>
      <c r="U25" s="39">
        <v>0</v>
      </c>
      <c r="V25" s="39">
        <v>0</v>
      </c>
      <c r="W25" s="39">
        <v>0</v>
      </c>
      <c r="X25" s="39">
        <v>28</v>
      </c>
      <c r="Y25" s="39">
        <v>185</v>
      </c>
      <c r="Z25" s="39">
        <v>0</v>
      </c>
      <c r="AA25" s="39">
        <v>30</v>
      </c>
      <c r="AB25" s="39">
        <v>0</v>
      </c>
      <c r="AC25" s="217">
        <f t="shared" si="5"/>
        <v>43.3</v>
      </c>
      <c r="AD25" s="217">
        <f t="shared" si="3"/>
        <v>37.7</v>
      </c>
      <c r="AE25" s="43" t="s">
        <v>36</v>
      </c>
      <c r="AF25" s="41"/>
    </row>
    <row r="26" spans="1:32" ht="16.5" customHeight="1">
      <c r="A26" s="36"/>
      <c r="B26" s="42" t="s">
        <v>37</v>
      </c>
      <c r="C26" s="38">
        <f t="shared" si="6"/>
        <v>265</v>
      </c>
      <c r="D26" s="39">
        <f t="shared" si="7"/>
        <v>113</v>
      </c>
      <c r="E26" s="39">
        <v>110</v>
      </c>
      <c r="F26" s="39">
        <v>3</v>
      </c>
      <c r="G26" s="39">
        <v>0</v>
      </c>
      <c r="H26" s="39">
        <v>0</v>
      </c>
      <c r="I26" s="39">
        <v>0</v>
      </c>
      <c r="J26" s="39">
        <v>0</v>
      </c>
      <c r="K26" s="39">
        <v>42</v>
      </c>
      <c r="L26" s="39">
        <v>8</v>
      </c>
      <c r="M26" s="39">
        <v>0</v>
      </c>
      <c r="N26" s="39">
        <v>16</v>
      </c>
      <c r="O26" s="39">
        <v>81</v>
      </c>
      <c r="P26" s="39">
        <v>4</v>
      </c>
      <c r="Q26" s="39">
        <v>1</v>
      </c>
      <c r="R26" s="39">
        <v>0</v>
      </c>
      <c r="S26" s="39">
        <f t="shared" si="8"/>
        <v>0</v>
      </c>
      <c r="T26" s="39">
        <v>0</v>
      </c>
      <c r="U26" s="39">
        <v>0</v>
      </c>
      <c r="V26" s="39">
        <v>0</v>
      </c>
      <c r="W26" s="39">
        <v>0</v>
      </c>
      <c r="X26" s="39">
        <v>5</v>
      </c>
      <c r="Y26" s="39">
        <v>118</v>
      </c>
      <c r="Z26" s="39">
        <v>3</v>
      </c>
      <c r="AA26" s="39">
        <v>13</v>
      </c>
      <c r="AB26" s="39">
        <v>0</v>
      </c>
      <c r="AC26" s="217">
        <f t="shared" si="5"/>
        <v>42.6</v>
      </c>
      <c r="AD26" s="217">
        <f t="shared" si="3"/>
        <v>30.6</v>
      </c>
      <c r="AE26" s="43" t="s">
        <v>37</v>
      </c>
      <c r="AF26" s="41"/>
    </row>
    <row r="27" spans="1:32" ht="16.5" customHeight="1">
      <c r="A27" s="36"/>
      <c r="B27" s="42" t="s">
        <v>38</v>
      </c>
      <c r="C27" s="38">
        <f t="shared" si="6"/>
        <v>103</v>
      </c>
      <c r="D27" s="39">
        <f t="shared" si="7"/>
        <v>73</v>
      </c>
      <c r="E27" s="39">
        <v>70</v>
      </c>
      <c r="F27" s="39">
        <v>3</v>
      </c>
      <c r="G27" s="39">
        <v>0</v>
      </c>
      <c r="H27" s="39">
        <v>0</v>
      </c>
      <c r="I27" s="39">
        <v>0</v>
      </c>
      <c r="J27" s="39">
        <v>0</v>
      </c>
      <c r="K27" s="39">
        <v>11</v>
      </c>
      <c r="L27" s="39">
        <v>8</v>
      </c>
      <c r="M27" s="39">
        <v>0</v>
      </c>
      <c r="N27" s="39">
        <v>0</v>
      </c>
      <c r="O27" s="39">
        <v>11</v>
      </c>
      <c r="P27" s="39">
        <v>0</v>
      </c>
      <c r="Q27" s="39">
        <v>0</v>
      </c>
      <c r="R27" s="39">
        <v>0</v>
      </c>
      <c r="S27" s="39">
        <f t="shared" si="8"/>
        <v>0</v>
      </c>
      <c r="T27" s="39">
        <v>0</v>
      </c>
      <c r="U27" s="39">
        <v>0</v>
      </c>
      <c r="V27" s="39">
        <v>0</v>
      </c>
      <c r="W27" s="39">
        <v>0</v>
      </c>
      <c r="X27" s="39">
        <v>3</v>
      </c>
      <c r="Y27" s="39">
        <v>77</v>
      </c>
      <c r="Z27" s="39">
        <v>3</v>
      </c>
      <c r="AA27" s="39">
        <v>17</v>
      </c>
      <c r="AB27" s="39">
        <v>0</v>
      </c>
      <c r="AC27" s="217">
        <f t="shared" si="5"/>
        <v>70.9</v>
      </c>
      <c r="AD27" s="217">
        <f t="shared" si="3"/>
        <v>10.7</v>
      </c>
      <c r="AE27" s="43" t="s">
        <v>38</v>
      </c>
      <c r="AF27" s="41"/>
    </row>
    <row r="28" spans="1:32" ht="16.5" customHeight="1">
      <c r="A28" s="36"/>
      <c r="B28" s="42" t="s">
        <v>39</v>
      </c>
      <c r="C28" s="38">
        <f t="shared" si="6"/>
        <v>190</v>
      </c>
      <c r="D28" s="39">
        <f t="shared" si="7"/>
        <v>107</v>
      </c>
      <c r="E28" s="39">
        <v>107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26</v>
      </c>
      <c r="L28" s="39">
        <v>0</v>
      </c>
      <c r="M28" s="39">
        <v>2</v>
      </c>
      <c r="N28" s="39">
        <v>3</v>
      </c>
      <c r="O28" s="39">
        <v>16</v>
      </c>
      <c r="P28" s="39">
        <v>15</v>
      </c>
      <c r="Q28" s="39">
        <v>21</v>
      </c>
      <c r="R28" s="39">
        <v>0</v>
      </c>
      <c r="S28" s="39">
        <f t="shared" si="8"/>
        <v>0</v>
      </c>
      <c r="T28" s="39">
        <v>0</v>
      </c>
      <c r="U28" s="39">
        <v>0</v>
      </c>
      <c r="V28" s="39">
        <v>0</v>
      </c>
      <c r="W28" s="39">
        <v>0</v>
      </c>
      <c r="X28" s="39">
        <v>1</v>
      </c>
      <c r="Y28" s="39">
        <v>126</v>
      </c>
      <c r="Z28" s="39">
        <v>0</v>
      </c>
      <c r="AA28" s="39">
        <v>20</v>
      </c>
      <c r="AB28" s="39">
        <v>0</v>
      </c>
      <c r="AC28" s="217">
        <f t="shared" si="5"/>
        <v>56.3</v>
      </c>
      <c r="AD28" s="217">
        <f t="shared" si="3"/>
        <v>8.4</v>
      </c>
      <c r="AE28" s="43" t="s">
        <v>39</v>
      </c>
      <c r="AF28" s="41"/>
    </row>
    <row r="29" spans="1:32" ht="16.5" customHeight="1">
      <c r="A29" s="36"/>
      <c r="B29" s="42" t="s">
        <v>40</v>
      </c>
      <c r="C29" s="38">
        <f t="shared" si="6"/>
        <v>83</v>
      </c>
      <c r="D29" s="39">
        <f t="shared" si="7"/>
        <v>24</v>
      </c>
      <c r="E29" s="39">
        <v>24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29</v>
      </c>
      <c r="L29" s="39">
        <v>0</v>
      </c>
      <c r="M29" s="39">
        <v>0</v>
      </c>
      <c r="N29" s="39">
        <v>2</v>
      </c>
      <c r="O29" s="39">
        <v>22</v>
      </c>
      <c r="P29" s="39">
        <v>2</v>
      </c>
      <c r="Q29" s="39">
        <v>4</v>
      </c>
      <c r="R29" s="39">
        <v>0</v>
      </c>
      <c r="S29" s="39">
        <f t="shared" si="8"/>
        <v>0</v>
      </c>
      <c r="T29" s="39">
        <v>0</v>
      </c>
      <c r="U29" s="39">
        <v>0</v>
      </c>
      <c r="V29" s="39">
        <v>0</v>
      </c>
      <c r="W29" s="39">
        <v>0</v>
      </c>
      <c r="X29" s="39">
        <v>1</v>
      </c>
      <c r="Y29" s="39">
        <v>25</v>
      </c>
      <c r="Z29" s="39">
        <v>0</v>
      </c>
      <c r="AA29" s="39">
        <v>0</v>
      </c>
      <c r="AB29" s="39">
        <v>0</v>
      </c>
      <c r="AC29" s="217">
        <f t="shared" si="5"/>
        <v>28.9</v>
      </c>
      <c r="AD29" s="217">
        <f t="shared" si="3"/>
        <v>26.5</v>
      </c>
      <c r="AE29" s="43" t="s">
        <v>40</v>
      </c>
      <c r="AF29" s="41"/>
    </row>
    <row r="30" spans="1:32" ht="16.5" customHeight="1">
      <c r="A30" s="36"/>
      <c r="B30" s="42" t="s">
        <v>80</v>
      </c>
      <c r="C30" s="38">
        <f t="shared" si="6"/>
        <v>395</v>
      </c>
      <c r="D30" s="39">
        <f t="shared" si="7"/>
        <v>104</v>
      </c>
      <c r="E30" s="39">
        <v>98</v>
      </c>
      <c r="F30" s="39">
        <v>5</v>
      </c>
      <c r="G30" s="39">
        <v>0</v>
      </c>
      <c r="H30" s="39">
        <v>1</v>
      </c>
      <c r="I30" s="39">
        <v>0</v>
      </c>
      <c r="J30" s="39">
        <v>0</v>
      </c>
      <c r="K30" s="39">
        <v>53</v>
      </c>
      <c r="L30" s="39">
        <v>21</v>
      </c>
      <c r="M30" s="39">
        <v>3</v>
      </c>
      <c r="N30" s="39">
        <v>4</v>
      </c>
      <c r="O30" s="39">
        <v>201</v>
      </c>
      <c r="P30" s="39">
        <v>4</v>
      </c>
      <c r="Q30" s="39">
        <v>5</v>
      </c>
      <c r="R30" s="39">
        <v>0</v>
      </c>
      <c r="S30" s="39">
        <f t="shared" si="8"/>
        <v>0</v>
      </c>
      <c r="T30" s="39">
        <v>0</v>
      </c>
      <c r="U30" s="39">
        <v>0</v>
      </c>
      <c r="V30" s="39">
        <v>0</v>
      </c>
      <c r="W30" s="39">
        <v>0</v>
      </c>
      <c r="X30" s="39">
        <v>52</v>
      </c>
      <c r="Y30" s="39">
        <v>101</v>
      </c>
      <c r="Z30" s="39">
        <v>5</v>
      </c>
      <c r="AA30" s="39">
        <v>0</v>
      </c>
      <c r="AB30" s="39">
        <v>0</v>
      </c>
      <c r="AC30" s="217">
        <f t="shared" si="5"/>
        <v>26.3</v>
      </c>
      <c r="AD30" s="217">
        <f t="shared" si="3"/>
        <v>50.9</v>
      </c>
      <c r="AE30" s="43" t="s">
        <v>81</v>
      </c>
      <c r="AF30" s="41"/>
    </row>
    <row r="31" spans="1:32" ht="16.5" customHeight="1">
      <c r="A31" s="36"/>
      <c r="B31" s="42" t="s">
        <v>82</v>
      </c>
      <c r="C31" s="38">
        <f t="shared" si="6"/>
        <v>358</v>
      </c>
      <c r="D31" s="39">
        <f t="shared" si="7"/>
        <v>119</v>
      </c>
      <c r="E31" s="39">
        <v>115</v>
      </c>
      <c r="F31" s="39">
        <v>3</v>
      </c>
      <c r="G31" s="39">
        <v>1</v>
      </c>
      <c r="H31" s="39">
        <v>0</v>
      </c>
      <c r="I31" s="39">
        <v>0</v>
      </c>
      <c r="J31" s="39">
        <v>0</v>
      </c>
      <c r="K31" s="39">
        <v>63</v>
      </c>
      <c r="L31" s="39">
        <v>0</v>
      </c>
      <c r="M31" s="39">
        <v>13</v>
      </c>
      <c r="N31" s="39">
        <v>26</v>
      </c>
      <c r="O31" s="39">
        <v>134</v>
      </c>
      <c r="P31" s="39">
        <v>0</v>
      </c>
      <c r="Q31" s="39">
        <v>3</v>
      </c>
      <c r="R31" s="39">
        <v>0</v>
      </c>
      <c r="S31" s="39">
        <f t="shared" si="8"/>
        <v>0</v>
      </c>
      <c r="T31" s="39">
        <v>0</v>
      </c>
      <c r="U31" s="39">
        <v>0</v>
      </c>
      <c r="V31" s="39">
        <v>0</v>
      </c>
      <c r="W31" s="39">
        <v>0</v>
      </c>
      <c r="X31" s="39">
        <v>22</v>
      </c>
      <c r="Y31" s="39">
        <v>125</v>
      </c>
      <c r="Z31" s="39">
        <v>10</v>
      </c>
      <c r="AA31" s="39">
        <v>1</v>
      </c>
      <c r="AB31" s="39">
        <v>0</v>
      </c>
      <c r="AC31" s="217">
        <f t="shared" si="5"/>
        <v>33.2</v>
      </c>
      <c r="AD31" s="217">
        <f t="shared" si="3"/>
        <v>37.4</v>
      </c>
      <c r="AE31" s="43" t="s">
        <v>83</v>
      </c>
      <c r="AF31" s="41"/>
    </row>
    <row r="32" spans="1:32" ht="16.5" customHeight="1">
      <c r="A32" s="36"/>
      <c r="B32" s="42" t="s">
        <v>84</v>
      </c>
      <c r="C32" s="38">
        <f t="shared" si="6"/>
        <v>112</v>
      </c>
      <c r="D32" s="39">
        <f t="shared" si="7"/>
        <v>50</v>
      </c>
      <c r="E32" s="39">
        <v>48</v>
      </c>
      <c r="F32" s="39">
        <v>2</v>
      </c>
      <c r="G32" s="39">
        <v>0</v>
      </c>
      <c r="H32" s="39">
        <v>0</v>
      </c>
      <c r="I32" s="39">
        <v>0</v>
      </c>
      <c r="J32" s="39">
        <v>0</v>
      </c>
      <c r="K32" s="39">
        <v>15</v>
      </c>
      <c r="L32" s="39">
        <v>0</v>
      </c>
      <c r="M32" s="39">
        <v>3</v>
      </c>
      <c r="N32" s="39">
        <v>0</v>
      </c>
      <c r="O32" s="39">
        <v>26</v>
      </c>
      <c r="P32" s="39">
        <v>2</v>
      </c>
      <c r="Q32" s="39">
        <v>16</v>
      </c>
      <c r="R32" s="39">
        <v>0</v>
      </c>
      <c r="S32" s="39">
        <f t="shared" si="8"/>
        <v>0</v>
      </c>
      <c r="T32" s="39">
        <v>0</v>
      </c>
      <c r="U32" s="39">
        <v>0</v>
      </c>
      <c r="V32" s="39">
        <v>0</v>
      </c>
      <c r="W32" s="39">
        <v>0</v>
      </c>
      <c r="X32" s="39">
        <v>5</v>
      </c>
      <c r="Y32" s="39">
        <v>56</v>
      </c>
      <c r="Z32" s="39">
        <v>2</v>
      </c>
      <c r="AA32" s="39">
        <v>5</v>
      </c>
      <c r="AB32" s="39">
        <v>0</v>
      </c>
      <c r="AC32" s="217">
        <f t="shared" si="5"/>
        <v>44.6</v>
      </c>
      <c r="AD32" s="217">
        <f t="shared" si="3"/>
        <v>23.2</v>
      </c>
      <c r="AE32" s="43" t="s">
        <v>85</v>
      </c>
      <c r="AF32" s="41"/>
    </row>
    <row r="33" spans="1:32" ht="16.5" customHeight="1">
      <c r="A33" s="36"/>
      <c r="B33" s="42" t="s">
        <v>188</v>
      </c>
      <c r="C33" s="38">
        <f>D33+K33+L33+M33+N33+O33+P33+Q33+R33</f>
        <v>784</v>
      </c>
      <c r="D33" s="39">
        <f>SUM(E33:J33)</f>
        <v>308</v>
      </c>
      <c r="E33" s="39">
        <v>304</v>
      </c>
      <c r="F33" s="39">
        <v>4</v>
      </c>
      <c r="G33" s="39">
        <v>0</v>
      </c>
      <c r="H33" s="39">
        <v>0</v>
      </c>
      <c r="I33" s="39">
        <v>0</v>
      </c>
      <c r="J33" s="39">
        <v>0</v>
      </c>
      <c r="K33" s="39">
        <v>54</v>
      </c>
      <c r="L33" s="39">
        <v>47</v>
      </c>
      <c r="M33" s="39">
        <v>2</v>
      </c>
      <c r="N33" s="39">
        <v>24</v>
      </c>
      <c r="O33" s="39">
        <v>333</v>
      </c>
      <c r="P33" s="39">
        <v>5</v>
      </c>
      <c r="Q33" s="39">
        <v>11</v>
      </c>
      <c r="R33" s="39">
        <v>0</v>
      </c>
      <c r="S33" s="39">
        <f t="shared" si="8"/>
        <v>0</v>
      </c>
      <c r="T33" s="39">
        <v>0</v>
      </c>
      <c r="U33" s="39">
        <v>0</v>
      </c>
      <c r="V33" s="39">
        <v>0</v>
      </c>
      <c r="W33" s="39">
        <v>0</v>
      </c>
      <c r="X33" s="39">
        <v>53</v>
      </c>
      <c r="Y33" s="39">
        <v>326</v>
      </c>
      <c r="Z33" s="39">
        <v>5</v>
      </c>
      <c r="AA33" s="39">
        <v>7</v>
      </c>
      <c r="AB33" s="39">
        <v>0</v>
      </c>
      <c r="AC33" s="217">
        <f t="shared" si="5"/>
        <v>39.3</v>
      </c>
      <c r="AD33" s="217">
        <f t="shared" si="3"/>
        <v>42.5</v>
      </c>
      <c r="AE33" s="43" t="s">
        <v>188</v>
      </c>
      <c r="AF33" s="41"/>
    </row>
    <row r="34" spans="1:35" s="32" customFormat="1" ht="16.5" customHeight="1">
      <c r="A34" s="278" t="s">
        <v>199</v>
      </c>
      <c r="B34" s="278"/>
      <c r="C34" s="30">
        <f t="shared" si="6"/>
        <v>54</v>
      </c>
      <c r="D34" s="44">
        <f t="shared" si="7"/>
        <v>5</v>
      </c>
      <c r="E34" s="31">
        <f aca="true" t="shared" si="9" ref="E34:R34">E35+E36</f>
        <v>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18</v>
      </c>
      <c r="L34" s="31">
        <f t="shared" si="9"/>
        <v>0</v>
      </c>
      <c r="M34" s="31">
        <f t="shared" si="9"/>
        <v>1</v>
      </c>
      <c r="N34" s="31">
        <f t="shared" si="9"/>
        <v>0</v>
      </c>
      <c r="O34" s="31">
        <f t="shared" si="9"/>
        <v>27</v>
      </c>
      <c r="P34" s="31">
        <f t="shared" si="9"/>
        <v>0</v>
      </c>
      <c r="Q34" s="31">
        <f t="shared" si="9"/>
        <v>3</v>
      </c>
      <c r="R34" s="31">
        <f t="shared" si="9"/>
        <v>0</v>
      </c>
      <c r="S34" s="44">
        <f t="shared" si="8"/>
        <v>0</v>
      </c>
      <c r="T34" s="31">
        <f aca="true" t="shared" si="10" ref="T34:AB34">T35+T36</f>
        <v>0</v>
      </c>
      <c r="U34" s="31">
        <f t="shared" si="10"/>
        <v>0</v>
      </c>
      <c r="V34" s="31">
        <f t="shared" si="10"/>
        <v>0</v>
      </c>
      <c r="W34" s="31">
        <f t="shared" si="10"/>
        <v>0</v>
      </c>
      <c r="X34" s="31">
        <f t="shared" si="10"/>
        <v>3</v>
      </c>
      <c r="Y34" s="31">
        <f t="shared" si="10"/>
        <v>6</v>
      </c>
      <c r="Z34" s="31">
        <f t="shared" si="10"/>
        <v>0</v>
      </c>
      <c r="AA34" s="31">
        <f t="shared" si="10"/>
        <v>0</v>
      </c>
      <c r="AB34" s="31">
        <f t="shared" si="10"/>
        <v>0</v>
      </c>
      <c r="AC34" s="216">
        <f t="shared" si="5"/>
        <v>9.3</v>
      </c>
      <c r="AD34" s="216">
        <f t="shared" si="3"/>
        <v>50</v>
      </c>
      <c r="AE34" s="270" t="s">
        <v>199</v>
      </c>
      <c r="AF34" s="271"/>
      <c r="AH34" s="25"/>
      <c r="AI34" s="25"/>
    </row>
    <row r="35" spans="1:32" ht="16.5" customHeight="1">
      <c r="A35" s="36"/>
      <c r="B35" s="42" t="s">
        <v>41</v>
      </c>
      <c r="C35" s="38">
        <f t="shared" si="6"/>
        <v>36</v>
      </c>
      <c r="D35" s="39">
        <f t="shared" si="7"/>
        <v>4</v>
      </c>
      <c r="E35" s="39">
        <v>4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11</v>
      </c>
      <c r="L35" s="39">
        <v>0</v>
      </c>
      <c r="M35" s="39">
        <v>0</v>
      </c>
      <c r="N35" s="39">
        <v>0</v>
      </c>
      <c r="O35" s="39">
        <v>20</v>
      </c>
      <c r="P35" s="39">
        <v>0</v>
      </c>
      <c r="Q35" s="39">
        <v>1</v>
      </c>
      <c r="R35" s="39">
        <v>0</v>
      </c>
      <c r="S35" s="39">
        <f t="shared" si="8"/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5</v>
      </c>
      <c r="Z35" s="39">
        <v>0</v>
      </c>
      <c r="AA35" s="39">
        <v>0</v>
      </c>
      <c r="AB35" s="39">
        <v>0</v>
      </c>
      <c r="AC35" s="217">
        <f t="shared" si="5"/>
        <v>11.1</v>
      </c>
      <c r="AD35" s="217">
        <f t="shared" si="3"/>
        <v>55.6</v>
      </c>
      <c r="AE35" s="43" t="s">
        <v>41</v>
      </c>
      <c r="AF35" s="41"/>
    </row>
    <row r="36" spans="1:32" ht="16.5" customHeight="1">
      <c r="A36" s="36"/>
      <c r="B36" s="42" t="s">
        <v>42</v>
      </c>
      <c r="C36" s="38">
        <f t="shared" si="6"/>
        <v>18</v>
      </c>
      <c r="D36" s="39">
        <f t="shared" si="7"/>
        <v>1</v>
      </c>
      <c r="E36" s="39">
        <v>1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7</v>
      </c>
      <c r="L36" s="39">
        <v>0</v>
      </c>
      <c r="M36" s="39">
        <v>1</v>
      </c>
      <c r="N36" s="39">
        <v>0</v>
      </c>
      <c r="O36" s="39">
        <v>7</v>
      </c>
      <c r="P36" s="39">
        <v>0</v>
      </c>
      <c r="Q36" s="39">
        <v>2</v>
      </c>
      <c r="R36" s="39">
        <v>0</v>
      </c>
      <c r="S36" s="39">
        <f t="shared" si="8"/>
        <v>0</v>
      </c>
      <c r="T36" s="39">
        <v>0</v>
      </c>
      <c r="U36" s="39">
        <v>0</v>
      </c>
      <c r="V36" s="39">
        <v>0</v>
      </c>
      <c r="W36" s="39">
        <v>0</v>
      </c>
      <c r="X36" s="39">
        <v>3</v>
      </c>
      <c r="Y36" s="39">
        <v>1</v>
      </c>
      <c r="Z36" s="39">
        <v>0</v>
      </c>
      <c r="AA36" s="39">
        <v>0</v>
      </c>
      <c r="AB36" s="39">
        <v>0</v>
      </c>
      <c r="AC36" s="217">
        <f t="shared" si="5"/>
        <v>5.6</v>
      </c>
      <c r="AD36" s="217">
        <f t="shared" si="3"/>
        <v>38.9</v>
      </c>
      <c r="AE36" s="43" t="s">
        <v>42</v>
      </c>
      <c r="AF36" s="41"/>
    </row>
    <row r="37" spans="1:35" s="32" customFormat="1" ht="16.5" customHeight="1">
      <c r="A37" s="276" t="s">
        <v>200</v>
      </c>
      <c r="B37" s="276"/>
      <c r="C37" s="30">
        <f t="shared" si="6"/>
        <v>366</v>
      </c>
      <c r="D37" s="44">
        <f t="shared" si="7"/>
        <v>83</v>
      </c>
      <c r="E37" s="31">
        <f aca="true" t="shared" si="11" ref="E37:R37">SUM(E38:E41)</f>
        <v>81</v>
      </c>
      <c r="F37" s="31">
        <f t="shared" si="11"/>
        <v>2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56</v>
      </c>
      <c r="L37" s="31">
        <f t="shared" si="11"/>
        <v>3</v>
      </c>
      <c r="M37" s="31">
        <f t="shared" si="11"/>
        <v>2</v>
      </c>
      <c r="N37" s="31">
        <f t="shared" si="11"/>
        <v>13</v>
      </c>
      <c r="O37" s="31">
        <f t="shared" si="11"/>
        <v>190</v>
      </c>
      <c r="P37" s="31">
        <f t="shared" si="11"/>
        <v>10</v>
      </c>
      <c r="Q37" s="31">
        <f t="shared" si="11"/>
        <v>9</v>
      </c>
      <c r="R37" s="31">
        <f t="shared" si="11"/>
        <v>0</v>
      </c>
      <c r="S37" s="44">
        <f t="shared" si="8"/>
        <v>0</v>
      </c>
      <c r="T37" s="31">
        <f aca="true" t="shared" si="12" ref="T37:AB37">SUM(T38:T41)</f>
        <v>0</v>
      </c>
      <c r="U37" s="31">
        <f t="shared" si="12"/>
        <v>0</v>
      </c>
      <c r="V37" s="31">
        <f t="shared" si="12"/>
        <v>0</v>
      </c>
      <c r="W37" s="31">
        <f t="shared" si="12"/>
        <v>0</v>
      </c>
      <c r="X37" s="31">
        <f t="shared" si="12"/>
        <v>24</v>
      </c>
      <c r="Y37" s="31">
        <f t="shared" si="12"/>
        <v>86</v>
      </c>
      <c r="Z37" s="31">
        <f t="shared" si="12"/>
        <v>2</v>
      </c>
      <c r="AA37" s="31">
        <f t="shared" si="12"/>
        <v>2</v>
      </c>
      <c r="AB37" s="31">
        <f t="shared" si="12"/>
        <v>0</v>
      </c>
      <c r="AC37" s="216">
        <f t="shared" si="5"/>
        <v>22.7</v>
      </c>
      <c r="AD37" s="216">
        <f t="shared" si="3"/>
        <v>51.9</v>
      </c>
      <c r="AE37" s="270" t="s">
        <v>200</v>
      </c>
      <c r="AF37" s="271"/>
      <c r="AH37" s="25"/>
      <c r="AI37" s="25"/>
    </row>
    <row r="38" spans="1:32" ht="16.5" customHeight="1">
      <c r="A38" s="36"/>
      <c r="B38" s="42" t="s">
        <v>86</v>
      </c>
      <c r="C38" s="38">
        <f t="shared" si="6"/>
        <v>182</v>
      </c>
      <c r="D38" s="39">
        <f t="shared" si="7"/>
        <v>26</v>
      </c>
      <c r="E38" s="39">
        <v>26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19</v>
      </c>
      <c r="L38" s="39">
        <v>0</v>
      </c>
      <c r="M38" s="39">
        <v>1</v>
      </c>
      <c r="N38" s="39">
        <v>10</v>
      </c>
      <c r="O38" s="39">
        <v>112</v>
      </c>
      <c r="P38" s="39">
        <v>6</v>
      </c>
      <c r="Q38" s="39">
        <v>8</v>
      </c>
      <c r="R38" s="39">
        <v>0</v>
      </c>
      <c r="S38" s="39">
        <f t="shared" si="8"/>
        <v>0</v>
      </c>
      <c r="T38" s="39">
        <v>0</v>
      </c>
      <c r="U38" s="39">
        <v>0</v>
      </c>
      <c r="V38" s="39">
        <v>0</v>
      </c>
      <c r="W38" s="39">
        <v>0</v>
      </c>
      <c r="X38" s="39">
        <v>14</v>
      </c>
      <c r="Y38" s="39">
        <v>27</v>
      </c>
      <c r="Z38" s="39">
        <v>0</v>
      </c>
      <c r="AA38" s="39">
        <v>0</v>
      </c>
      <c r="AB38" s="39">
        <v>0</v>
      </c>
      <c r="AC38" s="217">
        <f t="shared" si="5"/>
        <v>14.3</v>
      </c>
      <c r="AD38" s="217">
        <f t="shared" si="3"/>
        <v>61.5</v>
      </c>
      <c r="AE38" s="43" t="s">
        <v>59</v>
      </c>
      <c r="AF38" s="41"/>
    </row>
    <row r="39" spans="1:32" ht="16.5" customHeight="1">
      <c r="A39" s="36"/>
      <c r="B39" s="42" t="s">
        <v>43</v>
      </c>
      <c r="C39" s="38">
        <f t="shared" si="6"/>
        <v>65</v>
      </c>
      <c r="D39" s="39">
        <f t="shared" si="7"/>
        <v>8</v>
      </c>
      <c r="E39" s="39">
        <v>6</v>
      </c>
      <c r="F39" s="39">
        <v>2</v>
      </c>
      <c r="G39" s="39">
        <v>0</v>
      </c>
      <c r="H39" s="39">
        <v>0</v>
      </c>
      <c r="I39" s="39">
        <v>0</v>
      </c>
      <c r="J39" s="39">
        <v>0</v>
      </c>
      <c r="K39" s="39">
        <v>12</v>
      </c>
      <c r="L39" s="39">
        <v>0</v>
      </c>
      <c r="M39" s="39">
        <v>1</v>
      </c>
      <c r="N39" s="39">
        <v>1</v>
      </c>
      <c r="O39" s="39">
        <v>38</v>
      </c>
      <c r="P39" s="39">
        <v>4</v>
      </c>
      <c r="Q39" s="39">
        <v>1</v>
      </c>
      <c r="R39" s="39">
        <v>0</v>
      </c>
      <c r="S39" s="39">
        <f t="shared" si="8"/>
        <v>0</v>
      </c>
      <c r="T39" s="39">
        <v>0</v>
      </c>
      <c r="U39" s="39">
        <v>0</v>
      </c>
      <c r="V39" s="39">
        <v>0</v>
      </c>
      <c r="W39" s="39">
        <v>0</v>
      </c>
      <c r="X39" s="39">
        <v>4</v>
      </c>
      <c r="Y39" s="39">
        <v>7</v>
      </c>
      <c r="Z39" s="39">
        <v>2</v>
      </c>
      <c r="AA39" s="39">
        <v>0</v>
      </c>
      <c r="AB39" s="39">
        <v>0</v>
      </c>
      <c r="AC39" s="217">
        <f t="shared" si="5"/>
        <v>12.3</v>
      </c>
      <c r="AD39" s="217">
        <f t="shared" si="3"/>
        <v>58.5</v>
      </c>
      <c r="AE39" s="43" t="s">
        <v>60</v>
      </c>
      <c r="AF39" s="41"/>
    </row>
    <row r="40" spans="1:32" ht="16.5" customHeight="1">
      <c r="A40" s="36"/>
      <c r="B40" s="42" t="s">
        <v>44</v>
      </c>
      <c r="C40" s="38">
        <f t="shared" si="6"/>
        <v>98</v>
      </c>
      <c r="D40" s="39">
        <f t="shared" si="7"/>
        <v>48</v>
      </c>
      <c r="E40" s="39">
        <v>48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21</v>
      </c>
      <c r="L40" s="39">
        <v>3</v>
      </c>
      <c r="M40" s="39">
        <v>0</v>
      </c>
      <c r="N40" s="39">
        <v>2</v>
      </c>
      <c r="O40" s="39">
        <v>24</v>
      </c>
      <c r="P40" s="39">
        <v>0</v>
      </c>
      <c r="Q40" s="39">
        <v>0</v>
      </c>
      <c r="R40" s="39">
        <v>0</v>
      </c>
      <c r="S40" s="39">
        <f t="shared" si="8"/>
        <v>0</v>
      </c>
      <c r="T40" s="39">
        <v>0</v>
      </c>
      <c r="U40" s="39">
        <v>0</v>
      </c>
      <c r="V40" s="39">
        <v>0</v>
      </c>
      <c r="W40" s="39">
        <v>0</v>
      </c>
      <c r="X40" s="39">
        <v>3</v>
      </c>
      <c r="Y40" s="39">
        <v>51</v>
      </c>
      <c r="Z40" s="39">
        <v>0</v>
      </c>
      <c r="AA40" s="39">
        <v>2</v>
      </c>
      <c r="AB40" s="39">
        <v>0</v>
      </c>
      <c r="AC40" s="217">
        <f t="shared" si="5"/>
        <v>49</v>
      </c>
      <c r="AD40" s="217">
        <f t="shared" si="3"/>
        <v>24.5</v>
      </c>
      <c r="AE40" s="43" t="s">
        <v>61</v>
      </c>
      <c r="AF40" s="41"/>
    </row>
    <row r="41" spans="1:32" ht="16.5" customHeight="1">
      <c r="A41" s="36"/>
      <c r="B41" s="42" t="s">
        <v>45</v>
      </c>
      <c r="C41" s="38">
        <f t="shared" si="6"/>
        <v>21</v>
      </c>
      <c r="D41" s="39">
        <f t="shared" si="7"/>
        <v>1</v>
      </c>
      <c r="E41" s="39">
        <v>1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4</v>
      </c>
      <c r="L41" s="39">
        <v>0</v>
      </c>
      <c r="M41" s="39">
        <v>0</v>
      </c>
      <c r="N41" s="39">
        <v>0</v>
      </c>
      <c r="O41" s="39">
        <v>16</v>
      </c>
      <c r="P41" s="39">
        <v>0</v>
      </c>
      <c r="Q41" s="39">
        <v>0</v>
      </c>
      <c r="R41" s="39">
        <v>0</v>
      </c>
      <c r="S41" s="39">
        <f t="shared" si="8"/>
        <v>0</v>
      </c>
      <c r="T41" s="39">
        <v>0</v>
      </c>
      <c r="U41" s="39">
        <v>0</v>
      </c>
      <c r="V41" s="39">
        <v>0</v>
      </c>
      <c r="W41" s="39">
        <v>0</v>
      </c>
      <c r="X41" s="39">
        <v>3</v>
      </c>
      <c r="Y41" s="39">
        <v>1</v>
      </c>
      <c r="Z41" s="39">
        <v>0</v>
      </c>
      <c r="AA41" s="39">
        <v>0</v>
      </c>
      <c r="AB41" s="39">
        <v>0</v>
      </c>
      <c r="AC41" s="217">
        <f t="shared" si="5"/>
        <v>4.8</v>
      </c>
      <c r="AD41" s="217">
        <f t="shared" si="3"/>
        <v>76.2</v>
      </c>
      <c r="AE41" s="43" t="s">
        <v>62</v>
      </c>
      <c r="AF41" s="41"/>
    </row>
    <row r="42" spans="1:35" s="32" customFormat="1" ht="16.5" customHeight="1">
      <c r="A42" s="276" t="s">
        <v>201</v>
      </c>
      <c r="B42" s="276"/>
      <c r="C42" s="30">
        <f t="shared" si="6"/>
        <v>69</v>
      </c>
      <c r="D42" s="44">
        <f t="shared" si="7"/>
        <v>1</v>
      </c>
      <c r="E42" s="31">
        <f aca="true" t="shared" si="13" ref="E42:R42">E43</f>
        <v>1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10</v>
      </c>
      <c r="L42" s="31">
        <f t="shared" si="13"/>
        <v>0</v>
      </c>
      <c r="M42" s="31">
        <f t="shared" si="13"/>
        <v>1</v>
      </c>
      <c r="N42" s="31">
        <f t="shared" si="13"/>
        <v>3</v>
      </c>
      <c r="O42" s="31">
        <f t="shared" si="13"/>
        <v>51</v>
      </c>
      <c r="P42" s="31">
        <f t="shared" si="13"/>
        <v>0</v>
      </c>
      <c r="Q42" s="31">
        <f t="shared" si="13"/>
        <v>3</v>
      </c>
      <c r="R42" s="31">
        <f t="shared" si="13"/>
        <v>0</v>
      </c>
      <c r="S42" s="44">
        <f t="shared" si="8"/>
        <v>0</v>
      </c>
      <c r="T42" s="31">
        <f aca="true" t="shared" si="14" ref="T42:AB42">T43</f>
        <v>0</v>
      </c>
      <c r="U42" s="31">
        <f t="shared" si="14"/>
        <v>0</v>
      </c>
      <c r="V42" s="31">
        <f t="shared" si="14"/>
        <v>0</v>
      </c>
      <c r="W42" s="31">
        <f t="shared" si="14"/>
        <v>0</v>
      </c>
      <c r="X42" s="31">
        <f t="shared" si="14"/>
        <v>9</v>
      </c>
      <c r="Y42" s="31">
        <f t="shared" si="14"/>
        <v>1</v>
      </c>
      <c r="Z42" s="31">
        <f t="shared" si="14"/>
        <v>0</v>
      </c>
      <c r="AA42" s="31">
        <f t="shared" si="14"/>
        <v>0</v>
      </c>
      <c r="AB42" s="31">
        <f t="shared" si="14"/>
        <v>0</v>
      </c>
      <c r="AC42" s="216">
        <f t="shared" si="5"/>
        <v>1.4</v>
      </c>
      <c r="AD42" s="216">
        <f t="shared" si="3"/>
        <v>73.9</v>
      </c>
      <c r="AE42" s="273" t="s">
        <v>63</v>
      </c>
      <c r="AF42" s="274"/>
      <c r="AH42" s="25"/>
      <c r="AI42" s="25"/>
    </row>
    <row r="43" spans="1:32" ht="16.5" customHeight="1">
      <c r="A43" s="36"/>
      <c r="B43" s="42" t="s">
        <v>46</v>
      </c>
      <c r="C43" s="38">
        <f t="shared" si="6"/>
        <v>69</v>
      </c>
      <c r="D43" s="39">
        <f t="shared" si="7"/>
        <v>1</v>
      </c>
      <c r="E43" s="39">
        <v>1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10</v>
      </c>
      <c r="L43" s="39">
        <v>0</v>
      </c>
      <c r="M43" s="39">
        <v>1</v>
      </c>
      <c r="N43" s="39">
        <v>3</v>
      </c>
      <c r="O43" s="39">
        <v>51</v>
      </c>
      <c r="P43" s="39">
        <v>0</v>
      </c>
      <c r="Q43" s="39">
        <v>3</v>
      </c>
      <c r="R43" s="39">
        <v>0</v>
      </c>
      <c r="S43" s="39">
        <f t="shared" si="8"/>
        <v>0</v>
      </c>
      <c r="T43" s="39">
        <v>0</v>
      </c>
      <c r="U43" s="39">
        <v>0</v>
      </c>
      <c r="V43" s="39">
        <v>0</v>
      </c>
      <c r="W43" s="39">
        <v>0</v>
      </c>
      <c r="X43" s="39">
        <v>9</v>
      </c>
      <c r="Y43" s="39">
        <v>1</v>
      </c>
      <c r="Z43" s="39">
        <v>0</v>
      </c>
      <c r="AA43" s="39">
        <v>0</v>
      </c>
      <c r="AB43" s="39">
        <v>0</v>
      </c>
      <c r="AC43" s="217">
        <f t="shared" si="5"/>
        <v>1.4</v>
      </c>
      <c r="AD43" s="217">
        <f t="shared" si="3"/>
        <v>73.9</v>
      </c>
      <c r="AE43" s="43" t="s">
        <v>46</v>
      </c>
      <c r="AF43" s="41"/>
    </row>
    <row r="44" spans="1:35" s="32" customFormat="1" ht="16.5" customHeight="1">
      <c r="A44" s="276" t="s">
        <v>202</v>
      </c>
      <c r="B44" s="276"/>
      <c r="C44" s="30">
        <f t="shared" si="6"/>
        <v>76</v>
      </c>
      <c r="D44" s="44">
        <f t="shared" si="7"/>
        <v>10</v>
      </c>
      <c r="E44" s="31">
        <f aca="true" t="shared" si="15" ref="E44:R44">E45+E46</f>
        <v>9</v>
      </c>
      <c r="F44" s="31">
        <f t="shared" si="15"/>
        <v>1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13</v>
      </c>
      <c r="L44" s="31">
        <f t="shared" si="15"/>
        <v>0</v>
      </c>
      <c r="M44" s="31">
        <f t="shared" si="15"/>
        <v>0</v>
      </c>
      <c r="N44" s="31">
        <f t="shared" si="15"/>
        <v>4</v>
      </c>
      <c r="O44" s="31">
        <f t="shared" si="15"/>
        <v>41</v>
      </c>
      <c r="P44" s="31">
        <f t="shared" si="15"/>
        <v>0</v>
      </c>
      <c r="Q44" s="31">
        <f t="shared" si="15"/>
        <v>8</v>
      </c>
      <c r="R44" s="31">
        <f t="shared" si="15"/>
        <v>0</v>
      </c>
      <c r="S44" s="44">
        <f t="shared" si="8"/>
        <v>0</v>
      </c>
      <c r="T44" s="31">
        <f aca="true" t="shared" si="16" ref="T44:AB44">T45+T46</f>
        <v>0</v>
      </c>
      <c r="U44" s="31">
        <f t="shared" si="16"/>
        <v>0</v>
      </c>
      <c r="V44" s="31">
        <f t="shared" si="16"/>
        <v>0</v>
      </c>
      <c r="W44" s="31">
        <f t="shared" si="16"/>
        <v>0</v>
      </c>
      <c r="X44" s="31">
        <f t="shared" si="16"/>
        <v>3</v>
      </c>
      <c r="Y44" s="31">
        <f t="shared" si="16"/>
        <v>9</v>
      </c>
      <c r="Z44" s="31">
        <f t="shared" si="16"/>
        <v>1</v>
      </c>
      <c r="AA44" s="31">
        <f t="shared" si="16"/>
        <v>0</v>
      </c>
      <c r="AB44" s="31">
        <f t="shared" si="16"/>
        <v>0</v>
      </c>
      <c r="AC44" s="216">
        <f t="shared" si="5"/>
        <v>13.2</v>
      </c>
      <c r="AD44" s="216">
        <f t="shared" si="3"/>
        <v>53.9</v>
      </c>
      <c r="AE44" s="270" t="s">
        <v>202</v>
      </c>
      <c r="AF44" s="271"/>
      <c r="AH44" s="25"/>
      <c r="AI44" s="25"/>
    </row>
    <row r="45" spans="1:32" ht="16.5" customHeight="1">
      <c r="A45" s="36"/>
      <c r="B45" s="42" t="s">
        <v>47</v>
      </c>
      <c r="C45" s="38">
        <f t="shared" si="6"/>
        <v>76</v>
      </c>
      <c r="D45" s="39">
        <f t="shared" si="7"/>
        <v>10</v>
      </c>
      <c r="E45" s="39">
        <v>9</v>
      </c>
      <c r="F45" s="39">
        <v>1</v>
      </c>
      <c r="G45" s="39">
        <v>0</v>
      </c>
      <c r="H45" s="39">
        <v>0</v>
      </c>
      <c r="I45" s="39">
        <v>0</v>
      </c>
      <c r="J45" s="39">
        <v>0</v>
      </c>
      <c r="K45" s="39">
        <v>13</v>
      </c>
      <c r="L45" s="39">
        <v>0</v>
      </c>
      <c r="M45" s="39">
        <v>0</v>
      </c>
      <c r="N45" s="39">
        <v>4</v>
      </c>
      <c r="O45" s="39">
        <v>41</v>
      </c>
      <c r="P45" s="39">
        <v>0</v>
      </c>
      <c r="Q45" s="39">
        <v>8</v>
      </c>
      <c r="R45" s="39">
        <v>0</v>
      </c>
      <c r="S45" s="39">
        <f t="shared" si="8"/>
        <v>0</v>
      </c>
      <c r="T45" s="39">
        <v>0</v>
      </c>
      <c r="U45" s="39">
        <v>0</v>
      </c>
      <c r="V45" s="39">
        <v>0</v>
      </c>
      <c r="W45" s="39">
        <v>0</v>
      </c>
      <c r="X45" s="39">
        <v>3</v>
      </c>
      <c r="Y45" s="39">
        <v>9</v>
      </c>
      <c r="Z45" s="39">
        <v>1</v>
      </c>
      <c r="AA45" s="39">
        <v>0</v>
      </c>
      <c r="AB45" s="39">
        <v>0</v>
      </c>
      <c r="AC45" s="217">
        <f t="shared" si="5"/>
        <v>13.2</v>
      </c>
      <c r="AD45" s="217">
        <f t="shared" si="3"/>
        <v>53.9</v>
      </c>
      <c r="AE45" s="43" t="s">
        <v>47</v>
      </c>
      <c r="AF45" s="41"/>
    </row>
    <row r="46" spans="1:32" ht="16.5" customHeight="1">
      <c r="A46" s="36"/>
      <c r="B46" s="42" t="s">
        <v>48</v>
      </c>
      <c r="C46" s="38">
        <f t="shared" si="6"/>
        <v>0</v>
      </c>
      <c r="D46" s="39">
        <f t="shared" si="7"/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f t="shared" si="8"/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218">
        <v>0</v>
      </c>
      <c r="AD46" s="218">
        <v>0</v>
      </c>
      <c r="AE46" s="43" t="s">
        <v>48</v>
      </c>
      <c r="AF46" s="41"/>
    </row>
    <row r="47" spans="1:32" s="25" customFormat="1" ht="16.5" customHeight="1">
      <c r="A47" s="276" t="s">
        <v>203</v>
      </c>
      <c r="B47" s="276"/>
      <c r="C47" s="30">
        <f t="shared" si="6"/>
        <v>211</v>
      </c>
      <c r="D47" s="44">
        <f t="shared" si="7"/>
        <v>106</v>
      </c>
      <c r="E47" s="31">
        <f aca="true" t="shared" si="17" ref="E47:R47">SUM(E48:E50)</f>
        <v>106</v>
      </c>
      <c r="F47" s="31">
        <f t="shared" si="17"/>
        <v>0</v>
      </c>
      <c r="G47" s="31">
        <f t="shared" si="17"/>
        <v>0</v>
      </c>
      <c r="H47" s="31">
        <f t="shared" si="17"/>
        <v>0</v>
      </c>
      <c r="I47" s="31">
        <f t="shared" si="17"/>
        <v>0</v>
      </c>
      <c r="J47" s="31">
        <f t="shared" si="17"/>
        <v>0</v>
      </c>
      <c r="K47" s="31">
        <f t="shared" si="17"/>
        <v>38</v>
      </c>
      <c r="L47" s="31">
        <f t="shared" si="17"/>
        <v>6</v>
      </c>
      <c r="M47" s="31">
        <f t="shared" si="17"/>
        <v>1</v>
      </c>
      <c r="N47" s="31">
        <f t="shared" si="17"/>
        <v>5</v>
      </c>
      <c r="O47" s="31">
        <f t="shared" si="17"/>
        <v>49</v>
      </c>
      <c r="P47" s="31">
        <f t="shared" si="17"/>
        <v>0</v>
      </c>
      <c r="Q47" s="31">
        <f t="shared" si="17"/>
        <v>6</v>
      </c>
      <c r="R47" s="31">
        <f t="shared" si="17"/>
        <v>0</v>
      </c>
      <c r="S47" s="44">
        <f t="shared" si="8"/>
        <v>0</v>
      </c>
      <c r="T47" s="31">
        <f aca="true" t="shared" si="18" ref="T47:AB47">SUM(T48:T50)</f>
        <v>0</v>
      </c>
      <c r="U47" s="31">
        <f t="shared" si="18"/>
        <v>0</v>
      </c>
      <c r="V47" s="31">
        <f t="shared" si="18"/>
        <v>0</v>
      </c>
      <c r="W47" s="31">
        <f t="shared" si="18"/>
        <v>0</v>
      </c>
      <c r="X47" s="31">
        <f t="shared" si="18"/>
        <v>7</v>
      </c>
      <c r="Y47" s="31">
        <f t="shared" si="18"/>
        <v>119</v>
      </c>
      <c r="Z47" s="31">
        <f t="shared" si="18"/>
        <v>1</v>
      </c>
      <c r="AA47" s="31">
        <f t="shared" si="18"/>
        <v>15</v>
      </c>
      <c r="AB47" s="31">
        <f t="shared" si="18"/>
        <v>2</v>
      </c>
      <c r="AC47" s="216">
        <f t="shared" si="5"/>
        <v>50.2</v>
      </c>
      <c r="AD47" s="216">
        <f>ROUND((O47+S47)/C47*100,1)</f>
        <v>23.2</v>
      </c>
      <c r="AE47" s="270" t="s">
        <v>203</v>
      </c>
      <c r="AF47" s="271"/>
    </row>
    <row r="48" spans="1:32" ht="16.5" customHeight="1">
      <c r="A48" s="36"/>
      <c r="B48" s="42" t="s">
        <v>49</v>
      </c>
      <c r="C48" s="38">
        <f t="shared" si="6"/>
        <v>71</v>
      </c>
      <c r="D48" s="39">
        <f t="shared" si="7"/>
        <v>17</v>
      </c>
      <c r="E48" s="39">
        <v>17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13</v>
      </c>
      <c r="L48" s="39">
        <v>0</v>
      </c>
      <c r="M48" s="39">
        <v>0</v>
      </c>
      <c r="N48" s="39">
        <v>3</v>
      </c>
      <c r="O48" s="39">
        <v>33</v>
      </c>
      <c r="P48" s="39">
        <v>0</v>
      </c>
      <c r="Q48" s="39">
        <v>5</v>
      </c>
      <c r="R48" s="39">
        <v>0</v>
      </c>
      <c r="S48" s="39">
        <f t="shared" si="8"/>
        <v>0</v>
      </c>
      <c r="T48" s="39">
        <v>0</v>
      </c>
      <c r="U48" s="39">
        <v>0</v>
      </c>
      <c r="V48" s="39">
        <v>0</v>
      </c>
      <c r="W48" s="39">
        <v>0</v>
      </c>
      <c r="X48" s="39">
        <v>4</v>
      </c>
      <c r="Y48" s="39">
        <v>17</v>
      </c>
      <c r="Z48" s="39">
        <v>1</v>
      </c>
      <c r="AA48" s="39">
        <v>0</v>
      </c>
      <c r="AB48" s="39">
        <v>0</v>
      </c>
      <c r="AC48" s="217">
        <f t="shared" si="5"/>
        <v>23.9</v>
      </c>
      <c r="AD48" s="217">
        <f>ROUND((O48+S48)/C48*100,1)</f>
        <v>46.5</v>
      </c>
      <c r="AE48" s="43" t="s">
        <v>49</v>
      </c>
      <c r="AF48" s="41"/>
    </row>
    <row r="49" spans="1:32" ht="16.5" customHeight="1">
      <c r="A49" s="36"/>
      <c r="B49" s="42" t="s">
        <v>50</v>
      </c>
      <c r="C49" s="38">
        <f t="shared" si="6"/>
        <v>0</v>
      </c>
      <c r="D49" s="39">
        <f t="shared" si="7"/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f t="shared" si="8"/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218">
        <v>0</v>
      </c>
      <c r="AD49" s="218">
        <v>0</v>
      </c>
      <c r="AE49" s="43" t="s">
        <v>50</v>
      </c>
      <c r="AF49" s="41"/>
    </row>
    <row r="50" spans="1:32" ht="16.5" customHeight="1">
      <c r="A50" s="36"/>
      <c r="B50" s="42" t="s">
        <v>51</v>
      </c>
      <c r="C50" s="38">
        <f t="shared" si="6"/>
        <v>140</v>
      </c>
      <c r="D50" s="39">
        <f t="shared" si="7"/>
        <v>89</v>
      </c>
      <c r="E50" s="39">
        <v>89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25</v>
      </c>
      <c r="L50" s="39">
        <v>6</v>
      </c>
      <c r="M50" s="39">
        <v>1</v>
      </c>
      <c r="N50" s="39">
        <v>2</v>
      </c>
      <c r="O50" s="39">
        <v>16</v>
      </c>
      <c r="P50" s="39">
        <v>0</v>
      </c>
      <c r="Q50" s="39">
        <v>1</v>
      </c>
      <c r="R50" s="39">
        <v>0</v>
      </c>
      <c r="S50" s="39">
        <f t="shared" si="8"/>
        <v>0</v>
      </c>
      <c r="T50" s="39">
        <v>0</v>
      </c>
      <c r="U50" s="39">
        <v>0</v>
      </c>
      <c r="V50" s="39">
        <v>0</v>
      </c>
      <c r="W50" s="39">
        <v>0</v>
      </c>
      <c r="X50" s="39">
        <v>3</v>
      </c>
      <c r="Y50" s="39">
        <v>102</v>
      </c>
      <c r="Z50" s="39">
        <v>0</v>
      </c>
      <c r="AA50" s="39">
        <v>15</v>
      </c>
      <c r="AB50" s="39">
        <v>2</v>
      </c>
      <c r="AC50" s="217">
        <f t="shared" si="5"/>
        <v>63.6</v>
      </c>
      <c r="AD50" s="217">
        <f>ROUND((O50+S50)/C50*100,1)</f>
        <v>11.4</v>
      </c>
      <c r="AE50" s="43" t="s">
        <v>51</v>
      </c>
      <c r="AF50" s="41"/>
    </row>
    <row r="51" spans="1:35" s="32" customFormat="1" ht="16.5" customHeight="1">
      <c r="A51" s="276" t="s">
        <v>204</v>
      </c>
      <c r="B51" s="276"/>
      <c r="C51" s="30">
        <f t="shared" si="6"/>
        <v>256</v>
      </c>
      <c r="D51" s="44">
        <f t="shared" si="7"/>
        <v>105</v>
      </c>
      <c r="E51" s="31">
        <f aca="true" t="shared" si="19" ref="E51:R51">SUM(E52:E55)</f>
        <v>105</v>
      </c>
      <c r="F51" s="31">
        <f t="shared" si="19"/>
        <v>0</v>
      </c>
      <c r="G51" s="31">
        <f t="shared" si="19"/>
        <v>0</v>
      </c>
      <c r="H51" s="31">
        <f t="shared" si="19"/>
        <v>0</v>
      </c>
      <c r="I51" s="31">
        <f t="shared" si="19"/>
        <v>0</v>
      </c>
      <c r="J51" s="31">
        <f t="shared" si="19"/>
        <v>0</v>
      </c>
      <c r="K51" s="31">
        <f t="shared" si="19"/>
        <v>10</v>
      </c>
      <c r="L51" s="31">
        <f t="shared" si="19"/>
        <v>18</v>
      </c>
      <c r="M51" s="31">
        <f t="shared" si="19"/>
        <v>3</v>
      </c>
      <c r="N51" s="31">
        <f t="shared" si="19"/>
        <v>4</v>
      </c>
      <c r="O51" s="31">
        <f t="shared" si="19"/>
        <v>87</v>
      </c>
      <c r="P51" s="31">
        <f t="shared" si="19"/>
        <v>2</v>
      </c>
      <c r="Q51" s="31">
        <f t="shared" si="19"/>
        <v>27</v>
      </c>
      <c r="R51" s="31">
        <f t="shared" si="19"/>
        <v>0</v>
      </c>
      <c r="S51" s="44">
        <f t="shared" si="8"/>
        <v>0</v>
      </c>
      <c r="T51" s="31">
        <f aca="true" t="shared" si="20" ref="T51:AB51">SUM(T52:T55)</f>
        <v>0</v>
      </c>
      <c r="U51" s="31">
        <f t="shared" si="20"/>
        <v>0</v>
      </c>
      <c r="V51" s="31">
        <f t="shared" si="20"/>
        <v>0</v>
      </c>
      <c r="W51" s="31">
        <f t="shared" si="20"/>
        <v>0</v>
      </c>
      <c r="X51" s="31">
        <f t="shared" si="20"/>
        <v>7</v>
      </c>
      <c r="Y51" s="31">
        <f t="shared" si="20"/>
        <v>123</v>
      </c>
      <c r="Z51" s="31">
        <f t="shared" si="20"/>
        <v>0</v>
      </c>
      <c r="AA51" s="31">
        <f t="shared" si="20"/>
        <v>9</v>
      </c>
      <c r="AB51" s="31">
        <f t="shared" si="20"/>
        <v>0</v>
      </c>
      <c r="AC51" s="216">
        <f t="shared" si="5"/>
        <v>41</v>
      </c>
      <c r="AD51" s="216">
        <f>ROUND((O51+S51)/C51*100,1)</f>
        <v>34</v>
      </c>
      <c r="AE51" s="270" t="s">
        <v>204</v>
      </c>
      <c r="AF51" s="271"/>
      <c r="AH51" s="25"/>
      <c r="AI51" s="25"/>
    </row>
    <row r="52" spans="1:32" ht="16.5" customHeight="1">
      <c r="A52" s="36"/>
      <c r="B52" s="42" t="s">
        <v>52</v>
      </c>
      <c r="C52" s="38">
        <f t="shared" si="6"/>
        <v>134</v>
      </c>
      <c r="D52" s="39">
        <f t="shared" si="7"/>
        <v>24</v>
      </c>
      <c r="E52" s="39">
        <v>24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18</v>
      </c>
      <c r="M52" s="39">
        <v>1</v>
      </c>
      <c r="N52" s="39">
        <v>4</v>
      </c>
      <c r="O52" s="39">
        <v>77</v>
      </c>
      <c r="P52" s="39">
        <v>2</v>
      </c>
      <c r="Q52" s="39">
        <v>8</v>
      </c>
      <c r="R52" s="39">
        <v>0</v>
      </c>
      <c r="S52" s="39">
        <f t="shared" si="8"/>
        <v>0</v>
      </c>
      <c r="T52" s="39">
        <v>0</v>
      </c>
      <c r="U52" s="39">
        <v>0</v>
      </c>
      <c r="V52" s="39">
        <v>0</v>
      </c>
      <c r="W52" s="39">
        <v>0</v>
      </c>
      <c r="X52" s="39">
        <v>6</v>
      </c>
      <c r="Y52" s="39">
        <v>24</v>
      </c>
      <c r="Z52" s="39">
        <v>0</v>
      </c>
      <c r="AA52" s="39">
        <v>0</v>
      </c>
      <c r="AB52" s="39">
        <v>0</v>
      </c>
      <c r="AC52" s="217">
        <f t="shared" si="5"/>
        <v>17.9</v>
      </c>
      <c r="AD52" s="217">
        <f>ROUND((O52+S52)/C52*100,1)</f>
        <v>57.5</v>
      </c>
      <c r="AE52" s="43" t="s">
        <v>52</v>
      </c>
      <c r="AF52" s="41"/>
    </row>
    <row r="53" spans="1:32" ht="16.5" customHeight="1">
      <c r="A53" s="36"/>
      <c r="B53" s="42" t="s">
        <v>53</v>
      </c>
      <c r="C53" s="38">
        <f t="shared" si="6"/>
        <v>14</v>
      </c>
      <c r="D53" s="39">
        <f t="shared" si="7"/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2</v>
      </c>
      <c r="N53" s="39">
        <v>0</v>
      </c>
      <c r="O53" s="39">
        <v>10</v>
      </c>
      <c r="P53" s="39">
        <v>0</v>
      </c>
      <c r="Q53" s="39">
        <v>2</v>
      </c>
      <c r="R53" s="39">
        <v>0</v>
      </c>
      <c r="S53" s="39">
        <f t="shared" si="8"/>
        <v>0</v>
      </c>
      <c r="T53" s="39">
        <v>0</v>
      </c>
      <c r="U53" s="39">
        <v>0</v>
      </c>
      <c r="V53" s="39">
        <v>0</v>
      </c>
      <c r="W53" s="39">
        <v>0</v>
      </c>
      <c r="X53" s="39">
        <v>1</v>
      </c>
      <c r="Y53" s="39">
        <v>0</v>
      </c>
      <c r="Z53" s="39">
        <v>0</v>
      </c>
      <c r="AA53" s="39">
        <v>0</v>
      </c>
      <c r="AB53" s="39">
        <v>0</v>
      </c>
      <c r="AC53" s="218">
        <v>0</v>
      </c>
      <c r="AD53" s="217">
        <f>ROUND((O53+S53)/C53*100,1)</f>
        <v>71.4</v>
      </c>
      <c r="AE53" s="43" t="s">
        <v>53</v>
      </c>
      <c r="AF53" s="41"/>
    </row>
    <row r="54" spans="1:32" ht="16.5" customHeight="1">
      <c r="A54" s="36"/>
      <c r="B54" s="42" t="s">
        <v>54</v>
      </c>
      <c r="C54" s="38">
        <f t="shared" si="6"/>
        <v>108</v>
      </c>
      <c r="D54" s="39">
        <f t="shared" si="7"/>
        <v>81</v>
      </c>
      <c r="E54" s="39">
        <v>81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10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17</v>
      </c>
      <c r="R54" s="39">
        <v>0</v>
      </c>
      <c r="S54" s="39">
        <f t="shared" si="8"/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99</v>
      </c>
      <c r="Z54" s="39">
        <v>0</v>
      </c>
      <c r="AA54" s="39">
        <v>9</v>
      </c>
      <c r="AB54" s="39">
        <v>0</v>
      </c>
      <c r="AC54" s="217">
        <f t="shared" si="5"/>
        <v>75</v>
      </c>
      <c r="AD54" s="217">
        <f>ROUND((O54+S54)/C54*100,1)</f>
        <v>0</v>
      </c>
      <c r="AE54" s="43" t="s">
        <v>54</v>
      </c>
      <c r="AF54" s="41"/>
    </row>
    <row r="55" spans="1:32" ht="16.5" customHeight="1">
      <c r="A55" s="36"/>
      <c r="B55" s="42" t="s">
        <v>55</v>
      </c>
      <c r="C55" s="38">
        <f t="shared" si="6"/>
        <v>0</v>
      </c>
      <c r="D55" s="39">
        <f t="shared" si="7"/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f t="shared" si="8"/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218">
        <v>0</v>
      </c>
      <c r="AD55" s="218">
        <v>0</v>
      </c>
      <c r="AE55" s="43" t="s">
        <v>55</v>
      </c>
      <c r="AF55" s="41"/>
    </row>
    <row r="56" spans="1:35" s="45" customFormat="1" ht="16.5" customHeight="1">
      <c r="A56" s="276" t="s">
        <v>205</v>
      </c>
      <c r="B56" s="276"/>
      <c r="C56" s="30">
        <f t="shared" si="6"/>
        <v>125</v>
      </c>
      <c r="D56" s="44">
        <f t="shared" si="7"/>
        <v>24</v>
      </c>
      <c r="E56" s="31">
        <f aca="true" t="shared" si="21" ref="E56:R56">SUM(E57:E58)</f>
        <v>22</v>
      </c>
      <c r="F56" s="31">
        <f t="shared" si="21"/>
        <v>1</v>
      </c>
      <c r="G56" s="31">
        <f t="shared" si="21"/>
        <v>1</v>
      </c>
      <c r="H56" s="31">
        <f t="shared" si="21"/>
        <v>0</v>
      </c>
      <c r="I56" s="31">
        <f t="shared" si="21"/>
        <v>0</v>
      </c>
      <c r="J56" s="31">
        <f t="shared" si="21"/>
        <v>0</v>
      </c>
      <c r="K56" s="31">
        <f t="shared" si="21"/>
        <v>21</v>
      </c>
      <c r="L56" s="31">
        <f t="shared" si="21"/>
        <v>0</v>
      </c>
      <c r="M56" s="31">
        <f t="shared" si="21"/>
        <v>1</v>
      </c>
      <c r="N56" s="31">
        <f t="shared" si="21"/>
        <v>2</v>
      </c>
      <c r="O56" s="31">
        <f t="shared" si="21"/>
        <v>77</v>
      </c>
      <c r="P56" s="31">
        <f t="shared" si="21"/>
        <v>0</v>
      </c>
      <c r="Q56" s="31">
        <f t="shared" si="21"/>
        <v>0</v>
      </c>
      <c r="R56" s="31">
        <f t="shared" si="21"/>
        <v>0</v>
      </c>
      <c r="S56" s="44">
        <f t="shared" si="8"/>
        <v>0</v>
      </c>
      <c r="T56" s="31">
        <f aca="true" t="shared" si="22" ref="T56:AB56">SUM(T57:T58)</f>
        <v>0</v>
      </c>
      <c r="U56" s="31">
        <f t="shared" si="22"/>
        <v>0</v>
      </c>
      <c r="V56" s="31">
        <f t="shared" si="22"/>
        <v>0</v>
      </c>
      <c r="W56" s="31">
        <f t="shared" si="22"/>
        <v>0</v>
      </c>
      <c r="X56" s="31">
        <f t="shared" si="22"/>
        <v>10</v>
      </c>
      <c r="Y56" s="31">
        <f t="shared" si="22"/>
        <v>22</v>
      </c>
      <c r="Z56" s="31">
        <f t="shared" si="22"/>
        <v>1</v>
      </c>
      <c r="AA56" s="31">
        <f t="shared" si="22"/>
        <v>0</v>
      </c>
      <c r="AB56" s="31">
        <f t="shared" si="22"/>
        <v>0</v>
      </c>
      <c r="AC56" s="216">
        <f t="shared" si="5"/>
        <v>19.2</v>
      </c>
      <c r="AD56" s="216">
        <f>ROUND((O56+S56)/C56*100,1)</f>
        <v>61.6</v>
      </c>
      <c r="AE56" s="270" t="s">
        <v>205</v>
      </c>
      <c r="AF56" s="271"/>
      <c r="AH56" s="25"/>
      <c r="AI56" s="25"/>
    </row>
    <row r="57" spans="1:32" ht="16.5" customHeight="1">
      <c r="A57" s="36"/>
      <c r="B57" s="42" t="s">
        <v>56</v>
      </c>
      <c r="C57" s="38">
        <f t="shared" si="6"/>
        <v>60</v>
      </c>
      <c r="D57" s="39">
        <f t="shared" si="7"/>
        <v>2</v>
      </c>
      <c r="E57" s="39">
        <v>2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9</v>
      </c>
      <c r="L57" s="39">
        <v>0</v>
      </c>
      <c r="M57" s="39">
        <v>0</v>
      </c>
      <c r="N57" s="39">
        <v>2</v>
      </c>
      <c r="O57" s="39">
        <v>47</v>
      </c>
      <c r="P57" s="39">
        <v>0</v>
      </c>
      <c r="Q57" s="39">
        <v>0</v>
      </c>
      <c r="R57" s="39">
        <v>0</v>
      </c>
      <c r="S57" s="39">
        <f t="shared" si="8"/>
        <v>0</v>
      </c>
      <c r="T57" s="39">
        <v>0</v>
      </c>
      <c r="U57" s="39">
        <v>0</v>
      </c>
      <c r="V57" s="39">
        <v>0</v>
      </c>
      <c r="W57" s="39">
        <v>0</v>
      </c>
      <c r="X57" s="39">
        <v>7</v>
      </c>
      <c r="Y57" s="39">
        <v>2</v>
      </c>
      <c r="Z57" s="39">
        <v>0</v>
      </c>
      <c r="AA57" s="39">
        <v>0</v>
      </c>
      <c r="AB57" s="39">
        <v>0</v>
      </c>
      <c r="AC57" s="217">
        <f t="shared" si="5"/>
        <v>3.3</v>
      </c>
      <c r="AD57" s="217">
        <f>ROUND((O57+S57)/C57*100,1)</f>
        <v>78.3</v>
      </c>
      <c r="AE57" s="43" t="s">
        <v>56</v>
      </c>
      <c r="AF57" s="41"/>
    </row>
    <row r="58" spans="1:35" s="8" customFormat="1" ht="16.5" customHeight="1">
      <c r="A58" s="36"/>
      <c r="B58" s="42" t="s">
        <v>76</v>
      </c>
      <c r="C58" s="38">
        <f t="shared" si="6"/>
        <v>65</v>
      </c>
      <c r="D58" s="39">
        <f t="shared" si="7"/>
        <v>22</v>
      </c>
      <c r="E58" s="39">
        <v>20</v>
      </c>
      <c r="F58" s="39">
        <v>1</v>
      </c>
      <c r="G58" s="39">
        <v>1</v>
      </c>
      <c r="H58" s="39">
        <v>0</v>
      </c>
      <c r="I58" s="39">
        <v>0</v>
      </c>
      <c r="J58" s="39">
        <v>0</v>
      </c>
      <c r="K58" s="39">
        <v>12</v>
      </c>
      <c r="L58" s="39">
        <v>0</v>
      </c>
      <c r="M58" s="39">
        <v>1</v>
      </c>
      <c r="N58" s="39">
        <v>0</v>
      </c>
      <c r="O58" s="39">
        <v>30</v>
      </c>
      <c r="P58" s="39">
        <v>0</v>
      </c>
      <c r="Q58" s="39">
        <v>0</v>
      </c>
      <c r="R58" s="39">
        <v>0</v>
      </c>
      <c r="S58" s="39">
        <f t="shared" si="8"/>
        <v>0</v>
      </c>
      <c r="T58" s="39">
        <v>0</v>
      </c>
      <c r="U58" s="39">
        <v>0</v>
      </c>
      <c r="V58" s="39">
        <v>0</v>
      </c>
      <c r="W58" s="39">
        <v>0</v>
      </c>
      <c r="X58" s="39">
        <v>3</v>
      </c>
      <c r="Y58" s="39">
        <v>20</v>
      </c>
      <c r="Z58" s="39">
        <v>1</v>
      </c>
      <c r="AA58" s="39">
        <v>0</v>
      </c>
      <c r="AB58" s="39">
        <v>0</v>
      </c>
      <c r="AC58" s="217">
        <f t="shared" si="5"/>
        <v>33.8</v>
      </c>
      <c r="AD58" s="217">
        <f>ROUND((O58+S58)/C58*100,1)</f>
        <v>46.2</v>
      </c>
      <c r="AE58" s="43" t="s">
        <v>76</v>
      </c>
      <c r="AF58" s="41"/>
      <c r="AH58" s="5"/>
      <c r="AI58" s="5"/>
    </row>
    <row r="59" spans="1:35" s="32" customFormat="1" ht="16.5" customHeight="1">
      <c r="A59" s="276" t="s">
        <v>206</v>
      </c>
      <c r="B59" s="301"/>
      <c r="C59" s="30">
        <f t="shared" si="6"/>
        <v>210</v>
      </c>
      <c r="D59" s="44">
        <f t="shared" si="7"/>
        <v>49</v>
      </c>
      <c r="E59" s="31">
        <f aca="true" t="shared" si="23" ref="E59:R59">SUM(E60:E61)</f>
        <v>45</v>
      </c>
      <c r="F59" s="31">
        <f t="shared" si="23"/>
        <v>4</v>
      </c>
      <c r="G59" s="31">
        <f t="shared" si="23"/>
        <v>0</v>
      </c>
      <c r="H59" s="31">
        <f t="shared" si="23"/>
        <v>0</v>
      </c>
      <c r="I59" s="31">
        <f t="shared" si="23"/>
        <v>0</v>
      </c>
      <c r="J59" s="31">
        <f t="shared" si="23"/>
        <v>0</v>
      </c>
      <c r="K59" s="31">
        <f t="shared" si="23"/>
        <v>41</v>
      </c>
      <c r="L59" s="31">
        <f t="shared" si="23"/>
        <v>3</v>
      </c>
      <c r="M59" s="31">
        <f t="shared" si="23"/>
        <v>0</v>
      </c>
      <c r="N59" s="31">
        <f t="shared" si="23"/>
        <v>9</v>
      </c>
      <c r="O59" s="31">
        <f t="shared" si="23"/>
        <v>105</v>
      </c>
      <c r="P59" s="31">
        <f t="shared" si="23"/>
        <v>0</v>
      </c>
      <c r="Q59" s="31">
        <f t="shared" si="23"/>
        <v>2</v>
      </c>
      <c r="R59" s="31">
        <f t="shared" si="23"/>
        <v>1</v>
      </c>
      <c r="S59" s="44">
        <f t="shared" si="8"/>
        <v>0</v>
      </c>
      <c r="T59" s="31">
        <f aca="true" t="shared" si="24" ref="T59:AB59">SUM(T60:T61)</f>
        <v>0</v>
      </c>
      <c r="U59" s="31">
        <f t="shared" si="24"/>
        <v>0</v>
      </c>
      <c r="V59" s="31">
        <f t="shared" si="24"/>
        <v>0</v>
      </c>
      <c r="W59" s="31">
        <f t="shared" si="24"/>
        <v>0</v>
      </c>
      <c r="X59" s="31">
        <f t="shared" si="24"/>
        <v>5</v>
      </c>
      <c r="Y59" s="31">
        <f t="shared" si="24"/>
        <v>45</v>
      </c>
      <c r="Z59" s="31">
        <f t="shared" si="24"/>
        <v>22</v>
      </c>
      <c r="AA59" s="31">
        <f t="shared" si="24"/>
        <v>0</v>
      </c>
      <c r="AB59" s="31">
        <f t="shared" si="24"/>
        <v>0</v>
      </c>
      <c r="AC59" s="216">
        <f t="shared" si="5"/>
        <v>23.3</v>
      </c>
      <c r="AD59" s="216">
        <f aca="true" t="shared" si="25" ref="AD59:AD66">ROUND((O59+S59)/C59*100,1)</f>
        <v>50</v>
      </c>
      <c r="AE59" s="270" t="s">
        <v>206</v>
      </c>
      <c r="AF59" s="275"/>
      <c r="AH59" s="25"/>
      <c r="AI59" s="25"/>
    </row>
    <row r="60" spans="1:32" ht="16.5" customHeight="1">
      <c r="A60" s="46"/>
      <c r="B60" s="42" t="s">
        <v>57</v>
      </c>
      <c r="C60" s="38">
        <f t="shared" si="6"/>
        <v>72</v>
      </c>
      <c r="D60" s="39">
        <f t="shared" si="7"/>
        <v>16</v>
      </c>
      <c r="E60" s="39">
        <v>16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18</v>
      </c>
      <c r="L60" s="39">
        <v>3</v>
      </c>
      <c r="M60" s="39">
        <v>0</v>
      </c>
      <c r="N60" s="39">
        <v>2</v>
      </c>
      <c r="O60" s="39">
        <v>33</v>
      </c>
      <c r="P60" s="39">
        <v>0</v>
      </c>
      <c r="Q60" s="39">
        <v>0</v>
      </c>
      <c r="R60" s="39">
        <v>0</v>
      </c>
      <c r="S60" s="39">
        <f t="shared" si="8"/>
        <v>0</v>
      </c>
      <c r="T60" s="39">
        <v>0</v>
      </c>
      <c r="U60" s="39">
        <v>0</v>
      </c>
      <c r="V60" s="39">
        <v>0</v>
      </c>
      <c r="W60" s="39">
        <v>0</v>
      </c>
      <c r="X60" s="39">
        <v>2</v>
      </c>
      <c r="Y60" s="39">
        <v>16</v>
      </c>
      <c r="Z60" s="39">
        <v>18</v>
      </c>
      <c r="AA60" s="39">
        <v>0</v>
      </c>
      <c r="AB60" s="39">
        <v>0</v>
      </c>
      <c r="AC60" s="217">
        <f t="shared" si="5"/>
        <v>22.2</v>
      </c>
      <c r="AD60" s="217">
        <f t="shared" si="25"/>
        <v>45.8</v>
      </c>
      <c r="AE60" s="43" t="s">
        <v>57</v>
      </c>
      <c r="AF60" s="41"/>
    </row>
    <row r="61" spans="1:32" ht="16.5" customHeight="1">
      <c r="A61" s="46"/>
      <c r="B61" s="42" t="s">
        <v>189</v>
      </c>
      <c r="C61" s="38">
        <f t="shared" si="6"/>
        <v>138</v>
      </c>
      <c r="D61" s="39">
        <f t="shared" si="7"/>
        <v>33</v>
      </c>
      <c r="E61" s="39">
        <v>29</v>
      </c>
      <c r="F61" s="39">
        <v>4</v>
      </c>
      <c r="G61" s="39">
        <v>0</v>
      </c>
      <c r="H61" s="39">
        <v>0</v>
      </c>
      <c r="I61" s="39">
        <v>0</v>
      </c>
      <c r="J61" s="39">
        <v>0</v>
      </c>
      <c r="K61" s="39">
        <v>23</v>
      </c>
      <c r="L61" s="39">
        <v>0</v>
      </c>
      <c r="M61" s="39">
        <v>0</v>
      </c>
      <c r="N61" s="39">
        <v>7</v>
      </c>
      <c r="O61" s="39">
        <v>72</v>
      </c>
      <c r="P61" s="39">
        <v>0</v>
      </c>
      <c r="Q61" s="39">
        <v>2</v>
      </c>
      <c r="R61" s="39">
        <v>1</v>
      </c>
      <c r="S61" s="39">
        <f t="shared" si="8"/>
        <v>0</v>
      </c>
      <c r="T61" s="39">
        <v>0</v>
      </c>
      <c r="U61" s="39">
        <v>0</v>
      </c>
      <c r="V61" s="39">
        <v>0</v>
      </c>
      <c r="W61" s="39">
        <v>0</v>
      </c>
      <c r="X61" s="39">
        <v>3</v>
      </c>
      <c r="Y61" s="39">
        <v>29</v>
      </c>
      <c r="Z61" s="39">
        <v>4</v>
      </c>
      <c r="AA61" s="39">
        <v>0</v>
      </c>
      <c r="AB61" s="39">
        <v>0</v>
      </c>
      <c r="AC61" s="217">
        <f t="shared" si="5"/>
        <v>23.9</v>
      </c>
      <c r="AD61" s="217">
        <f t="shared" si="25"/>
        <v>52.2</v>
      </c>
      <c r="AE61" s="43" t="s">
        <v>189</v>
      </c>
      <c r="AF61" s="41"/>
    </row>
    <row r="62" spans="1:35" s="32" customFormat="1" ht="16.5" customHeight="1">
      <c r="A62" s="276" t="s">
        <v>207</v>
      </c>
      <c r="B62" s="276"/>
      <c r="C62" s="30">
        <f t="shared" si="6"/>
        <v>19</v>
      </c>
      <c r="D62" s="44">
        <f t="shared" si="7"/>
        <v>2</v>
      </c>
      <c r="E62" s="31">
        <f aca="true" t="shared" si="26" ref="E62:R62">E63</f>
        <v>2</v>
      </c>
      <c r="F62" s="31">
        <f t="shared" si="26"/>
        <v>0</v>
      </c>
      <c r="G62" s="31">
        <f t="shared" si="26"/>
        <v>0</v>
      </c>
      <c r="H62" s="31">
        <f t="shared" si="26"/>
        <v>0</v>
      </c>
      <c r="I62" s="31">
        <f t="shared" si="26"/>
        <v>0</v>
      </c>
      <c r="J62" s="31">
        <f t="shared" si="26"/>
        <v>0</v>
      </c>
      <c r="K62" s="31">
        <f t="shared" si="26"/>
        <v>1</v>
      </c>
      <c r="L62" s="31">
        <f t="shared" si="26"/>
        <v>0</v>
      </c>
      <c r="M62" s="31">
        <f t="shared" si="26"/>
        <v>0</v>
      </c>
      <c r="N62" s="31">
        <f t="shared" si="26"/>
        <v>0</v>
      </c>
      <c r="O62" s="31">
        <f t="shared" si="26"/>
        <v>16</v>
      </c>
      <c r="P62" s="31">
        <f t="shared" si="26"/>
        <v>0</v>
      </c>
      <c r="Q62" s="31">
        <f t="shared" si="26"/>
        <v>0</v>
      </c>
      <c r="R62" s="31">
        <f t="shared" si="26"/>
        <v>0</v>
      </c>
      <c r="S62" s="44">
        <f t="shared" si="8"/>
        <v>0</v>
      </c>
      <c r="T62" s="31">
        <f aca="true" t="shared" si="27" ref="T62:AB62">T63</f>
        <v>0</v>
      </c>
      <c r="U62" s="31">
        <f t="shared" si="27"/>
        <v>0</v>
      </c>
      <c r="V62" s="31">
        <f t="shared" si="27"/>
        <v>0</v>
      </c>
      <c r="W62" s="31">
        <f t="shared" si="27"/>
        <v>0</v>
      </c>
      <c r="X62" s="31">
        <f t="shared" si="27"/>
        <v>1</v>
      </c>
      <c r="Y62" s="31">
        <f t="shared" si="27"/>
        <v>2</v>
      </c>
      <c r="Z62" s="31">
        <f t="shared" si="27"/>
        <v>0</v>
      </c>
      <c r="AA62" s="31">
        <f t="shared" si="27"/>
        <v>0</v>
      </c>
      <c r="AB62" s="31">
        <f t="shared" si="27"/>
        <v>0</v>
      </c>
      <c r="AC62" s="216">
        <f t="shared" si="5"/>
        <v>10.5</v>
      </c>
      <c r="AD62" s="216">
        <f t="shared" si="25"/>
        <v>84.2</v>
      </c>
      <c r="AE62" s="270" t="s">
        <v>207</v>
      </c>
      <c r="AF62" s="271"/>
      <c r="AH62" s="25"/>
      <c r="AI62" s="25"/>
    </row>
    <row r="63" spans="1:32" ht="16.5" customHeight="1">
      <c r="A63" s="46"/>
      <c r="B63" s="42" t="s">
        <v>58</v>
      </c>
      <c r="C63" s="38">
        <f t="shared" si="6"/>
        <v>19</v>
      </c>
      <c r="D63" s="39">
        <f t="shared" si="7"/>
        <v>2</v>
      </c>
      <c r="E63" s="39">
        <v>2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1</v>
      </c>
      <c r="L63" s="39">
        <v>0</v>
      </c>
      <c r="M63" s="39">
        <v>0</v>
      </c>
      <c r="N63" s="39">
        <v>0</v>
      </c>
      <c r="O63" s="39">
        <v>16</v>
      </c>
      <c r="P63" s="39">
        <v>0</v>
      </c>
      <c r="Q63" s="39">
        <v>0</v>
      </c>
      <c r="R63" s="39">
        <v>0</v>
      </c>
      <c r="S63" s="39">
        <f t="shared" si="8"/>
        <v>0</v>
      </c>
      <c r="T63" s="39">
        <v>0</v>
      </c>
      <c r="U63" s="39">
        <v>0</v>
      </c>
      <c r="V63" s="39">
        <v>0</v>
      </c>
      <c r="W63" s="39">
        <v>0</v>
      </c>
      <c r="X63" s="39">
        <v>1</v>
      </c>
      <c r="Y63" s="39">
        <v>2</v>
      </c>
      <c r="Z63" s="39">
        <v>0</v>
      </c>
      <c r="AA63" s="39">
        <v>0</v>
      </c>
      <c r="AB63" s="39">
        <v>0</v>
      </c>
      <c r="AC63" s="217">
        <f t="shared" si="5"/>
        <v>10.5</v>
      </c>
      <c r="AD63" s="217">
        <f t="shared" si="25"/>
        <v>84.2</v>
      </c>
      <c r="AE63" s="43" t="s">
        <v>58</v>
      </c>
      <c r="AF63" s="41"/>
    </row>
    <row r="64" spans="1:35" s="45" customFormat="1" ht="16.5" customHeight="1">
      <c r="A64" s="276" t="s">
        <v>208</v>
      </c>
      <c r="B64" s="300"/>
      <c r="C64" s="31">
        <f t="shared" si="6"/>
        <v>145</v>
      </c>
      <c r="D64" s="44">
        <f t="shared" si="7"/>
        <v>26</v>
      </c>
      <c r="E64" s="31">
        <f aca="true" t="shared" si="28" ref="E64:R64">SUM(E65:E66)</f>
        <v>21</v>
      </c>
      <c r="F64" s="31">
        <f t="shared" si="28"/>
        <v>5</v>
      </c>
      <c r="G64" s="31">
        <f t="shared" si="28"/>
        <v>0</v>
      </c>
      <c r="H64" s="31">
        <f t="shared" si="28"/>
        <v>0</v>
      </c>
      <c r="I64" s="31">
        <f t="shared" si="28"/>
        <v>0</v>
      </c>
      <c r="J64" s="31">
        <f t="shared" si="28"/>
        <v>0</v>
      </c>
      <c r="K64" s="31">
        <f t="shared" si="28"/>
        <v>37</v>
      </c>
      <c r="L64" s="31">
        <f t="shared" si="28"/>
        <v>2</v>
      </c>
      <c r="M64" s="31">
        <f t="shared" si="28"/>
        <v>3</v>
      </c>
      <c r="N64" s="31">
        <f t="shared" si="28"/>
        <v>7</v>
      </c>
      <c r="O64" s="31">
        <f t="shared" si="28"/>
        <v>68</v>
      </c>
      <c r="P64" s="31">
        <f t="shared" si="28"/>
        <v>0</v>
      </c>
      <c r="Q64" s="31">
        <f t="shared" si="28"/>
        <v>2</v>
      </c>
      <c r="R64" s="31">
        <f t="shared" si="28"/>
        <v>0</v>
      </c>
      <c r="S64" s="44">
        <f t="shared" si="8"/>
        <v>0</v>
      </c>
      <c r="T64" s="31">
        <f aca="true" t="shared" si="29" ref="T64:AB64">SUM(T65:T66)</f>
        <v>0</v>
      </c>
      <c r="U64" s="31">
        <f t="shared" si="29"/>
        <v>0</v>
      </c>
      <c r="V64" s="31">
        <f t="shared" si="29"/>
        <v>0</v>
      </c>
      <c r="W64" s="31">
        <f t="shared" si="29"/>
        <v>0</v>
      </c>
      <c r="X64" s="31">
        <f t="shared" si="29"/>
        <v>17</v>
      </c>
      <c r="Y64" s="31">
        <f t="shared" si="29"/>
        <v>21</v>
      </c>
      <c r="Z64" s="31">
        <f t="shared" si="29"/>
        <v>5</v>
      </c>
      <c r="AA64" s="31">
        <f t="shared" si="29"/>
        <v>0</v>
      </c>
      <c r="AB64" s="31">
        <f t="shared" si="29"/>
        <v>0</v>
      </c>
      <c r="AC64" s="216">
        <f t="shared" si="5"/>
        <v>17.9</v>
      </c>
      <c r="AD64" s="216">
        <f t="shared" si="25"/>
        <v>46.9</v>
      </c>
      <c r="AE64" s="270" t="s">
        <v>208</v>
      </c>
      <c r="AF64" s="275"/>
      <c r="AH64" s="25"/>
      <c r="AI64" s="25"/>
    </row>
    <row r="65" spans="1:32" ht="16.5" customHeight="1">
      <c r="A65" s="46"/>
      <c r="B65" s="47" t="s">
        <v>190</v>
      </c>
      <c r="C65" s="48">
        <f t="shared" si="6"/>
        <v>78</v>
      </c>
      <c r="D65" s="39">
        <f t="shared" si="7"/>
        <v>9</v>
      </c>
      <c r="E65" s="39">
        <v>6</v>
      </c>
      <c r="F65" s="39">
        <v>3</v>
      </c>
      <c r="G65" s="39">
        <v>0</v>
      </c>
      <c r="H65" s="39">
        <v>0</v>
      </c>
      <c r="I65" s="39">
        <v>0</v>
      </c>
      <c r="J65" s="39">
        <v>0</v>
      </c>
      <c r="K65" s="39">
        <v>16</v>
      </c>
      <c r="L65" s="39">
        <v>0</v>
      </c>
      <c r="M65" s="39">
        <v>3</v>
      </c>
      <c r="N65" s="39">
        <v>6</v>
      </c>
      <c r="O65" s="39">
        <v>43</v>
      </c>
      <c r="P65" s="39">
        <v>0</v>
      </c>
      <c r="Q65" s="39">
        <v>1</v>
      </c>
      <c r="R65" s="39">
        <v>0</v>
      </c>
      <c r="S65" s="39">
        <f t="shared" si="8"/>
        <v>0</v>
      </c>
      <c r="T65" s="39">
        <v>0</v>
      </c>
      <c r="U65" s="39">
        <v>0</v>
      </c>
      <c r="V65" s="39">
        <v>0</v>
      </c>
      <c r="W65" s="39">
        <v>0</v>
      </c>
      <c r="X65" s="39">
        <v>10</v>
      </c>
      <c r="Y65" s="39">
        <v>6</v>
      </c>
      <c r="Z65" s="39">
        <v>3</v>
      </c>
      <c r="AA65" s="39">
        <v>0</v>
      </c>
      <c r="AB65" s="39">
        <v>0</v>
      </c>
      <c r="AC65" s="217">
        <f t="shared" si="5"/>
        <v>11.5</v>
      </c>
      <c r="AD65" s="217">
        <f t="shared" si="25"/>
        <v>55.1</v>
      </c>
      <c r="AE65" s="43" t="s">
        <v>190</v>
      </c>
      <c r="AF65" s="41"/>
    </row>
    <row r="66" spans="1:35" s="8" customFormat="1" ht="16.5" customHeight="1">
      <c r="A66" s="46"/>
      <c r="B66" s="47" t="s">
        <v>191</v>
      </c>
      <c r="C66" s="48">
        <f t="shared" si="6"/>
        <v>67</v>
      </c>
      <c r="D66" s="39">
        <f t="shared" si="7"/>
        <v>17</v>
      </c>
      <c r="E66" s="39">
        <v>15</v>
      </c>
      <c r="F66" s="39">
        <v>2</v>
      </c>
      <c r="G66" s="39">
        <v>0</v>
      </c>
      <c r="H66" s="39">
        <v>0</v>
      </c>
      <c r="I66" s="39">
        <v>0</v>
      </c>
      <c r="J66" s="39">
        <v>0</v>
      </c>
      <c r="K66" s="39">
        <v>21</v>
      </c>
      <c r="L66" s="39">
        <v>2</v>
      </c>
      <c r="M66" s="39">
        <v>0</v>
      </c>
      <c r="N66" s="39">
        <v>1</v>
      </c>
      <c r="O66" s="39">
        <v>25</v>
      </c>
      <c r="P66" s="39">
        <v>0</v>
      </c>
      <c r="Q66" s="39">
        <v>1</v>
      </c>
      <c r="R66" s="39">
        <v>0</v>
      </c>
      <c r="S66" s="39">
        <f t="shared" si="8"/>
        <v>0</v>
      </c>
      <c r="T66" s="39">
        <v>0</v>
      </c>
      <c r="U66" s="39">
        <v>0</v>
      </c>
      <c r="V66" s="39">
        <v>0</v>
      </c>
      <c r="W66" s="39">
        <v>0</v>
      </c>
      <c r="X66" s="39">
        <v>7</v>
      </c>
      <c r="Y66" s="39">
        <v>15</v>
      </c>
      <c r="Z66" s="39">
        <v>2</v>
      </c>
      <c r="AA66" s="39">
        <v>0</v>
      </c>
      <c r="AB66" s="39">
        <v>0</v>
      </c>
      <c r="AC66" s="217">
        <f t="shared" si="5"/>
        <v>25.4</v>
      </c>
      <c r="AD66" s="217">
        <f t="shared" si="25"/>
        <v>37.3</v>
      </c>
      <c r="AE66" s="43" t="s">
        <v>191</v>
      </c>
      <c r="AF66" s="41"/>
      <c r="AH66" s="5"/>
      <c r="AI66" s="5"/>
    </row>
    <row r="67" spans="1:32" s="8" customFormat="1" ht="16.5" customHeight="1">
      <c r="A67" s="6"/>
      <c r="B67" s="4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219"/>
      <c r="AD67" s="219"/>
      <c r="AE67" s="50"/>
      <c r="AF67" s="6"/>
    </row>
    <row r="68" spans="2:30" ht="11.25" customHeight="1">
      <c r="B68" s="52"/>
      <c r="C68" s="52"/>
      <c r="D68" s="52"/>
      <c r="E68" s="52"/>
      <c r="F68" s="52"/>
      <c r="G68" s="52"/>
      <c r="H68" s="52"/>
      <c r="I68" s="52"/>
      <c r="J68" s="52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8"/>
      <c r="AD68" s="58"/>
    </row>
    <row r="69" spans="2:10" ht="11.25" customHeight="1" hidden="1">
      <c r="B69" s="52"/>
      <c r="C69" s="52"/>
      <c r="D69" s="8"/>
      <c r="E69" s="8"/>
      <c r="F69" s="8"/>
      <c r="G69" s="8"/>
      <c r="H69" s="8"/>
      <c r="I69" s="8"/>
      <c r="J69" s="8"/>
    </row>
    <row r="70" spans="2:25" ht="11.25" customHeight="1" hidden="1">
      <c r="B70" s="57"/>
      <c r="C70" s="57" t="s">
        <v>250</v>
      </c>
      <c r="E70" s="5" t="s">
        <v>241</v>
      </c>
      <c r="L70" s="5" t="s">
        <v>242</v>
      </c>
      <c r="X70" s="5" t="s">
        <v>251</v>
      </c>
      <c r="Y70" s="5" t="s">
        <v>252</v>
      </c>
    </row>
    <row r="71" spans="2:3" ht="11.25" customHeight="1">
      <c r="B71" s="57"/>
      <c r="C71" s="57"/>
    </row>
    <row r="72" spans="2:3" ht="11.25" customHeight="1">
      <c r="B72" s="57"/>
      <c r="C72" s="57"/>
    </row>
    <row r="73" spans="2:3" ht="11.25" customHeight="1">
      <c r="B73" s="57"/>
      <c r="C73" s="57"/>
    </row>
    <row r="74" spans="2:3" ht="11.25" customHeight="1">
      <c r="B74" s="57"/>
      <c r="C74" s="57"/>
    </row>
    <row r="75" spans="2:3" ht="11.25" customHeight="1">
      <c r="B75" s="57"/>
      <c r="C75" s="57"/>
    </row>
    <row r="76" spans="2:3" ht="11.25" customHeight="1">
      <c r="B76" s="57"/>
      <c r="C76" s="57"/>
    </row>
    <row r="77" spans="2:3" ht="11.25" customHeight="1">
      <c r="B77" s="57"/>
      <c r="C77" s="57"/>
    </row>
    <row r="78" spans="2:3" ht="11.25" customHeight="1">
      <c r="B78" s="57"/>
      <c r="C78" s="57"/>
    </row>
    <row r="79" spans="2:3" ht="11.25" customHeight="1">
      <c r="B79" s="57"/>
      <c r="C79" s="57"/>
    </row>
    <row r="80" spans="2:3" ht="11.25" customHeight="1">
      <c r="B80" s="57"/>
      <c r="C80" s="57"/>
    </row>
    <row r="81" spans="2:3" ht="11.25" customHeight="1">
      <c r="B81" s="57"/>
      <c r="C81" s="57"/>
    </row>
    <row r="82" spans="2:3" ht="11.25" customHeight="1">
      <c r="B82" s="57"/>
      <c r="C82" s="57"/>
    </row>
  </sheetData>
  <sheetProtection sheet="1" objects="1" scenarios="1" selectLockedCells="1" selectUnlockedCells="1"/>
  <mergeCells count="55">
    <mergeCell ref="AE62:AF62"/>
    <mergeCell ref="A64:B64"/>
    <mergeCell ref="AE64:AF64"/>
    <mergeCell ref="Q4:Q7"/>
    <mergeCell ref="R4:R7"/>
    <mergeCell ref="P4:P7"/>
    <mergeCell ref="L12:L13"/>
    <mergeCell ref="M12:M13"/>
    <mergeCell ref="A42:B42"/>
    <mergeCell ref="AE44:AF44"/>
    <mergeCell ref="A15:B15"/>
    <mergeCell ref="J5:J7"/>
    <mergeCell ref="E5:E7"/>
    <mergeCell ref="F5:F7"/>
    <mergeCell ref="G5:G7"/>
    <mergeCell ref="AD4:AD7"/>
    <mergeCell ref="A4:B7"/>
    <mergeCell ref="AE4:AF7"/>
    <mergeCell ref="A34:B34"/>
    <mergeCell ref="A37:B37"/>
    <mergeCell ref="AE15:AF15"/>
    <mergeCell ref="AE34:AF34"/>
    <mergeCell ref="AE37:AF37"/>
    <mergeCell ref="AE42:AF42"/>
    <mergeCell ref="AE56:AF56"/>
    <mergeCell ref="AE59:AF59"/>
    <mergeCell ref="A59:B59"/>
    <mergeCell ref="A44:B44"/>
    <mergeCell ref="A47:B47"/>
    <mergeCell ref="A51:B51"/>
    <mergeCell ref="A56:B56"/>
    <mergeCell ref="AE51:AF51"/>
    <mergeCell ref="AE47:AF47"/>
    <mergeCell ref="A62:B62"/>
    <mergeCell ref="A1:N1"/>
    <mergeCell ref="D4:J4"/>
    <mergeCell ref="C4:C7"/>
    <mergeCell ref="K4:K7"/>
    <mergeCell ref="H5:H7"/>
    <mergeCell ref="I5:I7"/>
    <mergeCell ref="D5:D7"/>
    <mergeCell ref="L4:M5"/>
    <mergeCell ref="L6:L7"/>
    <mergeCell ref="M6:M7"/>
    <mergeCell ref="X12:X13"/>
    <mergeCell ref="Y4:AB5"/>
    <mergeCell ref="AA12:AA13"/>
    <mergeCell ref="AB12:AB13"/>
    <mergeCell ref="N4:N7"/>
    <mergeCell ref="O4:O7"/>
    <mergeCell ref="AC4:AC7"/>
    <mergeCell ref="AA6:AB6"/>
    <mergeCell ref="S4:W6"/>
    <mergeCell ref="Y6:Z6"/>
    <mergeCell ref="X4:X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82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14" width="7.58203125" style="5" customWidth="1"/>
    <col min="15" max="16" width="6.58203125" style="5" customWidth="1"/>
    <col min="17" max="18" width="5.58203125" style="5" customWidth="1"/>
    <col min="19" max="23" width="4.58203125" style="5" customWidth="1"/>
    <col min="24" max="24" width="7.58203125" style="5" customWidth="1"/>
    <col min="25" max="28" width="5.58203125" style="5" customWidth="1"/>
    <col min="29" max="30" width="7.58203125" style="29" customWidth="1"/>
    <col min="31" max="31" width="8.75" style="5" customWidth="1"/>
    <col min="32" max="32" width="1.328125" style="5" customWidth="1"/>
    <col min="33" max="40" width="0" style="5" hidden="1" customWidth="1"/>
    <col min="41" max="16384" width="8.75" style="5" customWidth="1"/>
  </cols>
  <sheetData>
    <row r="1" spans="1:30" ht="16.5" customHeight="1">
      <c r="A1" s="279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"/>
      <c r="P1" s="2"/>
      <c r="Q1" s="2"/>
      <c r="R1" s="3" t="s">
        <v>15</v>
      </c>
      <c r="S1" s="2"/>
      <c r="T1" s="2"/>
      <c r="U1" s="2"/>
      <c r="V1" s="2"/>
      <c r="W1" s="2"/>
      <c r="X1" s="2"/>
      <c r="Y1" s="2"/>
      <c r="Z1" s="2"/>
      <c r="AA1" s="2"/>
      <c r="AB1" s="2"/>
      <c r="AC1" s="209"/>
      <c r="AD1" s="209"/>
    </row>
    <row r="2" spans="1:30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09"/>
      <c r="AD2" s="209"/>
    </row>
    <row r="3" spans="1:32" ht="16.5" customHeight="1">
      <c r="A3" s="3" t="s">
        <v>103</v>
      </c>
      <c r="C3" s="51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 t="s">
        <v>186</v>
      </c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  <c r="AB3" s="8"/>
      <c r="AC3" s="210"/>
      <c r="AD3" s="210"/>
      <c r="AE3" s="8"/>
      <c r="AF3" s="9" t="s">
        <v>2</v>
      </c>
    </row>
    <row r="4" spans="1:32" s="10" customFormat="1" ht="16.5" customHeight="1">
      <c r="A4" s="247" t="s">
        <v>275</v>
      </c>
      <c r="B4" s="292"/>
      <c r="C4" s="250" t="s">
        <v>0</v>
      </c>
      <c r="D4" s="280" t="s">
        <v>171</v>
      </c>
      <c r="E4" s="280"/>
      <c r="F4" s="280"/>
      <c r="G4" s="280"/>
      <c r="H4" s="280"/>
      <c r="I4" s="280"/>
      <c r="J4" s="254"/>
      <c r="K4" s="255" t="s">
        <v>172</v>
      </c>
      <c r="L4" s="261" t="s">
        <v>173</v>
      </c>
      <c r="M4" s="262"/>
      <c r="N4" s="255" t="s">
        <v>169</v>
      </c>
      <c r="O4" s="255" t="s">
        <v>170</v>
      </c>
      <c r="P4" s="255" t="s">
        <v>234</v>
      </c>
      <c r="Q4" s="255" t="s">
        <v>174</v>
      </c>
      <c r="R4" s="258" t="s">
        <v>175</v>
      </c>
      <c r="S4" s="247" t="s">
        <v>176</v>
      </c>
      <c r="T4" s="247"/>
      <c r="U4" s="247"/>
      <c r="V4" s="247"/>
      <c r="W4" s="248"/>
      <c r="X4" s="284" t="s">
        <v>98</v>
      </c>
      <c r="Y4" s="289" t="s">
        <v>187</v>
      </c>
      <c r="Z4" s="247"/>
      <c r="AA4" s="247"/>
      <c r="AB4" s="248"/>
      <c r="AC4" s="253" t="s">
        <v>163</v>
      </c>
      <c r="AD4" s="267" t="s">
        <v>276</v>
      </c>
      <c r="AE4" s="289" t="s">
        <v>275</v>
      </c>
      <c r="AF4" s="297"/>
    </row>
    <row r="5" spans="1:32" s="10" customFormat="1" ht="16.5" customHeight="1">
      <c r="A5" s="293"/>
      <c r="B5" s="294"/>
      <c r="C5" s="251"/>
      <c r="D5" s="255" t="s">
        <v>87</v>
      </c>
      <c r="E5" s="255" t="s">
        <v>93</v>
      </c>
      <c r="F5" s="255" t="s">
        <v>94</v>
      </c>
      <c r="G5" s="255" t="s">
        <v>95</v>
      </c>
      <c r="H5" s="255" t="s">
        <v>96</v>
      </c>
      <c r="I5" s="255" t="s">
        <v>97</v>
      </c>
      <c r="J5" s="255" t="s">
        <v>235</v>
      </c>
      <c r="K5" s="256"/>
      <c r="L5" s="263"/>
      <c r="M5" s="264"/>
      <c r="N5" s="256"/>
      <c r="O5" s="256"/>
      <c r="P5" s="256"/>
      <c r="Q5" s="256"/>
      <c r="R5" s="259"/>
      <c r="S5" s="249"/>
      <c r="T5" s="249"/>
      <c r="U5" s="249"/>
      <c r="V5" s="249"/>
      <c r="W5" s="243"/>
      <c r="X5" s="285"/>
      <c r="Y5" s="290"/>
      <c r="Z5" s="244"/>
      <c r="AA5" s="244"/>
      <c r="AB5" s="281"/>
      <c r="AC5" s="245"/>
      <c r="AD5" s="268"/>
      <c r="AE5" s="298"/>
      <c r="AF5" s="293"/>
    </row>
    <row r="6" spans="1:32" s="10" customFormat="1" ht="16.5" customHeight="1">
      <c r="A6" s="293"/>
      <c r="B6" s="294"/>
      <c r="C6" s="251"/>
      <c r="D6" s="256"/>
      <c r="E6" s="256"/>
      <c r="F6" s="256"/>
      <c r="G6" s="256"/>
      <c r="H6" s="256"/>
      <c r="I6" s="256"/>
      <c r="J6" s="256"/>
      <c r="K6" s="256"/>
      <c r="L6" s="265" t="s">
        <v>162</v>
      </c>
      <c r="M6" s="256" t="s">
        <v>90</v>
      </c>
      <c r="N6" s="256"/>
      <c r="O6" s="256"/>
      <c r="P6" s="256"/>
      <c r="Q6" s="256"/>
      <c r="R6" s="259"/>
      <c r="S6" s="244"/>
      <c r="T6" s="244"/>
      <c r="U6" s="244"/>
      <c r="V6" s="244"/>
      <c r="W6" s="281"/>
      <c r="X6" s="285"/>
      <c r="Y6" s="282" t="s">
        <v>161</v>
      </c>
      <c r="Z6" s="283"/>
      <c r="AA6" s="287" t="s">
        <v>177</v>
      </c>
      <c r="AB6" s="288"/>
      <c r="AC6" s="245"/>
      <c r="AD6" s="268"/>
      <c r="AE6" s="298"/>
      <c r="AF6" s="293"/>
    </row>
    <row r="7" spans="1:32" s="10" customFormat="1" ht="16.5" customHeight="1">
      <c r="A7" s="295"/>
      <c r="B7" s="296"/>
      <c r="C7" s="252"/>
      <c r="D7" s="257"/>
      <c r="E7" s="257"/>
      <c r="F7" s="257"/>
      <c r="G7" s="257"/>
      <c r="H7" s="257"/>
      <c r="I7" s="257"/>
      <c r="J7" s="257"/>
      <c r="K7" s="257"/>
      <c r="L7" s="266"/>
      <c r="M7" s="257"/>
      <c r="N7" s="257"/>
      <c r="O7" s="257"/>
      <c r="P7" s="257"/>
      <c r="Q7" s="257"/>
      <c r="R7" s="260"/>
      <c r="S7" s="13" t="s">
        <v>87</v>
      </c>
      <c r="T7" s="14" t="s">
        <v>195</v>
      </c>
      <c r="U7" s="14" t="s">
        <v>196</v>
      </c>
      <c r="V7" s="14" t="s">
        <v>197</v>
      </c>
      <c r="W7" s="14" t="s">
        <v>198</v>
      </c>
      <c r="X7" s="286"/>
      <c r="Y7" s="15" t="s">
        <v>100</v>
      </c>
      <c r="Z7" s="16" t="s">
        <v>101</v>
      </c>
      <c r="AA7" s="15" t="s">
        <v>100</v>
      </c>
      <c r="AB7" s="16" t="s">
        <v>101</v>
      </c>
      <c r="AC7" s="246"/>
      <c r="AD7" s="269"/>
      <c r="AE7" s="299"/>
      <c r="AF7" s="295"/>
    </row>
    <row r="8" spans="1:32" ht="16.5" customHeight="1">
      <c r="A8" s="8"/>
      <c r="B8" s="17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220"/>
      <c r="AD8" s="220"/>
      <c r="AE8" s="18"/>
      <c r="AF8" s="19"/>
    </row>
    <row r="9" spans="1:32" ht="16.5" customHeight="1">
      <c r="A9" s="64"/>
      <c r="B9" s="53" t="s">
        <v>277</v>
      </c>
      <c r="C9" s="39">
        <v>11303</v>
      </c>
      <c r="D9" s="39">
        <v>4746</v>
      </c>
      <c r="E9" s="39">
        <v>3935</v>
      </c>
      <c r="F9" s="39">
        <v>770</v>
      </c>
      <c r="G9" s="39">
        <v>3</v>
      </c>
      <c r="H9" s="39">
        <v>0</v>
      </c>
      <c r="I9" s="39">
        <v>38</v>
      </c>
      <c r="J9" s="39">
        <v>0</v>
      </c>
      <c r="K9" s="39">
        <v>2414</v>
      </c>
      <c r="L9" s="39">
        <v>474</v>
      </c>
      <c r="M9" s="39">
        <v>272</v>
      </c>
      <c r="N9" s="39">
        <v>45</v>
      </c>
      <c r="O9" s="39">
        <v>2559</v>
      </c>
      <c r="P9" s="39">
        <v>219</v>
      </c>
      <c r="Q9" s="39">
        <v>558</v>
      </c>
      <c r="R9" s="39">
        <v>16</v>
      </c>
      <c r="S9" s="39">
        <v>24</v>
      </c>
      <c r="T9" s="39">
        <v>1</v>
      </c>
      <c r="U9" s="39">
        <v>9</v>
      </c>
      <c r="V9" s="39">
        <v>13</v>
      </c>
      <c r="W9" s="39">
        <v>1</v>
      </c>
      <c r="X9" s="39">
        <v>264</v>
      </c>
      <c r="Y9" s="39">
        <v>4609</v>
      </c>
      <c r="Z9" s="39">
        <v>837</v>
      </c>
      <c r="AA9" s="39">
        <v>589</v>
      </c>
      <c r="AB9" s="39">
        <v>57</v>
      </c>
      <c r="AC9" s="218">
        <v>42</v>
      </c>
      <c r="AD9" s="218">
        <v>22.9</v>
      </c>
      <c r="AE9" s="55" t="s">
        <v>245</v>
      </c>
      <c r="AF9" s="41"/>
    </row>
    <row r="10" spans="1:32" s="25" customFormat="1" ht="16.5" customHeight="1">
      <c r="A10" s="65"/>
      <c r="B10" s="21" t="s">
        <v>278</v>
      </c>
      <c r="C10" s="31">
        <f>C15+C34+C37+C42+C44+C47+C51+C56+C59+C62+C64</f>
        <v>10839</v>
      </c>
      <c r="D10" s="31">
        <f>D15+D34+D37+D42+D44+D47+D51+D56+D59+D62+D64</f>
        <v>4804</v>
      </c>
      <c r="E10" s="31">
        <f aca="true" t="shared" si="0" ref="E10:AB10">E15+E34+E37+E42+E44+E47+E51+E56+E59+E62+E64</f>
        <v>4039</v>
      </c>
      <c r="F10" s="31">
        <f t="shared" si="0"/>
        <v>727</v>
      </c>
      <c r="G10" s="31">
        <f t="shared" si="0"/>
        <v>4</v>
      </c>
      <c r="H10" s="31">
        <f t="shared" si="0"/>
        <v>0</v>
      </c>
      <c r="I10" s="31">
        <f t="shared" si="0"/>
        <v>34</v>
      </c>
      <c r="J10" s="31">
        <f t="shared" si="0"/>
        <v>0</v>
      </c>
      <c r="K10" s="31">
        <f t="shared" si="0"/>
        <v>2042</v>
      </c>
      <c r="L10" s="31">
        <f t="shared" si="0"/>
        <v>438</v>
      </c>
      <c r="M10" s="31">
        <f t="shared" si="0"/>
        <v>304</v>
      </c>
      <c r="N10" s="31">
        <f t="shared" si="0"/>
        <v>39</v>
      </c>
      <c r="O10" s="31">
        <f t="shared" si="0"/>
        <v>2490</v>
      </c>
      <c r="P10" s="31">
        <f t="shared" si="0"/>
        <v>222</v>
      </c>
      <c r="Q10" s="31">
        <f t="shared" si="0"/>
        <v>497</v>
      </c>
      <c r="R10" s="31">
        <f t="shared" si="0"/>
        <v>3</v>
      </c>
      <c r="S10" s="31">
        <f t="shared" si="0"/>
        <v>14</v>
      </c>
      <c r="T10" s="31">
        <f t="shared" si="0"/>
        <v>5</v>
      </c>
      <c r="U10" s="31">
        <f t="shared" si="0"/>
        <v>1</v>
      </c>
      <c r="V10" s="31">
        <f t="shared" si="0"/>
        <v>8</v>
      </c>
      <c r="W10" s="31">
        <f t="shared" si="0"/>
        <v>0</v>
      </c>
      <c r="X10" s="31">
        <f t="shared" si="0"/>
        <v>279</v>
      </c>
      <c r="Y10" s="31">
        <f t="shared" si="0"/>
        <v>4576</v>
      </c>
      <c r="Z10" s="31">
        <f t="shared" si="0"/>
        <v>749</v>
      </c>
      <c r="AA10" s="31">
        <f t="shared" si="0"/>
        <v>533</v>
      </c>
      <c r="AB10" s="31">
        <f t="shared" si="0"/>
        <v>22</v>
      </c>
      <c r="AC10" s="216">
        <f>ROUND(D10/C10*100,1)</f>
        <v>44.3</v>
      </c>
      <c r="AD10" s="216">
        <f>ROUND((O10+S10)/C10*100,1)</f>
        <v>23.1</v>
      </c>
      <c r="AE10" s="23" t="s">
        <v>279</v>
      </c>
      <c r="AF10" s="33"/>
    </row>
    <row r="11" spans="1:32" ht="16.5" customHeight="1">
      <c r="A11" s="59"/>
      <c r="B11" s="60"/>
      <c r="C11" s="61">
        <f aca="true" t="shared" si="1" ref="C11:AB11">IF(C10=SUM(C12:C13),"","no")</f>
      </c>
      <c r="D11" s="61">
        <f t="shared" si="1"/>
      </c>
      <c r="E11" s="61">
        <f t="shared" si="1"/>
      </c>
      <c r="F11" s="61">
        <f t="shared" si="1"/>
      </c>
      <c r="G11" s="61">
        <f t="shared" si="1"/>
      </c>
      <c r="H11" s="61">
        <f t="shared" si="1"/>
      </c>
      <c r="I11" s="61">
        <f t="shared" si="1"/>
      </c>
      <c r="J11" s="61">
        <f t="shared" si="1"/>
      </c>
      <c r="K11" s="61">
        <f t="shared" si="1"/>
      </c>
      <c r="L11" s="61">
        <f t="shared" si="1"/>
      </c>
      <c r="M11" s="61">
        <f t="shared" si="1"/>
      </c>
      <c r="N11" s="61">
        <f t="shared" si="1"/>
      </c>
      <c r="O11" s="61">
        <f t="shared" si="1"/>
      </c>
      <c r="P11" s="61">
        <f t="shared" si="1"/>
      </c>
      <c r="Q11" s="61">
        <f t="shared" si="1"/>
      </c>
      <c r="R11" s="61">
        <f t="shared" si="1"/>
      </c>
      <c r="S11" s="61">
        <f t="shared" si="1"/>
      </c>
      <c r="T11" s="61">
        <f t="shared" si="1"/>
      </c>
      <c r="U11" s="61">
        <f t="shared" si="1"/>
      </c>
      <c r="V11" s="61">
        <f t="shared" si="1"/>
      </c>
      <c r="W11" s="61">
        <f t="shared" si="1"/>
      </c>
      <c r="X11" s="61">
        <f t="shared" si="1"/>
      </c>
      <c r="Y11" s="61">
        <f t="shared" si="1"/>
      </c>
      <c r="Z11" s="61">
        <f t="shared" si="1"/>
      </c>
      <c r="AA11" s="61">
        <f t="shared" si="1"/>
      </c>
      <c r="AB11" s="61">
        <f t="shared" si="1"/>
      </c>
      <c r="AC11" s="222"/>
      <c r="AD11" s="222"/>
      <c r="AE11" s="62"/>
      <c r="AF11" s="41"/>
    </row>
    <row r="12" spans="1:33" ht="16.5" customHeight="1">
      <c r="A12" s="59"/>
      <c r="B12" s="28" t="s">
        <v>88</v>
      </c>
      <c r="C12" s="61">
        <v>8242</v>
      </c>
      <c r="D12" s="61">
        <f>SUM(E12:J12)</f>
        <v>3529</v>
      </c>
      <c r="E12" s="61">
        <v>2971</v>
      </c>
      <c r="F12" s="61">
        <v>523</v>
      </c>
      <c r="G12" s="61">
        <v>1</v>
      </c>
      <c r="H12" s="61">
        <v>0</v>
      </c>
      <c r="I12" s="61">
        <v>34</v>
      </c>
      <c r="J12" s="61">
        <v>0</v>
      </c>
      <c r="K12" s="61">
        <v>1660</v>
      </c>
      <c r="L12" s="291">
        <v>438</v>
      </c>
      <c r="M12" s="291">
        <v>304</v>
      </c>
      <c r="N12" s="61">
        <v>30</v>
      </c>
      <c r="O12" s="61">
        <v>2051</v>
      </c>
      <c r="P12" s="61">
        <v>149</v>
      </c>
      <c r="Q12" s="61">
        <v>338</v>
      </c>
      <c r="R12" s="61">
        <v>3</v>
      </c>
      <c r="S12" s="61">
        <f>SUM(T12:W12)</f>
        <v>13</v>
      </c>
      <c r="T12" s="61">
        <v>5</v>
      </c>
      <c r="U12" s="61">
        <v>1</v>
      </c>
      <c r="V12" s="61">
        <v>7</v>
      </c>
      <c r="W12" s="61">
        <v>0</v>
      </c>
      <c r="X12" s="291">
        <v>279</v>
      </c>
      <c r="Y12" s="61">
        <v>3409</v>
      </c>
      <c r="Z12" s="61">
        <v>534</v>
      </c>
      <c r="AA12" s="291">
        <v>533</v>
      </c>
      <c r="AB12" s="291">
        <v>22</v>
      </c>
      <c r="AC12" s="222">
        <f>ROUND(D12/C12*100,1)</f>
        <v>42.8</v>
      </c>
      <c r="AD12" s="214">
        <f>ROUND((O12+S12)/C12*100,1)</f>
        <v>25</v>
      </c>
      <c r="AE12" s="62" t="s">
        <v>91</v>
      </c>
      <c r="AF12" s="41"/>
      <c r="AG12" s="5" t="s">
        <v>253</v>
      </c>
    </row>
    <row r="13" spans="1:33" ht="16.5" customHeight="1">
      <c r="A13" s="59"/>
      <c r="B13" s="28" t="s">
        <v>89</v>
      </c>
      <c r="C13" s="61">
        <v>2597</v>
      </c>
      <c r="D13" s="61">
        <f>SUM(E13:J13)</f>
        <v>1275</v>
      </c>
      <c r="E13" s="61">
        <v>1068</v>
      </c>
      <c r="F13" s="61">
        <v>204</v>
      </c>
      <c r="G13" s="61">
        <v>3</v>
      </c>
      <c r="H13" s="61">
        <v>0</v>
      </c>
      <c r="I13" s="61">
        <v>0</v>
      </c>
      <c r="J13" s="61">
        <v>0</v>
      </c>
      <c r="K13" s="61">
        <v>382</v>
      </c>
      <c r="L13" s="291"/>
      <c r="M13" s="291"/>
      <c r="N13" s="61">
        <v>9</v>
      </c>
      <c r="O13" s="61">
        <v>439</v>
      </c>
      <c r="P13" s="61">
        <v>73</v>
      </c>
      <c r="Q13" s="61">
        <v>159</v>
      </c>
      <c r="R13" s="61">
        <v>0</v>
      </c>
      <c r="S13" s="61">
        <f>SUM(T13:W13)</f>
        <v>1</v>
      </c>
      <c r="T13" s="61">
        <v>0</v>
      </c>
      <c r="U13" s="61">
        <v>0</v>
      </c>
      <c r="V13" s="61">
        <v>1</v>
      </c>
      <c r="W13" s="61">
        <v>0</v>
      </c>
      <c r="X13" s="291"/>
      <c r="Y13" s="61">
        <v>1167</v>
      </c>
      <c r="Z13" s="61">
        <v>215</v>
      </c>
      <c r="AA13" s="291"/>
      <c r="AB13" s="291"/>
      <c r="AC13" s="222">
        <f>ROUND(D13/C13*100,1)</f>
        <v>49.1</v>
      </c>
      <c r="AD13" s="214">
        <f>ROUND((O13+S13)/C13*100,1)</f>
        <v>16.9</v>
      </c>
      <c r="AE13" s="62" t="s">
        <v>92</v>
      </c>
      <c r="AF13" s="41"/>
      <c r="AG13" s="5" t="s">
        <v>254</v>
      </c>
    </row>
    <row r="14" spans="1:32" ht="16.5" customHeight="1">
      <c r="A14" s="59"/>
      <c r="B14" s="60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223"/>
      <c r="AD14" s="223"/>
      <c r="AE14" s="62"/>
      <c r="AF14" s="41"/>
    </row>
    <row r="15" spans="1:32" s="32" customFormat="1" ht="16.5" customHeight="1">
      <c r="A15" s="276" t="s">
        <v>246</v>
      </c>
      <c r="B15" s="277"/>
      <c r="C15" s="30">
        <f>SUM(C17:C33)</f>
        <v>9208</v>
      </c>
      <c r="D15" s="31">
        <f>SUM(D17:D33)</f>
        <v>4393</v>
      </c>
      <c r="E15" s="31">
        <f aca="true" t="shared" si="2" ref="E15:AB15">SUM(E17:E33)</f>
        <v>3759</v>
      </c>
      <c r="F15" s="31">
        <f t="shared" si="2"/>
        <v>596</v>
      </c>
      <c r="G15" s="31">
        <f t="shared" si="2"/>
        <v>4</v>
      </c>
      <c r="H15" s="31">
        <f t="shared" si="2"/>
        <v>0</v>
      </c>
      <c r="I15" s="31">
        <f t="shared" si="2"/>
        <v>34</v>
      </c>
      <c r="J15" s="31">
        <f t="shared" si="2"/>
        <v>0</v>
      </c>
      <c r="K15" s="31">
        <f t="shared" si="2"/>
        <v>1692</v>
      </c>
      <c r="L15" s="31">
        <f t="shared" si="2"/>
        <v>421</v>
      </c>
      <c r="M15" s="31">
        <f t="shared" si="2"/>
        <v>272</v>
      </c>
      <c r="N15" s="31">
        <f t="shared" si="2"/>
        <v>31</v>
      </c>
      <c r="O15" s="31">
        <f t="shared" si="2"/>
        <v>1790</v>
      </c>
      <c r="P15" s="31">
        <f t="shared" si="2"/>
        <v>194</v>
      </c>
      <c r="Q15" s="31">
        <f t="shared" si="2"/>
        <v>412</v>
      </c>
      <c r="R15" s="31">
        <f t="shared" si="2"/>
        <v>3</v>
      </c>
      <c r="S15" s="31">
        <f t="shared" si="2"/>
        <v>12</v>
      </c>
      <c r="T15" s="31">
        <f t="shared" si="2"/>
        <v>3</v>
      </c>
      <c r="U15" s="31">
        <f t="shared" si="2"/>
        <v>1</v>
      </c>
      <c r="V15" s="31">
        <f t="shared" si="2"/>
        <v>8</v>
      </c>
      <c r="W15" s="31">
        <f t="shared" si="2"/>
        <v>0</v>
      </c>
      <c r="X15" s="31">
        <f t="shared" si="2"/>
        <v>219</v>
      </c>
      <c r="Y15" s="31">
        <f t="shared" si="2"/>
        <v>4271</v>
      </c>
      <c r="Z15" s="31">
        <f t="shared" si="2"/>
        <v>615</v>
      </c>
      <c r="AA15" s="31">
        <f t="shared" si="2"/>
        <v>522</v>
      </c>
      <c r="AB15" s="31">
        <f t="shared" si="2"/>
        <v>22</v>
      </c>
      <c r="AC15" s="216">
        <f aca="true" t="shared" si="3" ref="AC15:AC45">ROUND(D15/C15*100,1)</f>
        <v>47.7</v>
      </c>
      <c r="AD15" s="216">
        <f aca="true" t="shared" si="4" ref="AD15:AD45">ROUND((O15+S15)/C15*100,1)</f>
        <v>19.6</v>
      </c>
      <c r="AE15" s="270" t="s">
        <v>246</v>
      </c>
      <c r="AF15" s="272"/>
    </row>
    <row r="16" spans="1:32" s="32" customFormat="1" ht="16.5" customHeight="1">
      <c r="A16" s="33"/>
      <c r="B16" s="34" t="s">
        <v>247</v>
      </c>
      <c r="C16" s="30">
        <f aca="true" t="shared" si="5" ref="C16:AB16">SUM(C17:C21)</f>
        <v>5343</v>
      </c>
      <c r="D16" s="31">
        <f t="shared" si="5"/>
        <v>2979</v>
      </c>
      <c r="E16" s="31">
        <f t="shared" si="5"/>
        <v>2670</v>
      </c>
      <c r="F16" s="31">
        <f t="shared" si="5"/>
        <v>306</v>
      </c>
      <c r="G16" s="31">
        <f t="shared" si="5"/>
        <v>3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809</v>
      </c>
      <c r="L16" s="31">
        <f t="shared" si="5"/>
        <v>318</v>
      </c>
      <c r="M16" s="31">
        <f t="shared" si="5"/>
        <v>188</v>
      </c>
      <c r="N16" s="31">
        <f t="shared" si="5"/>
        <v>11</v>
      </c>
      <c r="O16" s="31">
        <f t="shared" si="5"/>
        <v>666</v>
      </c>
      <c r="P16" s="31">
        <f t="shared" si="5"/>
        <v>101</v>
      </c>
      <c r="Q16" s="31">
        <f t="shared" si="5"/>
        <v>268</v>
      </c>
      <c r="R16" s="31">
        <f t="shared" si="5"/>
        <v>3</v>
      </c>
      <c r="S16" s="31">
        <f>SUM(S17:S21)</f>
        <v>2</v>
      </c>
      <c r="T16" s="31">
        <f t="shared" si="5"/>
        <v>0</v>
      </c>
      <c r="U16" s="31">
        <f t="shared" si="5"/>
        <v>0</v>
      </c>
      <c r="V16" s="31">
        <f t="shared" si="5"/>
        <v>2</v>
      </c>
      <c r="W16" s="31">
        <f t="shared" si="5"/>
        <v>0</v>
      </c>
      <c r="X16" s="31">
        <f>SUM(X17:X21)</f>
        <v>69</v>
      </c>
      <c r="Y16" s="31">
        <f t="shared" si="5"/>
        <v>3080</v>
      </c>
      <c r="Z16" s="31">
        <f t="shared" si="5"/>
        <v>318</v>
      </c>
      <c r="AA16" s="31">
        <f t="shared" si="5"/>
        <v>468</v>
      </c>
      <c r="AB16" s="31">
        <f t="shared" si="5"/>
        <v>21</v>
      </c>
      <c r="AC16" s="216">
        <f t="shared" si="3"/>
        <v>55.8</v>
      </c>
      <c r="AD16" s="216">
        <f t="shared" si="4"/>
        <v>12.5</v>
      </c>
      <c r="AE16" s="35" t="s">
        <v>247</v>
      </c>
      <c r="AF16" s="33"/>
    </row>
    <row r="17" spans="1:32" ht="16.5" customHeight="1">
      <c r="A17" s="36"/>
      <c r="B17" s="37" t="s">
        <v>29</v>
      </c>
      <c r="C17" s="38">
        <f aca="true" t="shared" si="6" ref="C17:C66">D17+K17+L17+M17+N17+O17+P17+Q17+R17</f>
        <v>2099</v>
      </c>
      <c r="D17" s="39">
        <f aca="true" t="shared" si="7" ref="D17:D66">SUM(E17:J17)</f>
        <v>913</v>
      </c>
      <c r="E17" s="39">
        <v>800</v>
      </c>
      <c r="F17" s="39">
        <v>112</v>
      </c>
      <c r="G17" s="39">
        <v>1</v>
      </c>
      <c r="H17" s="39">
        <v>0</v>
      </c>
      <c r="I17" s="39">
        <v>0</v>
      </c>
      <c r="J17" s="39">
        <v>0</v>
      </c>
      <c r="K17" s="39">
        <v>338</v>
      </c>
      <c r="L17" s="39">
        <v>205</v>
      </c>
      <c r="M17" s="39">
        <v>66</v>
      </c>
      <c r="N17" s="39">
        <v>5</v>
      </c>
      <c r="O17" s="39">
        <v>380</v>
      </c>
      <c r="P17" s="39">
        <v>70</v>
      </c>
      <c r="Q17" s="39">
        <v>122</v>
      </c>
      <c r="R17" s="39">
        <v>0</v>
      </c>
      <c r="S17" s="39">
        <f aca="true" t="shared" si="8" ref="S17:S66">SUM(T17:W17)</f>
        <v>1</v>
      </c>
      <c r="T17" s="39">
        <v>0</v>
      </c>
      <c r="U17" s="39">
        <v>0</v>
      </c>
      <c r="V17" s="39">
        <v>1</v>
      </c>
      <c r="W17" s="39">
        <v>0</v>
      </c>
      <c r="X17" s="39">
        <v>45</v>
      </c>
      <c r="Y17" s="39">
        <v>977</v>
      </c>
      <c r="Z17" s="39">
        <v>122</v>
      </c>
      <c r="AA17" s="39">
        <v>178</v>
      </c>
      <c r="AB17" s="39">
        <v>3</v>
      </c>
      <c r="AC17" s="217">
        <f t="shared" si="3"/>
        <v>43.5</v>
      </c>
      <c r="AD17" s="217">
        <f t="shared" si="4"/>
        <v>18.2</v>
      </c>
      <c r="AE17" s="40" t="s">
        <v>29</v>
      </c>
      <c r="AF17" s="41"/>
    </row>
    <row r="18" spans="1:32" ht="16.5" customHeight="1">
      <c r="A18" s="36"/>
      <c r="B18" s="37" t="s">
        <v>30</v>
      </c>
      <c r="C18" s="38">
        <f t="shared" si="6"/>
        <v>469</v>
      </c>
      <c r="D18" s="39">
        <f t="shared" si="7"/>
        <v>282</v>
      </c>
      <c r="E18" s="39">
        <v>262</v>
      </c>
      <c r="F18" s="39">
        <v>19</v>
      </c>
      <c r="G18" s="39">
        <v>1</v>
      </c>
      <c r="H18" s="39">
        <v>0</v>
      </c>
      <c r="I18" s="39">
        <v>0</v>
      </c>
      <c r="J18" s="39">
        <v>0</v>
      </c>
      <c r="K18" s="39">
        <v>69</v>
      </c>
      <c r="L18" s="39">
        <v>17</v>
      </c>
      <c r="M18" s="39">
        <v>25</v>
      </c>
      <c r="N18" s="39">
        <v>2</v>
      </c>
      <c r="O18" s="39">
        <v>50</v>
      </c>
      <c r="P18" s="39">
        <v>9</v>
      </c>
      <c r="Q18" s="39">
        <v>15</v>
      </c>
      <c r="R18" s="39">
        <v>0</v>
      </c>
      <c r="S18" s="39">
        <f>SUM(T18:W18)</f>
        <v>0</v>
      </c>
      <c r="T18" s="39">
        <v>0</v>
      </c>
      <c r="U18" s="39">
        <v>0</v>
      </c>
      <c r="V18" s="39">
        <v>0</v>
      </c>
      <c r="W18" s="39">
        <v>0</v>
      </c>
      <c r="X18" s="39">
        <v>8</v>
      </c>
      <c r="Y18" s="39">
        <v>310</v>
      </c>
      <c r="Z18" s="39">
        <v>19</v>
      </c>
      <c r="AA18" s="39">
        <v>58</v>
      </c>
      <c r="AB18" s="39">
        <v>0</v>
      </c>
      <c r="AC18" s="217">
        <f t="shared" si="3"/>
        <v>60.1</v>
      </c>
      <c r="AD18" s="217">
        <f t="shared" si="4"/>
        <v>10.7</v>
      </c>
      <c r="AE18" s="40" t="s">
        <v>30</v>
      </c>
      <c r="AF18" s="41"/>
    </row>
    <row r="19" spans="1:32" ht="16.5" customHeight="1">
      <c r="A19" s="36"/>
      <c r="B19" s="37" t="s">
        <v>31</v>
      </c>
      <c r="C19" s="38">
        <f t="shared" si="6"/>
        <v>628</v>
      </c>
      <c r="D19" s="39">
        <f t="shared" si="7"/>
        <v>293</v>
      </c>
      <c r="E19" s="39">
        <v>225</v>
      </c>
      <c r="F19" s="39">
        <v>68</v>
      </c>
      <c r="G19" s="39">
        <v>0</v>
      </c>
      <c r="H19" s="39">
        <v>0</v>
      </c>
      <c r="I19" s="39">
        <v>0</v>
      </c>
      <c r="J19" s="39">
        <v>0</v>
      </c>
      <c r="K19" s="39">
        <v>125</v>
      </c>
      <c r="L19" s="39">
        <v>8</v>
      </c>
      <c r="M19" s="39">
        <v>30</v>
      </c>
      <c r="N19" s="39">
        <v>2</v>
      </c>
      <c r="O19" s="39">
        <v>104</v>
      </c>
      <c r="P19" s="39">
        <v>19</v>
      </c>
      <c r="Q19" s="39">
        <v>45</v>
      </c>
      <c r="R19" s="39">
        <v>2</v>
      </c>
      <c r="S19" s="39">
        <f t="shared" si="8"/>
        <v>1</v>
      </c>
      <c r="T19" s="39">
        <v>0</v>
      </c>
      <c r="U19" s="39">
        <v>0</v>
      </c>
      <c r="V19" s="39">
        <v>1</v>
      </c>
      <c r="W19" s="39">
        <v>0</v>
      </c>
      <c r="X19" s="39">
        <v>9</v>
      </c>
      <c r="Y19" s="39">
        <v>241</v>
      </c>
      <c r="Z19" s="39">
        <v>68</v>
      </c>
      <c r="AA19" s="39">
        <v>60</v>
      </c>
      <c r="AB19" s="39">
        <v>16</v>
      </c>
      <c r="AC19" s="217">
        <f t="shared" si="3"/>
        <v>46.7</v>
      </c>
      <c r="AD19" s="217">
        <f t="shared" si="4"/>
        <v>16.7</v>
      </c>
      <c r="AE19" s="40" t="s">
        <v>31</v>
      </c>
      <c r="AF19" s="41"/>
    </row>
    <row r="20" spans="1:32" ht="16.5" customHeight="1">
      <c r="A20" s="36"/>
      <c r="B20" s="37" t="s">
        <v>32</v>
      </c>
      <c r="C20" s="38">
        <f t="shared" si="6"/>
        <v>1099</v>
      </c>
      <c r="D20" s="39">
        <f t="shared" si="7"/>
        <v>742</v>
      </c>
      <c r="E20" s="39">
        <v>692</v>
      </c>
      <c r="F20" s="39">
        <v>50</v>
      </c>
      <c r="G20" s="39">
        <v>0</v>
      </c>
      <c r="H20" s="39">
        <v>0</v>
      </c>
      <c r="I20" s="39">
        <v>0</v>
      </c>
      <c r="J20" s="39">
        <v>0</v>
      </c>
      <c r="K20" s="39">
        <v>184</v>
      </c>
      <c r="L20" s="39">
        <v>68</v>
      </c>
      <c r="M20" s="39">
        <v>17</v>
      </c>
      <c r="N20" s="39">
        <v>0</v>
      </c>
      <c r="O20" s="39">
        <v>51</v>
      </c>
      <c r="P20" s="39">
        <v>0</v>
      </c>
      <c r="Q20" s="39">
        <v>37</v>
      </c>
      <c r="R20" s="39">
        <v>0</v>
      </c>
      <c r="S20" s="39">
        <f t="shared" si="8"/>
        <v>0</v>
      </c>
      <c r="T20" s="39">
        <v>0</v>
      </c>
      <c r="U20" s="39">
        <v>0</v>
      </c>
      <c r="V20" s="39">
        <v>0</v>
      </c>
      <c r="W20" s="39">
        <v>0</v>
      </c>
      <c r="X20" s="39">
        <v>2</v>
      </c>
      <c r="Y20" s="39">
        <v>799</v>
      </c>
      <c r="Z20" s="39">
        <v>50</v>
      </c>
      <c r="AA20" s="39">
        <v>109</v>
      </c>
      <c r="AB20" s="39">
        <v>1</v>
      </c>
      <c r="AC20" s="217">
        <f t="shared" si="3"/>
        <v>67.5</v>
      </c>
      <c r="AD20" s="217">
        <f t="shared" si="4"/>
        <v>4.6</v>
      </c>
      <c r="AE20" s="40" t="s">
        <v>32</v>
      </c>
      <c r="AF20" s="41"/>
    </row>
    <row r="21" spans="1:32" ht="16.5" customHeight="1">
      <c r="A21" s="36"/>
      <c r="B21" s="37" t="s">
        <v>33</v>
      </c>
      <c r="C21" s="38">
        <f t="shared" si="6"/>
        <v>1048</v>
      </c>
      <c r="D21" s="39">
        <f t="shared" si="7"/>
        <v>749</v>
      </c>
      <c r="E21" s="39">
        <v>691</v>
      </c>
      <c r="F21" s="39">
        <v>57</v>
      </c>
      <c r="G21" s="39">
        <v>1</v>
      </c>
      <c r="H21" s="39">
        <v>0</v>
      </c>
      <c r="I21" s="39">
        <v>0</v>
      </c>
      <c r="J21" s="39">
        <v>0</v>
      </c>
      <c r="K21" s="39">
        <v>93</v>
      </c>
      <c r="L21" s="39">
        <v>20</v>
      </c>
      <c r="M21" s="39">
        <v>50</v>
      </c>
      <c r="N21" s="39">
        <v>2</v>
      </c>
      <c r="O21" s="39">
        <v>81</v>
      </c>
      <c r="P21" s="39">
        <v>3</v>
      </c>
      <c r="Q21" s="39">
        <v>49</v>
      </c>
      <c r="R21" s="39">
        <v>1</v>
      </c>
      <c r="S21" s="39">
        <f t="shared" si="8"/>
        <v>0</v>
      </c>
      <c r="T21" s="39">
        <v>0</v>
      </c>
      <c r="U21" s="39">
        <v>0</v>
      </c>
      <c r="V21" s="39">
        <v>0</v>
      </c>
      <c r="W21" s="39">
        <v>0</v>
      </c>
      <c r="X21" s="39">
        <v>5</v>
      </c>
      <c r="Y21" s="39">
        <v>753</v>
      </c>
      <c r="Z21" s="39">
        <v>59</v>
      </c>
      <c r="AA21" s="39">
        <v>63</v>
      </c>
      <c r="AB21" s="39">
        <v>1</v>
      </c>
      <c r="AC21" s="217">
        <f t="shared" si="3"/>
        <v>71.5</v>
      </c>
      <c r="AD21" s="217">
        <f t="shared" si="4"/>
        <v>7.7</v>
      </c>
      <c r="AE21" s="40" t="s">
        <v>33</v>
      </c>
      <c r="AF21" s="41"/>
    </row>
    <row r="22" spans="1:32" ht="16.5" customHeight="1">
      <c r="A22" s="36"/>
      <c r="B22" s="42" t="s">
        <v>34</v>
      </c>
      <c r="C22" s="38">
        <f t="shared" si="6"/>
        <v>731</v>
      </c>
      <c r="D22" s="39">
        <f t="shared" si="7"/>
        <v>209</v>
      </c>
      <c r="E22" s="39">
        <v>157</v>
      </c>
      <c r="F22" s="39">
        <v>51</v>
      </c>
      <c r="G22" s="39">
        <v>1</v>
      </c>
      <c r="H22" s="39">
        <v>0</v>
      </c>
      <c r="I22" s="39">
        <v>0</v>
      </c>
      <c r="J22" s="39">
        <v>0</v>
      </c>
      <c r="K22" s="39">
        <v>141</v>
      </c>
      <c r="L22" s="39">
        <v>42</v>
      </c>
      <c r="M22" s="39">
        <v>14</v>
      </c>
      <c r="N22" s="39">
        <v>1</v>
      </c>
      <c r="O22" s="39">
        <v>264</v>
      </c>
      <c r="P22" s="39">
        <v>15</v>
      </c>
      <c r="Q22" s="39">
        <v>45</v>
      </c>
      <c r="R22" s="39">
        <v>0</v>
      </c>
      <c r="S22" s="39">
        <f t="shared" si="8"/>
        <v>7</v>
      </c>
      <c r="T22" s="39">
        <v>0</v>
      </c>
      <c r="U22" s="39">
        <v>1</v>
      </c>
      <c r="V22" s="39">
        <v>6</v>
      </c>
      <c r="W22" s="39">
        <v>0</v>
      </c>
      <c r="X22" s="39">
        <v>26</v>
      </c>
      <c r="Y22" s="39">
        <v>174</v>
      </c>
      <c r="Z22" s="39">
        <v>53</v>
      </c>
      <c r="AA22" s="39">
        <v>20</v>
      </c>
      <c r="AB22" s="39">
        <v>0</v>
      </c>
      <c r="AC22" s="217">
        <f t="shared" si="3"/>
        <v>28.6</v>
      </c>
      <c r="AD22" s="217">
        <f t="shared" si="4"/>
        <v>37.1</v>
      </c>
      <c r="AE22" s="43" t="s">
        <v>34</v>
      </c>
      <c r="AF22" s="41"/>
    </row>
    <row r="23" spans="1:32" ht="16.5" customHeight="1">
      <c r="A23" s="36"/>
      <c r="B23" s="42" t="s">
        <v>168</v>
      </c>
      <c r="C23" s="38">
        <f t="shared" si="6"/>
        <v>230</v>
      </c>
      <c r="D23" s="39">
        <f t="shared" si="7"/>
        <v>59</v>
      </c>
      <c r="E23" s="39">
        <v>35</v>
      </c>
      <c r="F23" s="39">
        <v>24</v>
      </c>
      <c r="G23" s="39">
        <v>0</v>
      </c>
      <c r="H23" s="39">
        <v>0</v>
      </c>
      <c r="I23" s="39">
        <v>0</v>
      </c>
      <c r="J23" s="39">
        <v>0</v>
      </c>
      <c r="K23" s="39">
        <v>74</v>
      </c>
      <c r="L23" s="39">
        <v>1</v>
      </c>
      <c r="M23" s="39">
        <v>1</v>
      </c>
      <c r="N23" s="39">
        <v>0</v>
      </c>
      <c r="O23" s="39">
        <v>88</v>
      </c>
      <c r="P23" s="39">
        <v>2</v>
      </c>
      <c r="Q23" s="39">
        <v>5</v>
      </c>
      <c r="R23" s="39">
        <v>0</v>
      </c>
      <c r="S23" s="39">
        <f t="shared" si="8"/>
        <v>0</v>
      </c>
      <c r="T23" s="39">
        <v>0</v>
      </c>
      <c r="U23" s="39">
        <v>0</v>
      </c>
      <c r="V23" s="39">
        <v>0</v>
      </c>
      <c r="W23" s="39">
        <v>0</v>
      </c>
      <c r="X23" s="39">
        <v>6</v>
      </c>
      <c r="Y23" s="39">
        <v>35</v>
      </c>
      <c r="Z23" s="39">
        <v>24</v>
      </c>
      <c r="AA23" s="39">
        <v>0</v>
      </c>
      <c r="AB23" s="39">
        <v>0</v>
      </c>
      <c r="AC23" s="217">
        <f t="shared" si="3"/>
        <v>25.7</v>
      </c>
      <c r="AD23" s="217">
        <f t="shared" si="4"/>
        <v>38.3</v>
      </c>
      <c r="AE23" s="43" t="s">
        <v>168</v>
      </c>
      <c r="AF23" s="41"/>
    </row>
    <row r="24" spans="1:32" ht="16.5" customHeight="1">
      <c r="A24" s="36"/>
      <c r="B24" s="42" t="s">
        <v>35</v>
      </c>
      <c r="C24" s="38">
        <f t="shared" si="6"/>
        <v>383</v>
      </c>
      <c r="D24" s="39">
        <f t="shared" si="7"/>
        <v>149</v>
      </c>
      <c r="E24" s="39">
        <v>113</v>
      </c>
      <c r="F24" s="39">
        <v>36</v>
      </c>
      <c r="G24" s="39">
        <v>0</v>
      </c>
      <c r="H24" s="39">
        <v>0</v>
      </c>
      <c r="I24" s="39">
        <v>0</v>
      </c>
      <c r="J24" s="39">
        <v>0</v>
      </c>
      <c r="K24" s="39">
        <v>100</v>
      </c>
      <c r="L24" s="39">
        <v>0</v>
      </c>
      <c r="M24" s="39">
        <v>17</v>
      </c>
      <c r="N24" s="39">
        <v>9</v>
      </c>
      <c r="O24" s="39">
        <v>97</v>
      </c>
      <c r="P24" s="39">
        <v>2</v>
      </c>
      <c r="Q24" s="39">
        <v>9</v>
      </c>
      <c r="R24" s="39">
        <v>0</v>
      </c>
      <c r="S24" s="39">
        <f t="shared" si="8"/>
        <v>0</v>
      </c>
      <c r="T24" s="39">
        <v>0</v>
      </c>
      <c r="U24" s="39">
        <v>0</v>
      </c>
      <c r="V24" s="39">
        <v>0</v>
      </c>
      <c r="W24" s="39">
        <v>0</v>
      </c>
      <c r="X24" s="39">
        <v>33</v>
      </c>
      <c r="Y24" s="39">
        <v>152</v>
      </c>
      <c r="Z24" s="39">
        <v>36</v>
      </c>
      <c r="AA24" s="39">
        <v>1</v>
      </c>
      <c r="AB24" s="39">
        <v>0</v>
      </c>
      <c r="AC24" s="217">
        <f t="shared" si="3"/>
        <v>38.9</v>
      </c>
      <c r="AD24" s="217">
        <f t="shared" si="4"/>
        <v>25.3</v>
      </c>
      <c r="AE24" s="43" t="s">
        <v>35</v>
      </c>
      <c r="AF24" s="41"/>
    </row>
    <row r="25" spans="1:32" ht="16.5" customHeight="1">
      <c r="A25" s="36"/>
      <c r="B25" s="42" t="s">
        <v>36</v>
      </c>
      <c r="C25" s="38">
        <f t="shared" si="6"/>
        <v>219</v>
      </c>
      <c r="D25" s="39">
        <f t="shared" si="7"/>
        <v>151</v>
      </c>
      <c r="E25" s="39">
        <v>104</v>
      </c>
      <c r="F25" s="39">
        <v>13</v>
      </c>
      <c r="G25" s="39">
        <v>0</v>
      </c>
      <c r="H25" s="39">
        <v>0</v>
      </c>
      <c r="I25" s="39">
        <v>34</v>
      </c>
      <c r="J25" s="39">
        <v>0</v>
      </c>
      <c r="K25" s="39">
        <v>38</v>
      </c>
      <c r="L25" s="39">
        <v>8</v>
      </c>
      <c r="M25" s="39">
        <v>0</v>
      </c>
      <c r="N25" s="39">
        <v>0</v>
      </c>
      <c r="O25" s="39">
        <v>16</v>
      </c>
      <c r="P25" s="39">
        <v>0</v>
      </c>
      <c r="Q25" s="39">
        <v>6</v>
      </c>
      <c r="R25" s="39">
        <v>0</v>
      </c>
      <c r="S25" s="39">
        <f t="shared" si="8"/>
        <v>0</v>
      </c>
      <c r="T25" s="39">
        <v>0</v>
      </c>
      <c r="U25" s="39">
        <v>0</v>
      </c>
      <c r="V25" s="39">
        <v>0</v>
      </c>
      <c r="W25" s="39">
        <v>0</v>
      </c>
      <c r="X25" s="39">
        <v>1</v>
      </c>
      <c r="Y25" s="39">
        <v>116</v>
      </c>
      <c r="Z25" s="39">
        <v>13</v>
      </c>
      <c r="AA25" s="39">
        <v>7</v>
      </c>
      <c r="AB25" s="39">
        <v>0</v>
      </c>
      <c r="AC25" s="217">
        <f t="shared" si="3"/>
        <v>68.9</v>
      </c>
      <c r="AD25" s="217">
        <f t="shared" si="4"/>
        <v>7.3</v>
      </c>
      <c r="AE25" s="43" t="s">
        <v>36</v>
      </c>
      <c r="AF25" s="41"/>
    </row>
    <row r="26" spans="1:32" ht="16.5" customHeight="1">
      <c r="A26" s="36"/>
      <c r="B26" s="42" t="s">
        <v>37</v>
      </c>
      <c r="C26" s="38">
        <f t="shared" si="6"/>
        <v>231</v>
      </c>
      <c r="D26" s="39">
        <f t="shared" si="7"/>
        <v>64</v>
      </c>
      <c r="E26" s="39">
        <v>51</v>
      </c>
      <c r="F26" s="39">
        <v>13</v>
      </c>
      <c r="G26" s="39">
        <v>0</v>
      </c>
      <c r="H26" s="39">
        <v>0</v>
      </c>
      <c r="I26" s="39">
        <v>0</v>
      </c>
      <c r="J26" s="39">
        <v>0</v>
      </c>
      <c r="K26" s="39">
        <v>63</v>
      </c>
      <c r="L26" s="39">
        <v>1</v>
      </c>
      <c r="M26" s="39">
        <v>2</v>
      </c>
      <c r="N26" s="39">
        <v>0</v>
      </c>
      <c r="O26" s="39">
        <v>80</v>
      </c>
      <c r="P26" s="39">
        <v>21</v>
      </c>
      <c r="Q26" s="39">
        <v>0</v>
      </c>
      <c r="R26" s="39">
        <v>0</v>
      </c>
      <c r="S26" s="39">
        <f t="shared" si="8"/>
        <v>0</v>
      </c>
      <c r="T26" s="39">
        <v>0</v>
      </c>
      <c r="U26" s="39">
        <v>0</v>
      </c>
      <c r="V26" s="39">
        <v>0</v>
      </c>
      <c r="W26" s="39">
        <v>0</v>
      </c>
      <c r="X26" s="39">
        <v>5</v>
      </c>
      <c r="Y26" s="39">
        <v>53</v>
      </c>
      <c r="Z26" s="39">
        <v>13</v>
      </c>
      <c r="AA26" s="39">
        <v>2</v>
      </c>
      <c r="AB26" s="39">
        <v>0</v>
      </c>
      <c r="AC26" s="217">
        <f t="shared" si="3"/>
        <v>27.7</v>
      </c>
      <c r="AD26" s="217">
        <f t="shared" si="4"/>
        <v>34.6</v>
      </c>
      <c r="AE26" s="43" t="s">
        <v>37</v>
      </c>
      <c r="AF26" s="41"/>
    </row>
    <row r="27" spans="1:32" ht="16.5" customHeight="1">
      <c r="A27" s="36"/>
      <c r="B27" s="42" t="s">
        <v>38</v>
      </c>
      <c r="C27" s="38">
        <f t="shared" si="6"/>
        <v>123</v>
      </c>
      <c r="D27" s="39">
        <f t="shared" si="7"/>
        <v>66</v>
      </c>
      <c r="E27" s="39">
        <v>55</v>
      </c>
      <c r="F27" s="39">
        <v>11</v>
      </c>
      <c r="G27" s="39">
        <v>0</v>
      </c>
      <c r="H27" s="39">
        <v>0</v>
      </c>
      <c r="I27" s="39">
        <v>0</v>
      </c>
      <c r="J27" s="39">
        <v>0</v>
      </c>
      <c r="K27" s="39">
        <v>39</v>
      </c>
      <c r="L27" s="39">
        <v>1</v>
      </c>
      <c r="M27" s="39">
        <v>0</v>
      </c>
      <c r="N27" s="39">
        <v>0</v>
      </c>
      <c r="O27" s="39">
        <v>15</v>
      </c>
      <c r="P27" s="39">
        <v>0</v>
      </c>
      <c r="Q27" s="39">
        <v>2</v>
      </c>
      <c r="R27" s="39">
        <v>0</v>
      </c>
      <c r="S27" s="39">
        <f t="shared" si="8"/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56</v>
      </c>
      <c r="Z27" s="39">
        <v>11</v>
      </c>
      <c r="AA27" s="39">
        <v>3</v>
      </c>
      <c r="AB27" s="39">
        <v>0</v>
      </c>
      <c r="AC27" s="217">
        <f t="shared" si="3"/>
        <v>53.7</v>
      </c>
      <c r="AD27" s="217">
        <f t="shared" si="4"/>
        <v>12.2</v>
      </c>
      <c r="AE27" s="43" t="s">
        <v>38</v>
      </c>
      <c r="AF27" s="41"/>
    </row>
    <row r="28" spans="1:32" ht="16.5" customHeight="1">
      <c r="A28" s="36"/>
      <c r="B28" s="42" t="s">
        <v>39</v>
      </c>
      <c r="C28" s="38">
        <f t="shared" si="6"/>
        <v>208</v>
      </c>
      <c r="D28" s="39">
        <f t="shared" si="7"/>
        <v>101</v>
      </c>
      <c r="E28" s="39">
        <v>93</v>
      </c>
      <c r="F28" s="39">
        <v>8</v>
      </c>
      <c r="G28" s="39">
        <v>0</v>
      </c>
      <c r="H28" s="39">
        <v>0</v>
      </c>
      <c r="I28" s="39">
        <v>0</v>
      </c>
      <c r="J28" s="39">
        <v>0</v>
      </c>
      <c r="K28" s="39">
        <v>47</v>
      </c>
      <c r="L28" s="39">
        <v>0</v>
      </c>
      <c r="M28" s="39">
        <v>5</v>
      </c>
      <c r="N28" s="39">
        <v>0</v>
      </c>
      <c r="O28" s="39">
        <v>23</v>
      </c>
      <c r="P28" s="39">
        <v>23</v>
      </c>
      <c r="Q28" s="39">
        <v>9</v>
      </c>
      <c r="R28" s="39">
        <v>0</v>
      </c>
      <c r="S28" s="39">
        <f t="shared" si="8"/>
        <v>2</v>
      </c>
      <c r="T28" s="39">
        <v>2</v>
      </c>
      <c r="U28" s="39">
        <v>0</v>
      </c>
      <c r="V28" s="39">
        <v>0</v>
      </c>
      <c r="W28" s="39">
        <v>0</v>
      </c>
      <c r="X28" s="39">
        <v>3</v>
      </c>
      <c r="Y28" s="39">
        <v>97</v>
      </c>
      <c r="Z28" s="39">
        <v>8</v>
      </c>
      <c r="AA28" s="39">
        <v>11</v>
      </c>
      <c r="AB28" s="39">
        <v>0</v>
      </c>
      <c r="AC28" s="217">
        <f t="shared" si="3"/>
        <v>48.6</v>
      </c>
      <c r="AD28" s="217">
        <f t="shared" si="4"/>
        <v>12</v>
      </c>
      <c r="AE28" s="43" t="s">
        <v>39</v>
      </c>
      <c r="AF28" s="41"/>
    </row>
    <row r="29" spans="1:32" ht="16.5" customHeight="1">
      <c r="A29" s="36"/>
      <c r="B29" s="42" t="s">
        <v>40</v>
      </c>
      <c r="C29" s="38">
        <f t="shared" si="6"/>
        <v>188</v>
      </c>
      <c r="D29" s="39">
        <f t="shared" si="7"/>
        <v>42</v>
      </c>
      <c r="E29" s="39">
        <v>25</v>
      </c>
      <c r="F29" s="39">
        <v>17</v>
      </c>
      <c r="G29" s="39">
        <v>0</v>
      </c>
      <c r="H29" s="39">
        <v>0</v>
      </c>
      <c r="I29" s="39">
        <v>0</v>
      </c>
      <c r="J29" s="39">
        <v>0</v>
      </c>
      <c r="K29" s="39">
        <v>64</v>
      </c>
      <c r="L29" s="39">
        <v>0</v>
      </c>
      <c r="M29" s="39">
        <v>0</v>
      </c>
      <c r="N29" s="39">
        <v>0</v>
      </c>
      <c r="O29" s="39">
        <v>58</v>
      </c>
      <c r="P29" s="39">
        <v>8</v>
      </c>
      <c r="Q29" s="39">
        <v>16</v>
      </c>
      <c r="R29" s="39">
        <v>0</v>
      </c>
      <c r="S29" s="39">
        <f t="shared" si="8"/>
        <v>0</v>
      </c>
      <c r="T29" s="39">
        <v>0</v>
      </c>
      <c r="U29" s="39">
        <v>0</v>
      </c>
      <c r="V29" s="39">
        <v>0</v>
      </c>
      <c r="W29" s="39">
        <v>0</v>
      </c>
      <c r="X29" s="39">
        <v>2</v>
      </c>
      <c r="Y29" s="39">
        <v>27</v>
      </c>
      <c r="Z29" s="39">
        <v>17</v>
      </c>
      <c r="AA29" s="39">
        <v>0</v>
      </c>
      <c r="AB29" s="39">
        <v>0</v>
      </c>
      <c r="AC29" s="217">
        <f t="shared" si="3"/>
        <v>22.3</v>
      </c>
      <c r="AD29" s="217">
        <f t="shared" si="4"/>
        <v>30.9</v>
      </c>
      <c r="AE29" s="43" t="s">
        <v>40</v>
      </c>
      <c r="AF29" s="41"/>
    </row>
    <row r="30" spans="1:32" ht="16.5" customHeight="1">
      <c r="A30" s="36"/>
      <c r="B30" s="42" t="s">
        <v>80</v>
      </c>
      <c r="C30" s="38">
        <f t="shared" si="6"/>
        <v>341</v>
      </c>
      <c r="D30" s="39">
        <f t="shared" si="7"/>
        <v>129</v>
      </c>
      <c r="E30" s="39">
        <v>101</v>
      </c>
      <c r="F30" s="39">
        <v>28</v>
      </c>
      <c r="G30" s="39">
        <v>0</v>
      </c>
      <c r="H30" s="39">
        <v>0</v>
      </c>
      <c r="I30" s="39">
        <v>0</v>
      </c>
      <c r="J30" s="39">
        <v>0</v>
      </c>
      <c r="K30" s="39">
        <v>72</v>
      </c>
      <c r="L30" s="39">
        <v>4</v>
      </c>
      <c r="M30" s="39">
        <v>16</v>
      </c>
      <c r="N30" s="39">
        <v>1</v>
      </c>
      <c r="O30" s="39">
        <v>111</v>
      </c>
      <c r="P30" s="39">
        <v>3</v>
      </c>
      <c r="Q30" s="39">
        <v>5</v>
      </c>
      <c r="R30" s="39">
        <v>0</v>
      </c>
      <c r="S30" s="39">
        <f t="shared" si="8"/>
        <v>0</v>
      </c>
      <c r="T30" s="39">
        <v>0</v>
      </c>
      <c r="U30" s="39">
        <v>0</v>
      </c>
      <c r="V30" s="39">
        <v>0</v>
      </c>
      <c r="W30" s="39">
        <v>0</v>
      </c>
      <c r="X30" s="39">
        <v>28</v>
      </c>
      <c r="Y30" s="39">
        <v>101</v>
      </c>
      <c r="Z30" s="39">
        <v>28</v>
      </c>
      <c r="AA30" s="39">
        <v>1</v>
      </c>
      <c r="AB30" s="39">
        <v>0</v>
      </c>
      <c r="AC30" s="217">
        <f t="shared" si="3"/>
        <v>37.8</v>
      </c>
      <c r="AD30" s="217">
        <f t="shared" si="4"/>
        <v>32.6</v>
      </c>
      <c r="AE30" s="43" t="s">
        <v>81</v>
      </c>
      <c r="AF30" s="41"/>
    </row>
    <row r="31" spans="1:32" ht="16.5" customHeight="1">
      <c r="A31" s="36"/>
      <c r="B31" s="42" t="s">
        <v>82</v>
      </c>
      <c r="C31" s="38">
        <f t="shared" si="6"/>
        <v>362</v>
      </c>
      <c r="D31" s="39">
        <f t="shared" si="7"/>
        <v>126</v>
      </c>
      <c r="E31" s="39">
        <v>80</v>
      </c>
      <c r="F31" s="39">
        <v>46</v>
      </c>
      <c r="G31" s="39">
        <v>0</v>
      </c>
      <c r="H31" s="39">
        <v>0</v>
      </c>
      <c r="I31" s="39">
        <v>0</v>
      </c>
      <c r="J31" s="39">
        <v>0</v>
      </c>
      <c r="K31" s="39">
        <v>103</v>
      </c>
      <c r="L31" s="39">
        <v>0</v>
      </c>
      <c r="M31" s="39">
        <v>17</v>
      </c>
      <c r="N31" s="39">
        <v>5</v>
      </c>
      <c r="O31" s="39">
        <v>103</v>
      </c>
      <c r="P31" s="39">
        <v>1</v>
      </c>
      <c r="Q31" s="39">
        <v>7</v>
      </c>
      <c r="R31" s="39">
        <v>0</v>
      </c>
      <c r="S31" s="39">
        <f t="shared" si="8"/>
        <v>1</v>
      </c>
      <c r="T31" s="39">
        <v>1</v>
      </c>
      <c r="U31" s="39">
        <v>0</v>
      </c>
      <c r="V31" s="39">
        <v>0</v>
      </c>
      <c r="W31" s="39">
        <v>0</v>
      </c>
      <c r="X31" s="39">
        <v>14</v>
      </c>
      <c r="Y31" s="39">
        <v>86</v>
      </c>
      <c r="Z31" s="39">
        <v>49</v>
      </c>
      <c r="AA31" s="39">
        <v>3</v>
      </c>
      <c r="AB31" s="39">
        <v>0</v>
      </c>
      <c r="AC31" s="217">
        <f t="shared" si="3"/>
        <v>34.8</v>
      </c>
      <c r="AD31" s="217">
        <f t="shared" si="4"/>
        <v>28.7</v>
      </c>
      <c r="AE31" s="43" t="s">
        <v>83</v>
      </c>
      <c r="AF31" s="41"/>
    </row>
    <row r="32" spans="1:32" ht="16.5" customHeight="1">
      <c r="A32" s="36"/>
      <c r="B32" s="42" t="s">
        <v>84</v>
      </c>
      <c r="C32" s="38">
        <f t="shared" si="6"/>
        <v>154</v>
      </c>
      <c r="D32" s="39">
        <f t="shared" si="7"/>
        <v>45</v>
      </c>
      <c r="E32" s="39">
        <v>36</v>
      </c>
      <c r="F32" s="39">
        <v>9</v>
      </c>
      <c r="G32" s="39">
        <v>0</v>
      </c>
      <c r="H32" s="39">
        <v>0</v>
      </c>
      <c r="I32" s="39">
        <v>0</v>
      </c>
      <c r="J32" s="39">
        <v>0</v>
      </c>
      <c r="K32" s="39">
        <v>45</v>
      </c>
      <c r="L32" s="39">
        <v>0</v>
      </c>
      <c r="M32" s="39">
        <v>0</v>
      </c>
      <c r="N32" s="39">
        <v>0</v>
      </c>
      <c r="O32" s="39">
        <v>45</v>
      </c>
      <c r="P32" s="39">
        <v>2</v>
      </c>
      <c r="Q32" s="39">
        <v>17</v>
      </c>
      <c r="R32" s="39">
        <v>0</v>
      </c>
      <c r="S32" s="39">
        <f t="shared" si="8"/>
        <v>0</v>
      </c>
      <c r="T32" s="39">
        <v>0</v>
      </c>
      <c r="U32" s="39">
        <v>0</v>
      </c>
      <c r="V32" s="39">
        <v>0</v>
      </c>
      <c r="W32" s="39">
        <v>0</v>
      </c>
      <c r="X32" s="39">
        <v>7</v>
      </c>
      <c r="Y32" s="39">
        <v>38</v>
      </c>
      <c r="Z32" s="39">
        <v>10</v>
      </c>
      <c r="AA32" s="39">
        <v>2</v>
      </c>
      <c r="AB32" s="39">
        <v>0</v>
      </c>
      <c r="AC32" s="217">
        <f t="shared" si="3"/>
        <v>29.2</v>
      </c>
      <c r="AD32" s="217">
        <f t="shared" si="4"/>
        <v>29.2</v>
      </c>
      <c r="AE32" s="43" t="s">
        <v>85</v>
      </c>
      <c r="AF32" s="41"/>
    </row>
    <row r="33" spans="1:32" ht="16.5" customHeight="1">
      <c r="A33" s="36"/>
      <c r="B33" s="42" t="s">
        <v>188</v>
      </c>
      <c r="C33" s="38">
        <f>D33+K33+L33+M33+N33+O33+P33+Q33+R33</f>
        <v>695</v>
      </c>
      <c r="D33" s="39">
        <f>SUM(E33:J33)</f>
        <v>273</v>
      </c>
      <c r="E33" s="39">
        <v>239</v>
      </c>
      <c r="F33" s="39">
        <v>34</v>
      </c>
      <c r="G33" s="39">
        <v>0</v>
      </c>
      <c r="H33" s="39">
        <v>0</v>
      </c>
      <c r="I33" s="39">
        <v>0</v>
      </c>
      <c r="J33" s="39">
        <v>0</v>
      </c>
      <c r="K33" s="39">
        <v>97</v>
      </c>
      <c r="L33" s="39">
        <v>46</v>
      </c>
      <c r="M33" s="39">
        <v>12</v>
      </c>
      <c r="N33" s="39">
        <v>4</v>
      </c>
      <c r="O33" s="39">
        <v>224</v>
      </c>
      <c r="P33" s="39">
        <v>16</v>
      </c>
      <c r="Q33" s="39">
        <v>23</v>
      </c>
      <c r="R33" s="39">
        <v>0</v>
      </c>
      <c r="S33" s="39">
        <f t="shared" si="8"/>
        <v>0</v>
      </c>
      <c r="T33" s="39">
        <v>0</v>
      </c>
      <c r="U33" s="39">
        <v>0</v>
      </c>
      <c r="V33" s="39">
        <v>0</v>
      </c>
      <c r="W33" s="39">
        <v>0</v>
      </c>
      <c r="X33" s="39">
        <v>25</v>
      </c>
      <c r="Y33" s="39">
        <v>256</v>
      </c>
      <c r="Z33" s="39">
        <v>35</v>
      </c>
      <c r="AA33" s="39">
        <v>4</v>
      </c>
      <c r="AB33" s="39">
        <v>1</v>
      </c>
      <c r="AC33" s="217">
        <f t="shared" si="3"/>
        <v>39.3</v>
      </c>
      <c r="AD33" s="217">
        <f t="shared" si="4"/>
        <v>32.2</v>
      </c>
      <c r="AE33" s="43" t="s">
        <v>188</v>
      </c>
      <c r="AF33" s="41"/>
    </row>
    <row r="34" spans="1:35" s="32" customFormat="1" ht="16.5" customHeight="1">
      <c r="A34" s="278" t="s">
        <v>199</v>
      </c>
      <c r="B34" s="278"/>
      <c r="C34" s="30">
        <f t="shared" si="6"/>
        <v>77</v>
      </c>
      <c r="D34" s="44">
        <f t="shared" si="7"/>
        <v>16</v>
      </c>
      <c r="E34" s="31">
        <f aca="true" t="shared" si="9" ref="E34:R34">E35+E36</f>
        <v>8</v>
      </c>
      <c r="F34" s="31">
        <f t="shared" si="9"/>
        <v>8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20</v>
      </c>
      <c r="L34" s="31">
        <f t="shared" si="9"/>
        <v>0</v>
      </c>
      <c r="M34" s="31">
        <f t="shared" si="9"/>
        <v>0</v>
      </c>
      <c r="N34" s="31">
        <f t="shared" si="9"/>
        <v>0</v>
      </c>
      <c r="O34" s="31">
        <f t="shared" si="9"/>
        <v>38</v>
      </c>
      <c r="P34" s="31">
        <f t="shared" si="9"/>
        <v>0</v>
      </c>
      <c r="Q34" s="31">
        <f t="shared" si="9"/>
        <v>3</v>
      </c>
      <c r="R34" s="31">
        <f t="shared" si="9"/>
        <v>0</v>
      </c>
      <c r="S34" s="44">
        <f t="shared" si="8"/>
        <v>0</v>
      </c>
      <c r="T34" s="31">
        <f aca="true" t="shared" si="10" ref="T34:AB34">T35+T36</f>
        <v>0</v>
      </c>
      <c r="U34" s="31">
        <f t="shared" si="10"/>
        <v>0</v>
      </c>
      <c r="V34" s="31">
        <f t="shared" si="10"/>
        <v>0</v>
      </c>
      <c r="W34" s="31">
        <f t="shared" si="10"/>
        <v>0</v>
      </c>
      <c r="X34" s="31">
        <f t="shared" si="10"/>
        <v>5</v>
      </c>
      <c r="Y34" s="31">
        <f t="shared" si="10"/>
        <v>8</v>
      </c>
      <c r="Z34" s="31">
        <f t="shared" si="10"/>
        <v>9</v>
      </c>
      <c r="AA34" s="31">
        <f t="shared" si="10"/>
        <v>0</v>
      </c>
      <c r="AB34" s="31">
        <f t="shared" si="10"/>
        <v>0</v>
      </c>
      <c r="AC34" s="216">
        <f t="shared" si="3"/>
        <v>20.8</v>
      </c>
      <c r="AD34" s="216">
        <f t="shared" si="4"/>
        <v>49.4</v>
      </c>
      <c r="AE34" s="270" t="s">
        <v>199</v>
      </c>
      <c r="AF34" s="271"/>
      <c r="AH34" s="25"/>
      <c r="AI34" s="25"/>
    </row>
    <row r="35" spans="1:32" ht="16.5" customHeight="1">
      <c r="A35" s="36"/>
      <c r="B35" s="42" t="s">
        <v>41</v>
      </c>
      <c r="C35" s="38">
        <f t="shared" si="6"/>
        <v>67</v>
      </c>
      <c r="D35" s="39">
        <f t="shared" si="7"/>
        <v>13</v>
      </c>
      <c r="E35" s="39">
        <v>7</v>
      </c>
      <c r="F35" s="39">
        <v>6</v>
      </c>
      <c r="G35" s="39">
        <v>0</v>
      </c>
      <c r="H35" s="39">
        <v>0</v>
      </c>
      <c r="I35" s="39">
        <v>0</v>
      </c>
      <c r="J35" s="39">
        <v>0</v>
      </c>
      <c r="K35" s="39">
        <v>17</v>
      </c>
      <c r="L35" s="39">
        <v>0</v>
      </c>
      <c r="M35" s="39">
        <v>0</v>
      </c>
      <c r="N35" s="39">
        <v>0</v>
      </c>
      <c r="O35" s="39">
        <v>34</v>
      </c>
      <c r="P35" s="39">
        <v>0</v>
      </c>
      <c r="Q35" s="39">
        <v>3</v>
      </c>
      <c r="R35" s="39">
        <v>0</v>
      </c>
      <c r="S35" s="39">
        <f t="shared" si="8"/>
        <v>0</v>
      </c>
      <c r="T35" s="39">
        <v>0</v>
      </c>
      <c r="U35" s="39">
        <v>0</v>
      </c>
      <c r="V35" s="39">
        <v>0</v>
      </c>
      <c r="W35" s="39">
        <v>0</v>
      </c>
      <c r="X35" s="39">
        <v>4</v>
      </c>
      <c r="Y35" s="39">
        <v>7</v>
      </c>
      <c r="Z35" s="39">
        <v>7</v>
      </c>
      <c r="AA35" s="39">
        <f>AH35</f>
        <v>0</v>
      </c>
      <c r="AB35" s="39">
        <f>AI35</f>
        <v>0</v>
      </c>
      <c r="AC35" s="217">
        <f t="shared" si="3"/>
        <v>19.4</v>
      </c>
      <c r="AD35" s="217">
        <f t="shared" si="4"/>
        <v>50.7</v>
      </c>
      <c r="AE35" s="43" t="s">
        <v>41</v>
      </c>
      <c r="AF35" s="41"/>
    </row>
    <row r="36" spans="1:32" ht="16.5" customHeight="1">
      <c r="A36" s="36"/>
      <c r="B36" s="42" t="s">
        <v>42</v>
      </c>
      <c r="C36" s="38">
        <f t="shared" si="6"/>
        <v>10</v>
      </c>
      <c r="D36" s="39">
        <f t="shared" si="7"/>
        <v>3</v>
      </c>
      <c r="E36" s="39">
        <v>1</v>
      </c>
      <c r="F36" s="39">
        <v>2</v>
      </c>
      <c r="G36" s="39">
        <v>0</v>
      </c>
      <c r="H36" s="39">
        <v>0</v>
      </c>
      <c r="I36" s="39">
        <v>0</v>
      </c>
      <c r="J36" s="39">
        <v>0</v>
      </c>
      <c r="K36" s="39">
        <v>3</v>
      </c>
      <c r="L36" s="39">
        <v>0</v>
      </c>
      <c r="M36" s="39">
        <v>0</v>
      </c>
      <c r="N36" s="39">
        <v>0</v>
      </c>
      <c r="O36" s="39">
        <v>4</v>
      </c>
      <c r="P36" s="39">
        <v>0</v>
      </c>
      <c r="Q36" s="39">
        <v>0</v>
      </c>
      <c r="R36" s="39">
        <v>0</v>
      </c>
      <c r="S36" s="39">
        <f t="shared" si="8"/>
        <v>0</v>
      </c>
      <c r="T36" s="39">
        <v>0</v>
      </c>
      <c r="U36" s="39">
        <v>0</v>
      </c>
      <c r="V36" s="39">
        <v>0</v>
      </c>
      <c r="W36" s="39">
        <v>0</v>
      </c>
      <c r="X36" s="39">
        <v>1</v>
      </c>
      <c r="Y36" s="39">
        <v>1</v>
      </c>
      <c r="Z36" s="39">
        <v>2</v>
      </c>
      <c r="AA36" s="39">
        <f>AH36</f>
        <v>0</v>
      </c>
      <c r="AB36" s="39">
        <f>AI36</f>
        <v>0</v>
      </c>
      <c r="AC36" s="217">
        <f t="shared" si="3"/>
        <v>30</v>
      </c>
      <c r="AD36" s="217">
        <f t="shared" si="4"/>
        <v>40</v>
      </c>
      <c r="AE36" s="43" t="s">
        <v>42</v>
      </c>
      <c r="AF36" s="41"/>
    </row>
    <row r="37" spans="1:35" s="32" customFormat="1" ht="16.5" customHeight="1">
      <c r="A37" s="276" t="s">
        <v>200</v>
      </c>
      <c r="B37" s="276"/>
      <c r="C37" s="30">
        <f t="shared" si="6"/>
        <v>368</v>
      </c>
      <c r="D37" s="44">
        <f t="shared" si="7"/>
        <v>50</v>
      </c>
      <c r="E37" s="31">
        <f aca="true" t="shared" si="11" ref="E37:R37">SUM(E38:E41)</f>
        <v>35</v>
      </c>
      <c r="F37" s="31">
        <f t="shared" si="11"/>
        <v>15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87</v>
      </c>
      <c r="L37" s="31">
        <f t="shared" si="11"/>
        <v>0</v>
      </c>
      <c r="M37" s="31">
        <f t="shared" si="11"/>
        <v>3</v>
      </c>
      <c r="N37" s="31">
        <f t="shared" si="11"/>
        <v>4</v>
      </c>
      <c r="O37" s="31">
        <f t="shared" si="11"/>
        <v>189</v>
      </c>
      <c r="P37" s="31">
        <f t="shared" si="11"/>
        <v>11</v>
      </c>
      <c r="Q37" s="31">
        <f t="shared" si="11"/>
        <v>24</v>
      </c>
      <c r="R37" s="31">
        <f t="shared" si="11"/>
        <v>0</v>
      </c>
      <c r="S37" s="44">
        <f t="shared" si="8"/>
        <v>1</v>
      </c>
      <c r="T37" s="31">
        <f aca="true" t="shared" si="12" ref="T37:AB37">SUM(T38:T41)</f>
        <v>1</v>
      </c>
      <c r="U37" s="31">
        <f t="shared" si="12"/>
        <v>0</v>
      </c>
      <c r="V37" s="31">
        <f t="shared" si="12"/>
        <v>0</v>
      </c>
      <c r="W37" s="31">
        <f t="shared" si="12"/>
        <v>0</v>
      </c>
      <c r="X37" s="31">
        <f t="shared" si="12"/>
        <v>10</v>
      </c>
      <c r="Y37" s="31">
        <f t="shared" si="12"/>
        <v>39</v>
      </c>
      <c r="Z37" s="31">
        <f t="shared" si="12"/>
        <v>16</v>
      </c>
      <c r="AA37" s="31">
        <f t="shared" si="12"/>
        <v>0</v>
      </c>
      <c r="AB37" s="31">
        <f t="shared" si="12"/>
        <v>0</v>
      </c>
      <c r="AC37" s="216">
        <f t="shared" si="3"/>
        <v>13.6</v>
      </c>
      <c r="AD37" s="216">
        <f t="shared" si="4"/>
        <v>51.6</v>
      </c>
      <c r="AE37" s="270" t="s">
        <v>200</v>
      </c>
      <c r="AF37" s="271"/>
      <c r="AH37" s="25"/>
      <c r="AI37" s="25"/>
    </row>
    <row r="38" spans="1:32" ht="16.5" customHeight="1">
      <c r="A38" s="36"/>
      <c r="B38" s="42" t="s">
        <v>86</v>
      </c>
      <c r="C38" s="38">
        <f t="shared" si="6"/>
        <v>188</v>
      </c>
      <c r="D38" s="39">
        <f t="shared" si="7"/>
        <v>19</v>
      </c>
      <c r="E38" s="39">
        <v>14</v>
      </c>
      <c r="F38" s="39">
        <v>5</v>
      </c>
      <c r="G38" s="39">
        <v>0</v>
      </c>
      <c r="H38" s="39">
        <v>0</v>
      </c>
      <c r="I38" s="39">
        <v>0</v>
      </c>
      <c r="J38" s="39">
        <v>0</v>
      </c>
      <c r="K38" s="39">
        <v>33</v>
      </c>
      <c r="L38" s="39">
        <v>0</v>
      </c>
      <c r="M38" s="39">
        <v>0</v>
      </c>
      <c r="N38" s="39">
        <v>3</v>
      </c>
      <c r="O38" s="39">
        <v>112</v>
      </c>
      <c r="P38" s="39">
        <v>6</v>
      </c>
      <c r="Q38" s="39">
        <v>15</v>
      </c>
      <c r="R38" s="39">
        <v>0</v>
      </c>
      <c r="S38" s="39">
        <f t="shared" si="8"/>
        <v>1</v>
      </c>
      <c r="T38" s="39">
        <v>1</v>
      </c>
      <c r="U38" s="39">
        <v>0</v>
      </c>
      <c r="V38" s="39">
        <v>0</v>
      </c>
      <c r="W38" s="39">
        <v>0</v>
      </c>
      <c r="X38" s="39">
        <v>4</v>
      </c>
      <c r="Y38" s="39">
        <v>14</v>
      </c>
      <c r="Z38" s="39">
        <v>6</v>
      </c>
      <c r="AA38" s="39">
        <f aca="true" t="shared" si="13" ref="AA38:AB41">AH38</f>
        <v>0</v>
      </c>
      <c r="AB38" s="39">
        <f t="shared" si="13"/>
        <v>0</v>
      </c>
      <c r="AC38" s="217">
        <f t="shared" si="3"/>
        <v>10.1</v>
      </c>
      <c r="AD38" s="217">
        <f t="shared" si="4"/>
        <v>60.1</v>
      </c>
      <c r="AE38" s="43" t="s">
        <v>59</v>
      </c>
      <c r="AF38" s="41"/>
    </row>
    <row r="39" spans="1:32" ht="16.5" customHeight="1">
      <c r="A39" s="36"/>
      <c r="B39" s="42" t="s">
        <v>43</v>
      </c>
      <c r="C39" s="38">
        <f t="shared" si="6"/>
        <v>71</v>
      </c>
      <c r="D39" s="39">
        <f t="shared" si="7"/>
        <v>4</v>
      </c>
      <c r="E39" s="39">
        <v>1</v>
      </c>
      <c r="F39" s="39">
        <v>3</v>
      </c>
      <c r="G39" s="39">
        <v>0</v>
      </c>
      <c r="H39" s="39">
        <v>0</v>
      </c>
      <c r="I39" s="39">
        <v>0</v>
      </c>
      <c r="J39" s="39">
        <v>0</v>
      </c>
      <c r="K39" s="39">
        <v>14</v>
      </c>
      <c r="L39" s="39">
        <v>0</v>
      </c>
      <c r="M39" s="39">
        <v>1</v>
      </c>
      <c r="N39" s="39">
        <v>0</v>
      </c>
      <c r="O39" s="39">
        <v>39</v>
      </c>
      <c r="P39" s="39">
        <v>5</v>
      </c>
      <c r="Q39" s="39">
        <v>8</v>
      </c>
      <c r="R39" s="39">
        <v>0</v>
      </c>
      <c r="S39" s="39">
        <f t="shared" si="8"/>
        <v>0</v>
      </c>
      <c r="T39" s="39">
        <v>0</v>
      </c>
      <c r="U39" s="39">
        <v>0</v>
      </c>
      <c r="V39" s="39">
        <v>0</v>
      </c>
      <c r="W39" s="39">
        <v>0</v>
      </c>
      <c r="X39" s="39">
        <v>1</v>
      </c>
      <c r="Y39" s="39">
        <v>1</v>
      </c>
      <c r="Z39" s="39">
        <v>3</v>
      </c>
      <c r="AA39" s="39">
        <f t="shared" si="13"/>
        <v>0</v>
      </c>
      <c r="AB39" s="39">
        <f t="shared" si="13"/>
        <v>0</v>
      </c>
      <c r="AC39" s="217">
        <f t="shared" si="3"/>
        <v>5.6</v>
      </c>
      <c r="AD39" s="217">
        <f t="shared" si="4"/>
        <v>54.9</v>
      </c>
      <c r="AE39" s="43" t="s">
        <v>60</v>
      </c>
      <c r="AF39" s="41"/>
    </row>
    <row r="40" spans="1:32" ht="16.5" customHeight="1">
      <c r="A40" s="36"/>
      <c r="B40" s="42" t="s">
        <v>44</v>
      </c>
      <c r="C40" s="38">
        <f t="shared" si="6"/>
        <v>83</v>
      </c>
      <c r="D40" s="39">
        <f t="shared" si="7"/>
        <v>24</v>
      </c>
      <c r="E40" s="39">
        <v>19</v>
      </c>
      <c r="F40" s="39">
        <v>5</v>
      </c>
      <c r="G40" s="39">
        <v>0</v>
      </c>
      <c r="H40" s="39">
        <v>0</v>
      </c>
      <c r="I40" s="39">
        <v>0</v>
      </c>
      <c r="J40" s="39">
        <v>0</v>
      </c>
      <c r="K40" s="39">
        <v>32</v>
      </c>
      <c r="L40" s="39">
        <v>0</v>
      </c>
      <c r="M40" s="39">
        <v>2</v>
      </c>
      <c r="N40" s="39">
        <v>1</v>
      </c>
      <c r="O40" s="39">
        <v>23</v>
      </c>
      <c r="P40" s="39">
        <v>0</v>
      </c>
      <c r="Q40" s="39">
        <v>1</v>
      </c>
      <c r="R40" s="39">
        <v>0</v>
      </c>
      <c r="S40" s="39">
        <f t="shared" si="8"/>
        <v>0</v>
      </c>
      <c r="T40" s="39">
        <v>0</v>
      </c>
      <c r="U40" s="39">
        <v>0</v>
      </c>
      <c r="V40" s="39">
        <v>0</v>
      </c>
      <c r="W40" s="39">
        <v>0</v>
      </c>
      <c r="X40" s="39">
        <v>1</v>
      </c>
      <c r="Y40" s="39">
        <v>23</v>
      </c>
      <c r="Z40" s="39">
        <v>5</v>
      </c>
      <c r="AA40" s="39">
        <f t="shared" si="13"/>
        <v>0</v>
      </c>
      <c r="AB40" s="39">
        <f t="shared" si="13"/>
        <v>0</v>
      </c>
      <c r="AC40" s="217">
        <f t="shared" si="3"/>
        <v>28.9</v>
      </c>
      <c r="AD40" s="217">
        <f t="shared" si="4"/>
        <v>27.7</v>
      </c>
      <c r="AE40" s="43" t="s">
        <v>61</v>
      </c>
      <c r="AF40" s="41"/>
    </row>
    <row r="41" spans="1:32" ht="16.5" customHeight="1">
      <c r="A41" s="36"/>
      <c r="B41" s="42" t="s">
        <v>45</v>
      </c>
      <c r="C41" s="38">
        <f t="shared" si="6"/>
        <v>26</v>
      </c>
      <c r="D41" s="39">
        <f t="shared" si="7"/>
        <v>3</v>
      </c>
      <c r="E41" s="39">
        <v>1</v>
      </c>
      <c r="F41" s="39">
        <v>2</v>
      </c>
      <c r="G41" s="39">
        <v>0</v>
      </c>
      <c r="H41" s="39">
        <v>0</v>
      </c>
      <c r="I41" s="39">
        <v>0</v>
      </c>
      <c r="J41" s="39">
        <v>0</v>
      </c>
      <c r="K41" s="39">
        <v>8</v>
      </c>
      <c r="L41" s="39">
        <v>0</v>
      </c>
      <c r="M41" s="39">
        <v>0</v>
      </c>
      <c r="N41" s="39">
        <v>0</v>
      </c>
      <c r="O41" s="39">
        <v>15</v>
      </c>
      <c r="P41" s="39">
        <v>0</v>
      </c>
      <c r="Q41" s="39">
        <v>0</v>
      </c>
      <c r="R41" s="39">
        <v>0</v>
      </c>
      <c r="S41" s="39">
        <f t="shared" si="8"/>
        <v>0</v>
      </c>
      <c r="T41" s="39">
        <v>0</v>
      </c>
      <c r="U41" s="39">
        <v>0</v>
      </c>
      <c r="V41" s="39">
        <v>0</v>
      </c>
      <c r="W41" s="39">
        <v>0</v>
      </c>
      <c r="X41" s="39">
        <v>4</v>
      </c>
      <c r="Y41" s="39">
        <v>1</v>
      </c>
      <c r="Z41" s="39">
        <v>2</v>
      </c>
      <c r="AA41" s="39">
        <f t="shared" si="13"/>
        <v>0</v>
      </c>
      <c r="AB41" s="39">
        <f t="shared" si="13"/>
        <v>0</v>
      </c>
      <c r="AC41" s="217">
        <f t="shared" si="3"/>
        <v>11.5</v>
      </c>
      <c r="AD41" s="217">
        <f t="shared" si="4"/>
        <v>57.7</v>
      </c>
      <c r="AE41" s="43" t="s">
        <v>62</v>
      </c>
      <c r="AF41" s="41"/>
    </row>
    <row r="42" spans="1:35" s="32" customFormat="1" ht="16.5" customHeight="1">
      <c r="A42" s="276" t="s">
        <v>201</v>
      </c>
      <c r="B42" s="276"/>
      <c r="C42" s="30">
        <f t="shared" si="6"/>
        <v>77</v>
      </c>
      <c r="D42" s="44">
        <f t="shared" si="7"/>
        <v>6</v>
      </c>
      <c r="E42" s="31">
        <f aca="true" t="shared" si="14" ref="E42:R42">E43</f>
        <v>2</v>
      </c>
      <c r="F42" s="31">
        <f t="shared" si="14"/>
        <v>4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20</v>
      </c>
      <c r="L42" s="31">
        <f t="shared" si="14"/>
        <v>0</v>
      </c>
      <c r="M42" s="31">
        <f t="shared" si="14"/>
        <v>4</v>
      </c>
      <c r="N42" s="31">
        <f t="shared" si="14"/>
        <v>0</v>
      </c>
      <c r="O42" s="31">
        <f t="shared" si="14"/>
        <v>41</v>
      </c>
      <c r="P42" s="31">
        <f t="shared" si="14"/>
        <v>0</v>
      </c>
      <c r="Q42" s="31">
        <f t="shared" si="14"/>
        <v>6</v>
      </c>
      <c r="R42" s="31">
        <f t="shared" si="14"/>
        <v>0</v>
      </c>
      <c r="S42" s="44">
        <f t="shared" si="8"/>
        <v>0</v>
      </c>
      <c r="T42" s="31">
        <f aca="true" t="shared" si="15" ref="T42:AB42">T43</f>
        <v>0</v>
      </c>
      <c r="U42" s="31">
        <f t="shared" si="15"/>
        <v>0</v>
      </c>
      <c r="V42" s="31">
        <f t="shared" si="15"/>
        <v>0</v>
      </c>
      <c r="W42" s="31">
        <f t="shared" si="15"/>
        <v>0</v>
      </c>
      <c r="X42" s="31">
        <f t="shared" si="15"/>
        <v>9</v>
      </c>
      <c r="Y42" s="31">
        <f t="shared" si="15"/>
        <v>2</v>
      </c>
      <c r="Z42" s="31">
        <f t="shared" si="15"/>
        <v>4</v>
      </c>
      <c r="AA42" s="31">
        <f t="shared" si="15"/>
        <v>0</v>
      </c>
      <c r="AB42" s="31">
        <f t="shared" si="15"/>
        <v>0</v>
      </c>
      <c r="AC42" s="216">
        <f t="shared" si="3"/>
        <v>7.8</v>
      </c>
      <c r="AD42" s="216">
        <f t="shared" si="4"/>
        <v>53.2</v>
      </c>
      <c r="AE42" s="273" t="s">
        <v>63</v>
      </c>
      <c r="AF42" s="274"/>
      <c r="AH42" s="25"/>
      <c r="AI42" s="25"/>
    </row>
    <row r="43" spans="1:32" ht="16.5" customHeight="1">
      <c r="A43" s="36"/>
      <c r="B43" s="42" t="s">
        <v>46</v>
      </c>
      <c r="C43" s="38">
        <f t="shared" si="6"/>
        <v>77</v>
      </c>
      <c r="D43" s="39">
        <f t="shared" si="7"/>
        <v>6</v>
      </c>
      <c r="E43" s="39">
        <v>2</v>
      </c>
      <c r="F43" s="39">
        <v>4</v>
      </c>
      <c r="G43" s="39">
        <v>0</v>
      </c>
      <c r="H43" s="39">
        <v>0</v>
      </c>
      <c r="I43" s="39">
        <v>0</v>
      </c>
      <c r="J43" s="39">
        <v>0</v>
      </c>
      <c r="K43" s="39">
        <v>20</v>
      </c>
      <c r="L43" s="39">
        <v>0</v>
      </c>
      <c r="M43" s="39">
        <v>4</v>
      </c>
      <c r="N43" s="39">
        <v>0</v>
      </c>
      <c r="O43" s="39">
        <v>41</v>
      </c>
      <c r="P43" s="39">
        <v>0</v>
      </c>
      <c r="Q43" s="39">
        <v>6</v>
      </c>
      <c r="R43" s="39">
        <v>0</v>
      </c>
      <c r="S43" s="39">
        <f t="shared" si="8"/>
        <v>0</v>
      </c>
      <c r="T43" s="39">
        <v>0</v>
      </c>
      <c r="U43" s="39">
        <v>0</v>
      </c>
      <c r="V43" s="39">
        <v>0</v>
      </c>
      <c r="W43" s="39">
        <v>0</v>
      </c>
      <c r="X43" s="39">
        <v>9</v>
      </c>
      <c r="Y43" s="39">
        <v>2</v>
      </c>
      <c r="Z43" s="39">
        <v>4</v>
      </c>
      <c r="AA43" s="39">
        <f>AH43</f>
        <v>0</v>
      </c>
      <c r="AB43" s="39">
        <f>AI43</f>
        <v>0</v>
      </c>
      <c r="AC43" s="217">
        <f t="shared" si="3"/>
        <v>7.8</v>
      </c>
      <c r="AD43" s="217">
        <f t="shared" si="4"/>
        <v>53.2</v>
      </c>
      <c r="AE43" s="43" t="s">
        <v>46</v>
      </c>
      <c r="AF43" s="41"/>
    </row>
    <row r="44" spans="1:35" s="32" customFormat="1" ht="16.5" customHeight="1">
      <c r="A44" s="276" t="s">
        <v>202</v>
      </c>
      <c r="B44" s="276"/>
      <c r="C44" s="30">
        <f t="shared" si="6"/>
        <v>100</v>
      </c>
      <c r="D44" s="44">
        <f t="shared" si="7"/>
        <v>5</v>
      </c>
      <c r="E44" s="31">
        <f aca="true" t="shared" si="16" ref="E44:R44">E45+E46</f>
        <v>3</v>
      </c>
      <c r="F44" s="31">
        <f t="shared" si="16"/>
        <v>2</v>
      </c>
      <c r="G44" s="31">
        <f t="shared" si="16"/>
        <v>0</v>
      </c>
      <c r="H44" s="31">
        <f t="shared" si="16"/>
        <v>0</v>
      </c>
      <c r="I44" s="31">
        <f t="shared" si="16"/>
        <v>0</v>
      </c>
      <c r="J44" s="31">
        <f t="shared" si="16"/>
        <v>0</v>
      </c>
      <c r="K44" s="31">
        <f t="shared" si="16"/>
        <v>21</v>
      </c>
      <c r="L44" s="31">
        <f t="shared" si="16"/>
        <v>0</v>
      </c>
      <c r="M44" s="31">
        <f t="shared" si="16"/>
        <v>0</v>
      </c>
      <c r="N44" s="31">
        <f t="shared" si="16"/>
        <v>0</v>
      </c>
      <c r="O44" s="31">
        <f t="shared" si="16"/>
        <v>64</v>
      </c>
      <c r="P44" s="31">
        <f t="shared" si="16"/>
        <v>0</v>
      </c>
      <c r="Q44" s="31">
        <f t="shared" si="16"/>
        <v>10</v>
      </c>
      <c r="R44" s="31">
        <f t="shared" si="16"/>
        <v>0</v>
      </c>
      <c r="S44" s="44">
        <f t="shared" si="8"/>
        <v>0</v>
      </c>
      <c r="T44" s="31">
        <f aca="true" t="shared" si="17" ref="T44:AB44">T45+T46</f>
        <v>0</v>
      </c>
      <c r="U44" s="31">
        <f t="shared" si="17"/>
        <v>0</v>
      </c>
      <c r="V44" s="31">
        <f t="shared" si="17"/>
        <v>0</v>
      </c>
      <c r="W44" s="31">
        <f t="shared" si="17"/>
        <v>0</v>
      </c>
      <c r="X44" s="31">
        <f t="shared" si="17"/>
        <v>2</v>
      </c>
      <c r="Y44" s="31">
        <f t="shared" si="17"/>
        <v>3</v>
      </c>
      <c r="Z44" s="31">
        <f t="shared" si="17"/>
        <v>2</v>
      </c>
      <c r="AA44" s="31">
        <f t="shared" si="17"/>
        <v>0</v>
      </c>
      <c r="AB44" s="31">
        <f t="shared" si="17"/>
        <v>0</v>
      </c>
      <c r="AC44" s="216">
        <f t="shared" si="3"/>
        <v>5</v>
      </c>
      <c r="AD44" s="216">
        <f t="shared" si="4"/>
        <v>64</v>
      </c>
      <c r="AE44" s="270" t="s">
        <v>202</v>
      </c>
      <c r="AF44" s="271"/>
      <c r="AH44" s="25"/>
      <c r="AI44" s="25"/>
    </row>
    <row r="45" spans="1:32" ht="16.5" customHeight="1">
      <c r="A45" s="36"/>
      <c r="B45" s="42" t="s">
        <v>47</v>
      </c>
      <c r="C45" s="38">
        <f t="shared" si="6"/>
        <v>100</v>
      </c>
      <c r="D45" s="39">
        <f t="shared" si="7"/>
        <v>5</v>
      </c>
      <c r="E45" s="39">
        <v>3</v>
      </c>
      <c r="F45" s="39">
        <v>2</v>
      </c>
      <c r="G45" s="39">
        <v>0</v>
      </c>
      <c r="H45" s="39">
        <v>0</v>
      </c>
      <c r="I45" s="39">
        <v>0</v>
      </c>
      <c r="J45" s="39">
        <v>0</v>
      </c>
      <c r="K45" s="39">
        <v>21</v>
      </c>
      <c r="L45" s="39">
        <v>0</v>
      </c>
      <c r="M45" s="39">
        <v>0</v>
      </c>
      <c r="N45" s="39">
        <v>0</v>
      </c>
      <c r="O45" s="39">
        <v>64</v>
      </c>
      <c r="P45" s="39">
        <v>0</v>
      </c>
      <c r="Q45" s="39">
        <v>10</v>
      </c>
      <c r="R45" s="39">
        <v>0</v>
      </c>
      <c r="S45" s="39">
        <f t="shared" si="8"/>
        <v>0</v>
      </c>
      <c r="T45" s="39">
        <v>0</v>
      </c>
      <c r="U45" s="39">
        <v>0</v>
      </c>
      <c r="V45" s="39">
        <v>0</v>
      </c>
      <c r="W45" s="39">
        <v>0</v>
      </c>
      <c r="X45" s="39">
        <v>2</v>
      </c>
      <c r="Y45" s="39">
        <v>3</v>
      </c>
      <c r="Z45" s="39">
        <v>2</v>
      </c>
      <c r="AA45" s="39">
        <f>AH45</f>
        <v>0</v>
      </c>
      <c r="AB45" s="39">
        <f>AI45</f>
        <v>0</v>
      </c>
      <c r="AC45" s="217">
        <f t="shared" si="3"/>
        <v>5</v>
      </c>
      <c r="AD45" s="217">
        <f t="shared" si="4"/>
        <v>64</v>
      </c>
      <c r="AE45" s="43" t="s">
        <v>47</v>
      </c>
      <c r="AF45" s="41"/>
    </row>
    <row r="46" spans="1:32" ht="16.5" customHeight="1">
      <c r="A46" s="36"/>
      <c r="B46" s="42" t="s">
        <v>48</v>
      </c>
      <c r="C46" s="38">
        <f t="shared" si="6"/>
        <v>0</v>
      </c>
      <c r="D46" s="39">
        <f t="shared" si="7"/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f t="shared" si="8"/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f>AH46</f>
        <v>0</v>
      </c>
      <c r="AB46" s="39">
        <f>AI46</f>
        <v>0</v>
      </c>
      <c r="AC46" s="218">
        <v>0</v>
      </c>
      <c r="AD46" s="218">
        <v>0</v>
      </c>
      <c r="AE46" s="43" t="s">
        <v>48</v>
      </c>
      <c r="AF46" s="41"/>
    </row>
    <row r="47" spans="1:32" s="25" customFormat="1" ht="16.5" customHeight="1">
      <c r="A47" s="276" t="s">
        <v>203</v>
      </c>
      <c r="B47" s="276"/>
      <c r="C47" s="30">
        <f t="shared" si="6"/>
        <v>275</v>
      </c>
      <c r="D47" s="44">
        <f t="shared" si="7"/>
        <v>103</v>
      </c>
      <c r="E47" s="31">
        <f aca="true" t="shared" si="18" ref="E47:R47">SUM(E48:E50)</f>
        <v>77</v>
      </c>
      <c r="F47" s="31">
        <f t="shared" si="18"/>
        <v>26</v>
      </c>
      <c r="G47" s="31">
        <f t="shared" si="18"/>
        <v>0</v>
      </c>
      <c r="H47" s="31">
        <f t="shared" si="18"/>
        <v>0</v>
      </c>
      <c r="I47" s="31">
        <f t="shared" si="18"/>
        <v>0</v>
      </c>
      <c r="J47" s="31">
        <f t="shared" si="18"/>
        <v>0</v>
      </c>
      <c r="K47" s="31">
        <f t="shared" si="18"/>
        <v>70</v>
      </c>
      <c r="L47" s="31">
        <f t="shared" si="18"/>
        <v>1</v>
      </c>
      <c r="M47" s="31">
        <f t="shared" si="18"/>
        <v>7</v>
      </c>
      <c r="N47" s="31">
        <f t="shared" si="18"/>
        <v>0</v>
      </c>
      <c r="O47" s="31">
        <f t="shared" si="18"/>
        <v>70</v>
      </c>
      <c r="P47" s="31">
        <f t="shared" si="18"/>
        <v>5</v>
      </c>
      <c r="Q47" s="31">
        <f t="shared" si="18"/>
        <v>19</v>
      </c>
      <c r="R47" s="31">
        <f t="shared" si="18"/>
        <v>0</v>
      </c>
      <c r="S47" s="44">
        <f t="shared" si="8"/>
        <v>0</v>
      </c>
      <c r="T47" s="31">
        <f aca="true" t="shared" si="19" ref="T47:AB47">SUM(T48:T50)</f>
        <v>0</v>
      </c>
      <c r="U47" s="31">
        <f t="shared" si="19"/>
        <v>0</v>
      </c>
      <c r="V47" s="31">
        <f t="shared" si="19"/>
        <v>0</v>
      </c>
      <c r="W47" s="31">
        <f t="shared" si="19"/>
        <v>0</v>
      </c>
      <c r="X47" s="31">
        <f t="shared" si="19"/>
        <v>5</v>
      </c>
      <c r="Y47" s="31">
        <f t="shared" si="19"/>
        <v>79</v>
      </c>
      <c r="Z47" s="31">
        <f t="shared" si="19"/>
        <v>26</v>
      </c>
      <c r="AA47" s="31">
        <f t="shared" si="19"/>
        <v>2</v>
      </c>
      <c r="AB47" s="31">
        <f t="shared" si="19"/>
        <v>0</v>
      </c>
      <c r="AC47" s="216">
        <f>ROUND(D47/C47*100,1)</f>
        <v>37.5</v>
      </c>
      <c r="AD47" s="216">
        <f>ROUND((O47+S47)/C47*100,1)</f>
        <v>25.5</v>
      </c>
      <c r="AE47" s="270" t="s">
        <v>203</v>
      </c>
      <c r="AF47" s="271"/>
    </row>
    <row r="48" spans="1:32" ht="16.5" customHeight="1">
      <c r="A48" s="36"/>
      <c r="B48" s="42" t="s">
        <v>49</v>
      </c>
      <c r="C48" s="38">
        <f t="shared" si="6"/>
        <v>104</v>
      </c>
      <c r="D48" s="39">
        <f t="shared" si="7"/>
        <v>15</v>
      </c>
      <c r="E48" s="39">
        <v>10</v>
      </c>
      <c r="F48" s="39">
        <v>5</v>
      </c>
      <c r="G48" s="39">
        <v>0</v>
      </c>
      <c r="H48" s="39">
        <v>0</v>
      </c>
      <c r="I48" s="39">
        <v>0</v>
      </c>
      <c r="J48" s="39">
        <v>0</v>
      </c>
      <c r="K48" s="39">
        <v>23</v>
      </c>
      <c r="L48" s="39">
        <v>0</v>
      </c>
      <c r="M48" s="39">
        <v>6</v>
      </c>
      <c r="N48" s="39">
        <v>0</v>
      </c>
      <c r="O48" s="39">
        <v>46</v>
      </c>
      <c r="P48" s="39">
        <v>5</v>
      </c>
      <c r="Q48" s="39">
        <v>9</v>
      </c>
      <c r="R48" s="39">
        <v>0</v>
      </c>
      <c r="S48" s="39">
        <f t="shared" si="8"/>
        <v>0</v>
      </c>
      <c r="T48" s="39">
        <v>0</v>
      </c>
      <c r="U48" s="39">
        <v>0</v>
      </c>
      <c r="V48" s="39">
        <v>0</v>
      </c>
      <c r="W48" s="39">
        <v>0</v>
      </c>
      <c r="X48" s="39">
        <v>4</v>
      </c>
      <c r="Y48" s="39">
        <v>10</v>
      </c>
      <c r="Z48" s="39">
        <v>5</v>
      </c>
      <c r="AA48" s="39">
        <v>0</v>
      </c>
      <c r="AB48" s="39">
        <v>0</v>
      </c>
      <c r="AC48" s="217">
        <f>ROUND(D48/C48*100,1)</f>
        <v>14.4</v>
      </c>
      <c r="AD48" s="217">
        <f>ROUND((O48+S48)/C48*100,1)</f>
        <v>44.2</v>
      </c>
      <c r="AE48" s="43" t="s">
        <v>49</v>
      </c>
      <c r="AF48" s="41"/>
    </row>
    <row r="49" spans="1:32" ht="16.5" customHeight="1">
      <c r="A49" s="36"/>
      <c r="B49" s="42" t="s">
        <v>50</v>
      </c>
      <c r="C49" s="38">
        <f t="shared" si="6"/>
        <v>0</v>
      </c>
      <c r="D49" s="39">
        <f t="shared" si="7"/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f t="shared" si="8"/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218">
        <v>0</v>
      </c>
      <c r="AD49" s="218">
        <v>0</v>
      </c>
      <c r="AE49" s="43" t="s">
        <v>50</v>
      </c>
      <c r="AF49" s="41"/>
    </row>
    <row r="50" spans="1:32" ht="16.5" customHeight="1">
      <c r="A50" s="36"/>
      <c r="B50" s="42" t="s">
        <v>51</v>
      </c>
      <c r="C50" s="38">
        <f t="shared" si="6"/>
        <v>171</v>
      </c>
      <c r="D50" s="39">
        <f t="shared" si="7"/>
        <v>88</v>
      </c>
      <c r="E50" s="39">
        <v>67</v>
      </c>
      <c r="F50" s="39">
        <v>21</v>
      </c>
      <c r="G50" s="39">
        <v>0</v>
      </c>
      <c r="H50" s="39">
        <v>0</v>
      </c>
      <c r="I50" s="39">
        <v>0</v>
      </c>
      <c r="J50" s="39">
        <v>0</v>
      </c>
      <c r="K50" s="39">
        <v>47</v>
      </c>
      <c r="L50" s="39">
        <v>1</v>
      </c>
      <c r="M50" s="39">
        <v>1</v>
      </c>
      <c r="N50" s="39">
        <v>0</v>
      </c>
      <c r="O50" s="39">
        <v>24</v>
      </c>
      <c r="P50" s="39">
        <v>0</v>
      </c>
      <c r="Q50" s="39">
        <v>10</v>
      </c>
      <c r="R50" s="39">
        <v>0</v>
      </c>
      <c r="S50" s="39">
        <f t="shared" si="8"/>
        <v>0</v>
      </c>
      <c r="T50" s="39">
        <v>0</v>
      </c>
      <c r="U50" s="39">
        <v>0</v>
      </c>
      <c r="V50" s="39">
        <v>0</v>
      </c>
      <c r="W50" s="39">
        <v>0</v>
      </c>
      <c r="X50" s="39">
        <v>1</v>
      </c>
      <c r="Y50" s="39">
        <v>69</v>
      </c>
      <c r="Z50" s="39">
        <v>21</v>
      </c>
      <c r="AA50" s="39">
        <v>2</v>
      </c>
      <c r="AB50" s="39">
        <v>0</v>
      </c>
      <c r="AC50" s="217">
        <f>ROUND(D50/C50*100,1)</f>
        <v>51.5</v>
      </c>
      <c r="AD50" s="217">
        <f>ROUND((O50+S50)/C50*100,1)</f>
        <v>14</v>
      </c>
      <c r="AE50" s="43" t="s">
        <v>51</v>
      </c>
      <c r="AF50" s="41"/>
    </row>
    <row r="51" spans="1:35" s="32" customFormat="1" ht="16.5" customHeight="1">
      <c r="A51" s="276" t="s">
        <v>204</v>
      </c>
      <c r="B51" s="276"/>
      <c r="C51" s="30">
        <f t="shared" si="6"/>
        <v>243</v>
      </c>
      <c r="D51" s="44">
        <f t="shared" si="7"/>
        <v>118</v>
      </c>
      <c r="E51" s="31">
        <f aca="true" t="shared" si="20" ref="E51:R51">SUM(E52:E55)</f>
        <v>101</v>
      </c>
      <c r="F51" s="31">
        <f t="shared" si="20"/>
        <v>17</v>
      </c>
      <c r="G51" s="31">
        <f t="shared" si="20"/>
        <v>0</v>
      </c>
      <c r="H51" s="31">
        <f t="shared" si="20"/>
        <v>0</v>
      </c>
      <c r="I51" s="31">
        <f t="shared" si="20"/>
        <v>0</v>
      </c>
      <c r="J51" s="31">
        <f t="shared" si="20"/>
        <v>0</v>
      </c>
      <c r="K51" s="31">
        <f t="shared" si="20"/>
        <v>38</v>
      </c>
      <c r="L51" s="31">
        <f t="shared" si="20"/>
        <v>14</v>
      </c>
      <c r="M51" s="31">
        <f t="shared" si="20"/>
        <v>5</v>
      </c>
      <c r="N51" s="31">
        <f t="shared" si="20"/>
        <v>1</v>
      </c>
      <c r="O51" s="31">
        <f t="shared" si="20"/>
        <v>49</v>
      </c>
      <c r="P51" s="31">
        <f t="shared" si="20"/>
        <v>6</v>
      </c>
      <c r="Q51" s="31">
        <f t="shared" si="20"/>
        <v>12</v>
      </c>
      <c r="R51" s="31">
        <f t="shared" si="20"/>
        <v>0</v>
      </c>
      <c r="S51" s="44">
        <f t="shared" si="8"/>
        <v>0</v>
      </c>
      <c r="T51" s="31">
        <f aca="true" t="shared" si="21" ref="T51:AB51">SUM(T52:T55)</f>
        <v>0</v>
      </c>
      <c r="U51" s="31">
        <f t="shared" si="21"/>
        <v>0</v>
      </c>
      <c r="V51" s="31">
        <f t="shared" si="21"/>
        <v>0</v>
      </c>
      <c r="W51" s="31">
        <f t="shared" si="21"/>
        <v>0</v>
      </c>
      <c r="X51" s="31">
        <f t="shared" si="21"/>
        <v>1</v>
      </c>
      <c r="Y51" s="31">
        <f t="shared" si="21"/>
        <v>118</v>
      </c>
      <c r="Z51" s="31">
        <f t="shared" si="21"/>
        <v>17</v>
      </c>
      <c r="AA51" s="31">
        <f t="shared" si="21"/>
        <v>9</v>
      </c>
      <c r="AB51" s="31">
        <f t="shared" si="21"/>
        <v>0</v>
      </c>
      <c r="AC51" s="216">
        <f>ROUND(D51/C51*100,1)</f>
        <v>48.6</v>
      </c>
      <c r="AD51" s="216">
        <f>ROUND((O51+S51)/C51*100,1)</f>
        <v>20.2</v>
      </c>
      <c r="AE51" s="270" t="s">
        <v>204</v>
      </c>
      <c r="AF51" s="271"/>
      <c r="AH51" s="25"/>
      <c r="AI51" s="25"/>
    </row>
    <row r="52" spans="1:32" ht="16.5" customHeight="1">
      <c r="A52" s="36"/>
      <c r="B52" s="42" t="s">
        <v>52</v>
      </c>
      <c r="C52" s="38">
        <f t="shared" si="6"/>
        <v>64</v>
      </c>
      <c r="D52" s="39">
        <f t="shared" si="7"/>
        <v>10</v>
      </c>
      <c r="E52" s="39">
        <v>6</v>
      </c>
      <c r="F52" s="39">
        <v>4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14</v>
      </c>
      <c r="M52" s="39">
        <v>0</v>
      </c>
      <c r="N52" s="39">
        <v>0</v>
      </c>
      <c r="O52" s="39">
        <v>34</v>
      </c>
      <c r="P52" s="39">
        <v>1</v>
      </c>
      <c r="Q52" s="39">
        <v>5</v>
      </c>
      <c r="R52" s="39">
        <v>0</v>
      </c>
      <c r="S52" s="39">
        <f t="shared" si="8"/>
        <v>0</v>
      </c>
      <c r="T52" s="39">
        <v>0</v>
      </c>
      <c r="U52" s="39">
        <v>0</v>
      </c>
      <c r="V52" s="39">
        <v>0</v>
      </c>
      <c r="W52" s="39">
        <v>0</v>
      </c>
      <c r="X52" s="39">
        <v>1</v>
      </c>
      <c r="Y52" s="39">
        <v>6</v>
      </c>
      <c r="Z52" s="39">
        <v>4</v>
      </c>
      <c r="AA52" s="39">
        <v>0</v>
      </c>
      <c r="AB52" s="39">
        <v>0</v>
      </c>
      <c r="AC52" s="217">
        <f>ROUND(D52/C52*100,1)</f>
        <v>15.6</v>
      </c>
      <c r="AD52" s="217">
        <f>ROUND((O52+S52)/C52*100,1)</f>
        <v>53.1</v>
      </c>
      <c r="AE52" s="43" t="s">
        <v>52</v>
      </c>
      <c r="AF52" s="41"/>
    </row>
    <row r="53" spans="1:32" ht="16.5" customHeight="1">
      <c r="A53" s="36"/>
      <c r="B53" s="42" t="s">
        <v>53</v>
      </c>
      <c r="C53" s="38">
        <f t="shared" si="6"/>
        <v>12</v>
      </c>
      <c r="D53" s="39">
        <f t="shared" si="7"/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4</v>
      </c>
      <c r="N53" s="39">
        <v>1</v>
      </c>
      <c r="O53" s="39">
        <v>6</v>
      </c>
      <c r="P53" s="39">
        <v>0</v>
      </c>
      <c r="Q53" s="39">
        <v>1</v>
      </c>
      <c r="R53" s="39">
        <v>0</v>
      </c>
      <c r="S53" s="39">
        <f t="shared" si="8"/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218">
        <v>0</v>
      </c>
      <c r="AD53" s="217">
        <f>ROUND((O53+S53)/C53*100,1)</f>
        <v>50</v>
      </c>
      <c r="AE53" s="43" t="s">
        <v>53</v>
      </c>
      <c r="AF53" s="41"/>
    </row>
    <row r="54" spans="1:32" ht="16.5" customHeight="1">
      <c r="A54" s="36"/>
      <c r="B54" s="42" t="s">
        <v>54</v>
      </c>
      <c r="C54" s="38">
        <f t="shared" si="6"/>
        <v>167</v>
      </c>
      <c r="D54" s="39">
        <f t="shared" si="7"/>
        <v>108</v>
      </c>
      <c r="E54" s="39">
        <v>95</v>
      </c>
      <c r="F54" s="39">
        <v>13</v>
      </c>
      <c r="G54" s="39">
        <v>0</v>
      </c>
      <c r="H54" s="39">
        <v>0</v>
      </c>
      <c r="I54" s="39">
        <v>0</v>
      </c>
      <c r="J54" s="39">
        <v>0</v>
      </c>
      <c r="K54" s="39">
        <v>38</v>
      </c>
      <c r="L54" s="39">
        <v>0</v>
      </c>
      <c r="M54" s="39">
        <v>1</v>
      </c>
      <c r="N54" s="39">
        <v>0</v>
      </c>
      <c r="O54" s="39">
        <v>9</v>
      </c>
      <c r="P54" s="39">
        <v>5</v>
      </c>
      <c r="Q54" s="39">
        <v>6</v>
      </c>
      <c r="R54" s="39">
        <v>0</v>
      </c>
      <c r="S54" s="39">
        <f t="shared" si="8"/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112</v>
      </c>
      <c r="Z54" s="39">
        <v>13</v>
      </c>
      <c r="AA54" s="39">
        <v>9</v>
      </c>
      <c r="AB54" s="39">
        <v>0</v>
      </c>
      <c r="AC54" s="217">
        <f>ROUND(D54/C54*100,1)</f>
        <v>64.7</v>
      </c>
      <c r="AD54" s="217">
        <f>ROUND((O54+S54)/C54*100,1)</f>
        <v>5.4</v>
      </c>
      <c r="AE54" s="43" t="s">
        <v>54</v>
      </c>
      <c r="AF54" s="41"/>
    </row>
    <row r="55" spans="1:32" ht="16.5" customHeight="1">
      <c r="A55" s="36"/>
      <c r="B55" s="42" t="s">
        <v>55</v>
      </c>
      <c r="C55" s="38">
        <f t="shared" si="6"/>
        <v>0</v>
      </c>
      <c r="D55" s="39">
        <f t="shared" si="7"/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f t="shared" si="8"/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218">
        <v>0</v>
      </c>
      <c r="AD55" s="218">
        <v>0</v>
      </c>
      <c r="AE55" s="43" t="s">
        <v>55</v>
      </c>
      <c r="AF55" s="41"/>
    </row>
    <row r="56" spans="1:35" s="45" customFormat="1" ht="16.5" customHeight="1">
      <c r="A56" s="276" t="s">
        <v>205</v>
      </c>
      <c r="B56" s="276"/>
      <c r="C56" s="30">
        <f t="shared" si="6"/>
        <v>123</v>
      </c>
      <c r="D56" s="44">
        <f t="shared" si="7"/>
        <v>27</v>
      </c>
      <c r="E56" s="31">
        <f aca="true" t="shared" si="22" ref="E56:R56">SUM(E57:E58)</f>
        <v>11</v>
      </c>
      <c r="F56" s="31">
        <f t="shared" si="22"/>
        <v>16</v>
      </c>
      <c r="G56" s="31">
        <f t="shared" si="22"/>
        <v>0</v>
      </c>
      <c r="H56" s="31">
        <f t="shared" si="22"/>
        <v>0</v>
      </c>
      <c r="I56" s="31">
        <f t="shared" si="22"/>
        <v>0</v>
      </c>
      <c r="J56" s="31">
        <f t="shared" si="22"/>
        <v>0</v>
      </c>
      <c r="K56" s="31">
        <f t="shared" si="22"/>
        <v>13</v>
      </c>
      <c r="L56" s="31">
        <f t="shared" si="22"/>
        <v>0</v>
      </c>
      <c r="M56" s="31">
        <f t="shared" si="22"/>
        <v>0</v>
      </c>
      <c r="N56" s="31">
        <f t="shared" si="22"/>
        <v>1</v>
      </c>
      <c r="O56" s="31">
        <f t="shared" si="22"/>
        <v>76</v>
      </c>
      <c r="P56" s="31">
        <f t="shared" si="22"/>
        <v>3</v>
      </c>
      <c r="Q56" s="31">
        <f t="shared" si="22"/>
        <v>3</v>
      </c>
      <c r="R56" s="31">
        <f t="shared" si="22"/>
        <v>0</v>
      </c>
      <c r="S56" s="44">
        <f t="shared" si="8"/>
        <v>1</v>
      </c>
      <c r="T56" s="31">
        <f aca="true" t="shared" si="23" ref="T56:AB56">SUM(T57:T58)</f>
        <v>1</v>
      </c>
      <c r="U56" s="31">
        <f t="shared" si="23"/>
        <v>0</v>
      </c>
      <c r="V56" s="31">
        <f t="shared" si="23"/>
        <v>0</v>
      </c>
      <c r="W56" s="31">
        <f t="shared" si="23"/>
        <v>0</v>
      </c>
      <c r="X56" s="31">
        <f t="shared" si="23"/>
        <v>8</v>
      </c>
      <c r="Y56" s="31">
        <f t="shared" si="23"/>
        <v>13</v>
      </c>
      <c r="Z56" s="31">
        <f t="shared" si="23"/>
        <v>16</v>
      </c>
      <c r="AA56" s="31">
        <f t="shared" si="23"/>
        <v>0</v>
      </c>
      <c r="AB56" s="31">
        <f t="shared" si="23"/>
        <v>0</v>
      </c>
      <c r="AC56" s="216">
        <f aca="true" t="shared" si="24" ref="AC56:AC63">ROUND(D56/C56*100,1)</f>
        <v>22</v>
      </c>
      <c r="AD56" s="216">
        <f>ROUND((O56+S56)/C56*100,1)</f>
        <v>62.6</v>
      </c>
      <c r="AE56" s="270" t="s">
        <v>205</v>
      </c>
      <c r="AF56" s="271"/>
      <c r="AH56" s="25"/>
      <c r="AI56" s="25"/>
    </row>
    <row r="57" spans="1:32" ht="16.5" customHeight="1">
      <c r="A57" s="36"/>
      <c r="B57" s="42" t="s">
        <v>56</v>
      </c>
      <c r="C57" s="38">
        <f t="shared" si="6"/>
        <v>37</v>
      </c>
      <c r="D57" s="39">
        <f t="shared" si="7"/>
        <v>5</v>
      </c>
      <c r="E57" s="39">
        <v>2</v>
      </c>
      <c r="F57" s="39">
        <v>3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1</v>
      </c>
      <c r="O57" s="39">
        <v>27</v>
      </c>
      <c r="P57" s="39">
        <v>3</v>
      </c>
      <c r="Q57" s="39">
        <v>1</v>
      </c>
      <c r="R57" s="39">
        <v>0</v>
      </c>
      <c r="S57" s="39">
        <f t="shared" si="8"/>
        <v>1</v>
      </c>
      <c r="T57" s="39">
        <v>1</v>
      </c>
      <c r="U57" s="39">
        <v>0</v>
      </c>
      <c r="V57" s="39">
        <v>0</v>
      </c>
      <c r="W57" s="39">
        <v>0</v>
      </c>
      <c r="X57" s="39">
        <v>3</v>
      </c>
      <c r="Y57" s="39">
        <v>2</v>
      </c>
      <c r="Z57" s="39">
        <v>3</v>
      </c>
      <c r="AA57" s="39">
        <f>AH57</f>
        <v>0</v>
      </c>
      <c r="AB57" s="39">
        <f>AI57</f>
        <v>0</v>
      </c>
      <c r="AC57" s="217">
        <f t="shared" si="24"/>
        <v>13.5</v>
      </c>
      <c r="AD57" s="217">
        <f>ROUND((O57+S57)/C57*100,1)</f>
        <v>75.7</v>
      </c>
      <c r="AE57" s="43" t="s">
        <v>56</v>
      </c>
      <c r="AF57" s="41"/>
    </row>
    <row r="58" spans="1:35" s="8" customFormat="1" ht="16.5" customHeight="1">
      <c r="A58" s="36"/>
      <c r="B58" s="42" t="s">
        <v>76</v>
      </c>
      <c r="C58" s="38">
        <f t="shared" si="6"/>
        <v>86</v>
      </c>
      <c r="D58" s="39">
        <f t="shared" si="7"/>
        <v>22</v>
      </c>
      <c r="E58" s="39">
        <v>9</v>
      </c>
      <c r="F58" s="39">
        <v>13</v>
      </c>
      <c r="G58" s="39">
        <v>0</v>
      </c>
      <c r="H58" s="39">
        <v>0</v>
      </c>
      <c r="I58" s="39">
        <v>0</v>
      </c>
      <c r="J58" s="39">
        <v>0</v>
      </c>
      <c r="K58" s="39">
        <v>13</v>
      </c>
      <c r="L58" s="39">
        <v>0</v>
      </c>
      <c r="M58" s="39">
        <v>0</v>
      </c>
      <c r="N58" s="39">
        <v>0</v>
      </c>
      <c r="O58" s="39">
        <v>49</v>
      </c>
      <c r="P58" s="39">
        <v>0</v>
      </c>
      <c r="Q58" s="39">
        <v>2</v>
      </c>
      <c r="R58" s="39">
        <v>0</v>
      </c>
      <c r="S58" s="39">
        <f t="shared" si="8"/>
        <v>0</v>
      </c>
      <c r="T58" s="39">
        <v>0</v>
      </c>
      <c r="U58" s="39">
        <v>0</v>
      </c>
      <c r="V58" s="39">
        <v>0</v>
      </c>
      <c r="W58" s="39">
        <v>0</v>
      </c>
      <c r="X58" s="39">
        <v>5</v>
      </c>
      <c r="Y58" s="39">
        <v>11</v>
      </c>
      <c r="Z58" s="39">
        <v>13</v>
      </c>
      <c r="AA58" s="39">
        <f>AH58</f>
        <v>0</v>
      </c>
      <c r="AB58" s="39">
        <f>AI58</f>
        <v>0</v>
      </c>
      <c r="AC58" s="217">
        <f t="shared" si="24"/>
        <v>25.6</v>
      </c>
      <c r="AD58" s="217">
        <f>ROUND((O58+S58)/C58*100,1)</f>
        <v>57</v>
      </c>
      <c r="AE58" s="43" t="s">
        <v>76</v>
      </c>
      <c r="AF58" s="41"/>
      <c r="AH58" s="5"/>
      <c r="AI58" s="5"/>
    </row>
    <row r="59" spans="1:35" s="32" customFormat="1" ht="16.5" customHeight="1">
      <c r="A59" s="276" t="s">
        <v>206</v>
      </c>
      <c r="B59" s="301"/>
      <c r="C59" s="30">
        <f t="shared" si="6"/>
        <v>204</v>
      </c>
      <c r="D59" s="44">
        <f t="shared" si="7"/>
        <v>54</v>
      </c>
      <c r="E59" s="31">
        <f aca="true" t="shared" si="25" ref="E59:R59">SUM(E60:E61)</f>
        <v>21</v>
      </c>
      <c r="F59" s="31">
        <f t="shared" si="25"/>
        <v>33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45</v>
      </c>
      <c r="L59" s="31">
        <f t="shared" si="25"/>
        <v>1</v>
      </c>
      <c r="M59" s="31">
        <f t="shared" si="25"/>
        <v>6</v>
      </c>
      <c r="N59" s="31">
        <f t="shared" si="25"/>
        <v>1</v>
      </c>
      <c r="O59" s="31">
        <f t="shared" si="25"/>
        <v>95</v>
      </c>
      <c r="P59" s="31">
        <f t="shared" si="25"/>
        <v>2</v>
      </c>
      <c r="Q59" s="31">
        <f t="shared" si="25"/>
        <v>0</v>
      </c>
      <c r="R59" s="31">
        <f t="shared" si="25"/>
        <v>0</v>
      </c>
      <c r="S59" s="44">
        <f t="shared" si="8"/>
        <v>0</v>
      </c>
      <c r="T59" s="31">
        <f aca="true" t="shared" si="26" ref="T59:AB59">SUM(T60:T61)</f>
        <v>0</v>
      </c>
      <c r="U59" s="31">
        <f t="shared" si="26"/>
        <v>0</v>
      </c>
      <c r="V59" s="31">
        <f t="shared" si="26"/>
        <v>0</v>
      </c>
      <c r="W59" s="31">
        <f t="shared" si="26"/>
        <v>0</v>
      </c>
      <c r="X59" s="31">
        <f t="shared" si="26"/>
        <v>7</v>
      </c>
      <c r="Y59" s="31">
        <f t="shared" si="26"/>
        <v>21</v>
      </c>
      <c r="Z59" s="31">
        <f t="shared" si="26"/>
        <v>33</v>
      </c>
      <c r="AA59" s="31">
        <f t="shared" si="26"/>
        <v>0</v>
      </c>
      <c r="AB59" s="31">
        <f t="shared" si="26"/>
        <v>0</v>
      </c>
      <c r="AC59" s="216">
        <f t="shared" si="24"/>
        <v>26.5</v>
      </c>
      <c r="AD59" s="216">
        <f aca="true" t="shared" si="27" ref="AD59:AD66">ROUND((O59+S59)/C59*100,1)</f>
        <v>46.6</v>
      </c>
      <c r="AE59" s="270" t="s">
        <v>206</v>
      </c>
      <c r="AF59" s="275"/>
      <c r="AH59" s="25"/>
      <c r="AI59" s="25"/>
    </row>
    <row r="60" spans="1:32" ht="16.5" customHeight="1">
      <c r="A60" s="46"/>
      <c r="B60" s="42" t="s">
        <v>57</v>
      </c>
      <c r="C60" s="38">
        <f t="shared" si="6"/>
        <v>96</v>
      </c>
      <c r="D60" s="39">
        <f t="shared" si="7"/>
        <v>29</v>
      </c>
      <c r="E60" s="39">
        <v>11</v>
      </c>
      <c r="F60" s="39">
        <v>18</v>
      </c>
      <c r="G60" s="39">
        <v>0</v>
      </c>
      <c r="H60" s="39">
        <v>0</v>
      </c>
      <c r="I60" s="39">
        <v>0</v>
      </c>
      <c r="J60" s="39">
        <v>0</v>
      </c>
      <c r="K60" s="39">
        <v>18</v>
      </c>
      <c r="L60" s="39">
        <v>1</v>
      </c>
      <c r="M60" s="39">
        <v>5</v>
      </c>
      <c r="N60" s="39">
        <v>1</v>
      </c>
      <c r="O60" s="39">
        <v>40</v>
      </c>
      <c r="P60" s="39">
        <v>2</v>
      </c>
      <c r="Q60" s="39">
        <v>0</v>
      </c>
      <c r="R60" s="39">
        <v>0</v>
      </c>
      <c r="S60" s="39">
        <f t="shared" si="8"/>
        <v>0</v>
      </c>
      <c r="T60" s="39">
        <v>0</v>
      </c>
      <c r="U60" s="39">
        <v>0</v>
      </c>
      <c r="V60" s="39">
        <v>0</v>
      </c>
      <c r="W60" s="39">
        <v>0</v>
      </c>
      <c r="X60" s="39">
        <v>6</v>
      </c>
      <c r="Y60" s="39">
        <v>11</v>
      </c>
      <c r="Z60" s="39">
        <v>18</v>
      </c>
      <c r="AA60" s="39">
        <f>AH60</f>
        <v>0</v>
      </c>
      <c r="AB60" s="39">
        <f>AI60</f>
        <v>0</v>
      </c>
      <c r="AC60" s="217">
        <f t="shared" si="24"/>
        <v>30.2</v>
      </c>
      <c r="AD60" s="217">
        <f t="shared" si="27"/>
        <v>41.7</v>
      </c>
      <c r="AE60" s="43" t="s">
        <v>57</v>
      </c>
      <c r="AF60" s="41"/>
    </row>
    <row r="61" spans="1:32" ht="16.5" customHeight="1">
      <c r="A61" s="46"/>
      <c r="B61" s="42" t="s">
        <v>189</v>
      </c>
      <c r="C61" s="38">
        <f t="shared" si="6"/>
        <v>108</v>
      </c>
      <c r="D61" s="39">
        <f t="shared" si="7"/>
        <v>25</v>
      </c>
      <c r="E61" s="39">
        <v>10</v>
      </c>
      <c r="F61" s="39">
        <v>15</v>
      </c>
      <c r="G61" s="39">
        <v>0</v>
      </c>
      <c r="H61" s="39">
        <v>0</v>
      </c>
      <c r="I61" s="39">
        <v>0</v>
      </c>
      <c r="J61" s="39">
        <v>0</v>
      </c>
      <c r="K61" s="39">
        <v>27</v>
      </c>
      <c r="L61" s="39">
        <v>0</v>
      </c>
      <c r="M61" s="39">
        <v>1</v>
      </c>
      <c r="N61" s="39">
        <v>0</v>
      </c>
      <c r="O61" s="39">
        <v>55</v>
      </c>
      <c r="P61" s="39">
        <v>0</v>
      </c>
      <c r="Q61" s="39">
        <v>0</v>
      </c>
      <c r="R61" s="39">
        <v>0</v>
      </c>
      <c r="S61" s="39">
        <f t="shared" si="8"/>
        <v>0</v>
      </c>
      <c r="T61" s="39">
        <v>0</v>
      </c>
      <c r="U61" s="39">
        <v>0</v>
      </c>
      <c r="V61" s="39">
        <v>0</v>
      </c>
      <c r="W61" s="39">
        <v>0</v>
      </c>
      <c r="X61" s="39">
        <v>1</v>
      </c>
      <c r="Y61" s="39">
        <v>10</v>
      </c>
      <c r="Z61" s="39">
        <v>15</v>
      </c>
      <c r="AA61" s="39">
        <f>AH61</f>
        <v>0</v>
      </c>
      <c r="AB61" s="39">
        <f>AI61</f>
        <v>0</v>
      </c>
      <c r="AC61" s="217">
        <f t="shared" si="24"/>
        <v>23.1</v>
      </c>
      <c r="AD61" s="217">
        <f t="shared" si="27"/>
        <v>50.9</v>
      </c>
      <c r="AE61" s="43" t="s">
        <v>189</v>
      </c>
      <c r="AF61" s="41"/>
    </row>
    <row r="62" spans="1:35" s="32" customFormat="1" ht="16.5" customHeight="1">
      <c r="A62" s="276" t="s">
        <v>207</v>
      </c>
      <c r="B62" s="276"/>
      <c r="C62" s="30">
        <f t="shared" si="6"/>
        <v>17</v>
      </c>
      <c r="D62" s="44">
        <f t="shared" si="7"/>
        <v>2</v>
      </c>
      <c r="E62" s="31">
        <f aca="true" t="shared" si="28" ref="E62:R62">E63</f>
        <v>1</v>
      </c>
      <c r="F62" s="31">
        <f t="shared" si="28"/>
        <v>1</v>
      </c>
      <c r="G62" s="31">
        <f t="shared" si="28"/>
        <v>0</v>
      </c>
      <c r="H62" s="31">
        <f t="shared" si="28"/>
        <v>0</v>
      </c>
      <c r="I62" s="31">
        <f t="shared" si="28"/>
        <v>0</v>
      </c>
      <c r="J62" s="31">
        <f t="shared" si="28"/>
        <v>0</v>
      </c>
      <c r="K62" s="31">
        <f t="shared" si="28"/>
        <v>1</v>
      </c>
      <c r="L62" s="31">
        <f t="shared" si="28"/>
        <v>0</v>
      </c>
      <c r="M62" s="31">
        <f t="shared" si="28"/>
        <v>0</v>
      </c>
      <c r="N62" s="31">
        <f t="shared" si="28"/>
        <v>0</v>
      </c>
      <c r="O62" s="31">
        <f t="shared" si="28"/>
        <v>12</v>
      </c>
      <c r="P62" s="31">
        <f t="shared" si="28"/>
        <v>0</v>
      </c>
      <c r="Q62" s="31">
        <f t="shared" si="28"/>
        <v>2</v>
      </c>
      <c r="R62" s="31">
        <f t="shared" si="28"/>
        <v>0</v>
      </c>
      <c r="S62" s="44">
        <f t="shared" si="8"/>
        <v>0</v>
      </c>
      <c r="T62" s="31">
        <f aca="true" t="shared" si="29" ref="T62:AB62">T63</f>
        <v>0</v>
      </c>
      <c r="U62" s="31">
        <f t="shared" si="29"/>
        <v>0</v>
      </c>
      <c r="V62" s="31">
        <f t="shared" si="29"/>
        <v>0</v>
      </c>
      <c r="W62" s="31">
        <f t="shared" si="29"/>
        <v>0</v>
      </c>
      <c r="X62" s="31">
        <f t="shared" si="29"/>
        <v>0</v>
      </c>
      <c r="Y62" s="31">
        <f t="shared" si="29"/>
        <v>1</v>
      </c>
      <c r="Z62" s="31">
        <f t="shared" si="29"/>
        <v>1</v>
      </c>
      <c r="AA62" s="31">
        <f t="shared" si="29"/>
        <v>0</v>
      </c>
      <c r="AB62" s="31">
        <f t="shared" si="29"/>
        <v>0</v>
      </c>
      <c r="AC62" s="216">
        <f t="shared" si="24"/>
        <v>11.8</v>
      </c>
      <c r="AD62" s="216">
        <f t="shared" si="27"/>
        <v>70.6</v>
      </c>
      <c r="AE62" s="270" t="s">
        <v>207</v>
      </c>
      <c r="AF62" s="271"/>
      <c r="AH62" s="25"/>
      <c r="AI62" s="25"/>
    </row>
    <row r="63" spans="1:32" ht="16.5" customHeight="1">
      <c r="A63" s="46"/>
      <c r="B63" s="42" t="s">
        <v>58</v>
      </c>
      <c r="C63" s="38">
        <f t="shared" si="6"/>
        <v>17</v>
      </c>
      <c r="D63" s="39">
        <f t="shared" si="7"/>
        <v>2</v>
      </c>
      <c r="E63" s="39">
        <v>1</v>
      </c>
      <c r="F63" s="39">
        <v>1</v>
      </c>
      <c r="G63" s="39">
        <v>0</v>
      </c>
      <c r="H63" s="39">
        <v>0</v>
      </c>
      <c r="I63" s="39">
        <v>0</v>
      </c>
      <c r="J63" s="39">
        <v>0</v>
      </c>
      <c r="K63" s="39">
        <v>1</v>
      </c>
      <c r="L63" s="39">
        <v>0</v>
      </c>
      <c r="M63" s="39">
        <v>0</v>
      </c>
      <c r="N63" s="39">
        <v>0</v>
      </c>
      <c r="O63" s="39">
        <v>12</v>
      </c>
      <c r="P63" s="39">
        <v>0</v>
      </c>
      <c r="Q63" s="39">
        <v>2</v>
      </c>
      <c r="R63" s="39">
        <v>0</v>
      </c>
      <c r="S63" s="39">
        <f t="shared" si="8"/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1</v>
      </c>
      <c r="Z63" s="39">
        <v>1</v>
      </c>
      <c r="AA63" s="39">
        <f>AH63</f>
        <v>0</v>
      </c>
      <c r="AB63" s="39">
        <f>AI63</f>
        <v>0</v>
      </c>
      <c r="AC63" s="217">
        <f t="shared" si="24"/>
        <v>11.8</v>
      </c>
      <c r="AD63" s="217">
        <f t="shared" si="27"/>
        <v>70.6</v>
      </c>
      <c r="AE63" s="43" t="s">
        <v>58</v>
      </c>
      <c r="AF63" s="41"/>
    </row>
    <row r="64" spans="1:35" s="45" customFormat="1" ht="16.5" customHeight="1">
      <c r="A64" s="276" t="s">
        <v>208</v>
      </c>
      <c r="B64" s="300"/>
      <c r="C64" s="31">
        <f t="shared" si="6"/>
        <v>147</v>
      </c>
      <c r="D64" s="44">
        <f t="shared" si="7"/>
        <v>30</v>
      </c>
      <c r="E64" s="31">
        <f aca="true" t="shared" si="30" ref="E64:R64">SUM(E65:E66)</f>
        <v>21</v>
      </c>
      <c r="F64" s="31">
        <f t="shared" si="30"/>
        <v>9</v>
      </c>
      <c r="G64" s="31">
        <f t="shared" si="30"/>
        <v>0</v>
      </c>
      <c r="H64" s="31">
        <f t="shared" si="30"/>
        <v>0</v>
      </c>
      <c r="I64" s="31">
        <f t="shared" si="30"/>
        <v>0</v>
      </c>
      <c r="J64" s="31">
        <f t="shared" si="30"/>
        <v>0</v>
      </c>
      <c r="K64" s="31">
        <f t="shared" si="30"/>
        <v>35</v>
      </c>
      <c r="L64" s="31">
        <f t="shared" si="30"/>
        <v>1</v>
      </c>
      <c r="M64" s="31">
        <f t="shared" si="30"/>
        <v>7</v>
      </c>
      <c r="N64" s="31">
        <f t="shared" si="30"/>
        <v>1</v>
      </c>
      <c r="O64" s="31">
        <f t="shared" si="30"/>
        <v>66</v>
      </c>
      <c r="P64" s="31">
        <f t="shared" si="30"/>
        <v>1</v>
      </c>
      <c r="Q64" s="31">
        <f t="shared" si="30"/>
        <v>6</v>
      </c>
      <c r="R64" s="31">
        <f t="shared" si="30"/>
        <v>0</v>
      </c>
      <c r="S64" s="44">
        <f t="shared" si="8"/>
        <v>0</v>
      </c>
      <c r="T64" s="31">
        <f aca="true" t="shared" si="31" ref="T64:AB64">SUM(T65:T66)</f>
        <v>0</v>
      </c>
      <c r="U64" s="31">
        <f t="shared" si="31"/>
        <v>0</v>
      </c>
      <c r="V64" s="31">
        <f t="shared" si="31"/>
        <v>0</v>
      </c>
      <c r="W64" s="31">
        <f t="shared" si="31"/>
        <v>0</v>
      </c>
      <c r="X64" s="31">
        <f t="shared" si="31"/>
        <v>13</v>
      </c>
      <c r="Y64" s="31">
        <f t="shared" si="31"/>
        <v>21</v>
      </c>
      <c r="Z64" s="31">
        <f t="shared" si="31"/>
        <v>10</v>
      </c>
      <c r="AA64" s="31">
        <f t="shared" si="31"/>
        <v>0</v>
      </c>
      <c r="AB64" s="31">
        <f t="shared" si="31"/>
        <v>0</v>
      </c>
      <c r="AC64" s="216">
        <f>ROUND(D64/C64*100,1)</f>
        <v>20.4</v>
      </c>
      <c r="AD64" s="216">
        <f t="shared" si="27"/>
        <v>44.9</v>
      </c>
      <c r="AE64" s="270" t="s">
        <v>208</v>
      </c>
      <c r="AF64" s="275"/>
      <c r="AH64" s="25"/>
      <c r="AI64" s="25"/>
    </row>
    <row r="65" spans="1:32" ht="16.5" customHeight="1">
      <c r="A65" s="46"/>
      <c r="B65" s="47" t="s">
        <v>190</v>
      </c>
      <c r="C65" s="48">
        <f t="shared" si="6"/>
        <v>68</v>
      </c>
      <c r="D65" s="39">
        <f t="shared" si="7"/>
        <v>6</v>
      </c>
      <c r="E65" s="39">
        <v>4</v>
      </c>
      <c r="F65" s="39">
        <v>2</v>
      </c>
      <c r="G65" s="39">
        <v>0</v>
      </c>
      <c r="H65" s="39">
        <v>0</v>
      </c>
      <c r="I65" s="39">
        <v>0</v>
      </c>
      <c r="J65" s="39">
        <v>0</v>
      </c>
      <c r="K65" s="39">
        <v>11</v>
      </c>
      <c r="L65" s="39">
        <v>0</v>
      </c>
      <c r="M65" s="39">
        <v>7</v>
      </c>
      <c r="N65" s="39">
        <v>1</v>
      </c>
      <c r="O65" s="39">
        <v>39</v>
      </c>
      <c r="P65" s="39">
        <v>1</v>
      </c>
      <c r="Q65" s="39">
        <v>3</v>
      </c>
      <c r="R65" s="39">
        <v>0</v>
      </c>
      <c r="S65" s="39">
        <f t="shared" si="8"/>
        <v>0</v>
      </c>
      <c r="T65" s="39">
        <v>0</v>
      </c>
      <c r="U65" s="39">
        <v>0</v>
      </c>
      <c r="V65" s="39">
        <v>0</v>
      </c>
      <c r="W65" s="39">
        <v>0</v>
      </c>
      <c r="X65" s="39">
        <v>10</v>
      </c>
      <c r="Y65" s="39">
        <v>4</v>
      </c>
      <c r="Z65" s="39">
        <v>3</v>
      </c>
      <c r="AA65" s="39">
        <f>AH65</f>
        <v>0</v>
      </c>
      <c r="AB65" s="39">
        <f>AI65</f>
        <v>0</v>
      </c>
      <c r="AC65" s="217">
        <f>ROUND(D65/C65*100,1)</f>
        <v>8.8</v>
      </c>
      <c r="AD65" s="217">
        <f t="shared" si="27"/>
        <v>57.4</v>
      </c>
      <c r="AE65" s="43" t="s">
        <v>190</v>
      </c>
      <c r="AF65" s="41"/>
    </row>
    <row r="66" spans="1:35" s="8" customFormat="1" ht="16.5" customHeight="1">
      <c r="A66" s="46"/>
      <c r="B66" s="47" t="s">
        <v>191</v>
      </c>
      <c r="C66" s="48">
        <f t="shared" si="6"/>
        <v>79</v>
      </c>
      <c r="D66" s="39">
        <f t="shared" si="7"/>
        <v>24</v>
      </c>
      <c r="E66" s="39">
        <v>17</v>
      </c>
      <c r="F66" s="39">
        <v>7</v>
      </c>
      <c r="G66" s="39">
        <v>0</v>
      </c>
      <c r="H66" s="39">
        <v>0</v>
      </c>
      <c r="I66" s="39">
        <v>0</v>
      </c>
      <c r="J66" s="39">
        <v>0</v>
      </c>
      <c r="K66" s="39">
        <v>24</v>
      </c>
      <c r="L66" s="39">
        <v>1</v>
      </c>
      <c r="M66" s="39">
        <v>0</v>
      </c>
      <c r="N66" s="39">
        <v>0</v>
      </c>
      <c r="O66" s="39">
        <v>27</v>
      </c>
      <c r="P66" s="39">
        <v>0</v>
      </c>
      <c r="Q66" s="39">
        <v>3</v>
      </c>
      <c r="R66" s="39">
        <v>0</v>
      </c>
      <c r="S66" s="39">
        <f t="shared" si="8"/>
        <v>0</v>
      </c>
      <c r="T66" s="39">
        <v>0</v>
      </c>
      <c r="U66" s="39">
        <v>0</v>
      </c>
      <c r="V66" s="39">
        <v>0</v>
      </c>
      <c r="W66" s="39">
        <v>0</v>
      </c>
      <c r="X66" s="39">
        <v>3</v>
      </c>
      <c r="Y66" s="39">
        <v>17</v>
      </c>
      <c r="Z66" s="39">
        <v>7</v>
      </c>
      <c r="AA66" s="39">
        <f>AH66</f>
        <v>0</v>
      </c>
      <c r="AB66" s="39">
        <f>AI66</f>
        <v>0</v>
      </c>
      <c r="AC66" s="217">
        <f>ROUND(D66/C66*100,1)</f>
        <v>30.4</v>
      </c>
      <c r="AD66" s="217">
        <f t="shared" si="27"/>
        <v>34.2</v>
      </c>
      <c r="AE66" s="43" t="s">
        <v>191</v>
      </c>
      <c r="AF66" s="41"/>
      <c r="AH66" s="5"/>
      <c r="AI66" s="5"/>
    </row>
    <row r="67" spans="1:32" s="8" customFormat="1" ht="16.5" customHeight="1">
      <c r="A67" s="6"/>
      <c r="B67" s="4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219"/>
      <c r="AD67" s="219"/>
      <c r="AE67" s="50"/>
      <c r="AF67" s="6"/>
    </row>
    <row r="68" spans="2:30" ht="11.25" customHeight="1">
      <c r="B68" s="52"/>
      <c r="C68" s="52"/>
      <c r="D68" s="52"/>
      <c r="E68" s="52"/>
      <c r="F68" s="52"/>
      <c r="G68" s="52"/>
      <c r="H68" s="52"/>
      <c r="I68" s="52"/>
      <c r="J68" s="52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8"/>
      <c r="AD68" s="58"/>
    </row>
    <row r="69" spans="2:10" ht="11.25" customHeight="1" hidden="1">
      <c r="B69" s="52"/>
      <c r="C69" s="52"/>
      <c r="D69" s="8"/>
      <c r="E69" s="8"/>
      <c r="F69" s="8"/>
      <c r="G69" s="8"/>
      <c r="H69" s="8"/>
      <c r="I69" s="8"/>
      <c r="J69" s="8"/>
    </row>
    <row r="70" spans="2:25" ht="11.25" customHeight="1" hidden="1">
      <c r="B70" s="57"/>
      <c r="C70" s="57" t="s">
        <v>255</v>
      </c>
      <c r="E70" s="5" t="s">
        <v>241</v>
      </c>
      <c r="L70" s="5" t="s">
        <v>242</v>
      </c>
      <c r="X70" s="5" t="s">
        <v>256</v>
      </c>
      <c r="Y70" s="5" t="s">
        <v>257</v>
      </c>
    </row>
    <row r="71" spans="2:3" ht="11.25" customHeight="1">
      <c r="B71" s="57"/>
      <c r="C71" s="57"/>
    </row>
    <row r="72" spans="2:3" ht="11.25" customHeight="1">
      <c r="B72" s="57"/>
      <c r="C72" s="57"/>
    </row>
    <row r="73" spans="2:3" ht="11.25" customHeight="1">
      <c r="B73" s="57"/>
      <c r="C73" s="57"/>
    </row>
    <row r="74" spans="2:3" ht="11.25" customHeight="1">
      <c r="B74" s="57"/>
      <c r="C74" s="57"/>
    </row>
    <row r="75" spans="2:3" ht="11.25" customHeight="1">
      <c r="B75" s="57"/>
      <c r="C75" s="57"/>
    </row>
    <row r="76" spans="2:3" ht="11.25" customHeight="1">
      <c r="B76" s="57"/>
      <c r="C76" s="57"/>
    </row>
    <row r="77" spans="2:3" ht="11.25" customHeight="1">
      <c r="B77" s="57"/>
      <c r="C77" s="57"/>
    </row>
    <row r="78" spans="2:3" ht="11.25" customHeight="1">
      <c r="B78" s="57"/>
      <c r="C78" s="57"/>
    </row>
    <row r="79" spans="2:3" ht="11.25" customHeight="1">
      <c r="B79" s="57"/>
      <c r="C79" s="57"/>
    </row>
    <row r="80" spans="2:3" ht="11.25" customHeight="1">
      <c r="B80" s="57"/>
      <c r="C80" s="57"/>
    </row>
    <row r="81" spans="2:3" ht="11.25" customHeight="1">
      <c r="B81" s="57"/>
      <c r="C81" s="57"/>
    </row>
    <row r="82" spans="2:3" ht="11.25" customHeight="1">
      <c r="B82" s="57"/>
      <c r="C82" s="57"/>
    </row>
  </sheetData>
  <sheetProtection sheet="1" objects="1" scenarios="1" selectLockedCells="1" selectUnlockedCells="1"/>
  <mergeCells count="55">
    <mergeCell ref="AA12:AA13"/>
    <mergeCell ref="AB12:AB13"/>
    <mergeCell ref="AC4:AC7"/>
    <mergeCell ref="AA6:AB6"/>
    <mergeCell ref="Y4:AB5"/>
    <mergeCell ref="Y6:Z6"/>
    <mergeCell ref="A1:N1"/>
    <mergeCell ref="D4:J4"/>
    <mergeCell ref="C4:C7"/>
    <mergeCell ref="K4:K7"/>
    <mergeCell ref="H5:H7"/>
    <mergeCell ref="I5:I7"/>
    <mergeCell ref="D5:D7"/>
    <mergeCell ref="E5:E7"/>
    <mergeCell ref="M6:M7"/>
    <mergeCell ref="J5:J7"/>
    <mergeCell ref="A15:B15"/>
    <mergeCell ref="F5:F7"/>
    <mergeCell ref="G5:G7"/>
    <mergeCell ref="P4:P7"/>
    <mergeCell ref="L4:M5"/>
    <mergeCell ref="L6:L7"/>
    <mergeCell ref="O4:O7"/>
    <mergeCell ref="A4:B7"/>
    <mergeCell ref="X4:X7"/>
    <mergeCell ref="X12:X13"/>
    <mergeCell ref="A34:B34"/>
    <mergeCell ref="A37:B37"/>
    <mergeCell ref="Q4:Q7"/>
    <mergeCell ref="R4:R7"/>
    <mergeCell ref="S4:W6"/>
    <mergeCell ref="L12:L13"/>
    <mergeCell ref="M12:M13"/>
    <mergeCell ref="N4:N7"/>
    <mergeCell ref="A42:B42"/>
    <mergeCell ref="A44:B44"/>
    <mergeCell ref="A47:B47"/>
    <mergeCell ref="A51:B51"/>
    <mergeCell ref="A56:B56"/>
    <mergeCell ref="A59:B59"/>
    <mergeCell ref="A62:B62"/>
    <mergeCell ref="A64:B64"/>
    <mergeCell ref="AE56:AF56"/>
    <mergeCell ref="AE59:AF59"/>
    <mergeCell ref="AE62:AF62"/>
    <mergeCell ref="AE64:AF64"/>
    <mergeCell ref="AD4:AD7"/>
    <mergeCell ref="AE51:AF51"/>
    <mergeCell ref="AE15:AF15"/>
    <mergeCell ref="AE34:AF34"/>
    <mergeCell ref="AE37:AF37"/>
    <mergeCell ref="AE42:AF42"/>
    <mergeCell ref="AE44:AF44"/>
    <mergeCell ref="AE47:AF47"/>
    <mergeCell ref="AE4:AF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V73"/>
  <sheetViews>
    <sheetView showGridLines="0" workbookViewId="0" topLeftCell="A1">
      <selection activeCell="A1" sqref="A1:IV16384"/>
    </sheetView>
  </sheetViews>
  <sheetFormatPr defaultColWidth="8.75" defaultRowHeight="15" customHeight="1"/>
  <cols>
    <col min="1" max="1" width="9.5" style="86" customWidth="1"/>
    <col min="2" max="4" width="6.33203125" style="86" customWidth="1"/>
    <col min="5" max="13" width="6" style="86" customWidth="1"/>
    <col min="14" max="16" width="4.58203125" style="86" customWidth="1"/>
    <col min="17" max="31" width="6" style="86" customWidth="1"/>
    <col min="32" max="32" width="5.58203125" style="86" hidden="1" customWidth="1"/>
    <col min="33" max="34" width="8.58203125" style="86" hidden="1" customWidth="1"/>
    <col min="35" max="16384" width="8.58203125" style="86" customWidth="1"/>
  </cols>
  <sheetData>
    <row r="1" spans="1:25" s="68" customFormat="1" ht="12" customHeight="1">
      <c r="A1" s="311" t="s">
        <v>282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67"/>
      <c r="R1" s="67"/>
      <c r="S1" s="67"/>
      <c r="T1" s="67"/>
      <c r="U1" s="67"/>
      <c r="V1" s="67"/>
      <c r="W1" s="67"/>
      <c r="Y1" s="67"/>
    </row>
    <row r="2" spans="1:31" s="68" customFormat="1" ht="12" customHeight="1">
      <c r="A2" s="69" t="s">
        <v>209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 t="s">
        <v>210</v>
      </c>
      <c r="N2" s="70"/>
      <c r="O2" s="70"/>
      <c r="P2" s="70"/>
      <c r="Q2" s="70" t="s">
        <v>211</v>
      </c>
      <c r="R2" s="70"/>
      <c r="S2" s="70"/>
      <c r="T2" s="70"/>
      <c r="U2" s="70"/>
      <c r="V2" s="70"/>
      <c r="W2" s="70"/>
      <c r="X2" s="70"/>
      <c r="Y2" s="70"/>
      <c r="Z2" s="70"/>
      <c r="AA2" s="71"/>
      <c r="AB2" s="72"/>
      <c r="AC2" s="72"/>
      <c r="AD2" s="72"/>
      <c r="AE2" s="72" t="s">
        <v>2</v>
      </c>
    </row>
    <row r="3" spans="1:31" s="68" customFormat="1" ht="12" customHeight="1">
      <c r="A3" s="73"/>
      <c r="B3" s="313" t="s">
        <v>0</v>
      </c>
      <c r="C3" s="314"/>
      <c r="D3" s="315"/>
      <c r="E3" s="319" t="s">
        <v>182</v>
      </c>
      <c r="F3" s="320"/>
      <c r="G3" s="321"/>
      <c r="H3" s="313" t="s">
        <v>212</v>
      </c>
      <c r="I3" s="314"/>
      <c r="J3" s="315"/>
      <c r="K3" s="337" t="s">
        <v>213</v>
      </c>
      <c r="L3" s="338"/>
      <c r="M3" s="339"/>
      <c r="N3" s="334" t="s">
        <v>178</v>
      </c>
      <c r="O3" s="335"/>
      <c r="P3" s="336"/>
      <c r="Q3" s="313" t="s">
        <v>214</v>
      </c>
      <c r="R3" s="314"/>
      <c r="S3" s="315"/>
      <c r="T3" s="348" t="s">
        <v>179</v>
      </c>
      <c r="U3" s="314"/>
      <c r="V3" s="315"/>
      <c r="W3" s="313" t="s">
        <v>180</v>
      </c>
      <c r="X3" s="314"/>
      <c r="Y3" s="315"/>
      <c r="Z3" s="329" t="s">
        <v>181</v>
      </c>
      <c r="AA3" s="320"/>
      <c r="AB3" s="320"/>
      <c r="AC3" s="325" t="s">
        <v>215</v>
      </c>
      <c r="AD3" s="326"/>
      <c r="AE3" s="326"/>
    </row>
    <row r="4" spans="1:31" s="68" customFormat="1" ht="12" customHeight="1">
      <c r="A4" s="130" t="s">
        <v>286</v>
      </c>
      <c r="B4" s="316"/>
      <c r="C4" s="317"/>
      <c r="D4" s="318"/>
      <c r="E4" s="322"/>
      <c r="F4" s="323"/>
      <c r="G4" s="324"/>
      <c r="H4" s="316" t="s">
        <v>216</v>
      </c>
      <c r="I4" s="317"/>
      <c r="J4" s="318"/>
      <c r="K4" s="77" t="s">
        <v>165</v>
      </c>
      <c r="L4" s="78"/>
      <c r="M4" s="79"/>
      <c r="N4" s="340" t="s">
        <v>164</v>
      </c>
      <c r="O4" s="341"/>
      <c r="P4" s="342"/>
      <c r="Q4" s="316"/>
      <c r="R4" s="317"/>
      <c r="S4" s="318"/>
      <c r="T4" s="316"/>
      <c r="U4" s="317"/>
      <c r="V4" s="318"/>
      <c r="W4" s="316"/>
      <c r="X4" s="317"/>
      <c r="Y4" s="318"/>
      <c r="Z4" s="330"/>
      <c r="AA4" s="330"/>
      <c r="AB4" s="330"/>
      <c r="AC4" s="327"/>
      <c r="AD4" s="328"/>
      <c r="AE4" s="328"/>
    </row>
    <row r="5" spans="1:31" ht="12" customHeight="1">
      <c r="A5" s="80"/>
      <c r="B5" s="74" t="s">
        <v>0</v>
      </c>
      <c r="C5" s="81" t="s">
        <v>8</v>
      </c>
      <c r="D5" s="75" t="s">
        <v>1</v>
      </c>
      <c r="E5" s="74" t="s">
        <v>0</v>
      </c>
      <c r="F5" s="81" t="s">
        <v>8</v>
      </c>
      <c r="G5" s="76" t="s">
        <v>1</v>
      </c>
      <c r="H5" s="75" t="s">
        <v>0</v>
      </c>
      <c r="I5" s="81" t="s">
        <v>8</v>
      </c>
      <c r="J5" s="75" t="s">
        <v>1</v>
      </c>
      <c r="K5" s="74" t="s">
        <v>0</v>
      </c>
      <c r="L5" s="81" t="s">
        <v>8</v>
      </c>
      <c r="M5" s="76" t="s">
        <v>1</v>
      </c>
      <c r="N5" s="75" t="s">
        <v>0</v>
      </c>
      <c r="O5" s="81" t="s">
        <v>8</v>
      </c>
      <c r="P5" s="75" t="s">
        <v>1</v>
      </c>
      <c r="Q5" s="74" t="s">
        <v>0</v>
      </c>
      <c r="R5" s="81" t="s">
        <v>8</v>
      </c>
      <c r="S5" s="76" t="s">
        <v>1</v>
      </c>
      <c r="T5" s="75" t="s">
        <v>0</v>
      </c>
      <c r="U5" s="81" t="s">
        <v>8</v>
      </c>
      <c r="V5" s="75" t="s">
        <v>1</v>
      </c>
      <c r="W5" s="81" t="s">
        <v>0</v>
      </c>
      <c r="X5" s="75" t="s">
        <v>8</v>
      </c>
      <c r="Y5" s="81" t="s">
        <v>1</v>
      </c>
      <c r="Z5" s="82" t="s">
        <v>0</v>
      </c>
      <c r="AA5" s="81" t="s">
        <v>8</v>
      </c>
      <c r="AB5" s="83" t="s">
        <v>1</v>
      </c>
      <c r="AC5" s="84" t="s">
        <v>87</v>
      </c>
      <c r="AD5" s="81" t="s">
        <v>78</v>
      </c>
      <c r="AE5" s="85" t="s">
        <v>79</v>
      </c>
    </row>
    <row r="6" spans="1:31" ht="12" customHeight="1">
      <c r="A6" s="87"/>
      <c r="B6" s="88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</row>
    <row r="7" spans="1:31" ht="12" customHeight="1">
      <c r="A7" s="96" t="s">
        <v>258</v>
      </c>
      <c r="B7" s="94">
        <v>22941</v>
      </c>
      <c r="C7" s="95">
        <v>11638</v>
      </c>
      <c r="D7" s="95">
        <v>11303</v>
      </c>
      <c r="E7" s="95">
        <v>9762</v>
      </c>
      <c r="F7" s="95">
        <v>5016</v>
      </c>
      <c r="G7" s="95">
        <v>4746</v>
      </c>
      <c r="H7" s="95">
        <v>4001</v>
      </c>
      <c r="I7" s="95">
        <v>1587</v>
      </c>
      <c r="J7" s="95">
        <v>2414</v>
      </c>
      <c r="K7" s="95">
        <v>1846</v>
      </c>
      <c r="L7" s="95">
        <v>1100</v>
      </c>
      <c r="M7" s="95">
        <v>746</v>
      </c>
      <c r="N7" s="95">
        <v>305</v>
      </c>
      <c r="O7" s="95">
        <v>260</v>
      </c>
      <c r="P7" s="95">
        <v>45</v>
      </c>
      <c r="Q7" s="95">
        <v>5774</v>
      </c>
      <c r="R7" s="95">
        <v>3215</v>
      </c>
      <c r="S7" s="95">
        <v>2559</v>
      </c>
      <c r="T7" s="127">
        <v>350</v>
      </c>
      <c r="U7" s="127">
        <v>131</v>
      </c>
      <c r="V7" s="127">
        <v>219</v>
      </c>
      <c r="W7" s="95">
        <v>886</v>
      </c>
      <c r="X7" s="95">
        <v>328</v>
      </c>
      <c r="Y7" s="95">
        <v>558</v>
      </c>
      <c r="Z7" s="95">
        <v>17</v>
      </c>
      <c r="AA7" s="95">
        <v>1</v>
      </c>
      <c r="AB7" s="95">
        <v>16</v>
      </c>
      <c r="AC7" s="95">
        <v>30</v>
      </c>
      <c r="AD7" s="95">
        <v>6</v>
      </c>
      <c r="AE7" s="95">
        <v>24</v>
      </c>
    </row>
    <row r="8" spans="1:33" s="92" customFormat="1" ht="12" customHeight="1">
      <c r="A8" s="89" t="s">
        <v>283</v>
      </c>
      <c r="B8" s="90">
        <f>B10+B23</f>
        <v>21878</v>
      </c>
      <c r="C8" s="91">
        <f>F8+I8+L8+O8+R8+U8+X8+AA8</f>
        <v>11039</v>
      </c>
      <c r="D8" s="91">
        <f>G8+J8+M8+P8+S8+V8+Y8+AB8</f>
        <v>10839</v>
      </c>
      <c r="E8" s="91">
        <f aca="true" t="shared" si="0" ref="E8:AE8">E10+E23</f>
        <v>9832</v>
      </c>
      <c r="F8" s="91">
        <f t="shared" si="0"/>
        <v>5028</v>
      </c>
      <c r="G8" s="91">
        <f t="shared" si="0"/>
        <v>4804</v>
      </c>
      <c r="H8" s="91">
        <f t="shared" si="0"/>
        <v>3247</v>
      </c>
      <c r="I8" s="91">
        <f t="shared" si="0"/>
        <v>1205</v>
      </c>
      <c r="J8" s="91">
        <f t="shared" si="0"/>
        <v>2042</v>
      </c>
      <c r="K8" s="91">
        <f t="shared" si="0"/>
        <v>1643</v>
      </c>
      <c r="L8" s="91">
        <f t="shared" si="0"/>
        <v>901</v>
      </c>
      <c r="M8" s="91">
        <f t="shared" si="0"/>
        <v>742</v>
      </c>
      <c r="N8" s="91">
        <f t="shared" si="0"/>
        <v>245</v>
      </c>
      <c r="O8" s="91">
        <f t="shared" si="0"/>
        <v>206</v>
      </c>
      <c r="P8" s="91">
        <f t="shared" si="0"/>
        <v>39</v>
      </c>
      <c r="Q8" s="91">
        <f t="shared" si="0"/>
        <v>5630</v>
      </c>
      <c r="R8" s="91">
        <f t="shared" si="0"/>
        <v>3140</v>
      </c>
      <c r="S8" s="91">
        <f t="shared" si="0"/>
        <v>2490</v>
      </c>
      <c r="T8" s="91">
        <f t="shared" si="0"/>
        <v>365</v>
      </c>
      <c r="U8" s="91">
        <f t="shared" si="0"/>
        <v>143</v>
      </c>
      <c r="V8" s="91">
        <f t="shared" si="0"/>
        <v>222</v>
      </c>
      <c r="W8" s="91">
        <f t="shared" si="0"/>
        <v>912</v>
      </c>
      <c r="X8" s="91">
        <f t="shared" si="0"/>
        <v>415</v>
      </c>
      <c r="Y8" s="91">
        <f t="shared" si="0"/>
        <v>497</v>
      </c>
      <c r="Z8" s="91">
        <f t="shared" si="0"/>
        <v>4</v>
      </c>
      <c r="AA8" s="91">
        <f t="shared" si="0"/>
        <v>1</v>
      </c>
      <c r="AB8" s="91">
        <f t="shared" si="0"/>
        <v>3</v>
      </c>
      <c r="AC8" s="91">
        <f t="shared" si="0"/>
        <v>14</v>
      </c>
      <c r="AD8" s="91">
        <f t="shared" si="0"/>
        <v>0</v>
      </c>
      <c r="AE8" s="91">
        <f t="shared" si="0"/>
        <v>14</v>
      </c>
      <c r="AG8" s="92" t="s">
        <v>259</v>
      </c>
    </row>
    <row r="9" spans="1:31" ht="12" customHeight="1">
      <c r="A9" s="87"/>
      <c r="B9" s="119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</row>
    <row r="10" spans="1:31" ht="12" customHeight="1">
      <c r="A10" s="93" t="s">
        <v>217</v>
      </c>
      <c r="B10" s="94">
        <f>SUM(B11:B21)</f>
        <v>21439</v>
      </c>
      <c r="C10" s="95">
        <f>F10+I10+L10+O10+R10+U10+X10+AA10</f>
        <v>10776</v>
      </c>
      <c r="D10" s="95">
        <f>G10+J10+M10+P10+S10+V10+Y10+AB10</f>
        <v>10663</v>
      </c>
      <c r="E10" s="95">
        <f aca="true" t="shared" si="1" ref="E10:E20">F10+G10</f>
        <v>9796</v>
      </c>
      <c r="F10" s="95">
        <f>SUM(F11:F21)</f>
        <v>5003</v>
      </c>
      <c r="G10" s="95">
        <f>SUM(G11:G21)</f>
        <v>4793</v>
      </c>
      <c r="H10" s="95">
        <f aca="true" t="shared" si="2" ref="H10:H20">I10+J10</f>
        <v>3204</v>
      </c>
      <c r="I10" s="95">
        <f>SUM(I11:I21)</f>
        <v>1184</v>
      </c>
      <c r="J10" s="95">
        <f>SUM(J11:J21)</f>
        <v>2020</v>
      </c>
      <c r="K10" s="95">
        <f aca="true" t="shared" si="3" ref="K10:K20">L10+M10</f>
        <v>1631</v>
      </c>
      <c r="L10" s="95">
        <f>SUM(L11:L21)</f>
        <v>896</v>
      </c>
      <c r="M10" s="95">
        <f>SUM(M11:M21)</f>
        <v>735</v>
      </c>
      <c r="N10" s="95">
        <f aca="true" t="shared" si="4" ref="N10:N20">O10+P10</f>
        <v>233</v>
      </c>
      <c r="O10" s="95">
        <f>SUM(O11:O21)</f>
        <v>195</v>
      </c>
      <c r="P10" s="95">
        <f>SUM(P11:P21)</f>
        <v>38</v>
      </c>
      <c r="Q10" s="95">
        <f aca="true" t="shared" si="5" ref="Q10:Q20">R10+S10</f>
        <v>5432</v>
      </c>
      <c r="R10" s="95">
        <f>SUM(R11:R21)</f>
        <v>3017</v>
      </c>
      <c r="S10" s="95">
        <f>SUM(S11:S21)</f>
        <v>2415</v>
      </c>
      <c r="T10" s="95">
        <f aca="true" t="shared" si="6" ref="T10:T21">U10+V10</f>
        <v>287</v>
      </c>
      <c r="U10" s="95">
        <f>SUM(U11:U21)</f>
        <v>102</v>
      </c>
      <c r="V10" s="95">
        <f>SUM(V11:V21)</f>
        <v>185</v>
      </c>
      <c r="W10" s="95">
        <f aca="true" t="shared" si="7" ref="W10:W20">X10+Y10</f>
        <v>852</v>
      </c>
      <c r="X10" s="95">
        <f>SUM(X11:X21)</f>
        <v>378</v>
      </c>
      <c r="Y10" s="95">
        <f>SUM(Y11:Y21)</f>
        <v>474</v>
      </c>
      <c r="Z10" s="95">
        <f aca="true" t="shared" si="8" ref="Z10:Z20">AA10+AB10</f>
        <v>4</v>
      </c>
      <c r="AA10" s="95">
        <f>SUM(AA11:AA21)</f>
        <v>1</v>
      </c>
      <c r="AB10" s="95">
        <f>SUM(AB11:AB21)</f>
        <v>3</v>
      </c>
      <c r="AC10" s="95">
        <f>SUM(AC11:AC21)</f>
        <v>12</v>
      </c>
      <c r="AD10" s="95">
        <f>SUM(AD11:AD21)</f>
        <v>0</v>
      </c>
      <c r="AE10" s="95">
        <f>SUM(AE11:AE21)</f>
        <v>12</v>
      </c>
    </row>
    <row r="11" spans="1:31" ht="12" customHeight="1">
      <c r="A11" s="96" t="s">
        <v>20</v>
      </c>
      <c r="B11" s="94">
        <f aca="true" t="shared" si="9" ref="B11:B20">C11+D11</f>
        <v>15362</v>
      </c>
      <c r="C11" s="95">
        <f aca="true" t="shared" si="10" ref="C11:D27">F11+I11+L11+O11+R11+U11+X11+AA11</f>
        <v>6917</v>
      </c>
      <c r="D11" s="95">
        <f t="shared" si="10"/>
        <v>8445</v>
      </c>
      <c r="E11" s="95">
        <f t="shared" si="1"/>
        <v>8362</v>
      </c>
      <c r="F11" s="97">
        <v>4061</v>
      </c>
      <c r="G11" s="97">
        <v>4301</v>
      </c>
      <c r="H11" s="95">
        <f t="shared" si="2"/>
        <v>2447</v>
      </c>
      <c r="I11" s="97">
        <v>778</v>
      </c>
      <c r="J11" s="97">
        <v>1669</v>
      </c>
      <c r="K11" s="95">
        <f t="shared" si="3"/>
        <v>1339</v>
      </c>
      <c r="L11" s="97">
        <v>761</v>
      </c>
      <c r="M11" s="97">
        <v>578</v>
      </c>
      <c r="N11" s="95">
        <f t="shared" si="4"/>
        <v>101</v>
      </c>
      <c r="O11" s="97">
        <v>77</v>
      </c>
      <c r="P11" s="97">
        <v>24</v>
      </c>
      <c r="Q11" s="95">
        <f t="shared" si="5"/>
        <v>2239</v>
      </c>
      <c r="R11" s="97">
        <v>863</v>
      </c>
      <c r="S11" s="97">
        <v>1376</v>
      </c>
      <c r="T11" s="95">
        <f t="shared" si="6"/>
        <v>210</v>
      </c>
      <c r="U11" s="97">
        <v>69</v>
      </c>
      <c r="V11" s="97">
        <v>141</v>
      </c>
      <c r="W11" s="95">
        <f t="shared" si="7"/>
        <v>661</v>
      </c>
      <c r="X11" s="97">
        <v>308</v>
      </c>
      <c r="Y11" s="97">
        <v>353</v>
      </c>
      <c r="Z11" s="95">
        <f t="shared" si="8"/>
        <v>3</v>
      </c>
      <c r="AA11" s="97">
        <v>0</v>
      </c>
      <c r="AB11" s="97">
        <v>3</v>
      </c>
      <c r="AC11" s="97">
        <f>SUM(AD11:AE11)</f>
        <v>8</v>
      </c>
      <c r="AD11" s="97">
        <v>0</v>
      </c>
      <c r="AE11" s="97">
        <v>8</v>
      </c>
    </row>
    <row r="12" spans="1:31" ht="12" customHeight="1">
      <c r="A12" s="96" t="s">
        <v>21</v>
      </c>
      <c r="B12" s="94">
        <f t="shared" si="9"/>
        <v>690</v>
      </c>
      <c r="C12" s="95">
        <f t="shared" si="10"/>
        <v>444</v>
      </c>
      <c r="D12" s="95">
        <f t="shared" si="10"/>
        <v>246</v>
      </c>
      <c r="E12" s="95">
        <f t="shared" si="1"/>
        <v>68</v>
      </c>
      <c r="F12" s="97">
        <v>43</v>
      </c>
      <c r="G12" s="97">
        <v>25</v>
      </c>
      <c r="H12" s="95">
        <f t="shared" si="2"/>
        <v>88</v>
      </c>
      <c r="I12" s="97">
        <v>61</v>
      </c>
      <c r="J12" s="97">
        <v>27</v>
      </c>
      <c r="K12" s="95">
        <f t="shared" si="3"/>
        <v>4</v>
      </c>
      <c r="L12" s="97">
        <v>0</v>
      </c>
      <c r="M12" s="97">
        <v>4</v>
      </c>
      <c r="N12" s="95">
        <f t="shared" si="4"/>
        <v>34</v>
      </c>
      <c r="O12" s="97">
        <v>31</v>
      </c>
      <c r="P12" s="97">
        <v>3</v>
      </c>
      <c r="Q12" s="95">
        <f t="shared" si="5"/>
        <v>461</v>
      </c>
      <c r="R12" s="97">
        <v>298</v>
      </c>
      <c r="S12" s="97">
        <v>163</v>
      </c>
      <c r="T12" s="95">
        <f t="shared" si="6"/>
        <v>20</v>
      </c>
      <c r="U12" s="97">
        <v>6</v>
      </c>
      <c r="V12" s="97">
        <v>14</v>
      </c>
      <c r="W12" s="95">
        <f t="shared" si="7"/>
        <v>14</v>
      </c>
      <c r="X12" s="97">
        <v>4</v>
      </c>
      <c r="Y12" s="97">
        <v>10</v>
      </c>
      <c r="Z12" s="95">
        <f t="shared" si="8"/>
        <v>1</v>
      </c>
      <c r="AA12" s="97">
        <v>1</v>
      </c>
      <c r="AB12" s="97">
        <v>0</v>
      </c>
      <c r="AC12" s="97">
        <f aca="true" t="shared" si="11" ref="AC12:AC21">SUM(AD12:AE12)</f>
        <v>1</v>
      </c>
      <c r="AD12" s="97">
        <v>0</v>
      </c>
      <c r="AE12" s="97">
        <v>1</v>
      </c>
    </row>
    <row r="13" spans="1:33" ht="12" customHeight="1">
      <c r="A13" s="96" t="s">
        <v>22</v>
      </c>
      <c r="B13" s="94">
        <f t="shared" si="9"/>
        <v>1821</v>
      </c>
      <c r="C13" s="95">
        <f t="shared" si="10"/>
        <v>1623</v>
      </c>
      <c r="D13" s="95">
        <f t="shared" si="10"/>
        <v>198</v>
      </c>
      <c r="E13" s="95">
        <f t="shared" si="1"/>
        <v>411</v>
      </c>
      <c r="F13" s="97">
        <v>381</v>
      </c>
      <c r="G13" s="97">
        <v>30</v>
      </c>
      <c r="H13" s="95">
        <f t="shared" si="2"/>
        <v>145</v>
      </c>
      <c r="I13" s="97">
        <v>122</v>
      </c>
      <c r="J13" s="97">
        <v>23</v>
      </c>
      <c r="K13" s="95">
        <f t="shared" si="3"/>
        <v>62</v>
      </c>
      <c r="L13" s="97">
        <v>45</v>
      </c>
      <c r="M13" s="97">
        <v>17</v>
      </c>
      <c r="N13" s="95">
        <f t="shared" si="4"/>
        <v>45</v>
      </c>
      <c r="O13" s="97">
        <v>41</v>
      </c>
      <c r="P13" s="97">
        <v>4</v>
      </c>
      <c r="Q13" s="95">
        <f t="shared" si="5"/>
        <v>1137</v>
      </c>
      <c r="R13" s="97">
        <v>1018</v>
      </c>
      <c r="S13" s="97">
        <v>119</v>
      </c>
      <c r="T13" s="95">
        <f t="shared" si="6"/>
        <v>1</v>
      </c>
      <c r="U13" s="97">
        <v>1</v>
      </c>
      <c r="V13" s="97">
        <v>0</v>
      </c>
      <c r="W13" s="95">
        <f t="shared" si="7"/>
        <v>20</v>
      </c>
      <c r="X13" s="97">
        <v>15</v>
      </c>
      <c r="Y13" s="97">
        <v>5</v>
      </c>
      <c r="Z13" s="95">
        <f t="shared" si="8"/>
        <v>0</v>
      </c>
      <c r="AA13" s="97">
        <v>0</v>
      </c>
      <c r="AB13" s="97">
        <v>0</v>
      </c>
      <c r="AC13" s="97">
        <f t="shared" si="11"/>
        <v>0</v>
      </c>
      <c r="AD13" s="97">
        <v>0</v>
      </c>
      <c r="AE13" s="97">
        <v>0</v>
      </c>
      <c r="AG13" s="86" t="s">
        <v>260</v>
      </c>
    </row>
    <row r="14" spans="1:31" ht="12" customHeight="1">
      <c r="A14" s="96" t="s">
        <v>23</v>
      </c>
      <c r="B14" s="94">
        <f t="shared" si="9"/>
        <v>1761</v>
      </c>
      <c r="C14" s="95">
        <f t="shared" si="10"/>
        <v>979</v>
      </c>
      <c r="D14" s="95">
        <f t="shared" si="10"/>
        <v>782</v>
      </c>
      <c r="E14" s="95">
        <f t="shared" si="1"/>
        <v>365</v>
      </c>
      <c r="F14" s="97">
        <v>275</v>
      </c>
      <c r="G14" s="97">
        <v>90</v>
      </c>
      <c r="H14" s="95">
        <f t="shared" si="2"/>
        <v>228</v>
      </c>
      <c r="I14" s="97">
        <v>115</v>
      </c>
      <c r="J14" s="97">
        <v>113</v>
      </c>
      <c r="K14" s="95">
        <f t="shared" si="3"/>
        <v>108</v>
      </c>
      <c r="L14" s="97">
        <v>51</v>
      </c>
      <c r="M14" s="97">
        <v>57</v>
      </c>
      <c r="N14" s="95">
        <f t="shared" si="4"/>
        <v>29</v>
      </c>
      <c r="O14" s="97">
        <v>27</v>
      </c>
      <c r="P14" s="97">
        <v>2</v>
      </c>
      <c r="Q14" s="95">
        <f t="shared" si="5"/>
        <v>926</v>
      </c>
      <c r="R14" s="97">
        <v>475</v>
      </c>
      <c r="S14" s="97">
        <v>451</v>
      </c>
      <c r="T14" s="95">
        <f t="shared" si="6"/>
        <v>24</v>
      </c>
      <c r="U14" s="97">
        <v>12</v>
      </c>
      <c r="V14" s="97">
        <v>12</v>
      </c>
      <c r="W14" s="95">
        <f t="shared" si="7"/>
        <v>81</v>
      </c>
      <c r="X14" s="97">
        <v>24</v>
      </c>
      <c r="Y14" s="97">
        <v>57</v>
      </c>
      <c r="Z14" s="95">
        <f t="shared" si="8"/>
        <v>0</v>
      </c>
      <c r="AA14" s="97">
        <v>0</v>
      </c>
      <c r="AB14" s="97">
        <v>0</v>
      </c>
      <c r="AC14" s="97">
        <f t="shared" si="11"/>
        <v>3</v>
      </c>
      <c r="AD14" s="97">
        <v>0</v>
      </c>
      <c r="AE14" s="97">
        <v>3</v>
      </c>
    </row>
    <row r="15" spans="1:33" ht="12" customHeight="1">
      <c r="A15" s="96" t="s">
        <v>24</v>
      </c>
      <c r="B15" s="94">
        <f t="shared" si="9"/>
        <v>172</v>
      </c>
      <c r="C15" s="95">
        <f t="shared" si="10"/>
        <v>144</v>
      </c>
      <c r="D15" s="95">
        <f t="shared" si="10"/>
        <v>28</v>
      </c>
      <c r="E15" s="95">
        <f t="shared" si="1"/>
        <v>20</v>
      </c>
      <c r="F15" s="97">
        <v>19</v>
      </c>
      <c r="G15" s="97">
        <v>1</v>
      </c>
      <c r="H15" s="95">
        <f t="shared" si="2"/>
        <v>14</v>
      </c>
      <c r="I15" s="97">
        <v>6</v>
      </c>
      <c r="J15" s="97">
        <v>8</v>
      </c>
      <c r="K15" s="95">
        <f t="shared" si="3"/>
        <v>10</v>
      </c>
      <c r="L15" s="97">
        <v>8</v>
      </c>
      <c r="M15" s="97">
        <v>2</v>
      </c>
      <c r="N15" s="95">
        <f t="shared" si="4"/>
        <v>5</v>
      </c>
      <c r="O15" s="97">
        <v>4</v>
      </c>
      <c r="P15" s="97">
        <v>1</v>
      </c>
      <c r="Q15" s="95">
        <f t="shared" si="5"/>
        <v>117</v>
      </c>
      <c r="R15" s="97">
        <v>103</v>
      </c>
      <c r="S15" s="97">
        <v>14</v>
      </c>
      <c r="T15" s="95">
        <f t="shared" si="6"/>
        <v>5</v>
      </c>
      <c r="U15" s="97">
        <v>3</v>
      </c>
      <c r="V15" s="97">
        <v>2</v>
      </c>
      <c r="W15" s="95">
        <f t="shared" si="7"/>
        <v>1</v>
      </c>
      <c r="X15" s="97">
        <v>1</v>
      </c>
      <c r="Y15" s="97">
        <v>0</v>
      </c>
      <c r="Z15" s="95">
        <f t="shared" si="8"/>
        <v>0</v>
      </c>
      <c r="AA15" s="97">
        <v>0</v>
      </c>
      <c r="AB15" s="97">
        <v>0</v>
      </c>
      <c r="AC15" s="97">
        <f t="shared" si="11"/>
        <v>0</v>
      </c>
      <c r="AD15" s="97">
        <v>0</v>
      </c>
      <c r="AE15" s="97">
        <v>0</v>
      </c>
      <c r="AG15" s="86" t="s">
        <v>261</v>
      </c>
    </row>
    <row r="16" spans="1:31" ht="12" customHeight="1">
      <c r="A16" s="96" t="s">
        <v>25</v>
      </c>
      <c r="B16" s="94">
        <f t="shared" si="9"/>
        <v>238</v>
      </c>
      <c r="C16" s="95">
        <f t="shared" si="10"/>
        <v>81</v>
      </c>
      <c r="D16" s="95">
        <f t="shared" si="10"/>
        <v>157</v>
      </c>
      <c r="E16" s="95">
        <f t="shared" si="1"/>
        <v>28</v>
      </c>
      <c r="F16" s="97">
        <v>13</v>
      </c>
      <c r="G16" s="97">
        <v>15</v>
      </c>
      <c r="H16" s="95">
        <f t="shared" si="2"/>
        <v>39</v>
      </c>
      <c r="I16" s="97">
        <v>3</v>
      </c>
      <c r="J16" s="97">
        <v>36</v>
      </c>
      <c r="K16" s="95">
        <f t="shared" si="3"/>
        <v>3</v>
      </c>
      <c r="L16" s="97">
        <v>0</v>
      </c>
      <c r="M16" s="97">
        <v>3</v>
      </c>
      <c r="N16" s="95">
        <f t="shared" si="4"/>
        <v>0</v>
      </c>
      <c r="O16" s="97">
        <v>0</v>
      </c>
      <c r="P16" s="97">
        <v>0</v>
      </c>
      <c r="Q16" s="95">
        <f t="shared" si="5"/>
        <v>138</v>
      </c>
      <c r="R16" s="97">
        <v>53</v>
      </c>
      <c r="S16" s="97">
        <v>85</v>
      </c>
      <c r="T16" s="95">
        <f t="shared" si="6"/>
        <v>16</v>
      </c>
      <c r="U16" s="97">
        <v>6</v>
      </c>
      <c r="V16" s="97">
        <v>10</v>
      </c>
      <c r="W16" s="95">
        <f t="shared" si="7"/>
        <v>14</v>
      </c>
      <c r="X16" s="97">
        <v>6</v>
      </c>
      <c r="Y16" s="97">
        <v>8</v>
      </c>
      <c r="Z16" s="95">
        <f t="shared" si="8"/>
        <v>0</v>
      </c>
      <c r="AA16" s="97">
        <v>0</v>
      </c>
      <c r="AB16" s="97">
        <v>0</v>
      </c>
      <c r="AC16" s="97">
        <f t="shared" si="11"/>
        <v>0</v>
      </c>
      <c r="AD16" s="97">
        <v>0</v>
      </c>
      <c r="AE16" s="97">
        <v>0</v>
      </c>
    </row>
    <row r="17" spans="1:31" ht="12" customHeight="1">
      <c r="A17" s="96" t="s">
        <v>26</v>
      </c>
      <c r="B17" s="94">
        <f t="shared" si="9"/>
        <v>35</v>
      </c>
      <c r="C17" s="95">
        <f t="shared" si="10"/>
        <v>0</v>
      </c>
      <c r="D17" s="95">
        <f t="shared" si="10"/>
        <v>35</v>
      </c>
      <c r="E17" s="95">
        <f t="shared" si="1"/>
        <v>34</v>
      </c>
      <c r="F17" s="97">
        <v>0</v>
      </c>
      <c r="G17" s="97">
        <v>34</v>
      </c>
      <c r="H17" s="95">
        <f t="shared" si="2"/>
        <v>0</v>
      </c>
      <c r="I17" s="97">
        <v>0</v>
      </c>
      <c r="J17" s="97">
        <v>0</v>
      </c>
      <c r="K17" s="95">
        <f t="shared" si="3"/>
        <v>0</v>
      </c>
      <c r="L17" s="97">
        <v>0</v>
      </c>
      <c r="M17" s="97">
        <v>0</v>
      </c>
      <c r="N17" s="95">
        <f t="shared" si="4"/>
        <v>0</v>
      </c>
      <c r="O17" s="97">
        <v>0</v>
      </c>
      <c r="P17" s="97">
        <v>0</v>
      </c>
      <c r="Q17" s="95">
        <f t="shared" si="5"/>
        <v>0</v>
      </c>
      <c r="R17" s="97">
        <v>0</v>
      </c>
      <c r="S17" s="97">
        <v>0</v>
      </c>
      <c r="T17" s="95">
        <f t="shared" si="6"/>
        <v>0</v>
      </c>
      <c r="U17" s="97">
        <v>0</v>
      </c>
      <c r="V17" s="97">
        <v>0</v>
      </c>
      <c r="W17" s="95">
        <f t="shared" si="7"/>
        <v>1</v>
      </c>
      <c r="X17" s="97">
        <v>0</v>
      </c>
      <c r="Y17" s="97">
        <v>1</v>
      </c>
      <c r="Z17" s="95">
        <f t="shared" si="8"/>
        <v>0</v>
      </c>
      <c r="AA17" s="97">
        <v>0</v>
      </c>
      <c r="AB17" s="97">
        <v>0</v>
      </c>
      <c r="AC17" s="97">
        <f t="shared" si="11"/>
        <v>0</v>
      </c>
      <c r="AD17" s="97">
        <v>0</v>
      </c>
      <c r="AE17" s="97">
        <v>0</v>
      </c>
    </row>
    <row r="18" spans="1:31" ht="12" customHeight="1">
      <c r="A18" s="96" t="s">
        <v>192</v>
      </c>
      <c r="B18" s="94">
        <f>C18+D18</f>
        <v>0</v>
      </c>
      <c r="C18" s="95">
        <f>F18+I18+L18+O18+R18+U18+X18+AA18</f>
        <v>0</v>
      </c>
      <c r="D18" s="95">
        <f>G18+J18+M18+P18+S18+V18+Y18+AB18</f>
        <v>0</v>
      </c>
      <c r="E18" s="95">
        <f>F18+G18</f>
        <v>0</v>
      </c>
      <c r="F18" s="97">
        <v>0</v>
      </c>
      <c r="G18" s="97">
        <v>0</v>
      </c>
      <c r="H18" s="95">
        <f t="shared" si="2"/>
        <v>0</v>
      </c>
      <c r="I18" s="97">
        <v>0</v>
      </c>
      <c r="J18" s="97">
        <v>0</v>
      </c>
      <c r="K18" s="95">
        <f t="shared" si="3"/>
        <v>0</v>
      </c>
      <c r="L18" s="97">
        <v>0</v>
      </c>
      <c r="M18" s="97">
        <v>0</v>
      </c>
      <c r="N18" s="95">
        <f t="shared" si="4"/>
        <v>0</v>
      </c>
      <c r="O18" s="97">
        <v>0</v>
      </c>
      <c r="P18" s="97">
        <v>0</v>
      </c>
      <c r="Q18" s="95">
        <f t="shared" si="5"/>
        <v>0</v>
      </c>
      <c r="R18" s="97">
        <v>0</v>
      </c>
      <c r="S18" s="97">
        <v>0</v>
      </c>
      <c r="T18" s="95">
        <f t="shared" si="6"/>
        <v>0</v>
      </c>
      <c r="U18" s="97">
        <v>0</v>
      </c>
      <c r="V18" s="97">
        <v>0</v>
      </c>
      <c r="W18" s="95">
        <f t="shared" si="7"/>
        <v>0</v>
      </c>
      <c r="X18" s="97">
        <v>0</v>
      </c>
      <c r="Y18" s="97">
        <v>0</v>
      </c>
      <c r="Z18" s="95">
        <f t="shared" si="8"/>
        <v>0</v>
      </c>
      <c r="AA18" s="97">
        <v>0</v>
      </c>
      <c r="AB18" s="97">
        <v>0</v>
      </c>
      <c r="AC18" s="97">
        <f t="shared" si="11"/>
        <v>0</v>
      </c>
      <c r="AD18" s="97">
        <v>0</v>
      </c>
      <c r="AE18" s="97">
        <v>0</v>
      </c>
    </row>
    <row r="19" spans="1:31" ht="12" customHeight="1">
      <c r="A19" s="96" t="s">
        <v>193</v>
      </c>
      <c r="B19" s="94">
        <f>C19+D19</f>
        <v>0</v>
      </c>
      <c r="C19" s="95">
        <f>F19+I19+L19+O19+R19+U19+X19+AA19</f>
        <v>0</v>
      </c>
      <c r="D19" s="95">
        <f>G19+J19+M19+P19+S19+V19+Y19+AB19</f>
        <v>0</v>
      </c>
      <c r="E19" s="95">
        <f>F19+G19</f>
        <v>0</v>
      </c>
      <c r="F19" s="97">
        <v>0</v>
      </c>
      <c r="G19" s="97">
        <v>0</v>
      </c>
      <c r="H19" s="95">
        <f t="shared" si="2"/>
        <v>0</v>
      </c>
      <c r="I19" s="97">
        <v>0</v>
      </c>
      <c r="J19" s="97">
        <v>0</v>
      </c>
      <c r="K19" s="95">
        <f t="shared" si="3"/>
        <v>0</v>
      </c>
      <c r="L19" s="97">
        <v>0</v>
      </c>
      <c r="M19" s="97">
        <v>0</v>
      </c>
      <c r="N19" s="95">
        <f t="shared" si="4"/>
        <v>0</v>
      </c>
      <c r="O19" s="97">
        <v>0</v>
      </c>
      <c r="P19" s="97">
        <v>0</v>
      </c>
      <c r="Q19" s="95">
        <f t="shared" si="5"/>
        <v>0</v>
      </c>
      <c r="R19" s="97">
        <v>0</v>
      </c>
      <c r="S19" s="97">
        <v>0</v>
      </c>
      <c r="T19" s="95">
        <f t="shared" si="6"/>
        <v>0</v>
      </c>
      <c r="U19" s="97">
        <v>0</v>
      </c>
      <c r="V19" s="97">
        <v>0</v>
      </c>
      <c r="W19" s="95">
        <f t="shared" si="7"/>
        <v>0</v>
      </c>
      <c r="X19" s="97">
        <v>0</v>
      </c>
      <c r="Y19" s="97">
        <v>0</v>
      </c>
      <c r="Z19" s="95">
        <f t="shared" si="8"/>
        <v>0</v>
      </c>
      <c r="AA19" s="97">
        <v>0</v>
      </c>
      <c r="AB19" s="97">
        <v>0</v>
      </c>
      <c r="AC19" s="97">
        <f t="shared" si="11"/>
        <v>0</v>
      </c>
      <c r="AD19" s="97">
        <v>0</v>
      </c>
      <c r="AE19" s="97">
        <v>0</v>
      </c>
    </row>
    <row r="20" spans="1:31" ht="12" customHeight="1">
      <c r="A20" s="96" t="s">
        <v>27</v>
      </c>
      <c r="B20" s="94">
        <f t="shared" si="9"/>
        <v>504</v>
      </c>
      <c r="C20" s="95">
        <f t="shared" si="10"/>
        <v>233</v>
      </c>
      <c r="D20" s="95">
        <f t="shared" si="10"/>
        <v>271</v>
      </c>
      <c r="E20" s="95">
        <f t="shared" si="1"/>
        <v>319</v>
      </c>
      <c r="F20" s="97">
        <v>151</v>
      </c>
      <c r="G20" s="97">
        <v>168</v>
      </c>
      <c r="H20" s="95">
        <f t="shared" si="2"/>
        <v>45</v>
      </c>
      <c r="I20" s="97">
        <v>23</v>
      </c>
      <c r="J20" s="97">
        <v>22</v>
      </c>
      <c r="K20" s="95">
        <f t="shared" si="3"/>
        <v>63</v>
      </c>
      <c r="L20" s="97">
        <v>19</v>
      </c>
      <c r="M20" s="97">
        <v>44</v>
      </c>
      <c r="N20" s="95">
        <f t="shared" si="4"/>
        <v>2</v>
      </c>
      <c r="O20" s="97">
        <v>1</v>
      </c>
      <c r="P20" s="97">
        <v>1</v>
      </c>
      <c r="Q20" s="95">
        <f t="shared" si="5"/>
        <v>43</v>
      </c>
      <c r="R20" s="97">
        <v>26</v>
      </c>
      <c r="S20" s="97">
        <v>17</v>
      </c>
      <c r="T20" s="95">
        <f t="shared" si="6"/>
        <v>1</v>
      </c>
      <c r="U20" s="97">
        <v>1</v>
      </c>
      <c r="V20" s="97">
        <v>0</v>
      </c>
      <c r="W20" s="95">
        <f t="shared" si="7"/>
        <v>31</v>
      </c>
      <c r="X20" s="97">
        <v>12</v>
      </c>
      <c r="Y20" s="97">
        <v>19</v>
      </c>
      <c r="Z20" s="95">
        <f t="shared" si="8"/>
        <v>0</v>
      </c>
      <c r="AA20" s="97">
        <v>0</v>
      </c>
      <c r="AB20" s="97">
        <v>0</v>
      </c>
      <c r="AC20" s="97">
        <f t="shared" si="11"/>
        <v>0</v>
      </c>
      <c r="AD20" s="97">
        <v>0</v>
      </c>
      <c r="AE20" s="97">
        <v>0</v>
      </c>
    </row>
    <row r="21" spans="1:31" ht="12" customHeight="1">
      <c r="A21" s="96" t="s">
        <v>28</v>
      </c>
      <c r="B21" s="94">
        <f>C21+D21</f>
        <v>856</v>
      </c>
      <c r="C21" s="95">
        <f t="shared" si="10"/>
        <v>355</v>
      </c>
      <c r="D21" s="95">
        <f t="shared" si="10"/>
        <v>501</v>
      </c>
      <c r="E21" s="95">
        <f>F21+G21</f>
        <v>189</v>
      </c>
      <c r="F21" s="97">
        <v>60</v>
      </c>
      <c r="G21" s="97">
        <v>129</v>
      </c>
      <c r="H21" s="95">
        <f>I21+J21</f>
        <v>198</v>
      </c>
      <c r="I21" s="97">
        <v>76</v>
      </c>
      <c r="J21" s="97">
        <v>122</v>
      </c>
      <c r="K21" s="95">
        <f>L21+M21</f>
        <v>42</v>
      </c>
      <c r="L21" s="97">
        <v>12</v>
      </c>
      <c r="M21" s="97">
        <v>30</v>
      </c>
      <c r="N21" s="95">
        <f>O21+P21</f>
        <v>17</v>
      </c>
      <c r="O21" s="97">
        <v>14</v>
      </c>
      <c r="P21" s="97">
        <v>3</v>
      </c>
      <c r="Q21" s="95">
        <f>R21+S21</f>
        <v>371</v>
      </c>
      <c r="R21" s="97">
        <v>181</v>
      </c>
      <c r="S21" s="97">
        <v>190</v>
      </c>
      <c r="T21" s="95">
        <f t="shared" si="6"/>
        <v>10</v>
      </c>
      <c r="U21" s="97">
        <v>4</v>
      </c>
      <c r="V21" s="97">
        <v>6</v>
      </c>
      <c r="W21" s="95">
        <f>X21+Y21</f>
        <v>29</v>
      </c>
      <c r="X21" s="97">
        <v>8</v>
      </c>
      <c r="Y21" s="97">
        <v>21</v>
      </c>
      <c r="Z21" s="95">
        <f>AA21+AB21</f>
        <v>0</v>
      </c>
      <c r="AA21" s="97">
        <v>0</v>
      </c>
      <c r="AB21" s="97">
        <v>0</v>
      </c>
      <c r="AC21" s="97">
        <f t="shared" si="11"/>
        <v>0</v>
      </c>
      <c r="AD21" s="97">
        <v>0</v>
      </c>
      <c r="AE21" s="97">
        <v>0</v>
      </c>
    </row>
    <row r="22" spans="1:31" ht="12" customHeight="1">
      <c r="A22" s="87"/>
      <c r="B22" s="88"/>
      <c r="C22" s="87"/>
      <c r="D22" s="87"/>
      <c r="E22" s="87"/>
      <c r="F22" s="128" t="s">
        <v>10</v>
      </c>
      <c r="G22" s="97"/>
      <c r="H22" s="87"/>
      <c r="I22" s="97"/>
      <c r="J22" s="97"/>
      <c r="K22" s="87"/>
      <c r="L22" s="97"/>
      <c r="M22" s="97"/>
      <c r="N22" s="87"/>
      <c r="O22" s="97"/>
      <c r="P22" s="97"/>
      <c r="Q22" s="87"/>
      <c r="R22" s="97"/>
      <c r="S22" s="97"/>
      <c r="T22" s="95"/>
      <c r="U22" s="97"/>
      <c r="V22" s="97"/>
      <c r="W22" s="87"/>
      <c r="X22" s="97"/>
      <c r="Y22" s="97"/>
      <c r="Z22" s="87"/>
      <c r="AA22" s="97"/>
      <c r="AB22" s="97"/>
      <c r="AC22" s="97"/>
      <c r="AD22" s="97"/>
      <c r="AE22" s="97"/>
    </row>
    <row r="23" spans="1:31" ht="12" customHeight="1">
      <c r="A23" s="93" t="s">
        <v>218</v>
      </c>
      <c r="B23" s="94">
        <f>SUM(B24:B27)</f>
        <v>439</v>
      </c>
      <c r="C23" s="95">
        <f t="shared" si="10"/>
        <v>263</v>
      </c>
      <c r="D23" s="95">
        <f t="shared" si="10"/>
        <v>176</v>
      </c>
      <c r="E23" s="95">
        <f>F23+G23</f>
        <v>36</v>
      </c>
      <c r="F23" s="95">
        <f>SUM(F24:F27)</f>
        <v>25</v>
      </c>
      <c r="G23" s="95">
        <f>SUM(G24:G27)</f>
        <v>11</v>
      </c>
      <c r="H23" s="95">
        <f>I23+J23</f>
        <v>43</v>
      </c>
      <c r="I23" s="95">
        <f>SUM(I24:I27)</f>
        <v>21</v>
      </c>
      <c r="J23" s="95">
        <f>SUM(J24:J27)</f>
        <v>22</v>
      </c>
      <c r="K23" s="95">
        <f>L23+M23</f>
        <v>12</v>
      </c>
      <c r="L23" s="95">
        <f>SUM(L24:L27)</f>
        <v>5</v>
      </c>
      <c r="M23" s="95">
        <f>SUM(M24:M27)</f>
        <v>7</v>
      </c>
      <c r="N23" s="95">
        <f>O23+P23</f>
        <v>12</v>
      </c>
      <c r="O23" s="95">
        <f>SUM(O24:O27)</f>
        <v>11</v>
      </c>
      <c r="P23" s="95">
        <f>SUM(P24:P27)</f>
        <v>1</v>
      </c>
      <c r="Q23" s="95">
        <f>R23+S23</f>
        <v>198</v>
      </c>
      <c r="R23" s="95">
        <f>SUM(R24:R27)</f>
        <v>123</v>
      </c>
      <c r="S23" s="95">
        <f>SUM(S24:S27)</f>
        <v>75</v>
      </c>
      <c r="T23" s="95">
        <f>U23+V23</f>
        <v>78</v>
      </c>
      <c r="U23" s="95">
        <f>SUM(U24:U27)</f>
        <v>41</v>
      </c>
      <c r="V23" s="95">
        <f>SUM(V24:V27)</f>
        <v>37</v>
      </c>
      <c r="W23" s="95">
        <f>X23+Y23</f>
        <v>60</v>
      </c>
      <c r="X23" s="95">
        <f>SUM(X24:X27)</f>
        <v>37</v>
      </c>
      <c r="Y23" s="95">
        <f>SUM(Y24:Y27)</f>
        <v>23</v>
      </c>
      <c r="Z23" s="95">
        <f>AA23+AB23</f>
        <v>0</v>
      </c>
      <c r="AA23" s="95">
        <f>SUM(AA24:AA27)</f>
        <v>0</v>
      </c>
      <c r="AB23" s="95">
        <f>SUM(AB24:AB27)</f>
        <v>0</v>
      </c>
      <c r="AC23" s="95">
        <f>SUM(AC24:AC27)</f>
        <v>2</v>
      </c>
      <c r="AD23" s="95">
        <f>SUM(AD24:AD27)</f>
        <v>0</v>
      </c>
      <c r="AE23" s="95">
        <f>SUM(AE24:AE27)</f>
        <v>2</v>
      </c>
    </row>
    <row r="24" spans="1:31" ht="12" customHeight="1">
      <c r="A24" s="96" t="s">
        <v>20</v>
      </c>
      <c r="B24" s="94">
        <f>C24+D24</f>
        <v>338</v>
      </c>
      <c r="C24" s="95">
        <f t="shared" si="10"/>
        <v>175</v>
      </c>
      <c r="D24" s="95">
        <f t="shared" si="10"/>
        <v>163</v>
      </c>
      <c r="E24" s="95">
        <f>F24+G24</f>
        <v>29</v>
      </c>
      <c r="F24" s="97">
        <v>19</v>
      </c>
      <c r="G24" s="97">
        <v>10</v>
      </c>
      <c r="H24" s="95">
        <f>I24+J24</f>
        <v>39</v>
      </c>
      <c r="I24" s="97">
        <v>17</v>
      </c>
      <c r="J24" s="97">
        <v>22</v>
      </c>
      <c r="K24" s="95">
        <f>L24+M24</f>
        <v>11</v>
      </c>
      <c r="L24" s="97">
        <v>4</v>
      </c>
      <c r="M24" s="97">
        <v>7</v>
      </c>
      <c r="N24" s="95">
        <f>O24+P24</f>
        <v>8</v>
      </c>
      <c r="O24" s="97">
        <v>7</v>
      </c>
      <c r="P24" s="97">
        <v>1</v>
      </c>
      <c r="Q24" s="95">
        <f>R24+S24</f>
        <v>146</v>
      </c>
      <c r="R24" s="97">
        <v>74</v>
      </c>
      <c r="S24" s="97">
        <v>72</v>
      </c>
      <c r="T24" s="95">
        <f>U24+V24</f>
        <v>60</v>
      </c>
      <c r="U24" s="97">
        <v>29</v>
      </c>
      <c r="V24" s="97">
        <v>31</v>
      </c>
      <c r="W24" s="95">
        <f>X24+Y24</f>
        <v>45</v>
      </c>
      <c r="X24" s="97">
        <v>25</v>
      </c>
      <c r="Y24" s="97">
        <v>20</v>
      </c>
      <c r="Z24" s="95">
        <f>AA24+AB24</f>
        <v>0</v>
      </c>
      <c r="AA24" s="97">
        <v>0</v>
      </c>
      <c r="AB24" s="97">
        <v>0</v>
      </c>
      <c r="AC24" s="97">
        <f>SUM(AD24:AE24)</f>
        <v>2</v>
      </c>
      <c r="AD24" s="97">
        <v>0</v>
      </c>
      <c r="AE24" s="97">
        <v>2</v>
      </c>
    </row>
    <row r="25" spans="1:31" ht="12" customHeight="1">
      <c r="A25" s="96" t="s">
        <v>21</v>
      </c>
      <c r="B25" s="94">
        <f>C25+D25</f>
        <v>0</v>
      </c>
      <c r="C25" s="95">
        <f t="shared" si="10"/>
        <v>0</v>
      </c>
      <c r="D25" s="95">
        <f t="shared" si="10"/>
        <v>0</v>
      </c>
      <c r="E25" s="95">
        <f>F25+G25</f>
        <v>0</v>
      </c>
      <c r="F25" s="97">
        <v>0</v>
      </c>
      <c r="G25" s="97">
        <v>0</v>
      </c>
      <c r="H25" s="95">
        <f>I25+J25</f>
        <v>0</v>
      </c>
      <c r="I25" s="97">
        <v>0</v>
      </c>
      <c r="J25" s="97">
        <v>0</v>
      </c>
      <c r="K25" s="95">
        <f>L25+M25</f>
        <v>0</v>
      </c>
      <c r="L25" s="97">
        <v>0</v>
      </c>
      <c r="M25" s="97">
        <v>0</v>
      </c>
      <c r="N25" s="95">
        <f>O25+P25</f>
        <v>0</v>
      </c>
      <c r="O25" s="97">
        <v>0</v>
      </c>
      <c r="P25" s="97">
        <v>0</v>
      </c>
      <c r="Q25" s="95">
        <f>R25+S25</f>
        <v>0</v>
      </c>
      <c r="R25" s="97">
        <v>0</v>
      </c>
      <c r="S25" s="97">
        <v>0</v>
      </c>
      <c r="T25" s="95">
        <f>U25+V25</f>
        <v>0</v>
      </c>
      <c r="U25" s="97">
        <v>0</v>
      </c>
      <c r="V25" s="97">
        <v>0</v>
      </c>
      <c r="W25" s="95">
        <f>X25+Y25</f>
        <v>0</v>
      </c>
      <c r="X25" s="97">
        <v>0</v>
      </c>
      <c r="Y25" s="97">
        <v>0</v>
      </c>
      <c r="Z25" s="95">
        <f>AA25+AB25</f>
        <v>0</v>
      </c>
      <c r="AA25" s="97">
        <v>0</v>
      </c>
      <c r="AB25" s="97">
        <v>0</v>
      </c>
      <c r="AC25" s="97">
        <f>SUM(AD25:AE25)</f>
        <v>0</v>
      </c>
      <c r="AD25" s="97">
        <v>0</v>
      </c>
      <c r="AE25" s="97">
        <v>0</v>
      </c>
    </row>
    <row r="26" spans="1:31" ht="12" customHeight="1">
      <c r="A26" s="96" t="s">
        <v>22</v>
      </c>
      <c r="B26" s="94">
        <f>C26+D26</f>
        <v>85</v>
      </c>
      <c r="C26" s="95">
        <f t="shared" si="10"/>
        <v>80</v>
      </c>
      <c r="D26" s="95">
        <f t="shared" si="10"/>
        <v>5</v>
      </c>
      <c r="E26" s="95">
        <f>F26+G26</f>
        <v>7</v>
      </c>
      <c r="F26" s="97">
        <v>6</v>
      </c>
      <c r="G26" s="97">
        <v>1</v>
      </c>
      <c r="H26" s="95">
        <f>I26+J26</f>
        <v>3</v>
      </c>
      <c r="I26" s="97">
        <v>3</v>
      </c>
      <c r="J26" s="97">
        <v>0</v>
      </c>
      <c r="K26" s="95">
        <f>L26+M26</f>
        <v>1</v>
      </c>
      <c r="L26" s="97">
        <v>1</v>
      </c>
      <c r="M26" s="97">
        <v>0</v>
      </c>
      <c r="N26" s="95">
        <f>O26+P26</f>
        <v>3</v>
      </c>
      <c r="O26" s="97">
        <v>3</v>
      </c>
      <c r="P26" s="97">
        <v>0</v>
      </c>
      <c r="Q26" s="95">
        <f>R26+S26</f>
        <v>46</v>
      </c>
      <c r="R26" s="97">
        <v>45</v>
      </c>
      <c r="S26" s="97">
        <v>1</v>
      </c>
      <c r="T26" s="95">
        <f>U26+V26</f>
        <v>13</v>
      </c>
      <c r="U26" s="97">
        <v>10</v>
      </c>
      <c r="V26" s="97">
        <v>3</v>
      </c>
      <c r="W26" s="95">
        <f>X26+Y26</f>
        <v>12</v>
      </c>
      <c r="X26" s="97">
        <v>12</v>
      </c>
      <c r="Y26" s="97">
        <v>0</v>
      </c>
      <c r="Z26" s="95">
        <f>AA26+AB26</f>
        <v>0</v>
      </c>
      <c r="AA26" s="97">
        <v>0</v>
      </c>
      <c r="AB26" s="97">
        <v>0</v>
      </c>
      <c r="AC26" s="97">
        <f>SUM(AD26:AE26)</f>
        <v>0</v>
      </c>
      <c r="AD26" s="97">
        <v>0</v>
      </c>
      <c r="AE26" s="97">
        <v>0</v>
      </c>
    </row>
    <row r="27" spans="1:31" ht="12" customHeight="1">
      <c r="A27" s="96" t="s">
        <v>23</v>
      </c>
      <c r="B27" s="94">
        <f>C27+D27</f>
        <v>16</v>
      </c>
      <c r="C27" s="95">
        <f t="shared" si="10"/>
        <v>8</v>
      </c>
      <c r="D27" s="95">
        <f t="shared" si="10"/>
        <v>8</v>
      </c>
      <c r="E27" s="95">
        <f>F27+G27</f>
        <v>0</v>
      </c>
      <c r="F27" s="97">
        <v>0</v>
      </c>
      <c r="G27" s="97">
        <v>0</v>
      </c>
      <c r="H27" s="95">
        <f>I27+J27</f>
        <v>1</v>
      </c>
      <c r="I27" s="97">
        <v>1</v>
      </c>
      <c r="J27" s="97">
        <v>0</v>
      </c>
      <c r="K27" s="95">
        <f>L27+M27</f>
        <v>0</v>
      </c>
      <c r="L27" s="97">
        <v>0</v>
      </c>
      <c r="M27" s="97">
        <v>0</v>
      </c>
      <c r="N27" s="95">
        <f>O27+P27</f>
        <v>1</v>
      </c>
      <c r="O27" s="97">
        <v>1</v>
      </c>
      <c r="P27" s="97">
        <v>0</v>
      </c>
      <c r="Q27" s="95">
        <f>R27+S27</f>
        <v>6</v>
      </c>
      <c r="R27" s="97">
        <v>4</v>
      </c>
      <c r="S27" s="97">
        <v>2</v>
      </c>
      <c r="T27" s="95">
        <f>U27+V27</f>
        <v>5</v>
      </c>
      <c r="U27" s="97">
        <v>2</v>
      </c>
      <c r="V27" s="97">
        <v>3</v>
      </c>
      <c r="W27" s="95">
        <f>X27+Y27</f>
        <v>3</v>
      </c>
      <c r="X27" s="97">
        <v>0</v>
      </c>
      <c r="Y27" s="97">
        <v>3</v>
      </c>
      <c r="Z27" s="95">
        <f>AA27+AB27</f>
        <v>0</v>
      </c>
      <c r="AA27" s="97">
        <v>0</v>
      </c>
      <c r="AB27" s="97">
        <v>0</v>
      </c>
      <c r="AC27" s="97">
        <f>SUM(AD27:AE27)</f>
        <v>0</v>
      </c>
      <c r="AD27" s="97">
        <v>0</v>
      </c>
      <c r="AE27" s="97">
        <v>0</v>
      </c>
    </row>
    <row r="28" spans="1:31" ht="12" customHeight="1">
      <c r="A28" s="98"/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ht="15" customHeight="1">
      <c r="A29" s="87"/>
    </row>
    <row r="30" ht="15" customHeight="1">
      <c r="A30" s="87"/>
    </row>
    <row r="31" spans="1:31" ht="15" customHeight="1">
      <c r="A31" s="111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</row>
    <row r="32" ht="15" customHeight="1">
      <c r="A32" s="87"/>
    </row>
    <row r="33" ht="15" customHeight="1">
      <c r="A33" s="87"/>
    </row>
    <row r="34" ht="15" customHeight="1">
      <c r="A34" s="87"/>
    </row>
    <row r="35" ht="15" customHeight="1">
      <c r="A35" s="87"/>
    </row>
    <row r="37" ht="15" customHeight="1" hidden="1"/>
    <row r="38" spans="1:31" ht="15" customHeight="1">
      <c r="A38" s="343" t="s">
        <v>284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1"/>
      <c r="AB38" s="100"/>
      <c r="AC38" s="101"/>
      <c r="AD38" s="101"/>
      <c r="AE38" s="101"/>
    </row>
    <row r="39" spans="1:32" ht="15" customHeight="1">
      <c r="A39" s="102" t="s">
        <v>4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 t="s">
        <v>211</v>
      </c>
      <c r="R39" s="103"/>
      <c r="S39" s="103"/>
      <c r="T39" s="103"/>
      <c r="U39" s="103"/>
      <c r="V39" s="103"/>
      <c r="W39" s="103"/>
      <c r="X39" s="103"/>
      <c r="Y39" s="103"/>
      <c r="Z39" s="103"/>
      <c r="AA39" s="102"/>
      <c r="AB39" s="104"/>
      <c r="AC39" s="104"/>
      <c r="AD39" s="101"/>
      <c r="AE39" s="104" t="s">
        <v>2</v>
      </c>
      <c r="AF39" s="101"/>
    </row>
    <row r="40" spans="1:31" ht="15" customHeight="1">
      <c r="A40" s="344" t="s">
        <v>18</v>
      </c>
      <c r="B40" s="346" t="s">
        <v>183</v>
      </c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31" t="s">
        <v>184</v>
      </c>
      <c r="R40" s="351"/>
      <c r="S40" s="351"/>
      <c r="T40" s="351"/>
      <c r="U40" s="351"/>
      <c r="V40" s="351"/>
      <c r="W40" s="352"/>
      <c r="X40" s="353" t="s">
        <v>16</v>
      </c>
      <c r="Y40" s="353"/>
      <c r="Z40" s="353"/>
      <c r="AA40" s="353"/>
      <c r="AB40" s="353"/>
      <c r="AC40" s="353"/>
      <c r="AD40" s="353"/>
      <c r="AE40" s="353"/>
    </row>
    <row r="41" spans="1:34" ht="15" customHeight="1">
      <c r="A41" s="345"/>
      <c r="B41" s="354" t="s">
        <v>0</v>
      </c>
      <c r="C41" s="353"/>
      <c r="D41" s="344"/>
      <c r="E41" s="354" t="s">
        <v>219</v>
      </c>
      <c r="F41" s="344"/>
      <c r="G41" s="312" t="s">
        <v>220</v>
      </c>
      <c r="H41" s="312"/>
      <c r="I41" s="356" t="s">
        <v>17</v>
      </c>
      <c r="J41" s="357"/>
      <c r="K41" s="356" t="s">
        <v>17</v>
      </c>
      <c r="L41" s="357"/>
      <c r="M41" s="354" t="s">
        <v>221</v>
      </c>
      <c r="N41" s="344"/>
      <c r="O41" s="358" t="s">
        <v>285</v>
      </c>
      <c r="P41" s="359"/>
      <c r="Q41" s="354" t="s">
        <v>87</v>
      </c>
      <c r="R41" s="353"/>
      <c r="S41" s="344"/>
      <c r="T41" s="331" t="s">
        <v>166</v>
      </c>
      <c r="U41" s="332"/>
      <c r="V41" s="302" t="s">
        <v>90</v>
      </c>
      <c r="W41" s="303"/>
      <c r="X41" s="306" t="s">
        <v>105</v>
      </c>
      <c r="Y41" s="307"/>
      <c r="Z41" s="307"/>
      <c r="AA41" s="308"/>
      <c r="AB41" s="362" t="s">
        <v>185</v>
      </c>
      <c r="AC41" s="363"/>
      <c r="AD41" s="363"/>
      <c r="AE41" s="364"/>
      <c r="AF41" s="105"/>
      <c r="AG41" s="105"/>
      <c r="AH41" s="105"/>
    </row>
    <row r="42" spans="1:34" ht="18" customHeight="1">
      <c r="A42" s="345"/>
      <c r="B42" s="309"/>
      <c r="C42" s="355"/>
      <c r="D42" s="310"/>
      <c r="E42" s="309" t="s">
        <v>222</v>
      </c>
      <c r="F42" s="310"/>
      <c r="G42" s="312" t="s">
        <v>223</v>
      </c>
      <c r="H42" s="312"/>
      <c r="I42" s="309" t="s">
        <v>224</v>
      </c>
      <c r="J42" s="310"/>
      <c r="K42" s="312" t="s">
        <v>225</v>
      </c>
      <c r="L42" s="312"/>
      <c r="M42" s="309" t="s">
        <v>226</v>
      </c>
      <c r="N42" s="310"/>
      <c r="O42" s="360"/>
      <c r="P42" s="361"/>
      <c r="Q42" s="309"/>
      <c r="R42" s="355"/>
      <c r="S42" s="310"/>
      <c r="T42" s="304"/>
      <c r="U42" s="333"/>
      <c r="V42" s="304"/>
      <c r="W42" s="305"/>
      <c r="X42" s="365" t="s">
        <v>104</v>
      </c>
      <c r="Y42" s="366"/>
      <c r="Z42" s="365" t="s">
        <v>167</v>
      </c>
      <c r="AA42" s="367"/>
      <c r="AB42" s="365" t="s">
        <v>104</v>
      </c>
      <c r="AC42" s="366"/>
      <c r="AD42" s="365" t="s">
        <v>167</v>
      </c>
      <c r="AE42" s="366"/>
      <c r="AF42" s="87"/>
      <c r="AG42" s="87"/>
      <c r="AH42" s="87"/>
    </row>
    <row r="43" spans="1:31" ht="18" customHeight="1">
      <c r="A43" s="310"/>
      <c r="B43" s="106" t="s">
        <v>0</v>
      </c>
      <c r="C43" s="110" t="s">
        <v>8</v>
      </c>
      <c r="D43" s="107" t="s">
        <v>1</v>
      </c>
      <c r="E43" s="110" t="s">
        <v>8</v>
      </c>
      <c r="F43" s="107" t="s">
        <v>1</v>
      </c>
      <c r="G43" s="109" t="s">
        <v>8</v>
      </c>
      <c r="H43" s="110" t="s">
        <v>1</v>
      </c>
      <c r="I43" s="107" t="s">
        <v>8</v>
      </c>
      <c r="J43" s="110" t="s">
        <v>1</v>
      </c>
      <c r="K43" s="109" t="s">
        <v>8</v>
      </c>
      <c r="L43" s="110" t="s">
        <v>1</v>
      </c>
      <c r="M43" s="107" t="s">
        <v>8</v>
      </c>
      <c r="N43" s="110" t="s">
        <v>1</v>
      </c>
      <c r="O43" s="109" t="s">
        <v>8</v>
      </c>
      <c r="P43" s="110" t="s">
        <v>1</v>
      </c>
      <c r="Q43" s="106" t="s">
        <v>0</v>
      </c>
      <c r="R43" s="110" t="s">
        <v>8</v>
      </c>
      <c r="S43" s="107" t="s">
        <v>1</v>
      </c>
      <c r="T43" s="110" t="s">
        <v>8</v>
      </c>
      <c r="U43" s="107" t="s">
        <v>1</v>
      </c>
      <c r="V43" s="110" t="s">
        <v>8</v>
      </c>
      <c r="W43" s="108" t="s">
        <v>1</v>
      </c>
      <c r="X43" s="107" t="s">
        <v>8</v>
      </c>
      <c r="Y43" s="110" t="s">
        <v>1</v>
      </c>
      <c r="Z43" s="106" t="s">
        <v>8</v>
      </c>
      <c r="AA43" s="110" t="s">
        <v>1</v>
      </c>
      <c r="AB43" s="106" t="s">
        <v>8</v>
      </c>
      <c r="AC43" s="109" t="s">
        <v>1</v>
      </c>
      <c r="AD43" s="110" t="s">
        <v>8</v>
      </c>
      <c r="AE43" s="107" t="s">
        <v>1</v>
      </c>
    </row>
    <row r="44" spans="1:36" ht="15" customHeight="1">
      <c r="A44" s="111"/>
      <c r="B44" s="112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G44" s="349"/>
      <c r="AH44" s="349"/>
      <c r="AI44" s="349"/>
      <c r="AJ44" s="349"/>
    </row>
    <row r="45" spans="1:44" ht="15" customHeight="1">
      <c r="A45" s="102" t="s">
        <v>245</v>
      </c>
      <c r="B45" s="121">
        <v>9762</v>
      </c>
      <c r="C45" s="122">
        <v>5016</v>
      </c>
      <c r="D45" s="122">
        <v>4746</v>
      </c>
      <c r="E45" s="122">
        <v>4927</v>
      </c>
      <c r="F45" s="122">
        <v>3935</v>
      </c>
      <c r="G45" s="122">
        <v>73</v>
      </c>
      <c r="H45" s="122">
        <v>770</v>
      </c>
      <c r="I45" s="122">
        <v>1</v>
      </c>
      <c r="J45" s="122">
        <v>3</v>
      </c>
      <c r="K45" s="122">
        <v>1</v>
      </c>
      <c r="L45" s="122">
        <v>0</v>
      </c>
      <c r="M45" s="122">
        <v>14</v>
      </c>
      <c r="N45" s="122">
        <v>38</v>
      </c>
      <c r="O45" s="122">
        <v>0</v>
      </c>
      <c r="P45" s="122">
        <v>0</v>
      </c>
      <c r="Q45" s="122">
        <v>1846</v>
      </c>
      <c r="R45" s="122">
        <v>1100</v>
      </c>
      <c r="S45" s="122">
        <v>746</v>
      </c>
      <c r="T45" s="122">
        <v>581</v>
      </c>
      <c r="U45" s="122">
        <v>474</v>
      </c>
      <c r="V45" s="122">
        <v>519</v>
      </c>
      <c r="W45" s="122">
        <v>272</v>
      </c>
      <c r="X45" s="122">
        <v>6010</v>
      </c>
      <c r="Y45" s="122">
        <v>4609</v>
      </c>
      <c r="Z45" s="122">
        <v>79</v>
      </c>
      <c r="AA45" s="122">
        <v>837</v>
      </c>
      <c r="AB45" s="111">
        <v>1394</v>
      </c>
      <c r="AC45" s="111">
        <v>589</v>
      </c>
      <c r="AD45" s="111">
        <v>44</v>
      </c>
      <c r="AE45" s="111">
        <v>57</v>
      </c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</row>
    <row r="46" spans="1:48" ht="15" customHeight="1">
      <c r="A46" s="114" t="s">
        <v>279</v>
      </c>
      <c r="B46" s="115">
        <f aca="true" t="shared" si="12" ref="B46:AE46">B48+B61</f>
        <v>9832</v>
      </c>
      <c r="C46" s="116">
        <f t="shared" si="12"/>
        <v>5028</v>
      </c>
      <c r="D46" s="116">
        <f t="shared" si="12"/>
        <v>4804</v>
      </c>
      <c r="E46" s="116">
        <f t="shared" si="12"/>
        <v>4936</v>
      </c>
      <c r="F46" s="116">
        <f t="shared" si="12"/>
        <v>4039</v>
      </c>
      <c r="G46" s="116">
        <f t="shared" si="12"/>
        <v>74</v>
      </c>
      <c r="H46" s="116">
        <f t="shared" si="12"/>
        <v>727</v>
      </c>
      <c r="I46" s="116">
        <f t="shared" si="12"/>
        <v>2</v>
      </c>
      <c r="J46" s="116">
        <f t="shared" si="12"/>
        <v>4</v>
      </c>
      <c r="K46" s="116">
        <f t="shared" si="12"/>
        <v>1</v>
      </c>
      <c r="L46" s="116">
        <f t="shared" si="12"/>
        <v>0</v>
      </c>
      <c r="M46" s="116">
        <f t="shared" si="12"/>
        <v>15</v>
      </c>
      <c r="N46" s="116">
        <f t="shared" si="12"/>
        <v>34</v>
      </c>
      <c r="O46" s="116">
        <f t="shared" si="12"/>
        <v>0</v>
      </c>
      <c r="P46" s="116">
        <f t="shared" si="12"/>
        <v>0</v>
      </c>
      <c r="Q46" s="116">
        <f>Q48+Q61</f>
        <v>1643</v>
      </c>
      <c r="R46" s="116">
        <f>R48+R61</f>
        <v>901</v>
      </c>
      <c r="S46" s="116">
        <f>S48+S61</f>
        <v>742</v>
      </c>
      <c r="T46" s="116">
        <f t="shared" si="12"/>
        <v>497</v>
      </c>
      <c r="U46" s="116">
        <f t="shared" si="12"/>
        <v>438</v>
      </c>
      <c r="V46" s="116">
        <f t="shared" si="12"/>
        <v>404</v>
      </c>
      <c r="W46" s="116">
        <f t="shared" si="12"/>
        <v>304</v>
      </c>
      <c r="X46" s="116">
        <f t="shared" si="12"/>
        <v>5900</v>
      </c>
      <c r="Y46" s="116">
        <f>Y48+Y61</f>
        <v>4576</v>
      </c>
      <c r="Z46" s="116">
        <f t="shared" si="12"/>
        <v>105</v>
      </c>
      <c r="AA46" s="116">
        <f t="shared" si="12"/>
        <v>749</v>
      </c>
      <c r="AB46" s="116">
        <f t="shared" si="12"/>
        <v>1242</v>
      </c>
      <c r="AC46" s="116">
        <f>AC48+AC61</f>
        <v>533</v>
      </c>
      <c r="AD46" s="116">
        <f t="shared" si="12"/>
        <v>2</v>
      </c>
      <c r="AE46" s="116">
        <f t="shared" si="12"/>
        <v>22</v>
      </c>
      <c r="AG46" s="349"/>
      <c r="AH46" s="349"/>
      <c r="AI46" s="349"/>
      <c r="AJ46" s="349"/>
      <c r="AK46" s="350"/>
      <c r="AL46" s="350"/>
      <c r="AM46" s="350"/>
      <c r="AN46" s="350"/>
      <c r="AO46" s="350"/>
      <c r="AP46" s="350"/>
      <c r="AQ46" s="350"/>
      <c r="AR46" s="350"/>
      <c r="AS46" s="113"/>
      <c r="AU46" s="113"/>
      <c r="AV46" s="113"/>
    </row>
    <row r="47" spans="1:44" s="92" customFormat="1" ht="15" customHeight="1">
      <c r="A47" s="111"/>
      <c r="B47" s="119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G47" s="117"/>
      <c r="AH47" s="117"/>
      <c r="AI47" s="117"/>
      <c r="AJ47" s="117"/>
      <c r="AK47" s="118"/>
      <c r="AL47" s="118"/>
      <c r="AM47" s="118"/>
      <c r="AN47" s="118"/>
      <c r="AO47" s="118"/>
      <c r="AP47" s="118"/>
      <c r="AQ47" s="118"/>
      <c r="AR47" s="118"/>
    </row>
    <row r="48" spans="1:31" ht="15" customHeight="1">
      <c r="A48" s="120" t="s">
        <v>19</v>
      </c>
      <c r="B48" s="121">
        <f>SUM(B49:B59)</f>
        <v>9796</v>
      </c>
      <c r="C48" s="122">
        <f>SUM(C49:C59)</f>
        <v>5003</v>
      </c>
      <c r="D48" s="122">
        <f>SUM(D49:D59)</f>
        <v>4793</v>
      </c>
      <c r="E48" s="122">
        <f>SUM(E49:E59)</f>
        <v>4913</v>
      </c>
      <c r="F48" s="122">
        <f aca="true" t="shared" si="13" ref="F48:AE48">SUM(F49:F59)</f>
        <v>4033</v>
      </c>
      <c r="G48" s="122">
        <f t="shared" si="13"/>
        <v>73</v>
      </c>
      <c r="H48" s="122">
        <f t="shared" si="13"/>
        <v>722</v>
      </c>
      <c r="I48" s="122">
        <f t="shared" si="13"/>
        <v>2</v>
      </c>
      <c r="J48" s="122">
        <f t="shared" si="13"/>
        <v>4</v>
      </c>
      <c r="K48" s="122">
        <f t="shared" si="13"/>
        <v>1</v>
      </c>
      <c r="L48" s="122">
        <f t="shared" si="13"/>
        <v>0</v>
      </c>
      <c r="M48" s="122">
        <f t="shared" si="13"/>
        <v>14</v>
      </c>
      <c r="N48" s="122">
        <f t="shared" si="13"/>
        <v>34</v>
      </c>
      <c r="O48" s="122">
        <f>SUM(O49:O59)</f>
        <v>0</v>
      </c>
      <c r="P48" s="122">
        <f t="shared" si="13"/>
        <v>0</v>
      </c>
      <c r="Q48" s="122">
        <f>SUM(Q49:Q59)</f>
        <v>1631</v>
      </c>
      <c r="R48" s="122">
        <f>SUM(R49:R59)</f>
        <v>896</v>
      </c>
      <c r="S48" s="122">
        <f>SUM(S49:S59)</f>
        <v>735</v>
      </c>
      <c r="T48" s="122">
        <f t="shared" si="13"/>
        <v>495</v>
      </c>
      <c r="U48" s="122">
        <f t="shared" si="13"/>
        <v>438</v>
      </c>
      <c r="V48" s="122">
        <f t="shared" si="13"/>
        <v>401</v>
      </c>
      <c r="W48" s="122">
        <f t="shared" si="13"/>
        <v>297</v>
      </c>
      <c r="X48" s="122">
        <f t="shared" si="13"/>
        <v>5871</v>
      </c>
      <c r="Y48" s="122">
        <f t="shared" si="13"/>
        <v>4570</v>
      </c>
      <c r="Z48" s="122">
        <f t="shared" si="13"/>
        <v>104</v>
      </c>
      <c r="AA48" s="122">
        <f t="shared" si="13"/>
        <v>743</v>
      </c>
      <c r="AB48" s="122">
        <f t="shared" si="13"/>
        <v>1239</v>
      </c>
      <c r="AC48" s="122">
        <f>SUM(AC49:AC59)</f>
        <v>532</v>
      </c>
      <c r="AD48" s="122">
        <f t="shared" si="13"/>
        <v>2</v>
      </c>
      <c r="AE48" s="122">
        <f t="shared" si="13"/>
        <v>22</v>
      </c>
    </row>
    <row r="49" spans="1:31" ht="15" customHeight="1">
      <c r="A49" s="105" t="s">
        <v>20</v>
      </c>
      <c r="B49" s="121">
        <f aca="true" t="shared" si="14" ref="B49:B58">C49+D49</f>
        <v>8362</v>
      </c>
      <c r="C49" s="122">
        <f aca="true" t="shared" si="15" ref="C49:D59">E49+G49+I49+K49+M49+O49</f>
        <v>4061</v>
      </c>
      <c r="D49" s="122">
        <f t="shared" si="15"/>
        <v>4301</v>
      </c>
      <c r="E49" s="123">
        <v>4008</v>
      </c>
      <c r="F49" s="123">
        <v>3686</v>
      </c>
      <c r="G49" s="123">
        <v>51</v>
      </c>
      <c r="H49" s="123">
        <v>612</v>
      </c>
      <c r="I49" s="123">
        <v>1</v>
      </c>
      <c r="J49" s="123">
        <v>3</v>
      </c>
      <c r="K49" s="123">
        <v>1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f>SUM(R49:S49)</f>
        <v>1339</v>
      </c>
      <c r="R49" s="123">
        <f>T49+V49</f>
        <v>761</v>
      </c>
      <c r="S49" s="123">
        <f>U49+W49</f>
        <v>578</v>
      </c>
      <c r="T49" s="123">
        <v>401</v>
      </c>
      <c r="U49" s="123">
        <v>357</v>
      </c>
      <c r="V49" s="123">
        <v>360</v>
      </c>
      <c r="W49" s="123">
        <v>221</v>
      </c>
      <c r="X49" s="123">
        <v>4920</v>
      </c>
      <c r="Y49" s="123">
        <v>4158</v>
      </c>
      <c r="Z49" s="123">
        <v>73</v>
      </c>
      <c r="AA49" s="123">
        <v>628</v>
      </c>
      <c r="AB49" s="111">
        <v>1157</v>
      </c>
      <c r="AC49" s="111">
        <v>456</v>
      </c>
      <c r="AD49" s="111">
        <v>2</v>
      </c>
      <c r="AE49" s="111">
        <v>22</v>
      </c>
    </row>
    <row r="50" spans="1:31" ht="15" customHeight="1">
      <c r="A50" s="105" t="s">
        <v>21</v>
      </c>
      <c r="B50" s="121">
        <f t="shared" si="14"/>
        <v>68</v>
      </c>
      <c r="C50" s="122">
        <f t="shared" si="15"/>
        <v>43</v>
      </c>
      <c r="D50" s="122">
        <f t="shared" si="15"/>
        <v>25</v>
      </c>
      <c r="E50" s="123">
        <v>39</v>
      </c>
      <c r="F50" s="123">
        <v>12</v>
      </c>
      <c r="G50" s="123">
        <v>4</v>
      </c>
      <c r="H50" s="123">
        <v>13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123">
        <v>0</v>
      </c>
      <c r="Q50" s="123">
        <f aca="true" t="shared" si="16" ref="Q50:Q59">SUM(R50:S50)</f>
        <v>4</v>
      </c>
      <c r="R50" s="123">
        <f aca="true" t="shared" si="17" ref="R50:S59">T50+V50</f>
        <v>0</v>
      </c>
      <c r="S50" s="123">
        <f t="shared" si="17"/>
        <v>4</v>
      </c>
      <c r="T50" s="123">
        <v>0</v>
      </c>
      <c r="U50" s="123">
        <v>1</v>
      </c>
      <c r="V50" s="123">
        <v>0</v>
      </c>
      <c r="W50" s="123">
        <v>3</v>
      </c>
      <c r="X50" s="123">
        <v>39</v>
      </c>
      <c r="Y50" s="123">
        <v>13</v>
      </c>
      <c r="Z50" s="123">
        <v>4</v>
      </c>
      <c r="AA50" s="123">
        <v>13</v>
      </c>
      <c r="AB50" s="111">
        <v>0</v>
      </c>
      <c r="AC50" s="111">
        <v>0</v>
      </c>
      <c r="AD50" s="111">
        <v>0</v>
      </c>
      <c r="AE50" s="111">
        <v>0</v>
      </c>
    </row>
    <row r="51" spans="1:31" ht="15" customHeight="1">
      <c r="A51" s="105" t="s">
        <v>22</v>
      </c>
      <c r="B51" s="121">
        <f t="shared" si="14"/>
        <v>411</v>
      </c>
      <c r="C51" s="122">
        <f t="shared" si="15"/>
        <v>381</v>
      </c>
      <c r="D51" s="122">
        <f t="shared" si="15"/>
        <v>30</v>
      </c>
      <c r="E51" s="123">
        <v>373</v>
      </c>
      <c r="F51" s="123">
        <v>28</v>
      </c>
      <c r="G51" s="123">
        <v>5</v>
      </c>
      <c r="H51" s="123">
        <v>2</v>
      </c>
      <c r="I51" s="123">
        <v>0</v>
      </c>
      <c r="J51" s="123">
        <v>0</v>
      </c>
      <c r="K51" s="123">
        <v>0</v>
      </c>
      <c r="L51" s="123">
        <v>0</v>
      </c>
      <c r="M51" s="123">
        <v>3</v>
      </c>
      <c r="N51" s="123">
        <v>0</v>
      </c>
      <c r="O51" s="123">
        <v>0</v>
      </c>
      <c r="P51" s="123">
        <v>0</v>
      </c>
      <c r="Q51" s="123">
        <f t="shared" si="16"/>
        <v>62</v>
      </c>
      <c r="R51" s="123">
        <f t="shared" si="17"/>
        <v>45</v>
      </c>
      <c r="S51" s="123">
        <f t="shared" si="17"/>
        <v>17</v>
      </c>
      <c r="T51" s="123">
        <v>41</v>
      </c>
      <c r="U51" s="123">
        <v>14</v>
      </c>
      <c r="V51" s="123">
        <v>4</v>
      </c>
      <c r="W51" s="123">
        <v>3</v>
      </c>
      <c r="X51" s="123">
        <v>374</v>
      </c>
      <c r="Y51" s="123">
        <v>28</v>
      </c>
      <c r="Z51" s="123">
        <v>8</v>
      </c>
      <c r="AA51" s="123">
        <v>2</v>
      </c>
      <c r="AB51" s="111">
        <v>18</v>
      </c>
      <c r="AC51" s="111">
        <v>2</v>
      </c>
      <c r="AD51" s="111">
        <v>0</v>
      </c>
      <c r="AE51" s="111">
        <v>0</v>
      </c>
    </row>
    <row r="52" spans="1:31" ht="15" customHeight="1">
      <c r="A52" s="105" t="s">
        <v>23</v>
      </c>
      <c r="B52" s="121">
        <f t="shared" si="14"/>
        <v>365</v>
      </c>
      <c r="C52" s="122">
        <f t="shared" si="15"/>
        <v>275</v>
      </c>
      <c r="D52" s="122">
        <f t="shared" si="15"/>
        <v>90</v>
      </c>
      <c r="E52" s="123">
        <v>272</v>
      </c>
      <c r="F52" s="123">
        <v>55</v>
      </c>
      <c r="G52" s="123">
        <v>2</v>
      </c>
      <c r="H52" s="123">
        <v>34</v>
      </c>
      <c r="I52" s="123">
        <v>1</v>
      </c>
      <c r="J52" s="123">
        <v>1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123">
        <v>0</v>
      </c>
      <c r="Q52" s="123">
        <f t="shared" si="16"/>
        <v>108</v>
      </c>
      <c r="R52" s="123">
        <f t="shared" si="17"/>
        <v>51</v>
      </c>
      <c r="S52" s="123">
        <f t="shared" si="17"/>
        <v>57</v>
      </c>
      <c r="T52" s="123">
        <v>37</v>
      </c>
      <c r="U52" s="123">
        <v>41</v>
      </c>
      <c r="V52" s="123">
        <v>14</v>
      </c>
      <c r="W52" s="123">
        <v>16</v>
      </c>
      <c r="X52" s="123">
        <v>280</v>
      </c>
      <c r="Y52" s="123">
        <v>56</v>
      </c>
      <c r="Z52" s="123">
        <v>8</v>
      </c>
      <c r="AA52" s="123">
        <v>36</v>
      </c>
      <c r="AB52" s="111">
        <v>4</v>
      </c>
      <c r="AC52" s="111">
        <v>3</v>
      </c>
      <c r="AD52" s="111">
        <v>0</v>
      </c>
      <c r="AE52" s="111">
        <v>0</v>
      </c>
    </row>
    <row r="53" spans="1:31" ht="15" customHeight="1">
      <c r="A53" s="105" t="s">
        <v>24</v>
      </c>
      <c r="B53" s="121">
        <f t="shared" si="14"/>
        <v>20</v>
      </c>
      <c r="C53" s="122">
        <f t="shared" si="15"/>
        <v>19</v>
      </c>
      <c r="D53" s="122">
        <f t="shared" si="15"/>
        <v>1</v>
      </c>
      <c r="E53" s="123">
        <v>8</v>
      </c>
      <c r="F53" s="123">
        <v>1</v>
      </c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11</v>
      </c>
      <c r="N53" s="123">
        <v>0</v>
      </c>
      <c r="O53" s="123">
        <v>0</v>
      </c>
      <c r="P53" s="123">
        <v>0</v>
      </c>
      <c r="Q53" s="123">
        <f t="shared" si="16"/>
        <v>10</v>
      </c>
      <c r="R53" s="123">
        <f t="shared" si="17"/>
        <v>8</v>
      </c>
      <c r="S53" s="123">
        <f t="shared" si="17"/>
        <v>2</v>
      </c>
      <c r="T53" s="123">
        <v>6</v>
      </c>
      <c r="U53" s="123">
        <v>0</v>
      </c>
      <c r="V53" s="123">
        <v>2</v>
      </c>
      <c r="W53" s="123">
        <v>2</v>
      </c>
      <c r="X53" s="123">
        <v>8</v>
      </c>
      <c r="Y53" s="123">
        <v>1</v>
      </c>
      <c r="Z53" s="123">
        <v>0</v>
      </c>
      <c r="AA53" s="123">
        <v>0</v>
      </c>
      <c r="AB53" s="111">
        <v>0</v>
      </c>
      <c r="AC53" s="111">
        <v>0</v>
      </c>
      <c r="AD53" s="111">
        <v>0</v>
      </c>
      <c r="AE53" s="111">
        <v>0</v>
      </c>
    </row>
    <row r="54" spans="1:31" ht="15" customHeight="1">
      <c r="A54" s="105" t="s">
        <v>25</v>
      </c>
      <c r="B54" s="121">
        <f t="shared" si="14"/>
        <v>28</v>
      </c>
      <c r="C54" s="122">
        <f t="shared" si="15"/>
        <v>13</v>
      </c>
      <c r="D54" s="122">
        <f t="shared" si="15"/>
        <v>15</v>
      </c>
      <c r="E54" s="123">
        <v>12</v>
      </c>
      <c r="F54" s="123">
        <v>8</v>
      </c>
      <c r="G54" s="123">
        <v>1</v>
      </c>
      <c r="H54" s="123">
        <v>7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123">
        <v>0</v>
      </c>
      <c r="Q54" s="123">
        <f t="shared" si="16"/>
        <v>3</v>
      </c>
      <c r="R54" s="123">
        <f t="shared" si="17"/>
        <v>0</v>
      </c>
      <c r="S54" s="123">
        <f t="shared" si="17"/>
        <v>3</v>
      </c>
      <c r="T54" s="123">
        <v>0</v>
      </c>
      <c r="U54" s="123">
        <v>0</v>
      </c>
      <c r="V54" s="123">
        <v>0</v>
      </c>
      <c r="W54" s="123">
        <v>3</v>
      </c>
      <c r="X54" s="123">
        <v>12</v>
      </c>
      <c r="Y54" s="123">
        <v>8</v>
      </c>
      <c r="Z54" s="123">
        <v>1</v>
      </c>
      <c r="AA54" s="123">
        <v>7</v>
      </c>
      <c r="AB54" s="111">
        <v>0</v>
      </c>
      <c r="AC54" s="111">
        <v>0</v>
      </c>
      <c r="AD54" s="111">
        <v>0</v>
      </c>
      <c r="AE54" s="111">
        <v>0</v>
      </c>
    </row>
    <row r="55" spans="1:31" ht="15" customHeight="1">
      <c r="A55" s="105" t="s">
        <v>26</v>
      </c>
      <c r="B55" s="121">
        <f t="shared" si="14"/>
        <v>34</v>
      </c>
      <c r="C55" s="122">
        <f t="shared" si="15"/>
        <v>0</v>
      </c>
      <c r="D55" s="122">
        <f t="shared" si="15"/>
        <v>34</v>
      </c>
      <c r="E55" s="123">
        <v>0</v>
      </c>
      <c r="F55" s="123">
        <v>0</v>
      </c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3">
        <v>34</v>
      </c>
      <c r="O55" s="123">
        <v>0</v>
      </c>
      <c r="P55" s="123">
        <v>0</v>
      </c>
      <c r="Q55" s="123">
        <f t="shared" si="16"/>
        <v>0</v>
      </c>
      <c r="R55" s="123">
        <f t="shared" si="17"/>
        <v>0</v>
      </c>
      <c r="S55" s="123">
        <f t="shared" si="17"/>
        <v>0</v>
      </c>
      <c r="T55" s="123">
        <v>0</v>
      </c>
      <c r="U55" s="123">
        <v>0</v>
      </c>
      <c r="V55" s="123">
        <v>0</v>
      </c>
      <c r="W55" s="123">
        <v>0</v>
      </c>
      <c r="X55" s="123">
        <v>0</v>
      </c>
      <c r="Y55" s="123">
        <v>0</v>
      </c>
      <c r="Z55" s="123">
        <v>0</v>
      </c>
      <c r="AA55" s="123">
        <v>0</v>
      </c>
      <c r="AB55" s="111">
        <v>0</v>
      </c>
      <c r="AC55" s="111">
        <v>0</v>
      </c>
      <c r="AD55" s="111">
        <v>0</v>
      </c>
      <c r="AE55" s="111">
        <v>0</v>
      </c>
    </row>
    <row r="56" spans="1:31" ht="15" customHeight="1">
      <c r="A56" s="105" t="s">
        <v>192</v>
      </c>
      <c r="B56" s="121">
        <f>C56+D56</f>
        <v>0</v>
      </c>
      <c r="C56" s="122">
        <f>E56+G56+I56+K56+M56+O56</f>
        <v>0</v>
      </c>
      <c r="D56" s="122">
        <f>F56+H56+J56+L56+N56+P56</f>
        <v>0</v>
      </c>
      <c r="E56" s="123">
        <v>0</v>
      </c>
      <c r="F56" s="123">
        <v>0</v>
      </c>
      <c r="G56" s="123">
        <v>0</v>
      </c>
      <c r="H56" s="123">
        <v>0</v>
      </c>
      <c r="I56" s="123">
        <v>0</v>
      </c>
      <c r="J56" s="123">
        <v>0</v>
      </c>
      <c r="K56" s="123">
        <v>0</v>
      </c>
      <c r="L56" s="123">
        <v>0</v>
      </c>
      <c r="M56" s="123">
        <v>0</v>
      </c>
      <c r="N56" s="123">
        <v>0</v>
      </c>
      <c r="O56" s="123">
        <v>0</v>
      </c>
      <c r="P56" s="123">
        <v>0</v>
      </c>
      <c r="Q56" s="123">
        <f>SUM(R56:S56)</f>
        <v>0</v>
      </c>
      <c r="R56" s="123">
        <f>T56+V56</f>
        <v>0</v>
      </c>
      <c r="S56" s="123">
        <f>U56+W56</f>
        <v>0</v>
      </c>
      <c r="T56" s="123">
        <v>0</v>
      </c>
      <c r="U56" s="123">
        <v>0</v>
      </c>
      <c r="V56" s="123">
        <v>0</v>
      </c>
      <c r="W56" s="123">
        <v>0</v>
      </c>
      <c r="X56" s="123">
        <v>0</v>
      </c>
      <c r="Y56" s="123">
        <v>0</v>
      </c>
      <c r="Z56" s="123">
        <v>0</v>
      </c>
      <c r="AA56" s="123">
        <v>0</v>
      </c>
      <c r="AB56" s="111">
        <v>0</v>
      </c>
      <c r="AC56" s="111">
        <v>0</v>
      </c>
      <c r="AD56" s="111">
        <v>0</v>
      </c>
      <c r="AE56" s="111">
        <v>0</v>
      </c>
    </row>
    <row r="57" spans="1:31" ht="15" customHeight="1">
      <c r="A57" s="105" t="s">
        <v>193</v>
      </c>
      <c r="B57" s="121">
        <f>C57+D57</f>
        <v>0</v>
      </c>
      <c r="C57" s="122">
        <f>E57+G57+I57+K57+M57+O57</f>
        <v>0</v>
      </c>
      <c r="D57" s="122">
        <f>F57+H57+J57+L57+N57+P57</f>
        <v>0</v>
      </c>
      <c r="E57" s="123">
        <v>0</v>
      </c>
      <c r="F57" s="123">
        <v>0</v>
      </c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123">
        <v>0</v>
      </c>
      <c r="P57" s="123">
        <v>0</v>
      </c>
      <c r="Q57" s="123">
        <f>SUM(R57:S57)</f>
        <v>0</v>
      </c>
      <c r="R57" s="123">
        <f>T57+V57</f>
        <v>0</v>
      </c>
      <c r="S57" s="123">
        <f>U57+W57</f>
        <v>0</v>
      </c>
      <c r="T57" s="123">
        <v>0</v>
      </c>
      <c r="U57" s="123">
        <v>0</v>
      </c>
      <c r="V57" s="123">
        <v>0</v>
      </c>
      <c r="W57" s="123">
        <v>0</v>
      </c>
      <c r="X57" s="123">
        <v>0</v>
      </c>
      <c r="Y57" s="123">
        <v>0</v>
      </c>
      <c r="Z57" s="123">
        <v>0</v>
      </c>
      <c r="AA57" s="123">
        <v>0</v>
      </c>
      <c r="AB57" s="111">
        <v>0</v>
      </c>
      <c r="AC57" s="111">
        <v>0</v>
      </c>
      <c r="AD57" s="111">
        <v>0</v>
      </c>
      <c r="AE57" s="111">
        <v>0</v>
      </c>
    </row>
    <row r="58" spans="1:31" ht="15" customHeight="1">
      <c r="A58" s="105" t="s">
        <v>27</v>
      </c>
      <c r="B58" s="121">
        <f t="shared" si="14"/>
        <v>319</v>
      </c>
      <c r="C58" s="122">
        <f t="shared" si="15"/>
        <v>151</v>
      </c>
      <c r="D58" s="122">
        <f t="shared" si="15"/>
        <v>168</v>
      </c>
      <c r="E58" s="123">
        <v>150</v>
      </c>
      <c r="F58" s="123">
        <v>159</v>
      </c>
      <c r="G58" s="123">
        <v>1</v>
      </c>
      <c r="H58" s="123">
        <v>9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123">
        <v>0</v>
      </c>
      <c r="P58" s="123">
        <v>0</v>
      </c>
      <c r="Q58" s="123">
        <f t="shared" si="16"/>
        <v>63</v>
      </c>
      <c r="R58" s="123">
        <f t="shared" si="17"/>
        <v>19</v>
      </c>
      <c r="S58" s="123">
        <f t="shared" si="17"/>
        <v>44</v>
      </c>
      <c r="T58" s="123">
        <v>10</v>
      </c>
      <c r="U58" s="123">
        <v>25</v>
      </c>
      <c r="V58" s="123">
        <v>9</v>
      </c>
      <c r="W58" s="123">
        <v>19</v>
      </c>
      <c r="X58" s="123">
        <v>179</v>
      </c>
      <c r="Y58" s="123">
        <v>208</v>
      </c>
      <c r="Z58" s="123">
        <v>1</v>
      </c>
      <c r="AA58" s="123">
        <v>9</v>
      </c>
      <c r="AB58" s="111">
        <v>45</v>
      </c>
      <c r="AC58" s="111">
        <v>60</v>
      </c>
      <c r="AD58" s="111">
        <v>0</v>
      </c>
      <c r="AE58" s="111">
        <v>0</v>
      </c>
    </row>
    <row r="59" spans="1:31" ht="15" customHeight="1">
      <c r="A59" s="105" t="s">
        <v>28</v>
      </c>
      <c r="B59" s="121">
        <f>C59+D59</f>
        <v>189</v>
      </c>
      <c r="C59" s="122">
        <f t="shared" si="15"/>
        <v>60</v>
      </c>
      <c r="D59" s="122">
        <f>F59+H59+J59+L59+N59+P59</f>
        <v>129</v>
      </c>
      <c r="E59" s="123">
        <v>51</v>
      </c>
      <c r="F59" s="123">
        <v>84</v>
      </c>
      <c r="G59" s="123">
        <v>9</v>
      </c>
      <c r="H59" s="123">
        <v>45</v>
      </c>
      <c r="I59" s="123">
        <v>0</v>
      </c>
      <c r="J59" s="123">
        <v>0</v>
      </c>
      <c r="K59" s="123">
        <v>0</v>
      </c>
      <c r="L59" s="123">
        <v>0</v>
      </c>
      <c r="M59" s="123">
        <v>0</v>
      </c>
      <c r="N59" s="123">
        <v>0</v>
      </c>
      <c r="O59" s="123">
        <v>0</v>
      </c>
      <c r="P59" s="123">
        <v>0</v>
      </c>
      <c r="Q59" s="123">
        <f t="shared" si="16"/>
        <v>42</v>
      </c>
      <c r="R59" s="123">
        <f t="shared" si="17"/>
        <v>12</v>
      </c>
      <c r="S59" s="123">
        <f t="shared" si="17"/>
        <v>30</v>
      </c>
      <c r="T59" s="123">
        <v>0</v>
      </c>
      <c r="U59" s="123">
        <v>0</v>
      </c>
      <c r="V59" s="123">
        <v>12</v>
      </c>
      <c r="W59" s="123">
        <v>30</v>
      </c>
      <c r="X59" s="123">
        <v>59</v>
      </c>
      <c r="Y59" s="123">
        <v>98</v>
      </c>
      <c r="Z59" s="123">
        <v>9</v>
      </c>
      <c r="AA59" s="123">
        <v>48</v>
      </c>
      <c r="AB59" s="111">
        <v>15</v>
      </c>
      <c r="AC59" s="111">
        <v>11</v>
      </c>
      <c r="AD59" s="111">
        <v>0</v>
      </c>
      <c r="AE59" s="111">
        <v>0</v>
      </c>
    </row>
    <row r="60" spans="1:31" ht="15" customHeight="1">
      <c r="A60" s="111"/>
      <c r="B60" s="112"/>
      <c r="C60" s="111"/>
      <c r="D60" s="111"/>
      <c r="E60" s="123"/>
      <c r="F60" s="123"/>
      <c r="G60" s="111"/>
      <c r="H60" s="123" t="s">
        <v>227</v>
      </c>
      <c r="I60" s="123"/>
      <c r="J60" s="111"/>
      <c r="K60" s="123"/>
      <c r="L60" s="123"/>
      <c r="M60" s="111"/>
      <c r="N60" s="123"/>
      <c r="O60" s="123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</row>
    <row r="61" spans="1:31" ht="15" customHeight="1">
      <c r="A61" s="120" t="s">
        <v>3</v>
      </c>
      <c r="B61" s="121">
        <f aca="true" t="shared" si="18" ref="B61:AE61">SUM(B62:B65)</f>
        <v>36</v>
      </c>
      <c r="C61" s="122">
        <f t="shared" si="18"/>
        <v>25</v>
      </c>
      <c r="D61" s="122">
        <f t="shared" si="18"/>
        <v>11</v>
      </c>
      <c r="E61" s="122">
        <f t="shared" si="18"/>
        <v>23</v>
      </c>
      <c r="F61" s="122">
        <f t="shared" si="18"/>
        <v>6</v>
      </c>
      <c r="G61" s="122">
        <f t="shared" si="18"/>
        <v>1</v>
      </c>
      <c r="H61" s="122">
        <f t="shared" si="18"/>
        <v>5</v>
      </c>
      <c r="I61" s="122">
        <f t="shared" si="18"/>
        <v>0</v>
      </c>
      <c r="J61" s="122">
        <f t="shared" si="18"/>
        <v>0</v>
      </c>
      <c r="K61" s="122">
        <f t="shared" si="18"/>
        <v>0</v>
      </c>
      <c r="L61" s="122">
        <f t="shared" si="18"/>
        <v>0</v>
      </c>
      <c r="M61" s="122">
        <f t="shared" si="18"/>
        <v>1</v>
      </c>
      <c r="N61" s="122">
        <f t="shared" si="18"/>
        <v>0</v>
      </c>
      <c r="O61" s="122">
        <f t="shared" si="18"/>
        <v>0</v>
      </c>
      <c r="P61" s="122">
        <f t="shared" si="18"/>
        <v>0</v>
      </c>
      <c r="Q61" s="122">
        <f t="shared" si="18"/>
        <v>12</v>
      </c>
      <c r="R61" s="122">
        <f t="shared" si="18"/>
        <v>5</v>
      </c>
      <c r="S61" s="122">
        <f t="shared" si="18"/>
        <v>7</v>
      </c>
      <c r="T61" s="122">
        <f t="shared" si="18"/>
        <v>2</v>
      </c>
      <c r="U61" s="122">
        <f t="shared" si="18"/>
        <v>0</v>
      </c>
      <c r="V61" s="122">
        <f t="shared" si="18"/>
        <v>3</v>
      </c>
      <c r="W61" s="122">
        <f t="shared" si="18"/>
        <v>7</v>
      </c>
      <c r="X61" s="122">
        <f t="shared" si="18"/>
        <v>29</v>
      </c>
      <c r="Y61" s="122">
        <f t="shared" si="18"/>
        <v>6</v>
      </c>
      <c r="Z61" s="122">
        <f t="shared" si="18"/>
        <v>1</v>
      </c>
      <c r="AA61" s="122">
        <f t="shared" si="18"/>
        <v>6</v>
      </c>
      <c r="AB61" s="122">
        <f t="shared" si="18"/>
        <v>3</v>
      </c>
      <c r="AC61" s="122">
        <f t="shared" si="18"/>
        <v>1</v>
      </c>
      <c r="AD61" s="122">
        <f t="shared" si="18"/>
        <v>0</v>
      </c>
      <c r="AE61" s="122">
        <f t="shared" si="18"/>
        <v>0</v>
      </c>
    </row>
    <row r="62" spans="1:31" ht="15" customHeight="1">
      <c r="A62" s="105" t="s">
        <v>20</v>
      </c>
      <c r="B62" s="121">
        <f>C62+D62</f>
        <v>29</v>
      </c>
      <c r="C62" s="122">
        <f aca="true" t="shared" si="19" ref="C62:D65">E62+G62+I62+K62+M62+O62</f>
        <v>19</v>
      </c>
      <c r="D62" s="122">
        <f t="shared" si="19"/>
        <v>10</v>
      </c>
      <c r="E62" s="123">
        <v>18</v>
      </c>
      <c r="F62" s="123">
        <v>6</v>
      </c>
      <c r="G62" s="123">
        <v>1</v>
      </c>
      <c r="H62" s="123">
        <v>4</v>
      </c>
      <c r="I62" s="123">
        <v>0</v>
      </c>
      <c r="J62" s="123">
        <v>0</v>
      </c>
      <c r="K62" s="123">
        <v>0</v>
      </c>
      <c r="L62" s="123">
        <v>0</v>
      </c>
      <c r="M62" s="123">
        <v>0</v>
      </c>
      <c r="N62" s="123">
        <v>0</v>
      </c>
      <c r="O62" s="123">
        <v>0</v>
      </c>
      <c r="P62" s="123">
        <v>0</v>
      </c>
      <c r="Q62" s="123">
        <f>SUM(R62:S62)</f>
        <v>11</v>
      </c>
      <c r="R62" s="123">
        <f aca="true" t="shared" si="20" ref="R62:S65">T62+V62</f>
        <v>4</v>
      </c>
      <c r="S62" s="123">
        <f t="shared" si="20"/>
        <v>7</v>
      </c>
      <c r="T62" s="123">
        <v>2</v>
      </c>
      <c r="U62" s="123">
        <v>0</v>
      </c>
      <c r="V62" s="123">
        <v>2</v>
      </c>
      <c r="W62" s="123">
        <v>7</v>
      </c>
      <c r="X62" s="123">
        <v>24</v>
      </c>
      <c r="Y62" s="123">
        <v>6</v>
      </c>
      <c r="Z62" s="123">
        <v>1</v>
      </c>
      <c r="AA62" s="123">
        <v>5</v>
      </c>
      <c r="AB62" s="111">
        <v>2</v>
      </c>
      <c r="AC62" s="111">
        <v>1</v>
      </c>
      <c r="AD62" s="111">
        <f>AH62</f>
        <v>0</v>
      </c>
      <c r="AE62" s="111">
        <f>AJ62</f>
        <v>0</v>
      </c>
    </row>
    <row r="63" spans="1:31" ht="15" customHeight="1">
      <c r="A63" s="105" t="s">
        <v>21</v>
      </c>
      <c r="B63" s="121">
        <f>C63+D63</f>
        <v>0</v>
      </c>
      <c r="C63" s="122">
        <f t="shared" si="19"/>
        <v>0</v>
      </c>
      <c r="D63" s="122">
        <f t="shared" si="19"/>
        <v>0</v>
      </c>
      <c r="E63" s="123">
        <v>0</v>
      </c>
      <c r="F63" s="123">
        <v>0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3">
        <v>0</v>
      </c>
      <c r="O63" s="123">
        <v>0</v>
      </c>
      <c r="P63" s="123">
        <v>0</v>
      </c>
      <c r="Q63" s="123">
        <f>SUM(R63:S63)</f>
        <v>0</v>
      </c>
      <c r="R63" s="123">
        <f t="shared" si="20"/>
        <v>0</v>
      </c>
      <c r="S63" s="123">
        <f t="shared" si="20"/>
        <v>0</v>
      </c>
      <c r="T63" s="123">
        <v>0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3">
        <v>0</v>
      </c>
      <c r="AB63" s="111">
        <v>0</v>
      </c>
      <c r="AC63" s="111">
        <v>0</v>
      </c>
      <c r="AD63" s="111">
        <f>AH63</f>
        <v>0</v>
      </c>
      <c r="AE63" s="111">
        <f>AJ63</f>
        <v>0</v>
      </c>
    </row>
    <row r="64" spans="1:31" ht="15" customHeight="1">
      <c r="A64" s="105" t="s">
        <v>22</v>
      </c>
      <c r="B64" s="121">
        <f>C64+D64</f>
        <v>7</v>
      </c>
      <c r="C64" s="122">
        <f t="shared" si="19"/>
        <v>6</v>
      </c>
      <c r="D64" s="122">
        <f t="shared" si="19"/>
        <v>1</v>
      </c>
      <c r="E64" s="123">
        <v>5</v>
      </c>
      <c r="F64" s="123">
        <v>0</v>
      </c>
      <c r="G64" s="123">
        <v>0</v>
      </c>
      <c r="H64" s="123">
        <v>1</v>
      </c>
      <c r="I64" s="123">
        <v>0</v>
      </c>
      <c r="J64" s="123">
        <v>0</v>
      </c>
      <c r="K64" s="123">
        <v>0</v>
      </c>
      <c r="L64" s="123">
        <v>0</v>
      </c>
      <c r="M64" s="123">
        <v>1</v>
      </c>
      <c r="N64" s="123">
        <v>0</v>
      </c>
      <c r="O64" s="123">
        <v>0</v>
      </c>
      <c r="P64" s="123">
        <v>0</v>
      </c>
      <c r="Q64" s="123">
        <f>SUM(R64:S64)</f>
        <v>1</v>
      </c>
      <c r="R64" s="123">
        <f t="shared" si="20"/>
        <v>1</v>
      </c>
      <c r="S64" s="123">
        <f t="shared" si="20"/>
        <v>0</v>
      </c>
      <c r="T64" s="123">
        <v>0</v>
      </c>
      <c r="U64" s="123">
        <v>0</v>
      </c>
      <c r="V64" s="123">
        <v>1</v>
      </c>
      <c r="W64" s="123">
        <v>0</v>
      </c>
      <c r="X64" s="123">
        <v>5</v>
      </c>
      <c r="Y64" s="123">
        <v>0</v>
      </c>
      <c r="Z64" s="123">
        <v>0</v>
      </c>
      <c r="AA64" s="123">
        <v>1</v>
      </c>
      <c r="AB64" s="111">
        <v>1</v>
      </c>
      <c r="AC64" s="111">
        <v>0</v>
      </c>
      <c r="AD64" s="111">
        <f>AH64</f>
        <v>0</v>
      </c>
      <c r="AE64" s="111">
        <f>AJ64</f>
        <v>0</v>
      </c>
    </row>
    <row r="65" spans="1:31" ht="15" customHeight="1">
      <c r="A65" s="105" t="s">
        <v>23</v>
      </c>
      <c r="B65" s="121">
        <f>C65+D65</f>
        <v>0</v>
      </c>
      <c r="C65" s="122">
        <f t="shared" si="19"/>
        <v>0</v>
      </c>
      <c r="D65" s="122">
        <f t="shared" si="19"/>
        <v>0</v>
      </c>
      <c r="E65" s="123">
        <v>0</v>
      </c>
      <c r="F65" s="123">
        <v>0</v>
      </c>
      <c r="G65" s="123">
        <v>0</v>
      </c>
      <c r="H65" s="123">
        <v>0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3">
        <v>0</v>
      </c>
      <c r="O65" s="123">
        <v>0</v>
      </c>
      <c r="P65" s="123">
        <v>0</v>
      </c>
      <c r="Q65" s="123">
        <f>SUM(R65:S65)</f>
        <v>0</v>
      </c>
      <c r="R65" s="123">
        <f t="shared" si="20"/>
        <v>0</v>
      </c>
      <c r="S65" s="123">
        <f t="shared" si="20"/>
        <v>0</v>
      </c>
      <c r="T65" s="123">
        <v>0</v>
      </c>
      <c r="U65" s="123">
        <v>0</v>
      </c>
      <c r="V65" s="123">
        <v>0</v>
      </c>
      <c r="W65" s="123">
        <v>0</v>
      </c>
      <c r="X65" s="123">
        <v>0</v>
      </c>
      <c r="Y65" s="123">
        <v>0</v>
      </c>
      <c r="Z65" s="123">
        <v>0</v>
      </c>
      <c r="AA65" s="123">
        <v>0</v>
      </c>
      <c r="AB65" s="111">
        <v>0</v>
      </c>
      <c r="AC65" s="111">
        <v>0</v>
      </c>
      <c r="AD65" s="111">
        <f>AH65</f>
        <v>0</v>
      </c>
      <c r="AE65" s="111">
        <f>AJ65</f>
        <v>0</v>
      </c>
    </row>
    <row r="66" spans="1:31" ht="15" customHeight="1">
      <c r="A66" s="124"/>
      <c r="B66" s="125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</row>
    <row r="67" spans="1:32" ht="15" customHeight="1">
      <c r="A67" s="111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</row>
    <row r="68" spans="1:32" ht="15" customHeight="1" hidden="1">
      <c r="A68" s="111"/>
      <c r="B68" s="126" t="s">
        <v>262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 t="s">
        <v>263</v>
      </c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 t="s">
        <v>264</v>
      </c>
      <c r="AD68" s="126"/>
      <c r="AE68" s="126"/>
      <c r="AF68" s="126"/>
    </row>
    <row r="69" spans="1:32" ht="15" customHeight="1" hidden="1">
      <c r="A69" s="111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</row>
    <row r="70" spans="1:32" ht="15" customHeight="1" hidden="1">
      <c r="A70" s="111"/>
      <c r="B70" s="126">
        <v>9762</v>
      </c>
      <c r="C70" s="126">
        <v>5016</v>
      </c>
      <c r="D70" s="126">
        <v>4746</v>
      </c>
      <c r="E70" s="126">
        <v>4927</v>
      </c>
      <c r="F70" s="126">
        <v>3935</v>
      </c>
      <c r="G70" s="126">
        <v>73</v>
      </c>
      <c r="H70" s="126">
        <v>770</v>
      </c>
      <c r="I70" s="126">
        <v>1</v>
      </c>
      <c r="J70" s="126">
        <v>3</v>
      </c>
      <c r="K70" s="126">
        <v>1</v>
      </c>
      <c r="L70" s="126">
        <v>0</v>
      </c>
      <c r="M70" s="126">
        <v>14</v>
      </c>
      <c r="N70" s="126">
        <v>38</v>
      </c>
      <c r="O70" s="126">
        <v>0</v>
      </c>
      <c r="P70" s="126">
        <v>0</v>
      </c>
      <c r="Q70" s="126">
        <v>1846</v>
      </c>
      <c r="R70" s="126">
        <v>1100</v>
      </c>
      <c r="S70" s="126">
        <v>746</v>
      </c>
      <c r="T70" s="126">
        <v>581</v>
      </c>
      <c r="U70" s="126">
        <v>474</v>
      </c>
      <c r="V70" s="126">
        <v>519</v>
      </c>
      <c r="W70" s="126">
        <v>272</v>
      </c>
      <c r="X70" s="126">
        <v>6010</v>
      </c>
      <c r="Y70" s="126">
        <v>4609</v>
      </c>
      <c r="Z70" s="126">
        <v>79</v>
      </c>
      <c r="AA70" s="126">
        <v>837</v>
      </c>
      <c r="AB70" s="126">
        <v>1394</v>
      </c>
      <c r="AC70" s="126">
        <v>589</v>
      </c>
      <c r="AD70" s="126">
        <v>44</v>
      </c>
      <c r="AE70" s="126">
        <v>57</v>
      </c>
      <c r="AF70" s="126"/>
    </row>
    <row r="71" spans="1:32" ht="15" customHeight="1" hidden="1">
      <c r="A71" s="111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 t="s">
        <v>265</v>
      </c>
      <c r="Z71" s="126"/>
      <c r="AA71" s="126"/>
      <c r="AB71" s="126"/>
      <c r="AC71" s="126"/>
      <c r="AD71" s="126"/>
      <c r="AE71" s="126"/>
      <c r="AF71" s="126"/>
    </row>
    <row r="72" spans="1:32" ht="15" customHeight="1" hidden="1">
      <c r="A72" s="111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 t="s">
        <v>266</v>
      </c>
      <c r="Z72" s="126"/>
      <c r="AA72" s="126"/>
      <c r="AB72" s="126"/>
      <c r="AC72" s="126"/>
      <c r="AD72" s="126"/>
      <c r="AE72" s="126"/>
      <c r="AF72" s="126"/>
    </row>
    <row r="73" spans="1:32" ht="15" customHeight="1" hidden="1">
      <c r="A73" s="111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 t="s">
        <v>267</v>
      </c>
      <c r="Z73" s="126"/>
      <c r="AA73" s="126"/>
      <c r="AB73" s="126"/>
      <c r="AC73" s="126"/>
      <c r="AD73" s="126"/>
      <c r="AE73" s="126"/>
      <c r="AF73" s="126"/>
    </row>
  </sheetData>
  <sheetProtection sheet="1" objects="1" scenarios="1" selectLockedCells="1" selectUnlockedCells="1"/>
  <mergeCells count="48">
    <mergeCell ref="AB41:AE41"/>
    <mergeCell ref="X42:Y42"/>
    <mergeCell ref="Z42:AA42"/>
    <mergeCell ref="AB42:AC42"/>
    <mergeCell ref="AD42:AE42"/>
    <mergeCell ref="Q40:W40"/>
    <mergeCell ref="X40:AE40"/>
    <mergeCell ref="B41:D42"/>
    <mergeCell ref="E41:F41"/>
    <mergeCell ref="G41:H41"/>
    <mergeCell ref="I41:J41"/>
    <mergeCell ref="K41:L41"/>
    <mergeCell ref="M41:N41"/>
    <mergeCell ref="O41:P42"/>
    <mergeCell ref="Q41:S42"/>
    <mergeCell ref="AO45:AR45"/>
    <mergeCell ref="AK46:AL46"/>
    <mergeCell ref="AM46:AN46"/>
    <mergeCell ref="AO46:AP46"/>
    <mergeCell ref="AQ46:AR46"/>
    <mergeCell ref="AG44:AJ44"/>
    <mergeCell ref="AG45:AH46"/>
    <mergeCell ref="AI45:AJ46"/>
    <mergeCell ref="AK45:AN45"/>
    <mergeCell ref="T41:U42"/>
    <mergeCell ref="H3:J3"/>
    <mergeCell ref="H4:J4"/>
    <mergeCell ref="N3:P3"/>
    <mergeCell ref="K3:M3"/>
    <mergeCell ref="N4:P4"/>
    <mergeCell ref="A38:P38"/>
    <mergeCell ref="A40:A43"/>
    <mergeCell ref="B40:P40"/>
    <mergeCell ref="T3:V4"/>
    <mergeCell ref="AC3:AE4"/>
    <mergeCell ref="Z3:AB4"/>
    <mergeCell ref="W3:Y4"/>
    <mergeCell ref="Q3:S4"/>
    <mergeCell ref="V41:W42"/>
    <mergeCell ref="X41:AA41"/>
    <mergeCell ref="E42:F42"/>
    <mergeCell ref="A1:P1"/>
    <mergeCell ref="G42:H42"/>
    <mergeCell ref="B3:D4"/>
    <mergeCell ref="E3:G4"/>
    <mergeCell ref="K42:L42"/>
    <mergeCell ref="M42:N42"/>
    <mergeCell ref="I42:J42"/>
  </mergeCells>
  <printOptions/>
  <pageMargins left="0.5905511811023623" right="0.5905511811023623" top="0.7874015748031497" bottom="0.3937007874015748" header="0.5118110236220472" footer="0.5118110236220472"/>
  <pageSetup fitToWidth="2" horizontalDpi="600" verticalDpi="600" orientation="portrait" paperSize="9" scale="74" r:id="rId1"/>
  <colBreaks count="1" manualBreakCount="1">
    <brk id="16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73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7.58203125" style="5" customWidth="1"/>
    <col min="6" max="31" width="6.58203125" style="5" customWidth="1"/>
    <col min="32" max="32" width="8.75" style="5" customWidth="1"/>
    <col min="33" max="33" width="1.328125" style="5" customWidth="1"/>
    <col min="34" max="34" width="2.33203125" style="5" customWidth="1"/>
    <col min="35" max="35" width="8.75" style="5" customWidth="1"/>
    <col min="36" max="49" width="6.58203125" style="5" customWidth="1"/>
    <col min="50" max="16384" width="8.75" style="5" customWidth="1"/>
  </cols>
  <sheetData>
    <row r="1" spans="1:48" ht="16.5" customHeight="1">
      <c r="A1" s="279" t="s">
        <v>287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"/>
      <c r="Q1" s="2"/>
      <c r="R1" s="2"/>
      <c r="S1" s="2"/>
      <c r="T1" s="3" t="s">
        <v>328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H1" s="279" t="s">
        <v>287</v>
      </c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</row>
    <row r="2" spans="1:48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1"/>
      <c r="AE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9" ht="16.5" customHeight="1">
      <c r="A3" s="3" t="s">
        <v>114</v>
      </c>
      <c r="C3" s="51"/>
      <c r="D3" s="51"/>
      <c r="E3" s="5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 t="s">
        <v>329</v>
      </c>
      <c r="S3" s="6"/>
      <c r="T3" s="6"/>
      <c r="U3" s="6"/>
      <c r="V3" s="8"/>
      <c r="W3" s="8"/>
      <c r="X3" s="8"/>
      <c r="Y3" s="8"/>
      <c r="Z3" s="8"/>
      <c r="AA3" s="8"/>
      <c r="AB3" s="8"/>
      <c r="AC3" s="8"/>
      <c r="AD3" s="51"/>
      <c r="AE3" s="51"/>
      <c r="AF3" s="8"/>
      <c r="AG3" s="9" t="s">
        <v>2</v>
      </c>
      <c r="AH3" s="6" t="s">
        <v>329</v>
      </c>
      <c r="AJ3" s="51"/>
      <c r="AK3" s="51"/>
      <c r="AL3" s="51"/>
      <c r="AM3" s="51"/>
      <c r="AN3" s="51"/>
      <c r="AO3" s="6"/>
      <c r="AP3" s="6"/>
      <c r="AQ3" s="6"/>
      <c r="AR3" s="6"/>
      <c r="AS3" s="6"/>
      <c r="AT3" s="6"/>
      <c r="AU3" s="6"/>
      <c r="AV3" s="8"/>
      <c r="AW3" s="9" t="s">
        <v>2</v>
      </c>
    </row>
    <row r="4" spans="1:49" s="10" customFormat="1" ht="16.5" customHeight="1">
      <c r="A4" s="247" t="s">
        <v>275</v>
      </c>
      <c r="B4" s="292"/>
      <c r="C4" s="375" t="s">
        <v>0</v>
      </c>
      <c r="D4" s="297"/>
      <c r="E4" s="292"/>
      <c r="F4" s="374" t="s">
        <v>288</v>
      </c>
      <c r="G4" s="374"/>
      <c r="H4" s="374" t="s">
        <v>106</v>
      </c>
      <c r="I4" s="374"/>
      <c r="J4" s="376" t="s">
        <v>289</v>
      </c>
      <c r="K4" s="376"/>
      <c r="L4" s="374" t="s">
        <v>107</v>
      </c>
      <c r="M4" s="374"/>
      <c r="N4" s="374" t="s">
        <v>108</v>
      </c>
      <c r="O4" s="374"/>
      <c r="P4" s="376" t="s">
        <v>109</v>
      </c>
      <c r="Q4" s="374"/>
      <c r="R4" s="374" t="s">
        <v>110</v>
      </c>
      <c r="S4" s="374"/>
      <c r="T4" s="374" t="s">
        <v>290</v>
      </c>
      <c r="U4" s="374"/>
      <c r="V4" s="374" t="s">
        <v>291</v>
      </c>
      <c r="W4" s="374"/>
      <c r="X4" s="374" t="s">
        <v>292</v>
      </c>
      <c r="Y4" s="374"/>
      <c r="Z4" s="289" t="s">
        <v>293</v>
      </c>
      <c r="AA4" s="248"/>
      <c r="AB4" s="289" t="s">
        <v>294</v>
      </c>
      <c r="AC4" s="247"/>
      <c r="AD4" s="289" t="s">
        <v>295</v>
      </c>
      <c r="AE4" s="248"/>
      <c r="AF4" s="289" t="s">
        <v>275</v>
      </c>
      <c r="AG4" s="297"/>
      <c r="AH4" s="247" t="s">
        <v>275</v>
      </c>
      <c r="AI4" s="292"/>
      <c r="AJ4" s="289" t="s">
        <v>296</v>
      </c>
      <c r="AK4" s="248"/>
      <c r="AL4" s="289" t="s">
        <v>297</v>
      </c>
      <c r="AM4" s="248"/>
      <c r="AN4" s="374" t="s">
        <v>111</v>
      </c>
      <c r="AO4" s="374"/>
      <c r="AP4" s="289" t="s">
        <v>298</v>
      </c>
      <c r="AQ4" s="248"/>
      <c r="AR4" s="289" t="s">
        <v>299</v>
      </c>
      <c r="AS4" s="248"/>
      <c r="AT4" s="376" t="s">
        <v>300</v>
      </c>
      <c r="AU4" s="374"/>
      <c r="AV4" s="374" t="s">
        <v>113</v>
      </c>
      <c r="AW4" s="382"/>
    </row>
    <row r="5" spans="1:49" s="10" customFormat="1" ht="16.5" customHeight="1">
      <c r="A5" s="293"/>
      <c r="B5" s="294"/>
      <c r="C5" s="299"/>
      <c r="D5" s="295"/>
      <c r="E5" s="296"/>
      <c r="F5" s="374"/>
      <c r="G5" s="374"/>
      <c r="H5" s="374"/>
      <c r="I5" s="374"/>
      <c r="J5" s="376"/>
      <c r="K5" s="376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290"/>
      <c r="AA5" s="281"/>
      <c r="AB5" s="290"/>
      <c r="AC5" s="244"/>
      <c r="AD5" s="290"/>
      <c r="AE5" s="281"/>
      <c r="AF5" s="298"/>
      <c r="AG5" s="293"/>
      <c r="AH5" s="293"/>
      <c r="AI5" s="294"/>
      <c r="AJ5" s="290"/>
      <c r="AK5" s="281"/>
      <c r="AL5" s="290"/>
      <c r="AM5" s="281"/>
      <c r="AN5" s="374"/>
      <c r="AO5" s="374"/>
      <c r="AP5" s="290"/>
      <c r="AQ5" s="281"/>
      <c r="AR5" s="290"/>
      <c r="AS5" s="281"/>
      <c r="AT5" s="374"/>
      <c r="AU5" s="374"/>
      <c r="AV5" s="374"/>
      <c r="AW5" s="382"/>
    </row>
    <row r="6" spans="1:48" s="10" customFormat="1" ht="16.5" customHeight="1">
      <c r="A6" s="293"/>
      <c r="B6" s="29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24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225"/>
      <c r="AE6" s="224"/>
      <c r="AF6" s="298"/>
      <c r="AG6" s="293"/>
      <c r="AH6" s="293"/>
      <c r="AI6" s="29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224"/>
    </row>
    <row r="7" spans="1:49" s="10" customFormat="1" ht="16.5" customHeight="1">
      <c r="A7" s="295"/>
      <c r="B7" s="296"/>
      <c r="C7" s="211" t="s">
        <v>0</v>
      </c>
      <c r="D7" s="211" t="s">
        <v>8</v>
      </c>
      <c r="E7" s="211" t="s">
        <v>1</v>
      </c>
      <c r="F7" s="211" t="s">
        <v>8</v>
      </c>
      <c r="G7" s="211" t="s">
        <v>1</v>
      </c>
      <c r="H7" s="211" t="s">
        <v>8</v>
      </c>
      <c r="I7" s="211" t="s">
        <v>1</v>
      </c>
      <c r="J7" s="211" t="s">
        <v>8</v>
      </c>
      <c r="K7" s="211" t="s">
        <v>1</v>
      </c>
      <c r="L7" s="211" t="s">
        <v>8</v>
      </c>
      <c r="M7" s="211" t="s">
        <v>1</v>
      </c>
      <c r="N7" s="211" t="s">
        <v>8</v>
      </c>
      <c r="O7" s="129" t="s">
        <v>1</v>
      </c>
      <c r="P7" s="211" t="s">
        <v>8</v>
      </c>
      <c r="Q7" s="211" t="s">
        <v>1</v>
      </c>
      <c r="R7" s="211" t="s">
        <v>8</v>
      </c>
      <c r="S7" s="211" t="s">
        <v>1</v>
      </c>
      <c r="T7" s="211" t="s">
        <v>8</v>
      </c>
      <c r="U7" s="211" t="s">
        <v>1</v>
      </c>
      <c r="V7" s="211" t="s">
        <v>8</v>
      </c>
      <c r="W7" s="211" t="s">
        <v>1</v>
      </c>
      <c r="X7" s="211" t="s">
        <v>8</v>
      </c>
      <c r="Y7" s="211" t="s">
        <v>1</v>
      </c>
      <c r="Z7" s="211" t="s">
        <v>8</v>
      </c>
      <c r="AA7" s="211" t="s">
        <v>1</v>
      </c>
      <c r="AB7" s="211" t="s">
        <v>8</v>
      </c>
      <c r="AC7" s="211" t="s">
        <v>1</v>
      </c>
      <c r="AD7" s="129" t="s">
        <v>8</v>
      </c>
      <c r="AE7" s="129" t="s">
        <v>1</v>
      </c>
      <c r="AF7" s="299"/>
      <c r="AG7" s="295"/>
      <c r="AH7" s="295"/>
      <c r="AI7" s="296"/>
      <c r="AJ7" s="211" t="s">
        <v>8</v>
      </c>
      <c r="AK7" s="211" t="s">
        <v>1</v>
      </c>
      <c r="AL7" s="211" t="s">
        <v>8</v>
      </c>
      <c r="AM7" s="211" t="s">
        <v>1</v>
      </c>
      <c r="AN7" s="211" t="s">
        <v>8</v>
      </c>
      <c r="AO7" s="211" t="s">
        <v>1</v>
      </c>
      <c r="AP7" s="211" t="s">
        <v>8</v>
      </c>
      <c r="AQ7" s="211" t="s">
        <v>1</v>
      </c>
      <c r="AR7" s="211" t="s">
        <v>8</v>
      </c>
      <c r="AS7" s="211" t="s">
        <v>1</v>
      </c>
      <c r="AT7" s="211" t="s">
        <v>8</v>
      </c>
      <c r="AU7" s="211" t="s">
        <v>1</v>
      </c>
      <c r="AV7" s="211" t="s">
        <v>8</v>
      </c>
      <c r="AW7" s="211" t="s">
        <v>1</v>
      </c>
    </row>
    <row r="8" spans="1:48" ht="16.5" customHeight="1">
      <c r="A8" s="8"/>
      <c r="B8" s="17"/>
      <c r="C8" s="22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8"/>
      <c r="AE8" s="236"/>
      <c r="AF8" s="18"/>
      <c r="AG8" s="19"/>
      <c r="AH8" s="8"/>
      <c r="AI8" s="17"/>
      <c r="AJ8" s="226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</row>
    <row r="9" spans="1:49" ht="16.5" customHeight="1">
      <c r="A9" s="52"/>
      <c r="B9" s="53" t="s">
        <v>301</v>
      </c>
      <c r="C9" s="138">
        <v>5804</v>
      </c>
      <c r="D9" s="139">
        <v>3221</v>
      </c>
      <c r="E9" s="139">
        <v>2583</v>
      </c>
      <c r="F9" s="139">
        <v>8</v>
      </c>
      <c r="G9" s="139">
        <v>11</v>
      </c>
      <c r="H9" s="139">
        <v>9</v>
      </c>
      <c r="I9" s="139">
        <v>2</v>
      </c>
      <c r="J9" s="139">
        <v>5</v>
      </c>
      <c r="K9" s="139">
        <v>0</v>
      </c>
      <c r="L9" s="139">
        <v>290</v>
      </c>
      <c r="M9" s="139">
        <v>42</v>
      </c>
      <c r="N9" s="139">
        <v>1405</v>
      </c>
      <c r="O9" s="139">
        <v>665</v>
      </c>
      <c r="P9" s="139">
        <v>52</v>
      </c>
      <c r="Q9" s="139">
        <v>7</v>
      </c>
      <c r="R9" s="139">
        <v>14</v>
      </c>
      <c r="S9" s="139">
        <v>47</v>
      </c>
      <c r="T9" s="139">
        <v>143</v>
      </c>
      <c r="U9" s="139">
        <v>61</v>
      </c>
      <c r="V9" s="139">
        <v>397</v>
      </c>
      <c r="W9" s="139">
        <v>536</v>
      </c>
      <c r="X9" s="139">
        <v>7</v>
      </c>
      <c r="Y9" s="139">
        <v>38</v>
      </c>
      <c r="Z9" s="139">
        <v>9</v>
      </c>
      <c r="AA9" s="139">
        <v>3</v>
      </c>
      <c r="AB9" s="139" t="s">
        <v>302</v>
      </c>
      <c r="AC9" s="139" t="s">
        <v>302</v>
      </c>
      <c r="AD9" s="139">
        <v>119</v>
      </c>
      <c r="AE9" s="237">
        <v>310</v>
      </c>
      <c r="AF9" s="55" t="s">
        <v>268</v>
      </c>
      <c r="AG9" s="20"/>
      <c r="AH9" s="52"/>
      <c r="AI9" s="53" t="s">
        <v>301</v>
      </c>
      <c r="AJ9" s="138" t="s">
        <v>302</v>
      </c>
      <c r="AK9" s="139" t="s">
        <v>302</v>
      </c>
      <c r="AL9" s="139">
        <v>1</v>
      </c>
      <c r="AM9" s="139">
        <v>8</v>
      </c>
      <c r="AN9" s="139">
        <v>49</v>
      </c>
      <c r="AO9" s="139">
        <v>261</v>
      </c>
      <c r="AP9" s="139">
        <v>63</v>
      </c>
      <c r="AQ9" s="139">
        <v>89</v>
      </c>
      <c r="AR9" s="139">
        <v>306</v>
      </c>
      <c r="AS9" s="139">
        <v>370</v>
      </c>
      <c r="AT9" s="139">
        <v>307</v>
      </c>
      <c r="AU9" s="139">
        <v>84</v>
      </c>
      <c r="AV9" s="139">
        <v>37</v>
      </c>
      <c r="AW9" s="229">
        <v>49</v>
      </c>
    </row>
    <row r="10" spans="1:49" s="25" customFormat="1" ht="16.5" customHeight="1">
      <c r="A10" s="56"/>
      <c r="B10" s="21" t="s">
        <v>303</v>
      </c>
      <c r="C10" s="131">
        <f>SUM(D10:E10)</f>
        <v>5644</v>
      </c>
      <c r="D10" s="132">
        <f>D13+D32+D35+D40+D42+D45+D49+D54+D57+D60+D62</f>
        <v>3140</v>
      </c>
      <c r="E10" s="132">
        <f aca="true" t="shared" si="0" ref="E10:AB10">E13+E32+E35+E40+E42+E45+E49+E54+E57+E60+E62</f>
        <v>2504</v>
      </c>
      <c r="F10" s="132">
        <f t="shared" si="0"/>
        <v>23</v>
      </c>
      <c r="G10" s="132">
        <f t="shared" si="0"/>
        <v>10</v>
      </c>
      <c r="H10" s="132">
        <f t="shared" si="0"/>
        <v>15</v>
      </c>
      <c r="I10" s="132">
        <f t="shared" si="0"/>
        <v>1</v>
      </c>
      <c r="J10" s="132">
        <f t="shared" si="0"/>
        <v>6</v>
      </c>
      <c r="K10" s="132">
        <f t="shared" si="0"/>
        <v>0</v>
      </c>
      <c r="L10" s="132">
        <f t="shared" si="0"/>
        <v>292</v>
      </c>
      <c r="M10" s="132">
        <f t="shared" si="0"/>
        <v>49</v>
      </c>
      <c r="N10" s="132">
        <f t="shared" si="0"/>
        <v>1433</v>
      </c>
      <c r="O10" s="132">
        <f t="shared" si="0"/>
        <v>729</v>
      </c>
      <c r="P10" s="132">
        <f t="shared" si="0"/>
        <v>67</v>
      </c>
      <c r="Q10" s="132">
        <f t="shared" si="0"/>
        <v>17</v>
      </c>
      <c r="R10" s="132">
        <f t="shared" si="0"/>
        <v>25</v>
      </c>
      <c r="S10" s="132">
        <f t="shared" si="0"/>
        <v>36</v>
      </c>
      <c r="T10" s="132">
        <f t="shared" si="0"/>
        <v>176</v>
      </c>
      <c r="U10" s="132">
        <f t="shared" si="0"/>
        <v>73</v>
      </c>
      <c r="V10" s="132">
        <f t="shared" si="0"/>
        <v>322</v>
      </c>
      <c r="W10" s="132">
        <f t="shared" si="0"/>
        <v>494</v>
      </c>
      <c r="X10" s="132">
        <f t="shared" si="0"/>
        <v>12</v>
      </c>
      <c r="Y10" s="132">
        <f t="shared" si="0"/>
        <v>51</v>
      </c>
      <c r="Z10" s="132">
        <f t="shared" si="0"/>
        <v>3</v>
      </c>
      <c r="AA10" s="132">
        <f t="shared" si="0"/>
        <v>5</v>
      </c>
      <c r="AB10" s="132">
        <f t="shared" si="0"/>
        <v>14</v>
      </c>
      <c r="AC10" s="132">
        <f>AC13+AC32+AC35+AC40+AC42+AC45+AC49+AC54+AC57+AC60+AC62</f>
        <v>6</v>
      </c>
      <c r="AD10" s="132">
        <f>AD13+AD32+AD35+AD40+AD42+AD45+AD49+AD54+AD57+AD60+AD62</f>
        <v>138</v>
      </c>
      <c r="AE10" s="227">
        <f>AE13+AE32+AE35+AE40+AE42+AE45+AE49+AE54+AE57+AE60+AE62</f>
        <v>301</v>
      </c>
      <c r="AF10" s="23" t="s">
        <v>304</v>
      </c>
      <c r="AG10" s="24"/>
      <c r="AH10" s="56"/>
      <c r="AI10" s="21" t="s">
        <v>303</v>
      </c>
      <c r="AJ10" s="131">
        <f>AJ13+AJ32+AJ35+AJ40+AJ42+AJ45+AJ49+AJ54+AJ57+AJ60+AJ62</f>
        <v>45</v>
      </c>
      <c r="AK10" s="132">
        <f>AK13+AK32+AK35+AK40+AK42+AK45+AK49+AK54+AK57+AK60+AK62</f>
        <v>98</v>
      </c>
      <c r="AL10" s="132">
        <f>AL13+AL32+AL35+AL40+AL42+AL45+AL49+AL54+AL57+AL60+AL62</f>
        <v>1</v>
      </c>
      <c r="AM10" s="132">
        <f>AM13+AM32+AM35+AM40+AM42+AM45+AM49+AM54+AM57+AM60+AM62</f>
        <v>8</v>
      </c>
      <c r="AN10" s="132">
        <f aca="true" t="shared" si="1" ref="AN10:AW10">AN13+AN32+AN35+AN40+AN42+AN45+AN49+AN54+AN57+AN60+AN62</f>
        <v>28</v>
      </c>
      <c r="AO10" s="132">
        <f t="shared" si="1"/>
        <v>258</v>
      </c>
      <c r="AP10" s="132">
        <f t="shared" si="1"/>
        <v>60</v>
      </c>
      <c r="AQ10" s="132">
        <f t="shared" si="1"/>
        <v>73</v>
      </c>
      <c r="AR10" s="132">
        <f t="shared" si="1"/>
        <v>208</v>
      </c>
      <c r="AS10" s="132">
        <f t="shared" si="1"/>
        <v>204</v>
      </c>
      <c r="AT10" s="132">
        <f t="shared" si="1"/>
        <v>254</v>
      </c>
      <c r="AU10" s="132">
        <f t="shared" si="1"/>
        <v>53</v>
      </c>
      <c r="AV10" s="132">
        <f t="shared" si="1"/>
        <v>18</v>
      </c>
      <c r="AW10" s="132">
        <f t="shared" si="1"/>
        <v>38</v>
      </c>
    </row>
    <row r="11" spans="1:49" ht="16.5" customHeight="1">
      <c r="A11" s="8"/>
      <c r="B11" s="17"/>
      <c r="C11" s="133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228"/>
      <c r="AF11" s="27"/>
      <c r="AG11" s="20"/>
      <c r="AH11" s="8"/>
      <c r="AI11" s="17"/>
      <c r="AJ11" s="133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</row>
    <row r="12" spans="1:49" ht="16.5" customHeight="1">
      <c r="A12" s="8"/>
      <c r="B12" s="17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136"/>
      <c r="AE12" s="230"/>
      <c r="AF12" s="27"/>
      <c r="AG12" s="20"/>
      <c r="AH12" s="8"/>
      <c r="AI12" s="17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</row>
    <row r="13" spans="1:49" s="32" customFormat="1" ht="16.5" customHeight="1">
      <c r="A13" s="276" t="s">
        <v>228</v>
      </c>
      <c r="B13" s="370"/>
      <c r="C13" s="131">
        <f aca="true" t="shared" si="2" ref="C13:C64">SUM(D13:E13)</f>
        <v>4231</v>
      </c>
      <c r="D13" s="132">
        <f>SUM(D15:D31)</f>
        <v>2429</v>
      </c>
      <c r="E13" s="132">
        <f aca="true" t="shared" si="3" ref="E13:AC13">SUM(E15:E31)</f>
        <v>1802</v>
      </c>
      <c r="F13" s="132">
        <f t="shared" si="3"/>
        <v>16</v>
      </c>
      <c r="G13" s="132">
        <f t="shared" si="3"/>
        <v>8</v>
      </c>
      <c r="H13" s="132">
        <f t="shared" si="3"/>
        <v>12</v>
      </c>
      <c r="I13" s="132">
        <f t="shared" si="3"/>
        <v>0</v>
      </c>
      <c r="J13" s="132">
        <f t="shared" si="3"/>
        <v>4</v>
      </c>
      <c r="K13" s="132">
        <f t="shared" si="3"/>
        <v>0</v>
      </c>
      <c r="L13" s="132">
        <f t="shared" si="3"/>
        <v>244</v>
      </c>
      <c r="M13" s="132">
        <f t="shared" si="3"/>
        <v>46</v>
      </c>
      <c r="N13" s="132">
        <f t="shared" si="3"/>
        <v>1061</v>
      </c>
      <c r="O13" s="132">
        <f t="shared" si="3"/>
        <v>455</v>
      </c>
      <c r="P13" s="132">
        <f t="shared" si="3"/>
        <v>50</v>
      </c>
      <c r="Q13" s="132">
        <f t="shared" si="3"/>
        <v>13</v>
      </c>
      <c r="R13" s="132">
        <f t="shared" si="3"/>
        <v>24</v>
      </c>
      <c r="S13" s="132">
        <f t="shared" si="3"/>
        <v>29</v>
      </c>
      <c r="T13" s="132">
        <f t="shared" si="3"/>
        <v>142</v>
      </c>
      <c r="U13" s="132">
        <f t="shared" si="3"/>
        <v>67</v>
      </c>
      <c r="V13" s="132">
        <f t="shared" si="3"/>
        <v>264</v>
      </c>
      <c r="W13" s="132">
        <f t="shared" si="3"/>
        <v>381</v>
      </c>
      <c r="X13" s="132">
        <f t="shared" si="3"/>
        <v>4</v>
      </c>
      <c r="Y13" s="132">
        <f t="shared" si="3"/>
        <v>39</v>
      </c>
      <c r="Z13" s="132">
        <f t="shared" si="3"/>
        <v>3</v>
      </c>
      <c r="AA13" s="132">
        <f t="shared" si="3"/>
        <v>5</v>
      </c>
      <c r="AB13" s="132">
        <f t="shared" si="3"/>
        <v>11</v>
      </c>
      <c r="AC13" s="132">
        <f t="shared" si="3"/>
        <v>5</v>
      </c>
      <c r="AD13" s="132">
        <f>SUM(AD15:AD31)</f>
        <v>115</v>
      </c>
      <c r="AE13" s="227">
        <f>SUM(AE15:AE31)</f>
        <v>201</v>
      </c>
      <c r="AF13" s="270" t="s">
        <v>228</v>
      </c>
      <c r="AG13" s="272"/>
      <c r="AH13" s="276" t="s">
        <v>228</v>
      </c>
      <c r="AI13" s="383"/>
      <c r="AJ13" s="132">
        <f>SUM(AJ15:AJ31)</f>
        <v>38</v>
      </c>
      <c r="AK13" s="132">
        <f aca="true" t="shared" si="4" ref="AK13:AW13">SUM(AK15:AK31)</f>
        <v>73</v>
      </c>
      <c r="AL13" s="132">
        <f>SUM(AL15:AL31)</f>
        <v>1</v>
      </c>
      <c r="AM13" s="132">
        <f>SUM(AM15:AM31)</f>
        <v>6</v>
      </c>
      <c r="AN13" s="132">
        <f t="shared" si="4"/>
        <v>22</v>
      </c>
      <c r="AO13" s="132">
        <f t="shared" si="4"/>
        <v>185</v>
      </c>
      <c r="AP13" s="132">
        <f t="shared" si="4"/>
        <v>46</v>
      </c>
      <c r="AQ13" s="132">
        <f t="shared" si="4"/>
        <v>55</v>
      </c>
      <c r="AR13" s="132">
        <f t="shared" si="4"/>
        <v>168</v>
      </c>
      <c r="AS13" s="132">
        <f t="shared" si="4"/>
        <v>155</v>
      </c>
      <c r="AT13" s="132">
        <f t="shared" si="4"/>
        <v>190</v>
      </c>
      <c r="AU13" s="132">
        <f t="shared" si="4"/>
        <v>42</v>
      </c>
      <c r="AV13" s="132">
        <f t="shared" si="4"/>
        <v>14</v>
      </c>
      <c r="AW13" s="132">
        <f t="shared" si="4"/>
        <v>37</v>
      </c>
    </row>
    <row r="14" spans="1:49" s="32" customFormat="1" ht="16.5" customHeight="1">
      <c r="A14" s="231"/>
      <c r="B14" s="232" t="s">
        <v>229</v>
      </c>
      <c r="C14" s="131">
        <f t="shared" si="2"/>
        <v>1541</v>
      </c>
      <c r="D14" s="132">
        <f aca="true" t="shared" si="5" ref="D14:AA14">SUM(D15:D19)</f>
        <v>873</v>
      </c>
      <c r="E14" s="132">
        <f t="shared" si="5"/>
        <v>668</v>
      </c>
      <c r="F14" s="132">
        <f t="shared" si="5"/>
        <v>1</v>
      </c>
      <c r="G14" s="132">
        <f t="shared" si="5"/>
        <v>1</v>
      </c>
      <c r="H14" s="132">
        <f t="shared" si="5"/>
        <v>0</v>
      </c>
      <c r="I14" s="132">
        <f t="shared" si="5"/>
        <v>0</v>
      </c>
      <c r="J14" s="132">
        <f t="shared" si="5"/>
        <v>1</v>
      </c>
      <c r="K14" s="132">
        <f t="shared" si="5"/>
        <v>0</v>
      </c>
      <c r="L14" s="132">
        <f t="shared" si="5"/>
        <v>87</v>
      </c>
      <c r="M14" s="132">
        <f t="shared" si="5"/>
        <v>20</v>
      </c>
      <c r="N14" s="132">
        <f t="shared" si="5"/>
        <v>284</v>
      </c>
      <c r="O14" s="132">
        <f t="shared" si="5"/>
        <v>104</v>
      </c>
      <c r="P14" s="132">
        <f t="shared" si="5"/>
        <v>23</v>
      </c>
      <c r="Q14" s="132">
        <f t="shared" si="5"/>
        <v>7</v>
      </c>
      <c r="R14" s="132">
        <f t="shared" si="5"/>
        <v>14</v>
      </c>
      <c r="S14" s="132">
        <f t="shared" si="5"/>
        <v>18</v>
      </c>
      <c r="T14" s="132">
        <f t="shared" si="5"/>
        <v>70</v>
      </c>
      <c r="U14" s="132">
        <f t="shared" si="5"/>
        <v>31</v>
      </c>
      <c r="V14" s="132">
        <f t="shared" si="5"/>
        <v>121</v>
      </c>
      <c r="W14" s="132">
        <f t="shared" si="5"/>
        <v>166</v>
      </c>
      <c r="X14" s="132">
        <f t="shared" si="5"/>
        <v>2</v>
      </c>
      <c r="Y14" s="132">
        <f t="shared" si="5"/>
        <v>19</v>
      </c>
      <c r="Z14" s="132">
        <f t="shared" si="5"/>
        <v>1</v>
      </c>
      <c r="AA14" s="132">
        <f t="shared" si="5"/>
        <v>3</v>
      </c>
      <c r="AB14" s="132">
        <f>SUM(AB15:AB19)</f>
        <v>2</v>
      </c>
      <c r="AC14" s="132">
        <f>SUM(AC15:AC19)</f>
        <v>4</v>
      </c>
      <c r="AD14" s="132">
        <f>SUM(AD15:AD19)</f>
        <v>65</v>
      </c>
      <c r="AE14" s="227">
        <f>SUM(AE15:AE19)</f>
        <v>86</v>
      </c>
      <c r="AF14" s="233" t="s">
        <v>229</v>
      </c>
      <c r="AG14" s="231"/>
      <c r="AH14" s="231"/>
      <c r="AI14" s="232" t="s">
        <v>229</v>
      </c>
      <c r="AJ14" s="132">
        <f aca="true" t="shared" si="6" ref="AJ14:AW14">SUM(AJ15:AJ19)</f>
        <v>7</v>
      </c>
      <c r="AK14" s="132">
        <f t="shared" si="6"/>
        <v>20</v>
      </c>
      <c r="AL14" s="132">
        <f>SUM(AL15:AL19)</f>
        <v>1</v>
      </c>
      <c r="AM14" s="132">
        <f>SUM(AM15:AM19)</f>
        <v>2</v>
      </c>
      <c r="AN14" s="132">
        <f t="shared" si="6"/>
        <v>8</v>
      </c>
      <c r="AO14" s="132">
        <f t="shared" si="6"/>
        <v>66</v>
      </c>
      <c r="AP14" s="132">
        <f t="shared" si="6"/>
        <v>26</v>
      </c>
      <c r="AQ14" s="132">
        <f t="shared" si="6"/>
        <v>19</v>
      </c>
      <c r="AR14" s="132">
        <f t="shared" si="6"/>
        <v>83</v>
      </c>
      <c r="AS14" s="132">
        <f t="shared" si="6"/>
        <v>67</v>
      </c>
      <c r="AT14" s="132">
        <f t="shared" si="6"/>
        <v>67</v>
      </c>
      <c r="AU14" s="132">
        <f t="shared" si="6"/>
        <v>17</v>
      </c>
      <c r="AV14" s="132">
        <f t="shared" si="6"/>
        <v>10</v>
      </c>
      <c r="AW14" s="132">
        <f t="shared" si="6"/>
        <v>18</v>
      </c>
    </row>
    <row r="15" spans="1:49" ht="16.5" customHeight="1">
      <c r="A15" s="36"/>
      <c r="B15" s="234" t="s">
        <v>29</v>
      </c>
      <c r="C15" s="235">
        <f t="shared" si="2"/>
        <v>760</v>
      </c>
      <c r="D15" s="134">
        <f>F15+H15+J15+L15+N15+P15+R15+T15+V15+X15+Z15+AB15++AD15+AJ15+AL15+AN15+AP15+AR15+AT15+AV15</f>
        <v>379</v>
      </c>
      <c r="E15" s="134">
        <f>G15+I15+K15+M15+O15+Q15+S15+U15+W15+Y15+AA15+AC15+AE15+AK15+AM15+AO15+AQ15+AS15+AU15+AW15</f>
        <v>381</v>
      </c>
      <c r="F15" s="139">
        <v>1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38</v>
      </c>
      <c r="M15" s="139">
        <v>13</v>
      </c>
      <c r="N15" s="139">
        <v>137</v>
      </c>
      <c r="O15" s="139">
        <v>64</v>
      </c>
      <c r="P15" s="139">
        <v>17</v>
      </c>
      <c r="Q15" s="139">
        <v>5</v>
      </c>
      <c r="R15" s="139">
        <v>8</v>
      </c>
      <c r="S15" s="139">
        <v>10</v>
      </c>
      <c r="T15" s="139">
        <v>26</v>
      </c>
      <c r="U15" s="139">
        <v>24</v>
      </c>
      <c r="V15" s="139">
        <v>36</v>
      </c>
      <c r="W15" s="139">
        <v>93</v>
      </c>
      <c r="X15" s="139">
        <v>0</v>
      </c>
      <c r="Y15" s="139">
        <v>15</v>
      </c>
      <c r="Z15" s="139">
        <v>0</v>
      </c>
      <c r="AA15" s="139">
        <v>2</v>
      </c>
      <c r="AB15" s="139">
        <v>1</v>
      </c>
      <c r="AC15" s="139">
        <v>2</v>
      </c>
      <c r="AD15" s="134">
        <v>39</v>
      </c>
      <c r="AE15" s="238">
        <v>33</v>
      </c>
      <c r="AF15" s="40" t="s">
        <v>29</v>
      </c>
      <c r="AG15" s="20"/>
      <c r="AH15" s="36"/>
      <c r="AI15" s="234" t="s">
        <v>29</v>
      </c>
      <c r="AJ15" s="235">
        <v>1</v>
      </c>
      <c r="AK15" s="134">
        <v>12</v>
      </c>
      <c r="AL15" s="134">
        <v>0</v>
      </c>
      <c r="AM15" s="139">
        <v>2</v>
      </c>
      <c r="AN15" s="134">
        <v>7</v>
      </c>
      <c r="AO15" s="139">
        <v>46</v>
      </c>
      <c r="AP15" s="139">
        <v>1</v>
      </c>
      <c r="AQ15" s="139">
        <v>11</v>
      </c>
      <c r="AR15" s="139">
        <v>47</v>
      </c>
      <c r="AS15" s="139">
        <v>35</v>
      </c>
      <c r="AT15" s="139">
        <v>15</v>
      </c>
      <c r="AU15" s="139">
        <v>4</v>
      </c>
      <c r="AV15" s="139">
        <v>5</v>
      </c>
      <c r="AW15" s="229">
        <v>10</v>
      </c>
    </row>
    <row r="16" spans="1:49" ht="16.5" customHeight="1">
      <c r="A16" s="36"/>
      <c r="B16" s="234" t="s">
        <v>30</v>
      </c>
      <c r="C16" s="235">
        <f t="shared" si="2"/>
        <v>314</v>
      </c>
      <c r="D16" s="134">
        <f aca="true" t="shared" si="7" ref="D16:D64">F16+H16+J16+L16+N16+P16+R16+T16+V16+X16+Z16+AB16++AD16+AJ16+AL16+AN16+AP16+AR16+AT16+AV16</f>
        <v>264</v>
      </c>
      <c r="E16" s="134">
        <f aca="true" t="shared" si="8" ref="E16:E64">G16+I16+K16+M16+O16+Q16+S16+U16+W16+Y16+AA16+AC16+AE16+AK16+AM16+AO16+AQ16+AS16+AU16+AW16</f>
        <v>50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37</v>
      </c>
      <c r="M16" s="139">
        <v>3</v>
      </c>
      <c r="N16" s="139">
        <v>94</v>
      </c>
      <c r="O16" s="139">
        <v>14</v>
      </c>
      <c r="P16" s="139">
        <v>5</v>
      </c>
      <c r="Q16" s="139">
        <v>1</v>
      </c>
      <c r="R16" s="139">
        <v>2</v>
      </c>
      <c r="S16" s="139">
        <v>1</v>
      </c>
      <c r="T16" s="139">
        <v>23</v>
      </c>
      <c r="U16" s="139">
        <v>0</v>
      </c>
      <c r="V16" s="139">
        <v>29</v>
      </c>
      <c r="W16" s="139">
        <v>11</v>
      </c>
      <c r="X16" s="139">
        <v>0</v>
      </c>
      <c r="Y16" s="139">
        <v>1</v>
      </c>
      <c r="Z16" s="139">
        <v>1</v>
      </c>
      <c r="AA16" s="139">
        <v>1</v>
      </c>
      <c r="AB16" s="139">
        <v>1</v>
      </c>
      <c r="AC16" s="139">
        <v>0</v>
      </c>
      <c r="AD16" s="134">
        <v>15</v>
      </c>
      <c r="AE16" s="238">
        <v>8</v>
      </c>
      <c r="AF16" s="40" t="s">
        <v>30</v>
      </c>
      <c r="AG16" s="20"/>
      <c r="AH16" s="36"/>
      <c r="AI16" s="234" t="s">
        <v>30</v>
      </c>
      <c r="AJ16" s="235">
        <v>2</v>
      </c>
      <c r="AK16" s="134">
        <v>0</v>
      </c>
      <c r="AL16" s="134">
        <v>1</v>
      </c>
      <c r="AM16" s="139">
        <v>0</v>
      </c>
      <c r="AN16" s="134">
        <v>0</v>
      </c>
      <c r="AO16" s="139">
        <v>0</v>
      </c>
      <c r="AP16" s="139">
        <v>10</v>
      </c>
      <c r="AQ16" s="139">
        <v>0</v>
      </c>
      <c r="AR16" s="139">
        <v>21</v>
      </c>
      <c r="AS16" s="139">
        <v>5</v>
      </c>
      <c r="AT16" s="139">
        <v>20</v>
      </c>
      <c r="AU16" s="139">
        <v>1</v>
      </c>
      <c r="AV16" s="139">
        <v>3</v>
      </c>
      <c r="AW16" s="229">
        <v>4</v>
      </c>
    </row>
    <row r="17" spans="1:49" ht="16.5" customHeight="1">
      <c r="A17" s="36"/>
      <c r="B17" s="234" t="s">
        <v>31</v>
      </c>
      <c r="C17" s="235">
        <f t="shared" si="2"/>
        <v>135</v>
      </c>
      <c r="D17" s="134">
        <f t="shared" si="7"/>
        <v>30</v>
      </c>
      <c r="E17" s="134">
        <f t="shared" si="8"/>
        <v>105</v>
      </c>
      <c r="F17" s="139">
        <v>0</v>
      </c>
      <c r="G17" s="139">
        <v>1</v>
      </c>
      <c r="H17" s="139">
        <v>0</v>
      </c>
      <c r="I17" s="139">
        <v>0</v>
      </c>
      <c r="J17" s="139">
        <v>0</v>
      </c>
      <c r="K17" s="139">
        <v>0</v>
      </c>
      <c r="L17" s="139">
        <v>1</v>
      </c>
      <c r="M17" s="139">
        <v>2</v>
      </c>
      <c r="N17" s="139">
        <v>3</v>
      </c>
      <c r="O17" s="139">
        <v>17</v>
      </c>
      <c r="P17" s="139">
        <v>0</v>
      </c>
      <c r="Q17" s="139">
        <v>0</v>
      </c>
      <c r="R17" s="139">
        <v>0</v>
      </c>
      <c r="S17" s="139">
        <v>2</v>
      </c>
      <c r="T17" s="139">
        <v>3</v>
      </c>
      <c r="U17" s="139">
        <v>5</v>
      </c>
      <c r="V17" s="139">
        <v>11</v>
      </c>
      <c r="W17" s="139">
        <v>32</v>
      </c>
      <c r="X17" s="139">
        <v>0</v>
      </c>
      <c r="Y17" s="139">
        <v>2</v>
      </c>
      <c r="Z17" s="139">
        <v>0</v>
      </c>
      <c r="AA17" s="139">
        <v>0</v>
      </c>
      <c r="AB17" s="139">
        <v>0</v>
      </c>
      <c r="AC17" s="139">
        <v>0</v>
      </c>
      <c r="AD17" s="134">
        <v>3</v>
      </c>
      <c r="AE17" s="238">
        <v>16</v>
      </c>
      <c r="AF17" s="40" t="s">
        <v>31</v>
      </c>
      <c r="AG17" s="20"/>
      <c r="AH17" s="36"/>
      <c r="AI17" s="234" t="s">
        <v>31</v>
      </c>
      <c r="AJ17" s="235">
        <v>0</v>
      </c>
      <c r="AK17" s="134">
        <v>0</v>
      </c>
      <c r="AL17" s="134">
        <v>0</v>
      </c>
      <c r="AM17" s="139">
        <v>0</v>
      </c>
      <c r="AN17" s="134">
        <v>0</v>
      </c>
      <c r="AO17" s="139">
        <v>11</v>
      </c>
      <c r="AP17" s="139">
        <v>3</v>
      </c>
      <c r="AQ17" s="139">
        <v>6</v>
      </c>
      <c r="AR17" s="139">
        <v>0</v>
      </c>
      <c r="AS17" s="139">
        <v>8</v>
      </c>
      <c r="AT17" s="139">
        <v>6</v>
      </c>
      <c r="AU17" s="139">
        <v>2</v>
      </c>
      <c r="AV17" s="139">
        <v>0</v>
      </c>
      <c r="AW17" s="229">
        <v>1</v>
      </c>
    </row>
    <row r="18" spans="1:49" ht="16.5" customHeight="1">
      <c r="A18" s="36"/>
      <c r="B18" s="234" t="s">
        <v>32</v>
      </c>
      <c r="C18" s="235">
        <f t="shared" si="2"/>
        <v>119</v>
      </c>
      <c r="D18" s="134">
        <f t="shared" si="7"/>
        <v>68</v>
      </c>
      <c r="E18" s="134">
        <f t="shared" si="8"/>
        <v>51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1</v>
      </c>
      <c r="M18" s="139">
        <v>1</v>
      </c>
      <c r="N18" s="139">
        <v>17</v>
      </c>
      <c r="O18" s="139">
        <v>4</v>
      </c>
      <c r="P18" s="139">
        <v>0</v>
      </c>
      <c r="Q18" s="139">
        <v>0</v>
      </c>
      <c r="R18" s="139">
        <v>0</v>
      </c>
      <c r="S18" s="139">
        <v>2</v>
      </c>
      <c r="T18" s="139">
        <v>2</v>
      </c>
      <c r="U18" s="139">
        <v>0</v>
      </c>
      <c r="V18" s="139">
        <v>11</v>
      </c>
      <c r="W18" s="139">
        <v>13</v>
      </c>
      <c r="X18" s="139">
        <v>0</v>
      </c>
      <c r="Y18" s="139">
        <v>1</v>
      </c>
      <c r="Z18" s="139">
        <v>0</v>
      </c>
      <c r="AA18" s="139">
        <v>0</v>
      </c>
      <c r="AB18" s="139">
        <v>0</v>
      </c>
      <c r="AC18" s="139">
        <v>1</v>
      </c>
      <c r="AD18" s="134">
        <v>1</v>
      </c>
      <c r="AE18" s="238">
        <v>7</v>
      </c>
      <c r="AF18" s="40" t="s">
        <v>32</v>
      </c>
      <c r="AG18" s="20"/>
      <c r="AH18" s="36"/>
      <c r="AI18" s="234" t="s">
        <v>32</v>
      </c>
      <c r="AJ18" s="235">
        <v>1</v>
      </c>
      <c r="AK18" s="134">
        <v>0</v>
      </c>
      <c r="AL18" s="134">
        <v>0</v>
      </c>
      <c r="AM18" s="139">
        <v>0</v>
      </c>
      <c r="AN18" s="134">
        <v>0</v>
      </c>
      <c r="AO18" s="139">
        <v>4</v>
      </c>
      <c r="AP18" s="139">
        <v>9</v>
      </c>
      <c r="AQ18" s="139">
        <v>2</v>
      </c>
      <c r="AR18" s="139">
        <v>10</v>
      </c>
      <c r="AS18" s="139">
        <v>10</v>
      </c>
      <c r="AT18" s="139">
        <v>16</v>
      </c>
      <c r="AU18" s="139">
        <v>6</v>
      </c>
      <c r="AV18" s="139">
        <v>0</v>
      </c>
      <c r="AW18" s="229">
        <v>0</v>
      </c>
    </row>
    <row r="19" spans="1:49" ht="16.5" customHeight="1">
      <c r="A19" s="36"/>
      <c r="B19" s="234" t="s">
        <v>33</v>
      </c>
      <c r="C19" s="235">
        <f t="shared" si="2"/>
        <v>213</v>
      </c>
      <c r="D19" s="134">
        <f t="shared" si="7"/>
        <v>132</v>
      </c>
      <c r="E19" s="134">
        <f t="shared" si="8"/>
        <v>81</v>
      </c>
      <c r="F19" s="139">
        <v>0</v>
      </c>
      <c r="G19" s="139">
        <v>0</v>
      </c>
      <c r="H19" s="139">
        <v>0</v>
      </c>
      <c r="I19" s="139">
        <v>0</v>
      </c>
      <c r="J19" s="139">
        <v>1</v>
      </c>
      <c r="K19" s="139">
        <v>0</v>
      </c>
      <c r="L19" s="139">
        <v>10</v>
      </c>
      <c r="M19" s="139">
        <v>1</v>
      </c>
      <c r="N19" s="139">
        <v>33</v>
      </c>
      <c r="O19" s="139">
        <v>5</v>
      </c>
      <c r="P19" s="139">
        <v>1</v>
      </c>
      <c r="Q19" s="139">
        <v>1</v>
      </c>
      <c r="R19" s="139">
        <v>4</v>
      </c>
      <c r="S19" s="139">
        <v>3</v>
      </c>
      <c r="T19" s="139">
        <v>16</v>
      </c>
      <c r="U19" s="139">
        <v>2</v>
      </c>
      <c r="V19" s="139">
        <v>34</v>
      </c>
      <c r="W19" s="139">
        <v>17</v>
      </c>
      <c r="X19" s="139">
        <v>2</v>
      </c>
      <c r="Y19" s="139">
        <v>0</v>
      </c>
      <c r="Z19" s="139">
        <v>0</v>
      </c>
      <c r="AA19" s="139">
        <v>0</v>
      </c>
      <c r="AB19" s="139">
        <v>0</v>
      </c>
      <c r="AC19" s="139">
        <v>1</v>
      </c>
      <c r="AD19" s="134">
        <v>7</v>
      </c>
      <c r="AE19" s="238">
        <v>22</v>
      </c>
      <c r="AF19" s="40" t="s">
        <v>33</v>
      </c>
      <c r="AG19" s="20"/>
      <c r="AH19" s="36"/>
      <c r="AI19" s="234" t="s">
        <v>33</v>
      </c>
      <c r="AJ19" s="235">
        <v>3</v>
      </c>
      <c r="AK19" s="134">
        <v>8</v>
      </c>
      <c r="AL19" s="134">
        <v>0</v>
      </c>
      <c r="AM19" s="139">
        <v>0</v>
      </c>
      <c r="AN19" s="134">
        <v>1</v>
      </c>
      <c r="AO19" s="139">
        <v>5</v>
      </c>
      <c r="AP19" s="139">
        <v>3</v>
      </c>
      <c r="AQ19" s="139">
        <v>0</v>
      </c>
      <c r="AR19" s="139">
        <v>5</v>
      </c>
      <c r="AS19" s="139">
        <v>9</v>
      </c>
      <c r="AT19" s="139">
        <v>10</v>
      </c>
      <c r="AU19" s="139">
        <v>4</v>
      </c>
      <c r="AV19" s="139">
        <v>2</v>
      </c>
      <c r="AW19" s="229">
        <v>3</v>
      </c>
    </row>
    <row r="20" spans="1:49" ht="16.5" customHeight="1">
      <c r="A20" s="36"/>
      <c r="B20" s="47" t="s">
        <v>34</v>
      </c>
      <c r="C20" s="235">
        <f t="shared" si="2"/>
        <v>689</v>
      </c>
      <c r="D20" s="134">
        <f t="shared" si="7"/>
        <v>418</v>
      </c>
      <c r="E20" s="134">
        <f t="shared" si="8"/>
        <v>271</v>
      </c>
      <c r="F20" s="139">
        <v>0</v>
      </c>
      <c r="G20" s="139">
        <v>1</v>
      </c>
      <c r="H20" s="139">
        <v>8</v>
      </c>
      <c r="I20" s="139">
        <v>0</v>
      </c>
      <c r="J20" s="139">
        <v>1</v>
      </c>
      <c r="K20" s="139">
        <v>0</v>
      </c>
      <c r="L20" s="139">
        <v>55</v>
      </c>
      <c r="M20" s="139">
        <v>3</v>
      </c>
      <c r="N20" s="139">
        <v>202</v>
      </c>
      <c r="O20" s="139">
        <v>80</v>
      </c>
      <c r="P20" s="139">
        <v>7</v>
      </c>
      <c r="Q20" s="139">
        <v>2</v>
      </c>
      <c r="R20" s="139">
        <v>3</v>
      </c>
      <c r="S20" s="139">
        <v>2</v>
      </c>
      <c r="T20" s="139">
        <v>26</v>
      </c>
      <c r="U20" s="139">
        <v>10</v>
      </c>
      <c r="V20" s="139">
        <v>38</v>
      </c>
      <c r="W20" s="139">
        <v>49</v>
      </c>
      <c r="X20" s="139">
        <v>0</v>
      </c>
      <c r="Y20" s="139">
        <v>5</v>
      </c>
      <c r="Z20" s="139">
        <v>0</v>
      </c>
      <c r="AA20" s="139">
        <v>1</v>
      </c>
      <c r="AB20" s="139">
        <v>9</v>
      </c>
      <c r="AC20" s="139">
        <v>0</v>
      </c>
      <c r="AD20" s="134">
        <v>13</v>
      </c>
      <c r="AE20" s="238">
        <v>35</v>
      </c>
      <c r="AF20" s="43" t="s">
        <v>34</v>
      </c>
      <c r="AG20" s="20"/>
      <c r="AH20" s="36"/>
      <c r="AI20" s="47" t="s">
        <v>34</v>
      </c>
      <c r="AJ20" s="235">
        <v>14</v>
      </c>
      <c r="AK20" s="134">
        <v>13</v>
      </c>
      <c r="AL20" s="134">
        <v>0</v>
      </c>
      <c r="AM20" s="139">
        <v>2</v>
      </c>
      <c r="AN20" s="134">
        <v>2</v>
      </c>
      <c r="AO20" s="139">
        <v>41</v>
      </c>
      <c r="AP20" s="139">
        <v>5</v>
      </c>
      <c r="AQ20" s="139">
        <v>19</v>
      </c>
      <c r="AR20" s="139">
        <v>15</v>
      </c>
      <c r="AS20" s="139">
        <v>2</v>
      </c>
      <c r="AT20" s="139">
        <v>20</v>
      </c>
      <c r="AU20" s="139">
        <v>2</v>
      </c>
      <c r="AV20" s="139">
        <v>0</v>
      </c>
      <c r="AW20" s="229">
        <v>4</v>
      </c>
    </row>
    <row r="21" spans="1:49" ht="16.5" customHeight="1">
      <c r="A21" s="36"/>
      <c r="B21" s="47" t="s">
        <v>168</v>
      </c>
      <c r="C21" s="235">
        <f t="shared" si="2"/>
        <v>149</v>
      </c>
      <c r="D21" s="134">
        <f t="shared" si="7"/>
        <v>61</v>
      </c>
      <c r="E21" s="134">
        <f t="shared" si="8"/>
        <v>88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2</v>
      </c>
      <c r="M21" s="139">
        <v>2</v>
      </c>
      <c r="N21" s="139">
        <v>15</v>
      </c>
      <c r="O21" s="139">
        <v>23</v>
      </c>
      <c r="P21" s="139">
        <v>1</v>
      </c>
      <c r="Q21" s="139">
        <v>0</v>
      </c>
      <c r="R21" s="139">
        <v>0</v>
      </c>
      <c r="S21" s="139">
        <v>1</v>
      </c>
      <c r="T21" s="139">
        <v>6</v>
      </c>
      <c r="U21" s="139">
        <v>8</v>
      </c>
      <c r="V21" s="139">
        <v>22</v>
      </c>
      <c r="W21" s="139">
        <v>18</v>
      </c>
      <c r="X21" s="139">
        <v>0</v>
      </c>
      <c r="Y21" s="139">
        <v>4</v>
      </c>
      <c r="Z21" s="139">
        <v>0</v>
      </c>
      <c r="AA21" s="139">
        <v>0</v>
      </c>
      <c r="AB21" s="139">
        <v>0</v>
      </c>
      <c r="AC21" s="139">
        <v>0</v>
      </c>
      <c r="AD21" s="134">
        <v>1</v>
      </c>
      <c r="AE21" s="238">
        <v>9</v>
      </c>
      <c r="AF21" s="43" t="s">
        <v>168</v>
      </c>
      <c r="AG21" s="20"/>
      <c r="AH21" s="36"/>
      <c r="AI21" s="47" t="s">
        <v>168</v>
      </c>
      <c r="AJ21" s="235">
        <v>1</v>
      </c>
      <c r="AK21" s="134">
        <v>0</v>
      </c>
      <c r="AL21" s="134">
        <v>0</v>
      </c>
      <c r="AM21" s="139">
        <v>0</v>
      </c>
      <c r="AN21" s="134">
        <v>0</v>
      </c>
      <c r="AO21" s="139">
        <v>7</v>
      </c>
      <c r="AP21" s="139">
        <v>0</v>
      </c>
      <c r="AQ21" s="139">
        <v>2</v>
      </c>
      <c r="AR21" s="139">
        <v>4</v>
      </c>
      <c r="AS21" s="139">
        <v>12</v>
      </c>
      <c r="AT21" s="139">
        <v>9</v>
      </c>
      <c r="AU21" s="139">
        <v>2</v>
      </c>
      <c r="AV21" s="139">
        <v>0</v>
      </c>
      <c r="AW21" s="229">
        <v>0</v>
      </c>
    </row>
    <row r="22" spans="1:49" ht="16.5" customHeight="1">
      <c r="A22" s="36"/>
      <c r="B22" s="47" t="s">
        <v>35</v>
      </c>
      <c r="C22" s="235">
        <f t="shared" si="2"/>
        <v>213</v>
      </c>
      <c r="D22" s="134">
        <f t="shared" si="7"/>
        <v>116</v>
      </c>
      <c r="E22" s="134">
        <f t="shared" si="8"/>
        <v>97</v>
      </c>
      <c r="F22" s="139">
        <v>1</v>
      </c>
      <c r="G22" s="139">
        <v>0</v>
      </c>
      <c r="H22" s="139">
        <v>4</v>
      </c>
      <c r="I22" s="139">
        <v>0</v>
      </c>
      <c r="J22" s="139">
        <v>0</v>
      </c>
      <c r="K22" s="139">
        <v>0</v>
      </c>
      <c r="L22" s="139">
        <v>7</v>
      </c>
      <c r="M22" s="139">
        <v>1</v>
      </c>
      <c r="N22" s="139">
        <v>43</v>
      </c>
      <c r="O22" s="139">
        <v>16</v>
      </c>
      <c r="P22" s="139">
        <v>5</v>
      </c>
      <c r="Q22" s="139">
        <v>0</v>
      </c>
      <c r="R22" s="139">
        <v>1</v>
      </c>
      <c r="S22" s="139">
        <v>0</v>
      </c>
      <c r="T22" s="139">
        <v>5</v>
      </c>
      <c r="U22" s="139">
        <v>1</v>
      </c>
      <c r="V22" s="139">
        <v>15</v>
      </c>
      <c r="W22" s="139">
        <v>22</v>
      </c>
      <c r="X22" s="139">
        <v>0</v>
      </c>
      <c r="Y22" s="139">
        <v>3</v>
      </c>
      <c r="Z22" s="139">
        <v>0</v>
      </c>
      <c r="AA22" s="139">
        <v>0</v>
      </c>
      <c r="AB22" s="139">
        <v>0</v>
      </c>
      <c r="AC22" s="139">
        <v>0</v>
      </c>
      <c r="AD22" s="134">
        <v>7</v>
      </c>
      <c r="AE22" s="238">
        <v>17</v>
      </c>
      <c r="AF22" s="43" t="s">
        <v>35</v>
      </c>
      <c r="AG22" s="20"/>
      <c r="AH22" s="36"/>
      <c r="AI22" s="47" t="s">
        <v>35</v>
      </c>
      <c r="AJ22" s="235">
        <v>1</v>
      </c>
      <c r="AK22" s="134">
        <v>6</v>
      </c>
      <c r="AL22" s="134">
        <v>0</v>
      </c>
      <c r="AM22" s="139">
        <v>1</v>
      </c>
      <c r="AN22" s="134">
        <v>2</v>
      </c>
      <c r="AO22" s="139">
        <v>15</v>
      </c>
      <c r="AP22" s="139">
        <v>4</v>
      </c>
      <c r="AQ22" s="139">
        <v>1</v>
      </c>
      <c r="AR22" s="139">
        <v>10</v>
      </c>
      <c r="AS22" s="139">
        <v>8</v>
      </c>
      <c r="AT22" s="139">
        <v>11</v>
      </c>
      <c r="AU22" s="139">
        <v>5</v>
      </c>
      <c r="AV22" s="139">
        <v>0</v>
      </c>
      <c r="AW22" s="229">
        <v>1</v>
      </c>
    </row>
    <row r="23" spans="1:49" ht="16.5" customHeight="1">
      <c r="A23" s="36"/>
      <c r="B23" s="47" t="s">
        <v>36</v>
      </c>
      <c r="C23" s="235">
        <f t="shared" si="2"/>
        <v>153</v>
      </c>
      <c r="D23" s="134">
        <f t="shared" si="7"/>
        <v>137</v>
      </c>
      <c r="E23" s="134">
        <f t="shared" si="8"/>
        <v>16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19</v>
      </c>
      <c r="M23" s="139">
        <v>1</v>
      </c>
      <c r="N23" s="139">
        <v>93</v>
      </c>
      <c r="O23" s="139">
        <v>8</v>
      </c>
      <c r="P23" s="139">
        <v>3</v>
      </c>
      <c r="Q23" s="139">
        <v>0</v>
      </c>
      <c r="R23" s="139">
        <v>0</v>
      </c>
      <c r="S23" s="139">
        <v>0</v>
      </c>
      <c r="T23" s="139">
        <v>3</v>
      </c>
      <c r="U23" s="139">
        <v>0</v>
      </c>
      <c r="V23" s="139">
        <v>5</v>
      </c>
      <c r="W23" s="139">
        <v>2</v>
      </c>
      <c r="X23" s="139">
        <v>0</v>
      </c>
      <c r="Y23" s="139">
        <v>1</v>
      </c>
      <c r="Z23" s="139">
        <v>2</v>
      </c>
      <c r="AA23" s="139">
        <v>0</v>
      </c>
      <c r="AB23" s="139">
        <v>0</v>
      </c>
      <c r="AC23" s="139">
        <v>0</v>
      </c>
      <c r="AD23" s="134">
        <v>1</v>
      </c>
      <c r="AE23" s="238">
        <v>0</v>
      </c>
      <c r="AF23" s="43" t="s">
        <v>36</v>
      </c>
      <c r="AG23" s="20"/>
      <c r="AH23" s="36"/>
      <c r="AI23" s="47" t="s">
        <v>36</v>
      </c>
      <c r="AJ23" s="235">
        <v>0</v>
      </c>
      <c r="AK23" s="134">
        <v>1</v>
      </c>
      <c r="AL23" s="134">
        <v>0</v>
      </c>
      <c r="AM23" s="139">
        <v>0</v>
      </c>
      <c r="AN23" s="134">
        <v>0</v>
      </c>
      <c r="AO23" s="139">
        <v>0</v>
      </c>
      <c r="AP23" s="139">
        <v>1</v>
      </c>
      <c r="AQ23" s="139">
        <v>0</v>
      </c>
      <c r="AR23" s="139">
        <v>6</v>
      </c>
      <c r="AS23" s="139">
        <v>2</v>
      </c>
      <c r="AT23" s="139">
        <v>4</v>
      </c>
      <c r="AU23" s="139">
        <v>1</v>
      </c>
      <c r="AV23" s="139">
        <v>0</v>
      </c>
      <c r="AW23" s="229">
        <v>0</v>
      </c>
    </row>
    <row r="24" spans="1:49" ht="16.5" customHeight="1">
      <c r="A24" s="36"/>
      <c r="B24" s="47" t="s">
        <v>37</v>
      </c>
      <c r="C24" s="235">
        <f t="shared" si="2"/>
        <v>161</v>
      </c>
      <c r="D24" s="134">
        <f t="shared" si="7"/>
        <v>81</v>
      </c>
      <c r="E24" s="134">
        <f t="shared" si="8"/>
        <v>80</v>
      </c>
      <c r="F24" s="139">
        <v>5</v>
      </c>
      <c r="G24" s="139">
        <v>3</v>
      </c>
      <c r="H24" s="139">
        <v>0</v>
      </c>
      <c r="I24" s="139">
        <v>0</v>
      </c>
      <c r="J24" s="139">
        <v>0</v>
      </c>
      <c r="K24" s="139">
        <v>0</v>
      </c>
      <c r="L24" s="139">
        <v>4</v>
      </c>
      <c r="M24" s="139">
        <v>1</v>
      </c>
      <c r="N24" s="139">
        <v>20</v>
      </c>
      <c r="O24" s="139">
        <v>16</v>
      </c>
      <c r="P24" s="139">
        <v>0</v>
      </c>
      <c r="Q24" s="139">
        <v>0</v>
      </c>
      <c r="R24" s="139">
        <v>1</v>
      </c>
      <c r="S24" s="139">
        <v>0</v>
      </c>
      <c r="T24" s="139">
        <v>8</v>
      </c>
      <c r="U24" s="139">
        <v>2</v>
      </c>
      <c r="V24" s="139">
        <v>10</v>
      </c>
      <c r="W24" s="139">
        <v>30</v>
      </c>
      <c r="X24" s="139">
        <v>1</v>
      </c>
      <c r="Y24" s="139">
        <v>1</v>
      </c>
      <c r="Z24" s="139">
        <v>0</v>
      </c>
      <c r="AA24" s="139">
        <v>0</v>
      </c>
      <c r="AB24" s="139">
        <v>0</v>
      </c>
      <c r="AC24" s="139">
        <v>0</v>
      </c>
      <c r="AD24" s="134">
        <v>6</v>
      </c>
      <c r="AE24" s="238">
        <v>6</v>
      </c>
      <c r="AF24" s="43" t="s">
        <v>37</v>
      </c>
      <c r="AG24" s="20"/>
      <c r="AH24" s="36"/>
      <c r="AI24" s="47" t="s">
        <v>37</v>
      </c>
      <c r="AJ24" s="235">
        <v>0</v>
      </c>
      <c r="AK24" s="134">
        <v>0</v>
      </c>
      <c r="AL24" s="134">
        <v>0</v>
      </c>
      <c r="AM24" s="139">
        <v>0</v>
      </c>
      <c r="AN24" s="134">
        <v>1</v>
      </c>
      <c r="AO24" s="139">
        <v>6</v>
      </c>
      <c r="AP24" s="139">
        <v>5</v>
      </c>
      <c r="AQ24" s="139">
        <v>1</v>
      </c>
      <c r="AR24" s="139">
        <v>15</v>
      </c>
      <c r="AS24" s="139">
        <v>12</v>
      </c>
      <c r="AT24" s="139">
        <v>5</v>
      </c>
      <c r="AU24" s="139">
        <v>1</v>
      </c>
      <c r="AV24" s="139">
        <v>0</v>
      </c>
      <c r="AW24" s="229">
        <v>1</v>
      </c>
    </row>
    <row r="25" spans="1:49" ht="16.5" customHeight="1">
      <c r="A25" s="36"/>
      <c r="B25" s="47" t="s">
        <v>38</v>
      </c>
      <c r="C25" s="235">
        <f t="shared" si="2"/>
        <v>26</v>
      </c>
      <c r="D25" s="134">
        <f t="shared" si="7"/>
        <v>11</v>
      </c>
      <c r="E25" s="134">
        <f t="shared" si="8"/>
        <v>15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6</v>
      </c>
      <c r="O25" s="139">
        <v>9</v>
      </c>
      <c r="P25" s="139">
        <v>0</v>
      </c>
      <c r="Q25" s="139">
        <v>0</v>
      </c>
      <c r="R25" s="139">
        <v>0</v>
      </c>
      <c r="S25" s="139">
        <v>0</v>
      </c>
      <c r="T25" s="139">
        <v>1</v>
      </c>
      <c r="U25" s="139">
        <v>0</v>
      </c>
      <c r="V25" s="139">
        <v>0</v>
      </c>
      <c r="W25" s="139">
        <v>0</v>
      </c>
      <c r="X25" s="139">
        <v>0</v>
      </c>
      <c r="Y25" s="139">
        <v>0</v>
      </c>
      <c r="Z25" s="139">
        <v>0</v>
      </c>
      <c r="AA25" s="139">
        <v>0</v>
      </c>
      <c r="AB25" s="139">
        <v>0</v>
      </c>
      <c r="AC25" s="139">
        <v>0</v>
      </c>
      <c r="AD25" s="134">
        <v>0</v>
      </c>
      <c r="AE25" s="238">
        <v>0</v>
      </c>
      <c r="AF25" s="43" t="s">
        <v>38</v>
      </c>
      <c r="AG25" s="20"/>
      <c r="AH25" s="36"/>
      <c r="AI25" s="47" t="s">
        <v>38</v>
      </c>
      <c r="AJ25" s="235">
        <v>0</v>
      </c>
      <c r="AK25" s="134">
        <v>0</v>
      </c>
      <c r="AL25" s="134">
        <v>0</v>
      </c>
      <c r="AM25" s="139">
        <v>0</v>
      </c>
      <c r="AN25" s="134">
        <v>0</v>
      </c>
      <c r="AO25" s="139">
        <v>3</v>
      </c>
      <c r="AP25" s="139">
        <v>0</v>
      </c>
      <c r="AQ25" s="139">
        <v>0</v>
      </c>
      <c r="AR25" s="139">
        <v>1</v>
      </c>
      <c r="AS25" s="139">
        <v>3</v>
      </c>
      <c r="AT25" s="139">
        <v>3</v>
      </c>
      <c r="AU25" s="139">
        <v>0</v>
      </c>
      <c r="AV25" s="139">
        <v>0</v>
      </c>
      <c r="AW25" s="229">
        <v>0</v>
      </c>
    </row>
    <row r="26" spans="1:49" ht="16.5" customHeight="1">
      <c r="A26" s="36"/>
      <c r="B26" s="47" t="s">
        <v>39</v>
      </c>
      <c r="C26" s="235">
        <f t="shared" si="2"/>
        <v>41</v>
      </c>
      <c r="D26" s="134">
        <f t="shared" si="7"/>
        <v>16</v>
      </c>
      <c r="E26" s="134">
        <f t="shared" si="8"/>
        <v>25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2</v>
      </c>
      <c r="M26" s="139">
        <v>1</v>
      </c>
      <c r="N26" s="139">
        <v>4</v>
      </c>
      <c r="O26" s="139">
        <v>5</v>
      </c>
      <c r="P26" s="139">
        <v>0</v>
      </c>
      <c r="Q26" s="139">
        <v>0</v>
      </c>
      <c r="R26" s="139">
        <v>0</v>
      </c>
      <c r="S26" s="139">
        <v>1</v>
      </c>
      <c r="T26" s="139">
        <v>3</v>
      </c>
      <c r="U26" s="139">
        <v>1</v>
      </c>
      <c r="V26" s="139">
        <v>2</v>
      </c>
      <c r="W26" s="139">
        <v>1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4">
        <v>4</v>
      </c>
      <c r="AE26" s="238">
        <v>2</v>
      </c>
      <c r="AF26" s="43" t="s">
        <v>39</v>
      </c>
      <c r="AG26" s="20"/>
      <c r="AH26" s="36"/>
      <c r="AI26" s="47" t="s">
        <v>39</v>
      </c>
      <c r="AJ26" s="235">
        <v>1</v>
      </c>
      <c r="AK26" s="134">
        <v>1</v>
      </c>
      <c r="AL26" s="134">
        <v>0</v>
      </c>
      <c r="AM26" s="139">
        <v>0</v>
      </c>
      <c r="AN26" s="134">
        <v>0</v>
      </c>
      <c r="AO26" s="139">
        <v>6</v>
      </c>
      <c r="AP26" s="139">
        <v>0</v>
      </c>
      <c r="AQ26" s="139">
        <v>0</v>
      </c>
      <c r="AR26" s="139">
        <v>0</v>
      </c>
      <c r="AS26" s="139">
        <v>3</v>
      </c>
      <c r="AT26" s="139">
        <v>0</v>
      </c>
      <c r="AU26" s="139">
        <v>4</v>
      </c>
      <c r="AV26" s="139">
        <v>0</v>
      </c>
      <c r="AW26" s="229">
        <v>0</v>
      </c>
    </row>
    <row r="27" spans="1:49" ht="16.5" customHeight="1">
      <c r="A27" s="36"/>
      <c r="B27" s="47" t="s">
        <v>40</v>
      </c>
      <c r="C27" s="235">
        <f t="shared" si="2"/>
        <v>80</v>
      </c>
      <c r="D27" s="134">
        <f t="shared" si="7"/>
        <v>22</v>
      </c>
      <c r="E27" s="134">
        <f t="shared" si="8"/>
        <v>58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2</v>
      </c>
      <c r="M27" s="139">
        <v>0</v>
      </c>
      <c r="N27" s="139">
        <v>9</v>
      </c>
      <c r="O27" s="139">
        <v>15</v>
      </c>
      <c r="P27" s="139">
        <v>0</v>
      </c>
      <c r="Q27" s="139">
        <v>0</v>
      </c>
      <c r="R27" s="139">
        <v>0</v>
      </c>
      <c r="S27" s="139">
        <v>2</v>
      </c>
      <c r="T27" s="139">
        <v>0</v>
      </c>
      <c r="U27" s="139">
        <v>4</v>
      </c>
      <c r="V27" s="139">
        <v>5</v>
      </c>
      <c r="W27" s="139">
        <v>23</v>
      </c>
      <c r="X27" s="139">
        <v>0</v>
      </c>
      <c r="Y27" s="139">
        <v>0</v>
      </c>
      <c r="Z27" s="139">
        <v>0</v>
      </c>
      <c r="AA27" s="139">
        <v>0</v>
      </c>
      <c r="AB27" s="139">
        <v>0</v>
      </c>
      <c r="AC27" s="139">
        <v>0</v>
      </c>
      <c r="AD27" s="134">
        <v>1</v>
      </c>
      <c r="AE27" s="238">
        <v>3</v>
      </c>
      <c r="AF27" s="43" t="s">
        <v>40</v>
      </c>
      <c r="AG27" s="20"/>
      <c r="AH27" s="36"/>
      <c r="AI27" s="47" t="s">
        <v>40</v>
      </c>
      <c r="AJ27" s="235">
        <v>2</v>
      </c>
      <c r="AK27" s="134">
        <v>4</v>
      </c>
      <c r="AL27" s="134">
        <v>0</v>
      </c>
      <c r="AM27" s="139">
        <v>0</v>
      </c>
      <c r="AN27" s="134">
        <v>0</v>
      </c>
      <c r="AO27" s="139">
        <v>4</v>
      </c>
      <c r="AP27" s="139">
        <v>0</v>
      </c>
      <c r="AQ27" s="139">
        <v>0</v>
      </c>
      <c r="AR27" s="139">
        <v>0</v>
      </c>
      <c r="AS27" s="139">
        <v>2</v>
      </c>
      <c r="AT27" s="139">
        <v>3</v>
      </c>
      <c r="AU27" s="139">
        <v>0</v>
      </c>
      <c r="AV27" s="139">
        <v>0</v>
      </c>
      <c r="AW27" s="229">
        <v>1</v>
      </c>
    </row>
    <row r="28" spans="1:49" ht="16.5" customHeight="1">
      <c r="A28" s="36"/>
      <c r="B28" s="42" t="s">
        <v>80</v>
      </c>
      <c r="C28" s="235">
        <f t="shared" si="2"/>
        <v>312</v>
      </c>
      <c r="D28" s="134">
        <f t="shared" si="7"/>
        <v>201</v>
      </c>
      <c r="E28" s="134">
        <f t="shared" si="8"/>
        <v>111</v>
      </c>
      <c r="F28" s="139">
        <v>2</v>
      </c>
      <c r="G28" s="139">
        <v>1</v>
      </c>
      <c r="H28" s="139">
        <v>0</v>
      </c>
      <c r="I28" s="139">
        <v>0</v>
      </c>
      <c r="J28" s="139">
        <v>2</v>
      </c>
      <c r="K28" s="139">
        <v>0</v>
      </c>
      <c r="L28" s="139">
        <v>21</v>
      </c>
      <c r="M28" s="139">
        <v>0</v>
      </c>
      <c r="N28" s="139">
        <v>103</v>
      </c>
      <c r="O28" s="139">
        <v>42</v>
      </c>
      <c r="P28" s="139">
        <v>4</v>
      </c>
      <c r="Q28" s="139">
        <v>3</v>
      </c>
      <c r="R28" s="139">
        <v>1</v>
      </c>
      <c r="S28" s="139">
        <v>1</v>
      </c>
      <c r="T28" s="139">
        <v>5</v>
      </c>
      <c r="U28" s="139">
        <v>1</v>
      </c>
      <c r="V28" s="139">
        <v>18</v>
      </c>
      <c r="W28" s="139">
        <v>12</v>
      </c>
      <c r="X28" s="139">
        <v>0</v>
      </c>
      <c r="Y28" s="139">
        <v>2</v>
      </c>
      <c r="Z28" s="139">
        <v>0</v>
      </c>
      <c r="AA28" s="139">
        <v>1</v>
      </c>
      <c r="AB28" s="139">
        <v>0</v>
      </c>
      <c r="AC28" s="139">
        <v>0</v>
      </c>
      <c r="AD28" s="134">
        <v>12</v>
      </c>
      <c r="AE28" s="238">
        <v>14</v>
      </c>
      <c r="AF28" s="43" t="s">
        <v>80</v>
      </c>
      <c r="AG28" s="20"/>
      <c r="AH28" s="36"/>
      <c r="AI28" s="42" t="s">
        <v>80</v>
      </c>
      <c r="AJ28" s="235">
        <v>4</v>
      </c>
      <c r="AK28" s="134">
        <v>3</v>
      </c>
      <c r="AL28" s="134">
        <v>0</v>
      </c>
      <c r="AM28" s="139">
        <v>0</v>
      </c>
      <c r="AN28" s="134">
        <v>2</v>
      </c>
      <c r="AO28" s="139">
        <v>5</v>
      </c>
      <c r="AP28" s="139">
        <v>3</v>
      </c>
      <c r="AQ28" s="139">
        <v>6</v>
      </c>
      <c r="AR28" s="139">
        <v>9</v>
      </c>
      <c r="AS28" s="139">
        <v>14</v>
      </c>
      <c r="AT28" s="139">
        <v>14</v>
      </c>
      <c r="AU28" s="139">
        <v>2</v>
      </c>
      <c r="AV28" s="139">
        <v>1</v>
      </c>
      <c r="AW28" s="229">
        <v>4</v>
      </c>
    </row>
    <row r="29" spans="1:49" ht="16.5" customHeight="1">
      <c r="A29" s="36"/>
      <c r="B29" s="42" t="s">
        <v>82</v>
      </c>
      <c r="C29" s="235">
        <f t="shared" si="2"/>
        <v>238</v>
      </c>
      <c r="D29" s="134">
        <f t="shared" si="7"/>
        <v>134</v>
      </c>
      <c r="E29" s="134">
        <f t="shared" si="8"/>
        <v>104</v>
      </c>
      <c r="F29" s="139">
        <v>5</v>
      </c>
      <c r="G29" s="139">
        <v>1</v>
      </c>
      <c r="H29" s="139">
        <v>0</v>
      </c>
      <c r="I29" s="139">
        <v>0</v>
      </c>
      <c r="J29" s="139">
        <v>0</v>
      </c>
      <c r="K29" s="139">
        <v>0</v>
      </c>
      <c r="L29" s="139">
        <v>7</v>
      </c>
      <c r="M29" s="139">
        <v>1</v>
      </c>
      <c r="N29" s="139">
        <v>76</v>
      </c>
      <c r="O29" s="139">
        <v>38</v>
      </c>
      <c r="P29" s="139">
        <v>1</v>
      </c>
      <c r="Q29" s="139">
        <v>1</v>
      </c>
      <c r="R29" s="139">
        <v>0</v>
      </c>
      <c r="S29" s="139">
        <v>0</v>
      </c>
      <c r="T29" s="139">
        <v>4</v>
      </c>
      <c r="U29" s="139">
        <v>1</v>
      </c>
      <c r="V29" s="139">
        <v>7</v>
      </c>
      <c r="W29" s="139">
        <v>19</v>
      </c>
      <c r="X29" s="139">
        <v>1</v>
      </c>
      <c r="Y29" s="139">
        <v>2</v>
      </c>
      <c r="Z29" s="139">
        <v>0</v>
      </c>
      <c r="AA29" s="139">
        <v>0</v>
      </c>
      <c r="AB29" s="139">
        <v>0</v>
      </c>
      <c r="AC29" s="139">
        <v>1</v>
      </c>
      <c r="AD29" s="134">
        <v>2</v>
      </c>
      <c r="AE29" s="238">
        <v>8</v>
      </c>
      <c r="AF29" s="43" t="s">
        <v>82</v>
      </c>
      <c r="AG29" s="20"/>
      <c r="AH29" s="36"/>
      <c r="AI29" s="42" t="s">
        <v>82</v>
      </c>
      <c r="AJ29" s="235">
        <v>0</v>
      </c>
      <c r="AK29" s="134">
        <v>6</v>
      </c>
      <c r="AL29" s="134">
        <v>0</v>
      </c>
      <c r="AM29" s="139">
        <v>0</v>
      </c>
      <c r="AN29" s="134">
        <v>4</v>
      </c>
      <c r="AO29" s="139">
        <v>16</v>
      </c>
      <c r="AP29" s="139">
        <v>1</v>
      </c>
      <c r="AQ29" s="139">
        <v>5</v>
      </c>
      <c r="AR29" s="139">
        <v>1</v>
      </c>
      <c r="AS29" s="139">
        <v>3</v>
      </c>
      <c r="AT29" s="139">
        <v>25</v>
      </c>
      <c r="AU29" s="139">
        <v>2</v>
      </c>
      <c r="AV29" s="139">
        <v>0</v>
      </c>
      <c r="AW29" s="229">
        <v>0</v>
      </c>
    </row>
    <row r="30" spans="1:49" ht="16.5" customHeight="1">
      <c r="A30" s="36"/>
      <c r="B30" s="42" t="s">
        <v>84</v>
      </c>
      <c r="C30" s="235">
        <f t="shared" si="2"/>
        <v>71</v>
      </c>
      <c r="D30" s="134">
        <f t="shared" si="7"/>
        <v>26</v>
      </c>
      <c r="E30" s="134">
        <f t="shared" si="8"/>
        <v>45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1</v>
      </c>
      <c r="M30" s="139">
        <v>0</v>
      </c>
      <c r="N30" s="139">
        <v>7</v>
      </c>
      <c r="O30" s="139">
        <v>10</v>
      </c>
      <c r="P30" s="139">
        <v>0</v>
      </c>
      <c r="Q30" s="139">
        <v>0</v>
      </c>
      <c r="R30" s="139">
        <v>0</v>
      </c>
      <c r="S30" s="139">
        <v>1</v>
      </c>
      <c r="T30" s="139">
        <v>2</v>
      </c>
      <c r="U30" s="139">
        <v>2</v>
      </c>
      <c r="V30" s="139">
        <v>1</v>
      </c>
      <c r="W30" s="139">
        <v>7</v>
      </c>
      <c r="X30" s="139">
        <v>0</v>
      </c>
      <c r="Y30" s="139">
        <v>0</v>
      </c>
      <c r="Z30" s="139">
        <v>0</v>
      </c>
      <c r="AA30" s="139">
        <v>0</v>
      </c>
      <c r="AB30" s="139">
        <v>0</v>
      </c>
      <c r="AC30" s="139">
        <v>0</v>
      </c>
      <c r="AD30" s="134">
        <v>1</v>
      </c>
      <c r="AE30" s="238">
        <v>4</v>
      </c>
      <c r="AF30" s="43" t="s">
        <v>84</v>
      </c>
      <c r="AG30" s="20"/>
      <c r="AH30" s="36"/>
      <c r="AI30" s="42" t="s">
        <v>84</v>
      </c>
      <c r="AJ30" s="235">
        <v>4</v>
      </c>
      <c r="AK30" s="134">
        <v>11</v>
      </c>
      <c r="AL30" s="134">
        <v>0</v>
      </c>
      <c r="AM30" s="139">
        <v>1</v>
      </c>
      <c r="AN30" s="134">
        <v>0</v>
      </c>
      <c r="AO30" s="139">
        <v>3</v>
      </c>
      <c r="AP30" s="139">
        <v>0</v>
      </c>
      <c r="AQ30" s="139">
        <v>0</v>
      </c>
      <c r="AR30" s="139">
        <v>1</v>
      </c>
      <c r="AS30" s="139">
        <v>5</v>
      </c>
      <c r="AT30" s="139">
        <v>9</v>
      </c>
      <c r="AU30" s="139">
        <v>1</v>
      </c>
      <c r="AV30" s="139">
        <v>0</v>
      </c>
      <c r="AW30" s="229">
        <v>0</v>
      </c>
    </row>
    <row r="31" spans="1:49" ht="16.5" customHeight="1">
      <c r="A31" s="36"/>
      <c r="B31" s="42" t="s">
        <v>188</v>
      </c>
      <c r="C31" s="235">
        <f>SUM(D31:E31)</f>
        <v>557</v>
      </c>
      <c r="D31" s="134">
        <f t="shared" si="7"/>
        <v>333</v>
      </c>
      <c r="E31" s="134">
        <f t="shared" si="8"/>
        <v>224</v>
      </c>
      <c r="F31" s="139">
        <v>2</v>
      </c>
      <c r="G31" s="139">
        <v>1</v>
      </c>
      <c r="H31" s="139">
        <v>0</v>
      </c>
      <c r="I31" s="139">
        <v>0</v>
      </c>
      <c r="J31" s="139">
        <v>0</v>
      </c>
      <c r="K31" s="139">
        <v>0</v>
      </c>
      <c r="L31" s="139">
        <v>37</v>
      </c>
      <c r="M31" s="139">
        <v>16</v>
      </c>
      <c r="N31" s="139">
        <v>199</v>
      </c>
      <c r="O31" s="139">
        <v>89</v>
      </c>
      <c r="P31" s="139">
        <v>6</v>
      </c>
      <c r="Q31" s="139">
        <v>0</v>
      </c>
      <c r="R31" s="139">
        <v>4</v>
      </c>
      <c r="S31" s="139">
        <v>3</v>
      </c>
      <c r="T31" s="139">
        <v>9</v>
      </c>
      <c r="U31" s="139">
        <v>6</v>
      </c>
      <c r="V31" s="139">
        <v>20</v>
      </c>
      <c r="W31" s="139">
        <v>32</v>
      </c>
      <c r="X31" s="139">
        <v>0</v>
      </c>
      <c r="Y31" s="139">
        <v>2</v>
      </c>
      <c r="Z31" s="139">
        <v>0</v>
      </c>
      <c r="AA31" s="139">
        <v>0</v>
      </c>
      <c r="AB31" s="139">
        <v>0</v>
      </c>
      <c r="AC31" s="139">
        <v>0</v>
      </c>
      <c r="AD31" s="134">
        <v>2</v>
      </c>
      <c r="AE31" s="238">
        <v>17</v>
      </c>
      <c r="AF31" s="43" t="s">
        <v>188</v>
      </c>
      <c r="AG31" s="20"/>
      <c r="AH31" s="36"/>
      <c r="AI31" s="47" t="s">
        <v>188</v>
      </c>
      <c r="AJ31" s="134">
        <v>4</v>
      </c>
      <c r="AK31" s="134">
        <v>8</v>
      </c>
      <c r="AL31" s="134">
        <v>0</v>
      </c>
      <c r="AM31" s="139">
        <v>0</v>
      </c>
      <c r="AN31" s="134">
        <v>3</v>
      </c>
      <c r="AO31" s="139">
        <v>13</v>
      </c>
      <c r="AP31" s="139">
        <v>1</v>
      </c>
      <c r="AQ31" s="139">
        <v>2</v>
      </c>
      <c r="AR31" s="139">
        <v>23</v>
      </c>
      <c r="AS31" s="139">
        <v>22</v>
      </c>
      <c r="AT31" s="139">
        <v>20</v>
      </c>
      <c r="AU31" s="139">
        <v>5</v>
      </c>
      <c r="AV31" s="139">
        <v>3</v>
      </c>
      <c r="AW31" s="229">
        <v>8</v>
      </c>
    </row>
    <row r="32" spans="1:49" s="32" customFormat="1" ht="16.5" customHeight="1">
      <c r="A32" s="371" t="s">
        <v>199</v>
      </c>
      <c r="B32" s="372"/>
      <c r="C32" s="131">
        <f t="shared" si="2"/>
        <v>65</v>
      </c>
      <c r="D32" s="132">
        <f>D33+D34</f>
        <v>27</v>
      </c>
      <c r="E32" s="132">
        <f>E33+E34</f>
        <v>38</v>
      </c>
      <c r="F32" s="132">
        <f>F33+F34</f>
        <v>2</v>
      </c>
      <c r="G32" s="132">
        <f aca="true" t="shared" si="9" ref="G32:AA32">G33+G34</f>
        <v>0</v>
      </c>
      <c r="H32" s="132">
        <f t="shared" si="9"/>
        <v>1</v>
      </c>
      <c r="I32" s="132">
        <f t="shared" si="9"/>
        <v>0</v>
      </c>
      <c r="J32" s="132">
        <f t="shared" si="9"/>
        <v>0</v>
      </c>
      <c r="K32" s="132">
        <f t="shared" si="9"/>
        <v>0</v>
      </c>
      <c r="L32" s="132">
        <f t="shared" si="9"/>
        <v>2</v>
      </c>
      <c r="M32" s="132">
        <f t="shared" si="9"/>
        <v>0</v>
      </c>
      <c r="N32" s="132">
        <f t="shared" si="9"/>
        <v>11</v>
      </c>
      <c r="O32" s="132">
        <f t="shared" si="9"/>
        <v>16</v>
      </c>
      <c r="P32" s="132">
        <f t="shared" si="9"/>
        <v>0</v>
      </c>
      <c r="Q32" s="132">
        <f t="shared" si="9"/>
        <v>0</v>
      </c>
      <c r="R32" s="132">
        <f t="shared" si="9"/>
        <v>0</v>
      </c>
      <c r="S32" s="132">
        <f t="shared" si="9"/>
        <v>0</v>
      </c>
      <c r="T32" s="132">
        <f t="shared" si="9"/>
        <v>1</v>
      </c>
      <c r="U32" s="132">
        <f t="shared" si="9"/>
        <v>0</v>
      </c>
      <c r="V32" s="132">
        <f t="shared" si="9"/>
        <v>2</v>
      </c>
      <c r="W32" s="132">
        <f t="shared" si="9"/>
        <v>4</v>
      </c>
      <c r="X32" s="132">
        <f t="shared" si="9"/>
        <v>0</v>
      </c>
      <c r="Y32" s="132">
        <f t="shared" si="9"/>
        <v>1</v>
      </c>
      <c r="Z32" s="132">
        <f t="shared" si="9"/>
        <v>0</v>
      </c>
      <c r="AA32" s="132">
        <f t="shared" si="9"/>
        <v>0</v>
      </c>
      <c r="AB32" s="132">
        <f>AB33+AB34</f>
        <v>0</v>
      </c>
      <c r="AC32" s="132">
        <f>AC33+AC34</f>
        <v>0</v>
      </c>
      <c r="AD32" s="132">
        <f>AD33+AD34</f>
        <v>2</v>
      </c>
      <c r="AE32" s="227">
        <f>AE33+AE34</f>
        <v>9</v>
      </c>
      <c r="AF32" s="377" t="s">
        <v>199</v>
      </c>
      <c r="AG32" s="378"/>
      <c r="AH32" s="371" t="s">
        <v>199</v>
      </c>
      <c r="AI32" s="372"/>
      <c r="AJ32" s="132">
        <f aca="true" t="shared" si="10" ref="AJ32:AW32">AJ33+AJ34</f>
        <v>1</v>
      </c>
      <c r="AK32" s="132">
        <f t="shared" si="10"/>
        <v>1</v>
      </c>
      <c r="AL32" s="132">
        <f>AL33+AL34</f>
        <v>0</v>
      </c>
      <c r="AM32" s="132">
        <f>AM33+AM34</f>
        <v>0</v>
      </c>
      <c r="AN32" s="132">
        <f t="shared" si="10"/>
        <v>0</v>
      </c>
      <c r="AO32" s="132">
        <f t="shared" si="10"/>
        <v>4</v>
      </c>
      <c r="AP32" s="132">
        <f t="shared" si="10"/>
        <v>1</v>
      </c>
      <c r="AQ32" s="132">
        <f t="shared" si="10"/>
        <v>2</v>
      </c>
      <c r="AR32" s="132">
        <f t="shared" si="10"/>
        <v>0</v>
      </c>
      <c r="AS32" s="132">
        <f t="shared" si="10"/>
        <v>0</v>
      </c>
      <c r="AT32" s="132">
        <f t="shared" si="10"/>
        <v>4</v>
      </c>
      <c r="AU32" s="132">
        <f t="shared" si="10"/>
        <v>1</v>
      </c>
      <c r="AV32" s="132">
        <f t="shared" si="10"/>
        <v>0</v>
      </c>
      <c r="AW32" s="132">
        <f t="shared" si="10"/>
        <v>0</v>
      </c>
    </row>
    <row r="33" spans="1:49" ht="16.5" customHeight="1">
      <c r="A33" s="36"/>
      <c r="B33" s="47" t="s">
        <v>41</v>
      </c>
      <c r="C33" s="235">
        <f t="shared" si="2"/>
        <v>54</v>
      </c>
      <c r="D33" s="134">
        <f t="shared" si="7"/>
        <v>20</v>
      </c>
      <c r="E33" s="134">
        <f t="shared" si="8"/>
        <v>34</v>
      </c>
      <c r="F33" s="139">
        <v>1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10</v>
      </c>
      <c r="O33" s="139">
        <v>16</v>
      </c>
      <c r="P33" s="139">
        <v>0</v>
      </c>
      <c r="Q33" s="139">
        <v>0</v>
      </c>
      <c r="R33" s="139">
        <v>0</v>
      </c>
      <c r="S33" s="139">
        <v>0</v>
      </c>
      <c r="T33" s="139">
        <v>1</v>
      </c>
      <c r="U33" s="139">
        <v>0</v>
      </c>
      <c r="V33" s="139">
        <v>2</v>
      </c>
      <c r="W33" s="139">
        <v>4</v>
      </c>
      <c r="X33" s="139">
        <v>0</v>
      </c>
      <c r="Y33" s="139">
        <v>1</v>
      </c>
      <c r="Z33" s="139">
        <v>0</v>
      </c>
      <c r="AA33" s="139">
        <v>0</v>
      </c>
      <c r="AB33" s="139">
        <v>0</v>
      </c>
      <c r="AC33" s="139">
        <v>0</v>
      </c>
      <c r="AD33" s="134">
        <v>2</v>
      </c>
      <c r="AE33" s="238">
        <v>7</v>
      </c>
      <c r="AF33" s="43" t="s">
        <v>41</v>
      </c>
      <c r="AG33" s="20"/>
      <c r="AH33" s="36"/>
      <c r="AI33" s="47" t="s">
        <v>41</v>
      </c>
      <c r="AJ33" s="235">
        <v>0</v>
      </c>
      <c r="AK33" s="134">
        <v>0</v>
      </c>
      <c r="AL33" s="134">
        <v>0</v>
      </c>
      <c r="AM33" s="139">
        <v>0</v>
      </c>
      <c r="AN33" s="134">
        <v>0</v>
      </c>
      <c r="AO33" s="139">
        <v>4</v>
      </c>
      <c r="AP33" s="139">
        <v>0</v>
      </c>
      <c r="AQ33" s="139">
        <v>2</v>
      </c>
      <c r="AR33" s="139">
        <v>0</v>
      </c>
      <c r="AS33" s="139">
        <v>0</v>
      </c>
      <c r="AT33" s="139">
        <v>4</v>
      </c>
      <c r="AU33" s="139">
        <v>0</v>
      </c>
      <c r="AV33" s="139">
        <v>0</v>
      </c>
      <c r="AW33" s="229">
        <v>0</v>
      </c>
    </row>
    <row r="34" spans="1:49" ht="16.5" customHeight="1">
      <c r="A34" s="36"/>
      <c r="B34" s="47" t="s">
        <v>42</v>
      </c>
      <c r="C34" s="235">
        <f t="shared" si="2"/>
        <v>11</v>
      </c>
      <c r="D34" s="134">
        <f t="shared" si="7"/>
        <v>7</v>
      </c>
      <c r="E34" s="134">
        <f t="shared" si="8"/>
        <v>4</v>
      </c>
      <c r="F34" s="139">
        <v>1</v>
      </c>
      <c r="G34" s="139">
        <v>0</v>
      </c>
      <c r="H34" s="139">
        <v>1</v>
      </c>
      <c r="I34" s="139">
        <v>0</v>
      </c>
      <c r="J34" s="139">
        <v>0</v>
      </c>
      <c r="K34" s="139">
        <v>0</v>
      </c>
      <c r="L34" s="139">
        <v>2</v>
      </c>
      <c r="M34" s="139">
        <v>0</v>
      </c>
      <c r="N34" s="139">
        <v>1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v>0</v>
      </c>
      <c r="X34" s="139">
        <v>0</v>
      </c>
      <c r="Y34" s="139">
        <v>0</v>
      </c>
      <c r="Z34" s="139">
        <v>0</v>
      </c>
      <c r="AA34" s="139">
        <v>0</v>
      </c>
      <c r="AB34" s="139">
        <v>0</v>
      </c>
      <c r="AC34" s="139">
        <v>0</v>
      </c>
      <c r="AD34" s="134">
        <v>0</v>
      </c>
      <c r="AE34" s="238">
        <v>2</v>
      </c>
      <c r="AF34" s="43" t="s">
        <v>42</v>
      </c>
      <c r="AG34" s="20"/>
      <c r="AH34" s="36"/>
      <c r="AI34" s="47" t="s">
        <v>42</v>
      </c>
      <c r="AJ34" s="235">
        <v>1</v>
      </c>
      <c r="AK34" s="134">
        <v>1</v>
      </c>
      <c r="AL34" s="134">
        <v>0</v>
      </c>
      <c r="AM34" s="139">
        <v>0</v>
      </c>
      <c r="AN34" s="134">
        <v>0</v>
      </c>
      <c r="AO34" s="139">
        <v>0</v>
      </c>
      <c r="AP34" s="139">
        <v>1</v>
      </c>
      <c r="AQ34" s="139">
        <v>0</v>
      </c>
      <c r="AR34" s="139">
        <v>0</v>
      </c>
      <c r="AS34" s="139">
        <v>0</v>
      </c>
      <c r="AT34" s="139">
        <v>0</v>
      </c>
      <c r="AU34" s="139">
        <v>1</v>
      </c>
      <c r="AV34" s="139">
        <v>0</v>
      </c>
      <c r="AW34" s="229">
        <v>0</v>
      </c>
    </row>
    <row r="35" spans="1:49" s="32" customFormat="1" ht="16.5" customHeight="1">
      <c r="A35" s="368" t="s">
        <v>200</v>
      </c>
      <c r="B35" s="373"/>
      <c r="C35" s="131">
        <f t="shared" si="2"/>
        <v>380</v>
      </c>
      <c r="D35" s="132">
        <f>SUM(D36:D39)</f>
        <v>190</v>
      </c>
      <c r="E35" s="132">
        <f>SUM(E36:E39)</f>
        <v>190</v>
      </c>
      <c r="F35" s="132">
        <f aca="true" t="shared" si="11" ref="F35:AA35">SUM(F36:F39)</f>
        <v>3</v>
      </c>
      <c r="G35" s="132">
        <f t="shared" si="11"/>
        <v>0</v>
      </c>
      <c r="H35" s="132">
        <f t="shared" si="11"/>
        <v>0</v>
      </c>
      <c r="I35" s="132">
        <f t="shared" si="11"/>
        <v>0</v>
      </c>
      <c r="J35" s="132">
        <f t="shared" si="11"/>
        <v>1</v>
      </c>
      <c r="K35" s="132">
        <f t="shared" si="11"/>
        <v>0</v>
      </c>
      <c r="L35" s="132">
        <f t="shared" si="11"/>
        <v>12</v>
      </c>
      <c r="M35" s="132">
        <f t="shared" si="11"/>
        <v>1</v>
      </c>
      <c r="N35" s="132">
        <f t="shared" si="11"/>
        <v>92</v>
      </c>
      <c r="O35" s="132">
        <f t="shared" si="11"/>
        <v>62</v>
      </c>
      <c r="P35" s="132">
        <f t="shared" si="11"/>
        <v>10</v>
      </c>
      <c r="Q35" s="132">
        <f t="shared" si="11"/>
        <v>2</v>
      </c>
      <c r="R35" s="132">
        <f t="shared" si="11"/>
        <v>0</v>
      </c>
      <c r="S35" s="132">
        <f t="shared" si="11"/>
        <v>2</v>
      </c>
      <c r="T35" s="132">
        <f t="shared" si="11"/>
        <v>5</v>
      </c>
      <c r="U35" s="132">
        <f t="shared" si="11"/>
        <v>0</v>
      </c>
      <c r="V35" s="132">
        <f t="shared" si="11"/>
        <v>17</v>
      </c>
      <c r="W35" s="132">
        <f t="shared" si="11"/>
        <v>29</v>
      </c>
      <c r="X35" s="132">
        <f t="shared" si="11"/>
        <v>8</v>
      </c>
      <c r="Y35" s="132">
        <f t="shared" si="11"/>
        <v>10</v>
      </c>
      <c r="Z35" s="132">
        <f t="shared" si="11"/>
        <v>0</v>
      </c>
      <c r="AA35" s="132">
        <f t="shared" si="11"/>
        <v>0</v>
      </c>
      <c r="AB35" s="132">
        <f>SUM(AB36:AB39)</f>
        <v>0</v>
      </c>
      <c r="AC35" s="132">
        <f>SUM(AC36:AC39)</f>
        <v>0</v>
      </c>
      <c r="AD35" s="132">
        <f>SUM(AD36:AD39)</f>
        <v>3</v>
      </c>
      <c r="AE35" s="227">
        <f>SUM(AE36:AE39)</f>
        <v>25</v>
      </c>
      <c r="AF35" s="377" t="s">
        <v>200</v>
      </c>
      <c r="AG35" s="378"/>
      <c r="AH35" s="368" t="s">
        <v>200</v>
      </c>
      <c r="AI35" s="373"/>
      <c r="AJ35" s="132">
        <f aca="true" t="shared" si="12" ref="AJ35:AW35">SUM(AJ36:AJ39)</f>
        <v>3</v>
      </c>
      <c r="AK35" s="132">
        <f t="shared" si="12"/>
        <v>10</v>
      </c>
      <c r="AL35" s="132">
        <f>SUM(AL36:AL39)</f>
        <v>0</v>
      </c>
      <c r="AM35" s="132">
        <f>SUM(AM36:AM39)</f>
        <v>1</v>
      </c>
      <c r="AN35" s="132">
        <f t="shared" si="12"/>
        <v>2</v>
      </c>
      <c r="AO35" s="132">
        <f t="shared" si="12"/>
        <v>17</v>
      </c>
      <c r="AP35" s="132">
        <f t="shared" si="12"/>
        <v>4</v>
      </c>
      <c r="AQ35" s="132">
        <f t="shared" si="12"/>
        <v>9</v>
      </c>
      <c r="AR35" s="132">
        <f t="shared" si="12"/>
        <v>11</v>
      </c>
      <c r="AS35" s="132">
        <f t="shared" si="12"/>
        <v>20</v>
      </c>
      <c r="AT35" s="132">
        <f t="shared" si="12"/>
        <v>19</v>
      </c>
      <c r="AU35" s="132">
        <f t="shared" si="12"/>
        <v>2</v>
      </c>
      <c r="AV35" s="132">
        <f t="shared" si="12"/>
        <v>0</v>
      </c>
      <c r="AW35" s="132">
        <f t="shared" si="12"/>
        <v>0</v>
      </c>
    </row>
    <row r="36" spans="1:49" ht="16.5" customHeight="1">
      <c r="A36" s="36"/>
      <c r="B36" s="47" t="s">
        <v>86</v>
      </c>
      <c r="C36" s="235">
        <f t="shared" si="2"/>
        <v>225</v>
      </c>
      <c r="D36" s="134">
        <f t="shared" si="7"/>
        <v>112</v>
      </c>
      <c r="E36" s="134">
        <f t="shared" si="8"/>
        <v>113</v>
      </c>
      <c r="F36" s="139">
        <v>1</v>
      </c>
      <c r="G36" s="139">
        <v>0</v>
      </c>
      <c r="H36" s="139">
        <v>0</v>
      </c>
      <c r="I36" s="139">
        <v>0</v>
      </c>
      <c r="J36" s="139">
        <v>1</v>
      </c>
      <c r="K36" s="139">
        <v>0</v>
      </c>
      <c r="L36" s="139">
        <v>7</v>
      </c>
      <c r="M36" s="139">
        <v>0</v>
      </c>
      <c r="N36" s="139">
        <v>62</v>
      </c>
      <c r="O36" s="139">
        <v>43</v>
      </c>
      <c r="P36" s="139">
        <v>1</v>
      </c>
      <c r="Q36" s="139">
        <v>0</v>
      </c>
      <c r="R36" s="139">
        <v>0</v>
      </c>
      <c r="S36" s="139">
        <v>2</v>
      </c>
      <c r="T36" s="139">
        <v>5</v>
      </c>
      <c r="U36" s="139">
        <v>0</v>
      </c>
      <c r="V36" s="139">
        <v>13</v>
      </c>
      <c r="W36" s="139">
        <v>18</v>
      </c>
      <c r="X36" s="139">
        <v>3</v>
      </c>
      <c r="Y36" s="139">
        <v>1</v>
      </c>
      <c r="Z36" s="139">
        <v>0</v>
      </c>
      <c r="AA36" s="139">
        <v>0</v>
      </c>
      <c r="AB36" s="139">
        <v>0</v>
      </c>
      <c r="AC36" s="139">
        <v>0</v>
      </c>
      <c r="AD36" s="134">
        <v>0</v>
      </c>
      <c r="AE36" s="238">
        <v>11</v>
      </c>
      <c r="AF36" s="43" t="s">
        <v>59</v>
      </c>
      <c r="AG36" s="20"/>
      <c r="AH36" s="36"/>
      <c r="AI36" s="47" t="s">
        <v>86</v>
      </c>
      <c r="AJ36" s="235">
        <v>3</v>
      </c>
      <c r="AK36" s="134">
        <v>6</v>
      </c>
      <c r="AL36" s="134">
        <v>0</v>
      </c>
      <c r="AM36" s="139">
        <v>1</v>
      </c>
      <c r="AN36" s="134">
        <v>1</v>
      </c>
      <c r="AO36" s="139">
        <v>9</v>
      </c>
      <c r="AP36" s="139">
        <v>2</v>
      </c>
      <c r="AQ36" s="139">
        <v>4</v>
      </c>
      <c r="AR36" s="139">
        <v>6</v>
      </c>
      <c r="AS36" s="139">
        <v>18</v>
      </c>
      <c r="AT36" s="139">
        <v>7</v>
      </c>
      <c r="AU36" s="139">
        <v>0</v>
      </c>
      <c r="AV36" s="139">
        <v>0</v>
      </c>
      <c r="AW36" s="229">
        <v>0</v>
      </c>
    </row>
    <row r="37" spans="1:49" ht="16.5" customHeight="1">
      <c r="A37" s="36"/>
      <c r="B37" s="47" t="s">
        <v>43</v>
      </c>
      <c r="C37" s="235">
        <f t="shared" si="2"/>
        <v>77</v>
      </c>
      <c r="D37" s="134">
        <f t="shared" si="7"/>
        <v>38</v>
      </c>
      <c r="E37" s="134">
        <f t="shared" si="8"/>
        <v>39</v>
      </c>
      <c r="F37" s="139">
        <v>1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5</v>
      </c>
      <c r="M37" s="139">
        <v>0</v>
      </c>
      <c r="N37" s="139">
        <v>20</v>
      </c>
      <c r="O37" s="139">
        <v>10</v>
      </c>
      <c r="P37" s="139">
        <v>1</v>
      </c>
      <c r="Q37" s="139">
        <v>1</v>
      </c>
      <c r="R37" s="139">
        <v>0</v>
      </c>
      <c r="S37" s="139">
        <v>0</v>
      </c>
      <c r="T37" s="139">
        <v>0</v>
      </c>
      <c r="U37" s="139">
        <v>0</v>
      </c>
      <c r="V37" s="139">
        <v>2</v>
      </c>
      <c r="W37" s="139">
        <v>5</v>
      </c>
      <c r="X37" s="139">
        <v>4</v>
      </c>
      <c r="Y37" s="139">
        <v>9</v>
      </c>
      <c r="Z37" s="139">
        <v>0</v>
      </c>
      <c r="AA37" s="139">
        <v>0</v>
      </c>
      <c r="AB37" s="139">
        <v>0</v>
      </c>
      <c r="AC37" s="139">
        <v>0</v>
      </c>
      <c r="AD37" s="134">
        <v>1</v>
      </c>
      <c r="AE37" s="238">
        <v>11</v>
      </c>
      <c r="AF37" s="43" t="s">
        <v>60</v>
      </c>
      <c r="AG37" s="20"/>
      <c r="AH37" s="36"/>
      <c r="AI37" s="47" t="s">
        <v>43</v>
      </c>
      <c r="AJ37" s="235">
        <v>0</v>
      </c>
      <c r="AK37" s="134">
        <v>1</v>
      </c>
      <c r="AL37" s="134">
        <v>0</v>
      </c>
      <c r="AM37" s="139">
        <v>0</v>
      </c>
      <c r="AN37" s="134">
        <v>0</v>
      </c>
      <c r="AO37" s="139">
        <v>2</v>
      </c>
      <c r="AP37" s="139">
        <v>0</v>
      </c>
      <c r="AQ37" s="139">
        <v>0</v>
      </c>
      <c r="AR37" s="139">
        <v>0</v>
      </c>
      <c r="AS37" s="139">
        <v>0</v>
      </c>
      <c r="AT37" s="139">
        <v>4</v>
      </c>
      <c r="AU37" s="139">
        <v>0</v>
      </c>
      <c r="AV37" s="139">
        <v>0</v>
      </c>
      <c r="AW37" s="229">
        <v>0</v>
      </c>
    </row>
    <row r="38" spans="1:49" ht="16.5" customHeight="1">
      <c r="A38" s="36"/>
      <c r="B38" s="47" t="s">
        <v>44</v>
      </c>
      <c r="C38" s="235">
        <f t="shared" si="2"/>
        <v>47</v>
      </c>
      <c r="D38" s="134">
        <f t="shared" si="7"/>
        <v>24</v>
      </c>
      <c r="E38" s="134">
        <f t="shared" si="8"/>
        <v>23</v>
      </c>
      <c r="F38" s="139">
        <v>1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1</v>
      </c>
      <c r="N38" s="139">
        <v>10</v>
      </c>
      <c r="O38" s="139">
        <v>8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39">
        <v>1</v>
      </c>
      <c r="W38" s="139">
        <v>5</v>
      </c>
      <c r="X38" s="139">
        <v>0</v>
      </c>
      <c r="Y38" s="139">
        <v>0</v>
      </c>
      <c r="Z38" s="139">
        <v>0</v>
      </c>
      <c r="AA38" s="139">
        <v>0</v>
      </c>
      <c r="AB38" s="139">
        <v>0</v>
      </c>
      <c r="AC38" s="139">
        <v>0</v>
      </c>
      <c r="AD38" s="134">
        <v>0</v>
      </c>
      <c r="AE38" s="238">
        <v>1</v>
      </c>
      <c r="AF38" s="43" t="s">
        <v>61</v>
      </c>
      <c r="AG38" s="20"/>
      <c r="AH38" s="36"/>
      <c r="AI38" s="47" t="s">
        <v>44</v>
      </c>
      <c r="AJ38" s="235">
        <v>0</v>
      </c>
      <c r="AK38" s="134">
        <v>0</v>
      </c>
      <c r="AL38" s="134">
        <v>0</v>
      </c>
      <c r="AM38" s="139">
        <v>0</v>
      </c>
      <c r="AN38" s="134">
        <v>0</v>
      </c>
      <c r="AO38" s="139">
        <v>4</v>
      </c>
      <c r="AP38" s="139">
        <v>0</v>
      </c>
      <c r="AQ38" s="139">
        <v>0</v>
      </c>
      <c r="AR38" s="139">
        <v>4</v>
      </c>
      <c r="AS38" s="139">
        <v>2</v>
      </c>
      <c r="AT38" s="139">
        <v>8</v>
      </c>
      <c r="AU38" s="139">
        <v>2</v>
      </c>
      <c r="AV38" s="139">
        <v>0</v>
      </c>
      <c r="AW38" s="229">
        <v>0</v>
      </c>
    </row>
    <row r="39" spans="1:49" ht="16.5" customHeight="1">
      <c r="A39" s="36"/>
      <c r="B39" s="47" t="s">
        <v>45</v>
      </c>
      <c r="C39" s="235">
        <f t="shared" si="2"/>
        <v>31</v>
      </c>
      <c r="D39" s="134">
        <f t="shared" si="7"/>
        <v>16</v>
      </c>
      <c r="E39" s="134">
        <f t="shared" si="8"/>
        <v>15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1</v>
      </c>
      <c r="P39" s="139">
        <v>8</v>
      </c>
      <c r="Q39" s="139">
        <v>1</v>
      </c>
      <c r="R39" s="139">
        <v>0</v>
      </c>
      <c r="S39" s="139">
        <v>0</v>
      </c>
      <c r="T39" s="139">
        <v>0</v>
      </c>
      <c r="U39" s="139">
        <v>0</v>
      </c>
      <c r="V39" s="139">
        <v>1</v>
      </c>
      <c r="W39" s="139">
        <v>1</v>
      </c>
      <c r="X39" s="139">
        <v>1</v>
      </c>
      <c r="Y39" s="139">
        <v>0</v>
      </c>
      <c r="Z39" s="139">
        <v>0</v>
      </c>
      <c r="AA39" s="139">
        <v>0</v>
      </c>
      <c r="AB39" s="139">
        <v>0</v>
      </c>
      <c r="AC39" s="139">
        <v>0</v>
      </c>
      <c r="AD39" s="134">
        <v>2</v>
      </c>
      <c r="AE39" s="238">
        <v>2</v>
      </c>
      <c r="AF39" s="43" t="s">
        <v>62</v>
      </c>
      <c r="AG39" s="20"/>
      <c r="AH39" s="36"/>
      <c r="AI39" s="47" t="s">
        <v>45</v>
      </c>
      <c r="AJ39" s="235">
        <v>0</v>
      </c>
      <c r="AK39" s="134">
        <v>3</v>
      </c>
      <c r="AL39" s="134">
        <v>0</v>
      </c>
      <c r="AM39" s="139">
        <v>0</v>
      </c>
      <c r="AN39" s="134">
        <v>1</v>
      </c>
      <c r="AO39" s="139">
        <v>2</v>
      </c>
      <c r="AP39" s="139">
        <v>2</v>
      </c>
      <c r="AQ39" s="139">
        <v>5</v>
      </c>
      <c r="AR39" s="139">
        <v>1</v>
      </c>
      <c r="AS39" s="139">
        <v>0</v>
      </c>
      <c r="AT39" s="139">
        <v>0</v>
      </c>
      <c r="AU39" s="139">
        <v>0</v>
      </c>
      <c r="AV39" s="139">
        <v>0</v>
      </c>
      <c r="AW39" s="229">
        <v>0</v>
      </c>
    </row>
    <row r="40" spans="1:49" s="32" customFormat="1" ht="16.5" customHeight="1">
      <c r="A40" s="368" t="s">
        <v>201</v>
      </c>
      <c r="B40" s="373"/>
      <c r="C40" s="131">
        <f t="shared" si="2"/>
        <v>92</v>
      </c>
      <c r="D40" s="132">
        <f>D41</f>
        <v>51</v>
      </c>
      <c r="E40" s="132">
        <f>E41</f>
        <v>41</v>
      </c>
      <c r="F40" s="132">
        <f aca="true" t="shared" si="13" ref="F40:AA40">F41</f>
        <v>0</v>
      </c>
      <c r="G40" s="132">
        <f t="shared" si="13"/>
        <v>2</v>
      </c>
      <c r="H40" s="132">
        <f t="shared" si="13"/>
        <v>0</v>
      </c>
      <c r="I40" s="132">
        <f t="shared" si="13"/>
        <v>0</v>
      </c>
      <c r="J40" s="132">
        <f t="shared" si="13"/>
        <v>1</v>
      </c>
      <c r="K40" s="132">
        <f t="shared" si="13"/>
        <v>0</v>
      </c>
      <c r="L40" s="132">
        <f t="shared" si="13"/>
        <v>2</v>
      </c>
      <c r="M40" s="132">
        <f t="shared" si="13"/>
        <v>0</v>
      </c>
      <c r="N40" s="132">
        <f t="shared" si="13"/>
        <v>38</v>
      </c>
      <c r="O40" s="132">
        <f t="shared" si="13"/>
        <v>22</v>
      </c>
      <c r="P40" s="132">
        <f t="shared" si="13"/>
        <v>0</v>
      </c>
      <c r="Q40" s="132">
        <f t="shared" si="13"/>
        <v>0</v>
      </c>
      <c r="R40" s="132">
        <f t="shared" si="13"/>
        <v>0</v>
      </c>
      <c r="S40" s="132">
        <f t="shared" si="13"/>
        <v>0</v>
      </c>
      <c r="T40" s="132">
        <f t="shared" si="13"/>
        <v>0</v>
      </c>
      <c r="U40" s="132">
        <f t="shared" si="13"/>
        <v>0</v>
      </c>
      <c r="V40" s="132">
        <f t="shared" si="13"/>
        <v>4</v>
      </c>
      <c r="W40" s="132">
        <f t="shared" si="13"/>
        <v>6</v>
      </c>
      <c r="X40" s="132">
        <f t="shared" si="13"/>
        <v>0</v>
      </c>
      <c r="Y40" s="132">
        <f t="shared" si="13"/>
        <v>0</v>
      </c>
      <c r="Z40" s="132">
        <f t="shared" si="13"/>
        <v>0</v>
      </c>
      <c r="AA40" s="132">
        <f t="shared" si="13"/>
        <v>0</v>
      </c>
      <c r="AB40" s="132">
        <f>AB41</f>
        <v>0</v>
      </c>
      <c r="AC40" s="132">
        <f>AC41</f>
        <v>0</v>
      </c>
      <c r="AD40" s="132">
        <f>AD41</f>
        <v>3</v>
      </c>
      <c r="AE40" s="227">
        <f>AE41</f>
        <v>2</v>
      </c>
      <c r="AF40" s="380" t="s">
        <v>63</v>
      </c>
      <c r="AG40" s="381"/>
      <c r="AH40" s="368" t="s">
        <v>201</v>
      </c>
      <c r="AI40" s="373"/>
      <c r="AJ40" s="132">
        <f aca="true" t="shared" si="14" ref="AJ40:AW40">AJ41</f>
        <v>0</v>
      </c>
      <c r="AK40" s="132">
        <f t="shared" si="14"/>
        <v>0</v>
      </c>
      <c r="AL40" s="132">
        <f t="shared" si="14"/>
        <v>0</v>
      </c>
      <c r="AM40" s="132">
        <f t="shared" si="14"/>
        <v>0</v>
      </c>
      <c r="AN40" s="132">
        <f t="shared" si="14"/>
        <v>0</v>
      </c>
      <c r="AO40" s="132">
        <f t="shared" si="14"/>
        <v>8</v>
      </c>
      <c r="AP40" s="132">
        <f t="shared" si="14"/>
        <v>1</v>
      </c>
      <c r="AQ40" s="132">
        <f t="shared" si="14"/>
        <v>0</v>
      </c>
      <c r="AR40" s="132">
        <f t="shared" si="14"/>
        <v>1</v>
      </c>
      <c r="AS40" s="132">
        <f t="shared" si="14"/>
        <v>1</v>
      </c>
      <c r="AT40" s="132">
        <f t="shared" si="14"/>
        <v>1</v>
      </c>
      <c r="AU40" s="132">
        <f t="shared" si="14"/>
        <v>0</v>
      </c>
      <c r="AV40" s="132">
        <f t="shared" si="14"/>
        <v>0</v>
      </c>
      <c r="AW40" s="132">
        <f t="shared" si="14"/>
        <v>0</v>
      </c>
    </row>
    <row r="41" spans="1:49" ht="16.5" customHeight="1">
      <c r="A41" s="36"/>
      <c r="B41" s="47" t="s">
        <v>46</v>
      </c>
      <c r="C41" s="235">
        <f t="shared" si="2"/>
        <v>92</v>
      </c>
      <c r="D41" s="134">
        <f t="shared" si="7"/>
        <v>51</v>
      </c>
      <c r="E41" s="134">
        <f t="shared" si="8"/>
        <v>41</v>
      </c>
      <c r="F41" s="139">
        <v>0</v>
      </c>
      <c r="G41" s="139">
        <v>2</v>
      </c>
      <c r="H41" s="139">
        <v>0</v>
      </c>
      <c r="I41" s="139">
        <v>0</v>
      </c>
      <c r="J41" s="139">
        <v>1</v>
      </c>
      <c r="K41" s="139">
        <v>0</v>
      </c>
      <c r="L41" s="139">
        <v>2</v>
      </c>
      <c r="M41" s="139">
        <v>0</v>
      </c>
      <c r="N41" s="139">
        <v>38</v>
      </c>
      <c r="O41" s="139">
        <v>22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0</v>
      </c>
      <c r="V41" s="139">
        <v>4</v>
      </c>
      <c r="W41" s="139">
        <v>6</v>
      </c>
      <c r="X41" s="139">
        <v>0</v>
      </c>
      <c r="Y41" s="139">
        <v>0</v>
      </c>
      <c r="Z41" s="139">
        <v>0</v>
      </c>
      <c r="AA41" s="139">
        <v>0</v>
      </c>
      <c r="AB41" s="139">
        <v>0</v>
      </c>
      <c r="AC41" s="139">
        <v>0</v>
      </c>
      <c r="AD41" s="134">
        <v>3</v>
      </c>
      <c r="AE41" s="238">
        <v>2</v>
      </c>
      <c r="AF41" s="43" t="s">
        <v>46</v>
      </c>
      <c r="AG41" s="20"/>
      <c r="AH41" s="36"/>
      <c r="AI41" s="47" t="s">
        <v>46</v>
      </c>
      <c r="AJ41" s="235">
        <v>0</v>
      </c>
      <c r="AK41" s="134">
        <v>0</v>
      </c>
      <c r="AL41" s="134">
        <v>0</v>
      </c>
      <c r="AM41" s="139">
        <v>0</v>
      </c>
      <c r="AN41" s="134">
        <v>0</v>
      </c>
      <c r="AO41" s="139">
        <v>8</v>
      </c>
      <c r="AP41" s="139">
        <v>1</v>
      </c>
      <c r="AQ41" s="139">
        <v>0</v>
      </c>
      <c r="AR41" s="139">
        <v>1</v>
      </c>
      <c r="AS41" s="139">
        <v>1</v>
      </c>
      <c r="AT41" s="139">
        <v>1</v>
      </c>
      <c r="AU41" s="139">
        <v>0</v>
      </c>
      <c r="AV41" s="139">
        <v>0</v>
      </c>
      <c r="AW41" s="229">
        <v>0</v>
      </c>
    </row>
    <row r="42" spans="1:49" s="32" customFormat="1" ht="16.5" customHeight="1">
      <c r="A42" s="368" t="s">
        <v>202</v>
      </c>
      <c r="B42" s="373"/>
      <c r="C42" s="131">
        <f t="shared" si="2"/>
        <v>105</v>
      </c>
      <c r="D42" s="132">
        <f>D43+D44</f>
        <v>41</v>
      </c>
      <c r="E42" s="132">
        <f>E43+E44</f>
        <v>64</v>
      </c>
      <c r="F42" s="132">
        <f aca="true" t="shared" si="15" ref="F42:AA42">F43+F44</f>
        <v>0</v>
      </c>
      <c r="G42" s="132">
        <f t="shared" si="15"/>
        <v>0</v>
      </c>
      <c r="H42" s="132">
        <f t="shared" si="15"/>
        <v>0</v>
      </c>
      <c r="I42" s="132">
        <f t="shared" si="15"/>
        <v>0</v>
      </c>
      <c r="J42" s="132">
        <f t="shared" si="15"/>
        <v>0</v>
      </c>
      <c r="K42" s="132">
        <f t="shared" si="15"/>
        <v>0</v>
      </c>
      <c r="L42" s="132">
        <f t="shared" si="15"/>
        <v>2</v>
      </c>
      <c r="M42" s="132">
        <f t="shared" si="15"/>
        <v>1</v>
      </c>
      <c r="N42" s="132">
        <f t="shared" si="15"/>
        <v>29</v>
      </c>
      <c r="O42" s="132">
        <f t="shared" si="15"/>
        <v>31</v>
      </c>
      <c r="P42" s="132">
        <f t="shared" si="15"/>
        <v>1</v>
      </c>
      <c r="Q42" s="132">
        <f t="shared" si="15"/>
        <v>0</v>
      </c>
      <c r="R42" s="132">
        <f t="shared" si="15"/>
        <v>1</v>
      </c>
      <c r="S42" s="132">
        <f t="shared" si="15"/>
        <v>0</v>
      </c>
      <c r="T42" s="132">
        <f t="shared" si="15"/>
        <v>3</v>
      </c>
      <c r="U42" s="132">
        <f t="shared" si="15"/>
        <v>0</v>
      </c>
      <c r="V42" s="132">
        <f t="shared" si="15"/>
        <v>0</v>
      </c>
      <c r="W42" s="132">
        <f t="shared" si="15"/>
        <v>15</v>
      </c>
      <c r="X42" s="132">
        <f t="shared" si="15"/>
        <v>0</v>
      </c>
      <c r="Y42" s="132">
        <f t="shared" si="15"/>
        <v>0</v>
      </c>
      <c r="Z42" s="132">
        <f t="shared" si="15"/>
        <v>0</v>
      </c>
      <c r="AA42" s="132">
        <f t="shared" si="15"/>
        <v>0</v>
      </c>
      <c r="AB42" s="132">
        <f>AB43+AB44</f>
        <v>2</v>
      </c>
      <c r="AC42" s="132">
        <f>AC43+AC44</f>
        <v>1</v>
      </c>
      <c r="AD42" s="132">
        <f>AD43+AD44</f>
        <v>0</v>
      </c>
      <c r="AE42" s="227">
        <f>AE43+AE44</f>
        <v>6</v>
      </c>
      <c r="AF42" s="377" t="s">
        <v>202</v>
      </c>
      <c r="AG42" s="378"/>
      <c r="AH42" s="368" t="s">
        <v>202</v>
      </c>
      <c r="AI42" s="373"/>
      <c r="AJ42" s="132">
        <f aca="true" t="shared" si="16" ref="AJ42:AW42">AJ43+AJ44</f>
        <v>0</v>
      </c>
      <c r="AK42" s="132">
        <f t="shared" si="16"/>
        <v>5</v>
      </c>
      <c r="AL42" s="132">
        <f>AL43+AL44</f>
        <v>0</v>
      </c>
      <c r="AM42" s="132">
        <f>AM43+AM44</f>
        <v>0</v>
      </c>
      <c r="AN42" s="132">
        <f t="shared" si="16"/>
        <v>0</v>
      </c>
      <c r="AO42" s="132">
        <f t="shared" si="16"/>
        <v>4</v>
      </c>
      <c r="AP42" s="132">
        <f t="shared" si="16"/>
        <v>0</v>
      </c>
      <c r="AQ42" s="132">
        <f t="shared" si="16"/>
        <v>0</v>
      </c>
      <c r="AR42" s="132">
        <f t="shared" si="16"/>
        <v>0</v>
      </c>
      <c r="AS42" s="132">
        <f t="shared" si="16"/>
        <v>1</v>
      </c>
      <c r="AT42" s="132">
        <f t="shared" si="16"/>
        <v>3</v>
      </c>
      <c r="AU42" s="132">
        <f t="shared" si="16"/>
        <v>0</v>
      </c>
      <c r="AV42" s="132">
        <f t="shared" si="16"/>
        <v>0</v>
      </c>
      <c r="AW42" s="132">
        <f t="shared" si="16"/>
        <v>0</v>
      </c>
    </row>
    <row r="43" spans="1:49" ht="16.5" customHeight="1">
      <c r="A43" s="36"/>
      <c r="B43" s="47" t="s">
        <v>47</v>
      </c>
      <c r="C43" s="235">
        <f t="shared" si="2"/>
        <v>105</v>
      </c>
      <c r="D43" s="134">
        <f t="shared" si="7"/>
        <v>41</v>
      </c>
      <c r="E43" s="134">
        <f t="shared" si="8"/>
        <v>64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2</v>
      </c>
      <c r="M43" s="139">
        <v>1</v>
      </c>
      <c r="N43" s="139">
        <v>29</v>
      </c>
      <c r="O43" s="139">
        <v>31</v>
      </c>
      <c r="P43" s="139">
        <v>1</v>
      </c>
      <c r="Q43" s="139">
        <v>0</v>
      </c>
      <c r="R43" s="139">
        <v>1</v>
      </c>
      <c r="S43" s="139">
        <v>0</v>
      </c>
      <c r="T43" s="139">
        <v>3</v>
      </c>
      <c r="U43" s="139">
        <v>0</v>
      </c>
      <c r="V43" s="139">
        <v>0</v>
      </c>
      <c r="W43" s="139">
        <v>15</v>
      </c>
      <c r="X43" s="139">
        <v>0</v>
      </c>
      <c r="Y43" s="139">
        <v>0</v>
      </c>
      <c r="Z43" s="139">
        <v>0</v>
      </c>
      <c r="AA43" s="139">
        <v>0</v>
      </c>
      <c r="AB43" s="139">
        <v>2</v>
      </c>
      <c r="AC43" s="139">
        <v>1</v>
      </c>
      <c r="AD43" s="134">
        <v>0</v>
      </c>
      <c r="AE43" s="238">
        <v>6</v>
      </c>
      <c r="AF43" s="43" t="s">
        <v>47</v>
      </c>
      <c r="AG43" s="20"/>
      <c r="AH43" s="36"/>
      <c r="AI43" s="47" t="s">
        <v>47</v>
      </c>
      <c r="AJ43" s="235">
        <v>0</v>
      </c>
      <c r="AK43" s="134">
        <v>5</v>
      </c>
      <c r="AL43" s="134">
        <v>0</v>
      </c>
      <c r="AM43" s="139">
        <v>0</v>
      </c>
      <c r="AN43" s="134">
        <v>0</v>
      </c>
      <c r="AO43" s="139">
        <v>4</v>
      </c>
      <c r="AP43" s="139">
        <v>0</v>
      </c>
      <c r="AQ43" s="139">
        <v>0</v>
      </c>
      <c r="AR43" s="139">
        <v>0</v>
      </c>
      <c r="AS43" s="139">
        <v>1</v>
      </c>
      <c r="AT43" s="139">
        <v>3</v>
      </c>
      <c r="AU43" s="139">
        <v>0</v>
      </c>
      <c r="AV43" s="139">
        <v>0</v>
      </c>
      <c r="AW43" s="229">
        <v>0</v>
      </c>
    </row>
    <row r="44" spans="1:49" ht="16.5" customHeight="1">
      <c r="A44" s="36"/>
      <c r="B44" s="47" t="s">
        <v>48</v>
      </c>
      <c r="C44" s="235">
        <f t="shared" si="2"/>
        <v>0</v>
      </c>
      <c r="D44" s="134">
        <f t="shared" si="7"/>
        <v>0</v>
      </c>
      <c r="E44" s="134">
        <f t="shared" si="8"/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39">
        <v>0</v>
      </c>
      <c r="W44" s="139">
        <v>0</v>
      </c>
      <c r="X44" s="139">
        <v>0</v>
      </c>
      <c r="Y44" s="139">
        <v>0</v>
      </c>
      <c r="Z44" s="139">
        <v>0</v>
      </c>
      <c r="AA44" s="139">
        <v>0</v>
      </c>
      <c r="AB44" s="139">
        <v>0</v>
      </c>
      <c r="AC44" s="139">
        <v>0</v>
      </c>
      <c r="AD44" s="134">
        <v>0</v>
      </c>
      <c r="AE44" s="238">
        <v>0</v>
      </c>
      <c r="AF44" s="43" t="s">
        <v>48</v>
      </c>
      <c r="AG44" s="20"/>
      <c r="AH44" s="36"/>
      <c r="AI44" s="47" t="s">
        <v>48</v>
      </c>
      <c r="AJ44" s="235">
        <v>0</v>
      </c>
      <c r="AK44" s="134">
        <v>0</v>
      </c>
      <c r="AL44" s="134">
        <v>0</v>
      </c>
      <c r="AM44" s="139">
        <v>0</v>
      </c>
      <c r="AN44" s="134">
        <v>0</v>
      </c>
      <c r="AO44" s="139">
        <v>0</v>
      </c>
      <c r="AP44" s="139">
        <v>0</v>
      </c>
      <c r="AQ44" s="139">
        <v>0</v>
      </c>
      <c r="AR44" s="139">
        <v>0</v>
      </c>
      <c r="AS44" s="139">
        <v>0</v>
      </c>
      <c r="AT44" s="139">
        <v>0</v>
      </c>
      <c r="AU44" s="139">
        <v>0</v>
      </c>
      <c r="AV44" s="139">
        <v>0</v>
      </c>
      <c r="AW44" s="229">
        <v>0</v>
      </c>
    </row>
    <row r="45" spans="1:49" s="25" customFormat="1" ht="16.5" customHeight="1">
      <c r="A45" s="368" t="s">
        <v>203</v>
      </c>
      <c r="B45" s="373"/>
      <c r="C45" s="131">
        <f t="shared" si="2"/>
        <v>119</v>
      </c>
      <c r="D45" s="132">
        <f>SUM(D46:D48)</f>
        <v>49</v>
      </c>
      <c r="E45" s="132">
        <f>SUM(E46:E48)</f>
        <v>70</v>
      </c>
      <c r="F45" s="132">
        <f aca="true" t="shared" si="17" ref="F45:AA45">SUM(F46:F48)</f>
        <v>0</v>
      </c>
      <c r="G45" s="132">
        <f t="shared" si="17"/>
        <v>0</v>
      </c>
      <c r="H45" s="132">
        <f t="shared" si="17"/>
        <v>0</v>
      </c>
      <c r="I45" s="132">
        <f t="shared" si="17"/>
        <v>0</v>
      </c>
      <c r="J45" s="132">
        <f t="shared" si="17"/>
        <v>0</v>
      </c>
      <c r="K45" s="132">
        <f t="shared" si="17"/>
        <v>0</v>
      </c>
      <c r="L45" s="132">
        <f t="shared" si="17"/>
        <v>3</v>
      </c>
      <c r="M45" s="132">
        <f t="shared" si="17"/>
        <v>1</v>
      </c>
      <c r="N45" s="132">
        <f t="shared" si="17"/>
        <v>19</v>
      </c>
      <c r="O45" s="132">
        <f t="shared" si="17"/>
        <v>23</v>
      </c>
      <c r="P45" s="132">
        <f t="shared" si="17"/>
        <v>1</v>
      </c>
      <c r="Q45" s="132">
        <f t="shared" si="17"/>
        <v>0</v>
      </c>
      <c r="R45" s="132">
        <f t="shared" si="17"/>
        <v>0</v>
      </c>
      <c r="S45" s="132">
        <f t="shared" si="17"/>
        <v>2</v>
      </c>
      <c r="T45" s="132">
        <f t="shared" si="17"/>
        <v>8</v>
      </c>
      <c r="U45" s="132">
        <f t="shared" si="17"/>
        <v>2</v>
      </c>
      <c r="V45" s="132">
        <f t="shared" si="17"/>
        <v>6</v>
      </c>
      <c r="W45" s="132">
        <f t="shared" si="17"/>
        <v>14</v>
      </c>
      <c r="X45" s="132">
        <f t="shared" si="17"/>
        <v>0</v>
      </c>
      <c r="Y45" s="132">
        <f t="shared" si="17"/>
        <v>0</v>
      </c>
      <c r="Z45" s="132">
        <f t="shared" si="17"/>
        <v>0</v>
      </c>
      <c r="AA45" s="132">
        <f t="shared" si="17"/>
        <v>0</v>
      </c>
      <c r="AB45" s="132">
        <f>SUM(AB46:AB48)</f>
        <v>0</v>
      </c>
      <c r="AC45" s="132">
        <f>SUM(AC46:AC48)</f>
        <v>0</v>
      </c>
      <c r="AD45" s="132">
        <f>SUM(AD46:AD48)</f>
        <v>2</v>
      </c>
      <c r="AE45" s="227">
        <f>SUM(AE46:AE48)</f>
        <v>14</v>
      </c>
      <c r="AF45" s="377" t="s">
        <v>203</v>
      </c>
      <c r="AG45" s="378"/>
      <c r="AH45" s="368" t="s">
        <v>203</v>
      </c>
      <c r="AI45" s="373"/>
      <c r="AJ45" s="132">
        <f aca="true" t="shared" si="18" ref="AJ45:AW45">SUM(AJ46:AJ48)</f>
        <v>1</v>
      </c>
      <c r="AK45" s="132">
        <f t="shared" si="18"/>
        <v>2</v>
      </c>
      <c r="AL45" s="132">
        <f>SUM(AL46:AL48)</f>
        <v>0</v>
      </c>
      <c r="AM45" s="132">
        <f>SUM(AM46:AM48)</f>
        <v>0</v>
      </c>
      <c r="AN45" s="132">
        <f t="shared" si="18"/>
        <v>0</v>
      </c>
      <c r="AO45" s="132">
        <f t="shared" si="18"/>
        <v>7</v>
      </c>
      <c r="AP45" s="132">
        <f t="shared" si="18"/>
        <v>2</v>
      </c>
      <c r="AQ45" s="132">
        <f t="shared" si="18"/>
        <v>1</v>
      </c>
      <c r="AR45" s="132">
        <f t="shared" si="18"/>
        <v>0</v>
      </c>
      <c r="AS45" s="132">
        <f t="shared" si="18"/>
        <v>3</v>
      </c>
      <c r="AT45" s="132">
        <f t="shared" si="18"/>
        <v>7</v>
      </c>
      <c r="AU45" s="132">
        <f t="shared" si="18"/>
        <v>1</v>
      </c>
      <c r="AV45" s="132">
        <f t="shared" si="18"/>
        <v>0</v>
      </c>
      <c r="AW45" s="132">
        <f t="shared" si="18"/>
        <v>0</v>
      </c>
    </row>
    <row r="46" spans="1:49" ht="16.5" customHeight="1">
      <c r="A46" s="36"/>
      <c r="B46" s="47" t="s">
        <v>49</v>
      </c>
      <c r="C46" s="235">
        <f t="shared" si="2"/>
        <v>79</v>
      </c>
      <c r="D46" s="134">
        <f t="shared" si="7"/>
        <v>33</v>
      </c>
      <c r="E46" s="134">
        <f t="shared" si="8"/>
        <v>46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3</v>
      </c>
      <c r="M46" s="139">
        <v>1</v>
      </c>
      <c r="N46" s="139">
        <v>17</v>
      </c>
      <c r="O46" s="139">
        <v>16</v>
      </c>
      <c r="P46" s="139">
        <v>1</v>
      </c>
      <c r="Q46" s="139">
        <v>0</v>
      </c>
      <c r="R46" s="139">
        <v>0</v>
      </c>
      <c r="S46" s="139">
        <v>1</v>
      </c>
      <c r="T46" s="139">
        <v>4</v>
      </c>
      <c r="U46" s="139">
        <v>2</v>
      </c>
      <c r="V46" s="139">
        <v>4</v>
      </c>
      <c r="W46" s="139">
        <v>7</v>
      </c>
      <c r="X46" s="139">
        <v>0</v>
      </c>
      <c r="Y46" s="139">
        <v>0</v>
      </c>
      <c r="Z46" s="139">
        <v>0</v>
      </c>
      <c r="AA46" s="139">
        <v>0</v>
      </c>
      <c r="AB46" s="139">
        <v>0</v>
      </c>
      <c r="AC46" s="139">
        <v>0</v>
      </c>
      <c r="AD46" s="134">
        <v>1</v>
      </c>
      <c r="AE46" s="238">
        <v>11</v>
      </c>
      <c r="AF46" s="43" t="s">
        <v>49</v>
      </c>
      <c r="AG46" s="20"/>
      <c r="AH46" s="36"/>
      <c r="AI46" s="47" t="s">
        <v>49</v>
      </c>
      <c r="AJ46" s="235">
        <v>1</v>
      </c>
      <c r="AK46" s="134">
        <v>2</v>
      </c>
      <c r="AL46" s="134">
        <v>0</v>
      </c>
      <c r="AM46" s="139">
        <v>0</v>
      </c>
      <c r="AN46" s="134">
        <v>0</v>
      </c>
      <c r="AO46" s="139">
        <v>5</v>
      </c>
      <c r="AP46" s="139">
        <v>1</v>
      </c>
      <c r="AQ46" s="139">
        <v>0</v>
      </c>
      <c r="AR46" s="139">
        <v>0</v>
      </c>
      <c r="AS46" s="139">
        <v>1</v>
      </c>
      <c r="AT46" s="139">
        <v>1</v>
      </c>
      <c r="AU46" s="139">
        <v>0</v>
      </c>
      <c r="AV46" s="139">
        <v>0</v>
      </c>
      <c r="AW46" s="229">
        <v>0</v>
      </c>
    </row>
    <row r="47" spans="1:49" ht="16.5" customHeight="1">
      <c r="A47" s="36"/>
      <c r="B47" s="47" t="s">
        <v>50</v>
      </c>
      <c r="C47" s="235">
        <f t="shared" si="2"/>
        <v>0</v>
      </c>
      <c r="D47" s="134">
        <f t="shared" si="7"/>
        <v>0</v>
      </c>
      <c r="E47" s="134">
        <f t="shared" si="8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R47" s="139">
        <v>0</v>
      </c>
      <c r="S47" s="139">
        <v>0</v>
      </c>
      <c r="T47" s="139">
        <v>0</v>
      </c>
      <c r="U47" s="139">
        <v>0</v>
      </c>
      <c r="V47" s="139">
        <v>0</v>
      </c>
      <c r="W47" s="139">
        <v>0</v>
      </c>
      <c r="X47" s="139">
        <v>0</v>
      </c>
      <c r="Y47" s="139">
        <v>0</v>
      </c>
      <c r="Z47" s="139">
        <v>0</v>
      </c>
      <c r="AA47" s="139">
        <v>0</v>
      </c>
      <c r="AB47" s="139">
        <v>0</v>
      </c>
      <c r="AC47" s="139">
        <v>0</v>
      </c>
      <c r="AD47" s="134">
        <v>0</v>
      </c>
      <c r="AE47" s="238">
        <v>0</v>
      </c>
      <c r="AF47" s="43" t="s">
        <v>50</v>
      </c>
      <c r="AG47" s="20"/>
      <c r="AH47" s="36"/>
      <c r="AI47" s="47" t="s">
        <v>50</v>
      </c>
      <c r="AJ47" s="235">
        <v>0</v>
      </c>
      <c r="AK47" s="134">
        <v>0</v>
      </c>
      <c r="AL47" s="134">
        <v>0</v>
      </c>
      <c r="AM47" s="139">
        <v>0</v>
      </c>
      <c r="AN47" s="134">
        <v>0</v>
      </c>
      <c r="AO47" s="139">
        <v>0</v>
      </c>
      <c r="AP47" s="139">
        <v>0</v>
      </c>
      <c r="AQ47" s="139">
        <v>0</v>
      </c>
      <c r="AR47" s="139">
        <v>0</v>
      </c>
      <c r="AS47" s="139">
        <v>0</v>
      </c>
      <c r="AT47" s="139">
        <v>0</v>
      </c>
      <c r="AU47" s="139">
        <v>0</v>
      </c>
      <c r="AV47" s="139">
        <v>0</v>
      </c>
      <c r="AW47" s="229">
        <v>0</v>
      </c>
    </row>
    <row r="48" spans="1:49" ht="16.5" customHeight="1">
      <c r="A48" s="36"/>
      <c r="B48" s="47" t="s">
        <v>51</v>
      </c>
      <c r="C48" s="235">
        <f t="shared" si="2"/>
        <v>40</v>
      </c>
      <c r="D48" s="134">
        <f t="shared" si="7"/>
        <v>16</v>
      </c>
      <c r="E48" s="134">
        <f t="shared" si="8"/>
        <v>24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2</v>
      </c>
      <c r="O48" s="139">
        <v>7</v>
      </c>
      <c r="P48" s="139">
        <v>0</v>
      </c>
      <c r="Q48" s="139">
        <v>0</v>
      </c>
      <c r="R48" s="139">
        <v>0</v>
      </c>
      <c r="S48" s="139">
        <v>1</v>
      </c>
      <c r="T48" s="139">
        <v>4</v>
      </c>
      <c r="U48" s="139">
        <v>0</v>
      </c>
      <c r="V48" s="139">
        <v>2</v>
      </c>
      <c r="W48" s="139">
        <v>7</v>
      </c>
      <c r="X48" s="139">
        <v>0</v>
      </c>
      <c r="Y48" s="139">
        <v>0</v>
      </c>
      <c r="Z48" s="139">
        <v>0</v>
      </c>
      <c r="AA48" s="139">
        <v>0</v>
      </c>
      <c r="AB48" s="139">
        <v>0</v>
      </c>
      <c r="AC48" s="139">
        <v>0</v>
      </c>
      <c r="AD48" s="134">
        <v>1</v>
      </c>
      <c r="AE48" s="238">
        <v>3</v>
      </c>
      <c r="AF48" s="43" t="s">
        <v>51</v>
      </c>
      <c r="AG48" s="20"/>
      <c r="AH48" s="36"/>
      <c r="AI48" s="47" t="s">
        <v>51</v>
      </c>
      <c r="AJ48" s="235">
        <v>0</v>
      </c>
      <c r="AK48" s="134">
        <v>0</v>
      </c>
      <c r="AL48" s="134">
        <v>0</v>
      </c>
      <c r="AM48" s="139">
        <v>0</v>
      </c>
      <c r="AN48" s="134">
        <v>0</v>
      </c>
      <c r="AO48" s="139">
        <v>2</v>
      </c>
      <c r="AP48" s="139">
        <v>1</v>
      </c>
      <c r="AQ48" s="139">
        <v>1</v>
      </c>
      <c r="AR48" s="139">
        <v>0</v>
      </c>
      <c r="AS48" s="139">
        <v>2</v>
      </c>
      <c r="AT48" s="139">
        <v>6</v>
      </c>
      <c r="AU48" s="139">
        <v>1</v>
      </c>
      <c r="AV48" s="139">
        <v>0</v>
      </c>
      <c r="AW48" s="229">
        <v>0</v>
      </c>
    </row>
    <row r="49" spans="1:49" s="32" customFormat="1" ht="16.5" customHeight="1">
      <c r="A49" s="368" t="s">
        <v>204</v>
      </c>
      <c r="B49" s="373"/>
      <c r="C49" s="131">
        <f t="shared" si="2"/>
        <v>136</v>
      </c>
      <c r="D49" s="132">
        <f>SUM(D50:D53)</f>
        <v>87</v>
      </c>
      <c r="E49" s="132">
        <f>SUM(E50:E53)</f>
        <v>49</v>
      </c>
      <c r="F49" s="132">
        <f aca="true" t="shared" si="19" ref="F49:AA49">SUM(F50:F53)</f>
        <v>0</v>
      </c>
      <c r="G49" s="132">
        <f t="shared" si="19"/>
        <v>0</v>
      </c>
      <c r="H49" s="132">
        <f t="shared" si="19"/>
        <v>0</v>
      </c>
      <c r="I49" s="132">
        <f t="shared" si="19"/>
        <v>0</v>
      </c>
      <c r="J49" s="132">
        <f t="shared" si="19"/>
        <v>0</v>
      </c>
      <c r="K49" s="132">
        <f t="shared" si="19"/>
        <v>0</v>
      </c>
      <c r="L49" s="132">
        <f t="shared" si="19"/>
        <v>13</v>
      </c>
      <c r="M49" s="132">
        <f t="shared" si="19"/>
        <v>0</v>
      </c>
      <c r="N49" s="132">
        <f t="shared" si="19"/>
        <v>36</v>
      </c>
      <c r="O49" s="132">
        <f t="shared" si="19"/>
        <v>13</v>
      </c>
      <c r="P49" s="132">
        <f t="shared" si="19"/>
        <v>2</v>
      </c>
      <c r="Q49" s="132">
        <f t="shared" si="19"/>
        <v>2</v>
      </c>
      <c r="R49" s="132">
        <f t="shared" si="19"/>
        <v>0</v>
      </c>
      <c r="S49" s="132">
        <f t="shared" si="19"/>
        <v>3</v>
      </c>
      <c r="T49" s="132">
        <f t="shared" si="19"/>
        <v>4</v>
      </c>
      <c r="U49" s="132">
        <f t="shared" si="19"/>
        <v>0</v>
      </c>
      <c r="V49" s="132">
        <f t="shared" si="19"/>
        <v>9</v>
      </c>
      <c r="W49" s="132">
        <f t="shared" si="19"/>
        <v>5</v>
      </c>
      <c r="X49" s="132">
        <f t="shared" si="19"/>
        <v>0</v>
      </c>
      <c r="Y49" s="132">
        <f t="shared" si="19"/>
        <v>0</v>
      </c>
      <c r="Z49" s="132">
        <f t="shared" si="19"/>
        <v>0</v>
      </c>
      <c r="AA49" s="132">
        <f t="shared" si="19"/>
        <v>0</v>
      </c>
      <c r="AB49" s="132">
        <f>SUM(AB50:AB53)</f>
        <v>0</v>
      </c>
      <c r="AC49" s="132">
        <f>SUM(AC50:AC53)</f>
        <v>0</v>
      </c>
      <c r="AD49" s="132">
        <f>SUM(AD50:AD53)</f>
        <v>5</v>
      </c>
      <c r="AE49" s="227">
        <f>SUM(AE50:AE53)</f>
        <v>8</v>
      </c>
      <c r="AF49" s="377" t="s">
        <v>204</v>
      </c>
      <c r="AG49" s="378"/>
      <c r="AH49" s="368" t="s">
        <v>204</v>
      </c>
      <c r="AI49" s="373"/>
      <c r="AJ49" s="132">
        <f aca="true" t="shared" si="20" ref="AJ49:AW49">SUM(AJ50:AJ53)</f>
        <v>0</v>
      </c>
      <c r="AK49" s="132">
        <f t="shared" si="20"/>
        <v>0</v>
      </c>
      <c r="AL49" s="132">
        <f>SUM(AL50:AL53)</f>
        <v>0</v>
      </c>
      <c r="AM49" s="132">
        <f>SUM(AM50:AM53)</f>
        <v>1</v>
      </c>
      <c r="AN49" s="132">
        <f t="shared" si="20"/>
        <v>2</v>
      </c>
      <c r="AO49" s="132">
        <f t="shared" si="20"/>
        <v>4</v>
      </c>
      <c r="AP49" s="132">
        <f t="shared" si="20"/>
        <v>2</v>
      </c>
      <c r="AQ49" s="132">
        <f t="shared" si="20"/>
        <v>1</v>
      </c>
      <c r="AR49" s="132">
        <f t="shared" si="20"/>
        <v>9</v>
      </c>
      <c r="AS49" s="132">
        <f t="shared" si="20"/>
        <v>9</v>
      </c>
      <c r="AT49" s="132">
        <f t="shared" si="20"/>
        <v>5</v>
      </c>
      <c r="AU49" s="132">
        <f t="shared" si="20"/>
        <v>3</v>
      </c>
      <c r="AV49" s="132">
        <f t="shared" si="20"/>
        <v>0</v>
      </c>
      <c r="AW49" s="132">
        <f t="shared" si="20"/>
        <v>0</v>
      </c>
    </row>
    <row r="50" spans="1:49" ht="16.5" customHeight="1">
      <c r="A50" s="36"/>
      <c r="B50" s="47" t="s">
        <v>52</v>
      </c>
      <c r="C50" s="235">
        <f t="shared" si="2"/>
        <v>111</v>
      </c>
      <c r="D50" s="134">
        <f t="shared" si="7"/>
        <v>77</v>
      </c>
      <c r="E50" s="134">
        <f t="shared" si="8"/>
        <v>34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12</v>
      </c>
      <c r="M50" s="139">
        <v>0</v>
      </c>
      <c r="N50" s="139">
        <v>35</v>
      </c>
      <c r="O50" s="139">
        <v>12</v>
      </c>
      <c r="P50" s="139">
        <v>0</v>
      </c>
      <c r="Q50" s="139">
        <v>0</v>
      </c>
      <c r="R50" s="139">
        <v>0</v>
      </c>
      <c r="S50" s="139">
        <v>0</v>
      </c>
      <c r="T50" s="139">
        <v>4</v>
      </c>
      <c r="U50" s="139">
        <v>0</v>
      </c>
      <c r="V50" s="139">
        <v>9</v>
      </c>
      <c r="W50" s="139">
        <v>5</v>
      </c>
      <c r="X50" s="139">
        <v>0</v>
      </c>
      <c r="Y50" s="139">
        <v>0</v>
      </c>
      <c r="Z50" s="139">
        <v>0</v>
      </c>
      <c r="AA50" s="139">
        <v>0</v>
      </c>
      <c r="AB50" s="139">
        <v>0</v>
      </c>
      <c r="AC50" s="139">
        <v>0</v>
      </c>
      <c r="AD50" s="134">
        <v>4</v>
      </c>
      <c r="AE50" s="238">
        <v>6</v>
      </c>
      <c r="AF50" s="43" t="s">
        <v>52</v>
      </c>
      <c r="AG50" s="20"/>
      <c r="AH50" s="36"/>
      <c r="AI50" s="47" t="s">
        <v>52</v>
      </c>
      <c r="AJ50" s="235">
        <v>0</v>
      </c>
      <c r="AK50" s="134">
        <v>0</v>
      </c>
      <c r="AL50" s="134">
        <v>0</v>
      </c>
      <c r="AM50" s="139">
        <v>0</v>
      </c>
      <c r="AN50" s="134">
        <v>1</v>
      </c>
      <c r="AO50" s="139">
        <v>4</v>
      </c>
      <c r="AP50" s="139">
        <v>1</v>
      </c>
      <c r="AQ50" s="139">
        <v>0</v>
      </c>
      <c r="AR50" s="139">
        <v>9</v>
      </c>
      <c r="AS50" s="139">
        <v>7</v>
      </c>
      <c r="AT50" s="139">
        <v>2</v>
      </c>
      <c r="AU50" s="139">
        <v>0</v>
      </c>
      <c r="AV50" s="139">
        <v>0</v>
      </c>
      <c r="AW50" s="229">
        <v>0</v>
      </c>
    </row>
    <row r="51" spans="1:49" ht="16.5" customHeight="1">
      <c r="A51" s="36"/>
      <c r="B51" s="47" t="s">
        <v>53</v>
      </c>
      <c r="C51" s="235">
        <f t="shared" si="2"/>
        <v>16</v>
      </c>
      <c r="D51" s="134">
        <f t="shared" si="7"/>
        <v>10</v>
      </c>
      <c r="E51" s="134">
        <f t="shared" si="8"/>
        <v>6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1</v>
      </c>
      <c r="M51" s="139">
        <v>0</v>
      </c>
      <c r="N51" s="139">
        <v>1</v>
      </c>
      <c r="O51" s="139">
        <v>1</v>
      </c>
      <c r="P51" s="139">
        <v>2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  <c r="V51" s="139">
        <v>0</v>
      </c>
      <c r="W51" s="139">
        <v>0</v>
      </c>
      <c r="X51" s="139">
        <v>0</v>
      </c>
      <c r="Y51" s="139">
        <v>0</v>
      </c>
      <c r="Z51" s="139">
        <v>0</v>
      </c>
      <c r="AA51" s="139">
        <v>0</v>
      </c>
      <c r="AB51" s="139">
        <v>0</v>
      </c>
      <c r="AC51" s="139">
        <v>0</v>
      </c>
      <c r="AD51" s="134">
        <v>1</v>
      </c>
      <c r="AE51" s="238">
        <v>2</v>
      </c>
      <c r="AF51" s="43" t="s">
        <v>53</v>
      </c>
      <c r="AG51" s="20"/>
      <c r="AH51" s="36"/>
      <c r="AI51" s="47" t="s">
        <v>53</v>
      </c>
      <c r="AJ51" s="235">
        <v>0</v>
      </c>
      <c r="AK51" s="134">
        <v>0</v>
      </c>
      <c r="AL51" s="134">
        <v>0</v>
      </c>
      <c r="AM51" s="139">
        <v>0</v>
      </c>
      <c r="AN51" s="134">
        <v>1</v>
      </c>
      <c r="AO51" s="139">
        <v>0</v>
      </c>
      <c r="AP51" s="139">
        <v>1</v>
      </c>
      <c r="AQ51" s="139">
        <v>1</v>
      </c>
      <c r="AR51" s="139">
        <v>0</v>
      </c>
      <c r="AS51" s="139">
        <v>2</v>
      </c>
      <c r="AT51" s="139">
        <v>3</v>
      </c>
      <c r="AU51" s="139">
        <v>0</v>
      </c>
      <c r="AV51" s="139">
        <v>0</v>
      </c>
      <c r="AW51" s="229">
        <v>0</v>
      </c>
    </row>
    <row r="52" spans="1:49" ht="16.5" customHeight="1">
      <c r="A52" s="36"/>
      <c r="B52" s="47" t="s">
        <v>54</v>
      </c>
      <c r="C52" s="235">
        <f t="shared" si="2"/>
        <v>9</v>
      </c>
      <c r="D52" s="134">
        <f t="shared" si="7"/>
        <v>0</v>
      </c>
      <c r="E52" s="134">
        <f t="shared" si="8"/>
        <v>9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39">
        <v>0</v>
      </c>
      <c r="Q52" s="139">
        <v>2</v>
      </c>
      <c r="R52" s="139">
        <v>0</v>
      </c>
      <c r="S52" s="139">
        <v>3</v>
      </c>
      <c r="T52" s="139">
        <v>0</v>
      </c>
      <c r="U52" s="139">
        <v>0</v>
      </c>
      <c r="V52" s="139">
        <v>0</v>
      </c>
      <c r="W52" s="139">
        <v>0</v>
      </c>
      <c r="X52" s="139">
        <v>0</v>
      </c>
      <c r="Y52" s="139">
        <v>0</v>
      </c>
      <c r="Z52" s="139">
        <v>0</v>
      </c>
      <c r="AA52" s="139">
        <v>0</v>
      </c>
      <c r="AB52" s="139">
        <v>0</v>
      </c>
      <c r="AC52" s="139">
        <v>0</v>
      </c>
      <c r="AD52" s="134">
        <v>0</v>
      </c>
      <c r="AE52" s="238">
        <v>0</v>
      </c>
      <c r="AF52" s="43" t="s">
        <v>54</v>
      </c>
      <c r="AG52" s="20"/>
      <c r="AH52" s="36"/>
      <c r="AI52" s="47" t="s">
        <v>54</v>
      </c>
      <c r="AJ52" s="235">
        <v>0</v>
      </c>
      <c r="AK52" s="134">
        <v>0</v>
      </c>
      <c r="AL52" s="134">
        <v>0</v>
      </c>
      <c r="AM52" s="139">
        <v>1</v>
      </c>
      <c r="AN52" s="134">
        <v>0</v>
      </c>
      <c r="AO52" s="139">
        <v>0</v>
      </c>
      <c r="AP52" s="139">
        <v>0</v>
      </c>
      <c r="AQ52" s="139">
        <v>0</v>
      </c>
      <c r="AR52" s="139">
        <v>0</v>
      </c>
      <c r="AS52" s="139">
        <v>0</v>
      </c>
      <c r="AT52" s="139">
        <v>0</v>
      </c>
      <c r="AU52" s="139">
        <v>3</v>
      </c>
      <c r="AV52" s="139">
        <v>0</v>
      </c>
      <c r="AW52" s="229">
        <v>0</v>
      </c>
    </row>
    <row r="53" spans="1:49" ht="16.5" customHeight="1">
      <c r="A53" s="36"/>
      <c r="B53" s="47" t="s">
        <v>55</v>
      </c>
      <c r="C53" s="235">
        <f t="shared" si="2"/>
        <v>0</v>
      </c>
      <c r="D53" s="134">
        <f t="shared" si="7"/>
        <v>0</v>
      </c>
      <c r="E53" s="134">
        <f t="shared" si="8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39">
        <v>0</v>
      </c>
      <c r="W53" s="139">
        <v>0</v>
      </c>
      <c r="X53" s="139">
        <v>0</v>
      </c>
      <c r="Y53" s="139">
        <v>0</v>
      </c>
      <c r="Z53" s="139">
        <v>0</v>
      </c>
      <c r="AA53" s="139">
        <v>0</v>
      </c>
      <c r="AB53" s="139">
        <v>0</v>
      </c>
      <c r="AC53" s="139">
        <v>0</v>
      </c>
      <c r="AD53" s="134">
        <v>0</v>
      </c>
      <c r="AE53" s="238">
        <v>0</v>
      </c>
      <c r="AF53" s="43" t="s">
        <v>55</v>
      </c>
      <c r="AG53" s="20"/>
      <c r="AH53" s="36"/>
      <c r="AI53" s="47" t="s">
        <v>55</v>
      </c>
      <c r="AJ53" s="235">
        <v>0</v>
      </c>
      <c r="AK53" s="134">
        <v>0</v>
      </c>
      <c r="AL53" s="134">
        <v>0</v>
      </c>
      <c r="AM53" s="139">
        <v>0</v>
      </c>
      <c r="AN53" s="134">
        <v>0</v>
      </c>
      <c r="AO53" s="139">
        <v>0</v>
      </c>
      <c r="AP53" s="139">
        <v>0</v>
      </c>
      <c r="AQ53" s="139">
        <v>0</v>
      </c>
      <c r="AR53" s="139">
        <v>0</v>
      </c>
      <c r="AS53" s="139">
        <v>0</v>
      </c>
      <c r="AT53" s="139">
        <v>0</v>
      </c>
      <c r="AU53" s="139">
        <v>0</v>
      </c>
      <c r="AV53" s="139">
        <v>0</v>
      </c>
      <c r="AW53" s="229">
        <v>0</v>
      </c>
    </row>
    <row r="54" spans="1:49" s="45" customFormat="1" ht="16.5" customHeight="1">
      <c r="A54" s="368" t="s">
        <v>205</v>
      </c>
      <c r="B54" s="373"/>
      <c r="C54" s="131">
        <f t="shared" si="2"/>
        <v>154</v>
      </c>
      <c r="D54" s="132">
        <f>SUM(D55:D56)</f>
        <v>77</v>
      </c>
      <c r="E54" s="132">
        <f>SUM(E55:E56)</f>
        <v>77</v>
      </c>
      <c r="F54" s="132">
        <f aca="true" t="shared" si="21" ref="F54:AA54">SUM(F55:F56)</f>
        <v>0</v>
      </c>
      <c r="G54" s="132">
        <f t="shared" si="21"/>
        <v>0</v>
      </c>
      <c r="H54" s="132">
        <f t="shared" si="21"/>
        <v>0</v>
      </c>
      <c r="I54" s="132">
        <f t="shared" si="21"/>
        <v>0</v>
      </c>
      <c r="J54" s="132">
        <f t="shared" si="21"/>
        <v>0</v>
      </c>
      <c r="K54" s="132">
        <f t="shared" si="21"/>
        <v>0</v>
      </c>
      <c r="L54" s="132">
        <f t="shared" si="21"/>
        <v>8</v>
      </c>
      <c r="M54" s="132">
        <f t="shared" si="21"/>
        <v>0</v>
      </c>
      <c r="N54" s="132">
        <f t="shared" si="21"/>
        <v>49</v>
      </c>
      <c r="O54" s="132">
        <f t="shared" si="21"/>
        <v>44</v>
      </c>
      <c r="P54" s="132">
        <f t="shared" si="21"/>
        <v>1</v>
      </c>
      <c r="Q54" s="132">
        <f t="shared" si="21"/>
        <v>0</v>
      </c>
      <c r="R54" s="132">
        <f t="shared" si="21"/>
        <v>0</v>
      </c>
      <c r="S54" s="132">
        <f t="shared" si="21"/>
        <v>0</v>
      </c>
      <c r="T54" s="132">
        <f t="shared" si="21"/>
        <v>2</v>
      </c>
      <c r="U54" s="132">
        <f t="shared" si="21"/>
        <v>0</v>
      </c>
      <c r="V54" s="132">
        <f t="shared" si="21"/>
        <v>5</v>
      </c>
      <c r="W54" s="132">
        <f t="shared" si="21"/>
        <v>7</v>
      </c>
      <c r="X54" s="132">
        <f t="shared" si="21"/>
        <v>0</v>
      </c>
      <c r="Y54" s="132">
        <f t="shared" si="21"/>
        <v>0</v>
      </c>
      <c r="Z54" s="132">
        <f t="shared" si="21"/>
        <v>0</v>
      </c>
      <c r="AA54" s="132">
        <f t="shared" si="21"/>
        <v>0</v>
      </c>
      <c r="AB54" s="132">
        <f>SUM(AB55:AB56)</f>
        <v>0</v>
      </c>
      <c r="AC54" s="132">
        <f>SUM(AC55:AC56)</f>
        <v>0</v>
      </c>
      <c r="AD54" s="132">
        <f>SUM(AD55:AD56)</f>
        <v>1</v>
      </c>
      <c r="AE54" s="227">
        <f>SUM(AE55:AE56)</f>
        <v>9</v>
      </c>
      <c r="AF54" s="377" t="s">
        <v>205</v>
      </c>
      <c r="AG54" s="378"/>
      <c r="AH54" s="368" t="s">
        <v>205</v>
      </c>
      <c r="AI54" s="373"/>
      <c r="AJ54" s="132">
        <f aca="true" t="shared" si="22" ref="AJ54:AW54">SUM(AJ55:AJ56)</f>
        <v>0</v>
      </c>
      <c r="AK54" s="132">
        <f t="shared" si="22"/>
        <v>0</v>
      </c>
      <c r="AL54" s="132">
        <f>SUM(AL55:AL56)</f>
        <v>0</v>
      </c>
      <c r="AM54" s="132">
        <f>SUM(AM55:AM56)</f>
        <v>0</v>
      </c>
      <c r="AN54" s="132">
        <f t="shared" si="22"/>
        <v>0</v>
      </c>
      <c r="AO54" s="132">
        <f t="shared" si="22"/>
        <v>8</v>
      </c>
      <c r="AP54" s="132">
        <f t="shared" si="22"/>
        <v>0</v>
      </c>
      <c r="AQ54" s="132">
        <f t="shared" si="22"/>
        <v>0</v>
      </c>
      <c r="AR54" s="132">
        <f t="shared" si="22"/>
        <v>3</v>
      </c>
      <c r="AS54" s="132">
        <f t="shared" si="22"/>
        <v>8</v>
      </c>
      <c r="AT54" s="132">
        <f t="shared" si="22"/>
        <v>5</v>
      </c>
      <c r="AU54" s="132">
        <f t="shared" si="22"/>
        <v>1</v>
      </c>
      <c r="AV54" s="132">
        <f t="shared" si="22"/>
        <v>3</v>
      </c>
      <c r="AW54" s="132">
        <f t="shared" si="22"/>
        <v>0</v>
      </c>
    </row>
    <row r="55" spans="1:49" ht="16.5" customHeight="1">
      <c r="A55" s="36"/>
      <c r="B55" s="47" t="s">
        <v>56</v>
      </c>
      <c r="C55" s="235">
        <f t="shared" si="2"/>
        <v>75</v>
      </c>
      <c r="D55" s="134">
        <f t="shared" si="7"/>
        <v>47</v>
      </c>
      <c r="E55" s="134">
        <f t="shared" si="8"/>
        <v>28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8</v>
      </c>
      <c r="M55" s="139">
        <v>0</v>
      </c>
      <c r="N55" s="139">
        <v>35</v>
      </c>
      <c r="O55" s="139">
        <v>14</v>
      </c>
      <c r="P55" s="139">
        <v>0</v>
      </c>
      <c r="Q55" s="139">
        <v>0</v>
      </c>
      <c r="R55" s="139">
        <v>0</v>
      </c>
      <c r="S55" s="139">
        <v>0</v>
      </c>
      <c r="T55" s="139">
        <v>1</v>
      </c>
      <c r="U55" s="139">
        <v>0</v>
      </c>
      <c r="V55" s="139">
        <v>2</v>
      </c>
      <c r="W55" s="139">
        <v>2</v>
      </c>
      <c r="X55" s="139">
        <v>0</v>
      </c>
      <c r="Y55" s="139">
        <v>0</v>
      </c>
      <c r="Z55" s="139">
        <v>0</v>
      </c>
      <c r="AA55" s="139">
        <v>0</v>
      </c>
      <c r="AB55" s="139">
        <v>0</v>
      </c>
      <c r="AC55" s="139">
        <v>0</v>
      </c>
      <c r="AD55" s="134">
        <v>0</v>
      </c>
      <c r="AE55" s="238">
        <v>4</v>
      </c>
      <c r="AF55" s="43" t="s">
        <v>56</v>
      </c>
      <c r="AG55" s="20"/>
      <c r="AH55" s="36"/>
      <c r="AI55" s="47" t="s">
        <v>56</v>
      </c>
      <c r="AJ55" s="235">
        <v>0</v>
      </c>
      <c r="AK55" s="134">
        <v>0</v>
      </c>
      <c r="AL55" s="134">
        <v>0</v>
      </c>
      <c r="AM55" s="139">
        <v>0</v>
      </c>
      <c r="AN55" s="134">
        <v>0</v>
      </c>
      <c r="AO55" s="139">
        <v>3</v>
      </c>
      <c r="AP55" s="139">
        <v>0</v>
      </c>
      <c r="AQ55" s="139">
        <v>0</v>
      </c>
      <c r="AR55" s="139">
        <v>0</v>
      </c>
      <c r="AS55" s="139">
        <v>5</v>
      </c>
      <c r="AT55" s="139">
        <v>1</v>
      </c>
      <c r="AU55" s="139">
        <v>0</v>
      </c>
      <c r="AV55" s="139">
        <v>0</v>
      </c>
      <c r="AW55" s="229">
        <v>0</v>
      </c>
    </row>
    <row r="56" spans="1:49" s="8" customFormat="1" ht="16.5" customHeight="1">
      <c r="A56" s="36"/>
      <c r="B56" s="47" t="s">
        <v>76</v>
      </c>
      <c r="C56" s="235">
        <f t="shared" si="2"/>
        <v>79</v>
      </c>
      <c r="D56" s="134">
        <f t="shared" si="7"/>
        <v>30</v>
      </c>
      <c r="E56" s="134">
        <f t="shared" si="8"/>
        <v>49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139">
        <v>14</v>
      </c>
      <c r="O56" s="139">
        <v>30</v>
      </c>
      <c r="P56" s="139">
        <v>1</v>
      </c>
      <c r="Q56" s="139">
        <v>0</v>
      </c>
      <c r="R56" s="139">
        <v>0</v>
      </c>
      <c r="S56" s="139">
        <v>0</v>
      </c>
      <c r="T56" s="139">
        <v>1</v>
      </c>
      <c r="U56" s="139">
        <v>0</v>
      </c>
      <c r="V56" s="139">
        <v>3</v>
      </c>
      <c r="W56" s="139">
        <v>5</v>
      </c>
      <c r="X56" s="139">
        <v>0</v>
      </c>
      <c r="Y56" s="139">
        <v>0</v>
      </c>
      <c r="Z56" s="139">
        <v>0</v>
      </c>
      <c r="AA56" s="139">
        <v>0</v>
      </c>
      <c r="AB56" s="139">
        <v>0</v>
      </c>
      <c r="AC56" s="139">
        <v>0</v>
      </c>
      <c r="AD56" s="134">
        <v>1</v>
      </c>
      <c r="AE56" s="238">
        <v>5</v>
      </c>
      <c r="AF56" s="43" t="s">
        <v>76</v>
      </c>
      <c r="AG56" s="20"/>
      <c r="AH56" s="36"/>
      <c r="AI56" s="47" t="s">
        <v>76</v>
      </c>
      <c r="AJ56" s="235">
        <v>0</v>
      </c>
      <c r="AK56" s="134">
        <v>0</v>
      </c>
      <c r="AL56" s="134">
        <v>0</v>
      </c>
      <c r="AM56" s="139">
        <v>0</v>
      </c>
      <c r="AN56" s="134">
        <v>0</v>
      </c>
      <c r="AO56" s="139">
        <v>5</v>
      </c>
      <c r="AP56" s="139">
        <v>0</v>
      </c>
      <c r="AQ56" s="139">
        <v>0</v>
      </c>
      <c r="AR56" s="139">
        <v>3</v>
      </c>
      <c r="AS56" s="139">
        <v>3</v>
      </c>
      <c r="AT56" s="139">
        <v>4</v>
      </c>
      <c r="AU56" s="139">
        <v>1</v>
      </c>
      <c r="AV56" s="139">
        <v>3</v>
      </c>
      <c r="AW56" s="229">
        <v>0</v>
      </c>
    </row>
    <row r="57" spans="1:49" s="32" customFormat="1" ht="16.5" customHeight="1">
      <c r="A57" s="368" t="s">
        <v>206</v>
      </c>
      <c r="B57" s="369"/>
      <c r="C57" s="131">
        <f t="shared" si="2"/>
        <v>200</v>
      </c>
      <c r="D57" s="132">
        <f aca="true" t="shared" si="23" ref="D57:AE57">SUM(D58:D59)</f>
        <v>105</v>
      </c>
      <c r="E57" s="132">
        <f t="shared" si="23"/>
        <v>95</v>
      </c>
      <c r="F57" s="132">
        <f t="shared" si="23"/>
        <v>2</v>
      </c>
      <c r="G57" s="132">
        <f t="shared" si="23"/>
        <v>0</v>
      </c>
      <c r="H57" s="132">
        <f t="shared" si="23"/>
        <v>0</v>
      </c>
      <c r="I57" s="132">
        <f t="shared" si="23"/>
        <v>0</v>
      </c>
      <c r="J57" s="132">
        <f t="shared" si="23"/>
        <v>0</v>
      </c>
      <c r="K57" s="132">
        <f t="shared" si="23"/>
        <v>0</v>
      </c>
      <c r="L57" s="132">
        <f t="shared" si="23"/>
        <v>4</v>
      </c>
      <c r="M57" s="132">
        <f t="shared" si="23"/>
        <v>0</v>
      </c>
      <c r="N57" s="132">
        <f t="shared" si="23"/>
        <v>63</v>
      </c>
      <c r="O57" s="132">
        <f t="shared" si="23"/>
        <v>42</v>
      </c>
      <c r="P57" s="132">
        <f t="shared" si="23"/>
        <v>0</v>
      </c>
      <c r="Q57" s="132">
        <f t="shared" si="23"/>
        <v>0</v>
      </c>
      <c r="R57" s="132">
        <f t="shared" si="23"/>
        <v>0</v>
      </c>
      <c r="S57" s="132">
        <f t="shared" si="23"/>
        <v>0</v>
      </c>
      <c r="T57" s="132">
        <f t="shared" si="23"/>
        <v>6</v>
      </c>
      <c r="U57" s="132">
        <f t="shared" si="23"/>
        <v>1</v>
      </c>
      <c r="V57" s="132">
        <f t="shared" si="23"/>
        <v>4</v>
      </c>
      <c r="W57" s="132">
        <f t="shared" si="23"/>
        <v>11</v>
      </c>
      <c r="X57" s="132">
        <f t="shared" si="23"/>
        <v>0</v>
      </c>
      <c r="Y57" s="132">
        <f t="shared" si="23"/>
        <v>0</v>
      </c>
      <c r="Z57" s="132">
        <f t="shared" si="23"/>
        <v>0</v>
      </c>
      <c r="AA57" s="132">
        <f t="shared" si="23"/>
        <v>0</v>
      </c>
      <c r="AB57" s="132">
        <f t="shared" si="23"/>
        <v>0</v>
      </c>
      <c r="AC57" s="132">
        <f t="shared" si="23"/>
        <v>0</v>
      </c>
      <c r="AD57" s="132">
        <f t="shared" si="23"/>
        <v>7</v>
      </c>
      <c r="AE57" s="227">
        <f t="shared" si="23"/>
        <v>17</v>
      </c>
      <c r="AF57" s="377" t="s">
        <v>206</v>
      </c>
      <c r="AG57" s="379"/>
      <c r="AH57" s="368" t="s">
        <v>206</v>
      </c>
      <c r="AI57" s="373"/>
      <c r="AJ57" s="132">
        <f aca="true" t="shared" si="24" ref="AJ57:AW57">SUM(AJ58:AJ59)</f>
        <v>0</v>
      </c>
      <c r="AK57" s="132">
        <f t="shared" si="24"/>
        <v>2</v>
      </c>
      <c r="AL57" s="132">
        <f>SUM(AL58:AL59)</f>
        <v>0</v>
      </c>
      <c r="AM57" s="132">
        <f>SUM(AM58:AM59)</f>
        <v>0</v>
      </c>
      <c r="AN57" s="132">
        <f t="shared" si="24"/>
        <v>1</v>
      </c>
      <c r="AO57" s="132">
        <f t="shared" si="24"/>
        <v>12</v>
      </c>
      <c r="AP57" s="132">
        <f t="shared" si="24"/>
        <v>1</v>
      </c>
      <c r="AQ57" s="132">
        <f t="shared" si="24"/>
        <v>3</v>
      </c>
      <c r="AR57" s="132">
        <f t="shared" si="24"/>
        <v>6</v>
      </c>
      <c r="AS57" s="132">
        <f t="shared" si="24"/>
        <v>5</v>
      </c>
      <c r="AT57" s="132">
        <f t="shared" si="24"/>
        <v>10</v>
      </c>
      <c r="AU57" s="132">
        <f t="shared" si="24"/>
        <v>1</v>
      </c>
      <c r="AV57" s="132">
        <f t="shared" si="24"/>
        <v>1</v>
      </c>
      <c r="AW57" s="132">
        <f t="shared" si="24"/>
        <v>1</v>
      </c>
    </row>
    <row r="58" spans="1:49" ht="16.5" customHeight="1">
      <c r="A58" s="46"/>
      <c r="B58" s="47" t="s">
        <v>57</v>
      </c>
      <c r="C58" s="235">
        <f t="shared" si="2"/>
        <v>73</v>
      </c>
      <c r="D58" s="134">
        <f t="shared" si="7"/>
        <v>33</v>
      </c>
      <c r="E58" s="134">
        <f t="shared" si="8"/>
        <v>40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39">
        <v>0</v>
      </c>
      <c r="N58" s="139">
        <v>28</v>
      </c>
      <c r="O58" s="139">
        <v>17</v>
      </c>
      <c r="P58" s="139">
        <v>0</v>
      </c>
      <c r="Q58" s="139">
        <v>0</v>
      </c>
      <c r="R58" s="139">
        <v>0</v>
      </c>
      <c r="S58" s="139">
        <v>0</v>
      </c>
      <c r="T58" s="139">
        <v>0</v>
      </c>
      <c r="U58" s="139">
        <v>1</v>
      </c>
      <c r="V58" s="139">
        <v>1</v>
      </c>
      <c r="W58" s="139">
        <v>8</v>
      </c>
      <c r="X58" s="139">
        <v>0</v>
      </c>
      <c r="Y58" s="139">
        <v>0</v>
      </c>
      <c r="Z58" s="139">
        <v>0</v>
      </c>
      <c r="AA58" s="139">
        <v>0</v>
      </c>
      <c r="AB58" s="139">
        <v>0</v>
      </c>
      <c r="AC58" s="139">
        <v>0</v>
      </c>
      <c r="AD58" s="134">
        <v>1</v>
      </c>
      <c r="AE58" s="238">
        <v>8</v>
      </c>
      <c r="AF58" s="43" t="s">
        <v>57</v>
      </c>
      <c r="AG58" s="20"/>
      <c r="AH58" s="46"/>
      <c r="AI58" s="47" t="s">
        <v>57</v>
      </c>
      <c r="AJ58" s="235">
        <v>0</v>
      </c>
      <c r="AK58" s="134">
        <v>0</v>
      </c>
      <c r="AL58" s="134">
        <v>0</v>
      </c>
      <c r="AM58" s="139">
        <v>0</v>
      </c>
      <c r="AN58" s="134">
        <v>0</v>
      </c>
      <c r="AO58" s="139">
        <v>2</v>
      </c>
      <c r="AP58" s="139">
        <v>0</v>
      </c>
      <c r="AQ58" s="139">
        <v>0</v>
      </c>
      <c r="AR58" s="139">
        <v>2</v>
      </c>
      <c r="AS58" s="139">
        <v>3</v>
      </c>
      <c r="AT58" s="139">
        <v>0</v>
      </c>
      <c r="AU58" s="139">
        <v>0</v>
      </c>
      <c r="AV58" s="139">
        <v>1</v>
      </c>
      <c r="AW58" s="229">
        <v>1</v>
      </c>
    </row>
    <row r="59" spans="1:49" ht="16.5" customHeight="1">
      <c r="A59" s="46"/>
      <c r="B59" s="47" t="s">
        <v>189</v>
      </c>
      <c r="C59" s="235">
        <f t="shared" si="2"/>
        <v>127</v>
      </c>
      <c r="D59" s="134">
        <f t="shared" si="7"/>
        <v>72</v>
      </c>
      <c r="E59" s="134">
        <f t="shared" si="8"/>
        <v>55</v>
      </c>
      <c r="F59" s="139">
        <v>2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4</v>
      </c>
      <c r="M59" s="139">
        <v>0</v>
      </c>
      <c r="N59" s="139">
        <v>35</v>
      </c>
      <c r="O59" s="139">
        <v>25</v>
      </c>
      <c r="P59" s="139">
        <v>0</v>
      </c>
      <c r="Q59" s="139">
        <v>0</v>
      </c>
      <c r="R59" s="139">
        <v>0</v>
      </c>
      <c r="S59" s="139">
        <v>0</v>
      </c>
      <c r="T59" s="139">
        <v>6</v>
      </c>
      <c r="U59" s="139">
        <v>0</v>
      </c>
      <c r="V59" s="139">
        <v>3</v>
      </c>
      <c r="W59" s="139">
        <v>3</v>
      </c>
      <c r="X59" s="139">
        <v>0</v>
      </c>
      <c r="Y59" s="139">
        <v>0</v>
      </c>
      <c r="Z59" s="139">
        <v>0</v>
      </c>
      <c r="AA59" s="139">
        <v>0</v>
      </c>
      <c r="AB59" s="139">
        <v>0</v>
      </c>
      <c r="AC59" s="139">
        <v>0</v>
      </c>
      <c r="AD59" s="134">
        <v>6</v>
      </c>
      <c r="AE59" s="238">
        <v>9</v>
      </c>
      <c r="AF59" s="43" t="s">
        <v>189</v>
      </c>
      <c r="AG59" s="20"/>
      <c r="AH59" s="46"/>
      <c r="AI59" s="47" t="s">
        <v>194</v>
      </c>
      <c r="AJ59" s="235">
        <v>0</v>
      </c>
      <c r="AK59" s="134">
        <v>2</v>
      </c>
      <c r="AL59" s="134">
        <v>0</v>
      </c>
      <c r="AM59" s="139">
        <v>0</v>
      </c>
      <c r="AN59" s="134">
        <v>1</v>
      </c>
      <c r="AO59" s="139">
        <v>10</v>
      </c>
      <c r="AP59" s="139">
        <v>1</v>
      </c>
      <c r="AQ59" s="139">
        <v>3</v>
      </c>
      <c r="AR59" s="139">
        <v>4</v>
      </c>
      <c r="AS59" s="139">
        <v>2</v>
      </c>
      <c r="AT59" s="139">
        <v>10</v>
      </c>
      <c r="AU59" s="139">
        <v>1</v>
      </c>
      <c r="AV59" s="139">
        <v>0</v>
      </c>
      <c r="AW59" s="229">
        <v>0</v>
      </c>
    </row>
    <row r="60" spans="1:49" s="32" customFormat="1" ht="16.5" customHeight="1">
      <c r="A60" s="368" t="s">
        <v>207</v>
      </c>
      <c r="B60" s="373"/>
      <c r="C60" s="131">
        <f t="shared" si="2"/>
        <v>28</v>
      </c>
      <c r="D60" s="132">
        <f>D61</f>
        <v>16</v>
      </c>
      <c r="E60" s="132">
        <f>E61</f>
        <v>12</v>
      </c>
      <c r="F60" s="132">
        <f aca="true" t="shared" si="25" ref="F60:AA60">F61</f>
        <v>0</v>
      </c>
      <c r="G60" s="132">
        <f t="shared" si="25"/>
        <v>0</v>
      </c>
      <c r="H60" s="132">
        <f t="shared" si="25"/>
        <v>1</v>
      </c>
      <c r="I60" s="132">
        <f t="shared" si="25"/>
        <v>0</v>
      </c>
      <c r="J60" s="132">
        <f t="shared" si="25"/>
        <v>0</v>
      </c>
      <c r="K60" s="132">
        <f t="shared" si="25"/>
        <v>0</v>
      </c>
      <c r="L60" s="132">
        <f t="shared" si="25"/>
        <v>1</v>
      </c>
      <c r="M60" s="132">
        <f t="shared" si="25"/>
        <v>0</v>
      </c>
      <c r="N60" s="132">
        <f t="shared" si="25"/>
        <v>9</v>
      </c>
      <c r="O60" s="132">
        <f t="shared" si="25"/>
        <v>5</v>
      </c>
      <c r="P60" s="132">
        <f t="shared" si="25"/>
        <v>0</v>
      </c>
      <c r="Q60" s="132">
        <f t="shared" si="25"/>
        <v>0</v>
      </c>
      <c r="R60" s="132">
        <f t="shared" si="25"/>
        <v>0</v>
      </c>
      <c r="S60" s="132">
        <f t="shared" si="25"/>
        <v>0</v>
      </c>
      <c r="T60" s="132">
        <f t="shared" si="25"/>
        <v>2</v>
      </c>
      <c r="U60" s="132">
        <f t="shared" si="25"/>
        <v>0</v>
      </c>
      <c r="V60" s="132">
        <f t="shared" si="25"/>
        <v>0</v>
      </c>
      <c r="W60" s="132">
        <f t="shared" si="25"/>
        <v>3</v>
      </c>
      <c r="X60" s="132">
        <f t="shared" si="25"/>
        <v>0</v>
      </c>
      <c r="Y60" s="132">
        <f t="shared" si="25"/>
        <v>0</v>
      </c>
      <c r="Z60" s="132">
        <f t="shared" si="25"/>
        <v>0</v>
      </c>
      <c r="AA60" s="132">
        <f t="shared" si="25"/>
        <v>0</v>
      </c>
      <c r="AB60" s="132">
        <f>AB61</f>
        <v>0</v>
      </c>
      <c r="AC60" s="132">
        <f>AC61</f>
        <v>0</v>
      </c>
      <c r="AD60" s="132">
        <f>AD61</f>
        <v>0</v>
      </c>
      <c r="AE60" s="227">
        <f>AE61</f>
        <v>0</v>
      </c>
      <c r="AF60" s="377" t="s">
        <v>207</v>
      </c>
      <c r="AG60" s="378"/>
      <c r="AH60" s="368" t="s">
        <v>207</v>
      </c>
      <c r="AI60" s="373"/>
      <c r="AJ60" s="132">
        <f aca="true" t="shared" si="26" ref="AJ60:AW60">AJ61</f>
        <v>0</v>
      </c>
      <c r="AK60" s="132">
        <f t="shared" si="26"/>
        <v>0</v>
      </c>
      <c r="AL60" s="132">
        <f t="shared" si="26"/>
        <v>0</v>
      </c>
      <c r="AM60" s="132">
        <f t="shared" si="26"/>
        <v>0</v>
      </c>
      <c r="AN60" s="132">
        <f t="shared" si="26"/>
        <v>0</v>
      </c>
      <c r="AO60" s="132">
        <f t="shared" si="26"/>
        <v>4</v>
      </c>
      <c r="AP60" s="132">
        <f t="shared" si="26"/>
        <v>0</v>
      </c>
      <c r="AQ60" s="132">
        <f t="shared" si="26"/>
        <v>0</v>
      </c>
      <c r="AR60" s="132">
        <f t="shared" si="26"/>
        <v>0</v>
      </c>
      <c r="AS60" s="132">
        <f t="shared" si="26"/>
        <v>0</v>
      </c>
      <c r="AT60" s="132">
        <f t="shared" si="26"/>
        <v>3</v>
      </c>
      <c r="AU60" s="132">
        <f t="shared" si="26"/>
        <v>0</v>
      </c>
      <c r="AV60" s="132">
        <f t="shared" si="26"/>
        <v>0</v>
      </c>
      <c r="AW60" s="132">
        <f t="shared" si="26"/>
        <v>0</v>
      </c>
    </row>
    <row r="61" spans="1:49" ht="16.5" customHeight="1">
      <c r="A61" s="46"/>
      <c r="B61" s="47" t="s">
        <v>58</v>
      </c>
      <c r="C61" s="235">
        <f t="shared" si="2"/>
        <v>28</v>
      </c>
      <c r="D61" s="134">
        <f t="shared" si="7"/>
        <v>16</v>
      </c>
      <c r="E61" s="134">
        <f t="shared" si="8"/>
        <v>12</v>
      </c>
      <c r="F61" s="139">
        <v>0</v>
      </c>
      <c r="G61" s="139">
        <v>0</v>
      </c>
      <c r="H61" s="139">
        <v>1</v>
      </c>
      <c r="I61" s="139">
        <v>0</v>
      </c>
      <c r="J61" s="139">
        <v>0</v>
      </c>
      <c r="K61" s="139">
        <v>0</v>
      </c>
      <c r="L61" s="139">
        <v>1</v>
      </c>
      <c r="M61" s="139">
        <v>0</v>
      </c>
      <c r="N61" s="139">
        <v>9</v>
      </c>
      <c r="O61" s="139">
        <v>5</v>
      </c>
      <c r="P61" s="139">
        <v>0</v>
      </c>
      <c r="Q61" s="139">
        <v>0</v>
      </c>
      <c r="R61" s="139">
        <v>0</v>
      </c>
      <c r="S61" s="139">
        <v>0</v>
      </c>
      <c r="T61" s="139">
        <v>2</v>
      </c>
      <c r="U61" s="139">
        <v>0</v>
      </c>
      <c r="V61" s="139">
        <v>0</v>
      </c>
      <c r="W61" s="139">
        <v>3</v>
      </c>
      <c r="X61" s="139">
        <v>0</v>
      </c>
      <c r="Y61" s="139">
        <v>0</v>
      </c>
      <c r="Z61" s="139">
        <v>0</v>
      </c>
      <c r="AA61" s="139">
        <v>0</v>
      </c>
      <c r="AB61" s="139">
        <v>0</v>
      </c>
      <c r="AC61" s="139">
        <v>0</v>
      </c>
      <c r="AD61" s="134">
        <v>0</v>
      </c>
      <c r="AE61" s="238">
        <v>0</v>
      </c>
      <c r="AF61" s="43" t="s">
        <v>58</v>
      </c>
      <c r="AG61" s="20"/>
      <c r="AH61" s="46"/>
      <c r="AI61" s="47" t="s">
        <v>58</v>
      </c>
      <c r="AJ61" s="235">
        <v>0</v>
      </c>
      <c r="AK61" s="134">
        <v>0</v>
      </c>
      <c r="AL61" s="134">
        <v>0</v>
      </c>
      <c r="AM61" s="139">
        <v>0</v>
      </c>
      <c r="AN61" s="134">
        <v>0</v>
      </c>
      <c r="AO61" s="139">
        <v>4</v>
      </c>
      <c r="AP61" s="139">
        <v>0</v>
      </c>
      <c r="AQ61" s="139">
        <v>0</v>
      </c>
      <c r="AR61" s="139">
        <v>0</v>
      </c>
      <c r="AS61" s="139">
        <v>0</v>
      </c>
      <c r="AT61" s="139">
        <v>3</v>
      </c>
      <c r="AU61" s="139">
        <v>0</v>
      </c>
      <c r="AV61" s="139">
        <v>0</v>
      </c>
      <c r="AW61" s="229">
        <v>0</v>
      </c>
    </row>
    <row r="62" spans="1:49" s="45" customFormat="1" ht="16.5" customHeight="1">
      <c r="A62" s="368" t="s">
        <v>208</v>
      </c>
      <c r="B62" s="369"/>
      <c r="C62" s="131">
        <f t="shared" si="2"/>
        <v>134</v>
      </c>
      <c r="D62" s="132">
        <f aca="true" t="shared" si="27" ref="D62:AE62">SUM(D63:D64)</f>
        <v>68</v>
      </c>
      <c r="E62" s="132">
        <f t="shared" si="27"/>
        <v>66</v>
      </c>
      <c r="F62" s="132">
        <f t="shared" si="27"/>
        <v>0</v>
      </c>
      <c r="G62" s="132">
        <f t="shared" si="27"/>
        <v>0</v>
      </c>
      <c r="H62" s="132">
        <f t="shared" si="27"/>
        <v>1</v>
      </c>
      <c r="I62" s="132">
        <f t="shared" si="27"/>
        <v>1</v>
      </c>
      <c r="J62" s="132">
        <f t="shared" si="27"/>
        <v>0</v>
      </c>
      <c r="K62" s="132">
        <f t="shared" si="27"/>
        <v>0</v>
      </c>
      <c r="L62" s="132">
        <f t="shared" si="27"/>
        <v>1</v>
      </c>
      <c r="M62" s="132">
        <f t="shared" si="27"/>
        <v>0</v>
      </c>
      <c r="N62" s="132">
        <f t="shared" si="27"/>
        <v>26</v>
      </c>
      <c r="O62" s="132">
        <f t="shared" si="27"/>
        <v>16</v>
      </c>
      <c r="P62" s="132">
        <f t="shared" si="27"/>
        <v>2</v>
      </c>
      <c r="Q62" s="132">
        <f t="shared" si="27"/>
        <v>0</v>
      </c>
      <c r="R62" s="132">
        <f t="shared" si="27"/>
        <v>0</v>
      </c>
      <c r="S62" s="132">
        <f t="shared" si="27"/>
        <v>0</v>
      </c>
      <c r="T62" s="132">
        <f t="shared" si="27"/>
        <v>3</v>
      </c>
      <c r="U62" s="132">
        <f t="shared" si="27"/>
        <v>3</v>
      </c>
      <c r="V62" s="132">
        <f t="shared" si="27"/>
        <v>11</v>
      </c>
      <c r="W62" s="132">
        <f t="shared" si="27"/>
        <v>19</v>
      </c>
      <c r="X62" s="132">
        <f t="shared" si="27"/>
        <v>0</v>
      </c>
      <c r="Y62" s="132">
        <f t="shared" si="27"/>
        <v>1</v>
      </c>
      <c r="Z62" s="132">
        <f t="shared" si="27"/>
        <v>0</v>
      </c>
      <c r="AA62" s="132">
        <f t="shared" si="27"/>
        <v>0</v>
      </c>
      <c r="AB62" s="132">
        <f t="shared" si="27"/>
        <v>1</v>
      </c>
      <c r="AC62" s="132">
        <f t="shared" si="27"/>
        <v>0</v>
      </c>
      <c r="AD62" s="132">
        <f t="shared" si="27"/>
        <v>0</v>
      </c>
      <c r="AE62" s="227">
        <f t="shared" si="27"/>
        <v>10</v>
      </c>
      <c r="AF62" s="377" t="s">
        <v>208</v>
      </c>
      <c r="AG62" s="379"/>
      <c r="AH62" s="368" t="s">
        <v>208</v>
      </c>
      <c r="AI62" s="373"/>
      <c r="AJ62" s="132">
        <f aca="true" t="shared" si="28" ref="AJ62:AW62">SUM(AJ63:AJ64)</f>
        <v>2</v>
      </c>
      <c r="AK62" s="132">
        <f t="shared" si="28"/>
        <v>5</v>
      </c>
      <c r="AL62" s="132">
        <f>SUM(AL63:AL64)</f>
        <v>0</v>
      </c>
      <c r="AM62" s="132">
        <f>SUM(AM63:AM64)</f>
        <v>0</v>
      </c>
      <c r="AN62" s="132">
        <f t="shared" si="28"/>
        <v>1</v>
      </c>
      <c r="AO62" s="132">
        <f t="shared" si="28"/>
        <v>5</v>
      </c>
      <c r="AP62" s="132">
        <f t="shared" si="28"/>
        <v>3</v>
      </c>
      <c r="AQ62" s="132">
        <f t="shared" si="28"/>
        <v>2</v>
      </c>
      <c r="AR62" s="132">
        <f t="shared" si="28"/>
        <v>10</v>
      </c>
      <c r="AS62" s="132">
        <f t="shared" si="28"/>
        <v>2</v>
      </c>
      <c r="AT62" s="132">
        <f t="shared" si="28"/>
        <v>7</v>
      </c>
      <c r="AU62" s="132">
        <f t="shared" si="28"/>
        <v>2</v>
      </c>
      <c r="AV62" s="132">
        <f t="shared" si="28"/>
        <v>0</v>
      </c>
      <c r="AW62" s="132">
        <f t="shared" si="28"/>
        <v>0</v>
      </c>
    </row>
    <row r="63" spans="1:49" ht="16.5" customHeight="1">
      <c r="A63" s="46"/>
      <c r="B63" s="47" t="s">
        <v>190</v>
      </c>
      <c r="C63" s="235">
        <f t="shared" si="2"/>
        <v>82</v>
      </c>
      <c r="D63" s="134">
        <f t="shared" si="7"/>
        <v>43</v>
      </c>
      <c r="E63" s="134">
        <f t="shared" si="8"/>
        <v>39</v>
      </c>
      <c r="F63" s="139">
        <v>0</v>
      </c>
      <c r="G63" s="139">
        <v>0</v>
      </c>
      <c r="H63" s="139">
        <v>0</v>
      </c>
      <c r="I63" s="139">
        <v>1</v>
      </c>
      <c r="J63" s="139">
        <v>0</v>
      </c>
      <c r="K63" s="139">
        <v>0</v>
      </c>
      <c r="L63" s="139">
        <v>1</v>
      </c>
      <c r="M63" s="139">
        <v>0</v>
      </c>
      <c r="N63" s="139">
        <v>18</v>
      </c>
      <c r="O63" s="139">
        <v>9</v>
      </c>
      <c r="P63" s="139">
        <v>1</v>
      </c>
      <c r="Q63" s="139">
        <v>0</v>
      </c>
      <c r="R63" s="139">
        <v>0</v>
      </c>
      <c r="S63" s="139">
        <v>0</v>
      </c>
      <c r="T63" s="139">
        <v>2</v>
      </c>
      <c r="U63" s="139">
        <v>1</v>
      </c>
      <c r="V63" s="139">
        <v>5</v>
      </c>
      <c r="W63" s="139">
        <v>13</v>
      </c>
      <c r="X63" s="139">
        <v>0</v>
      </c>
      <c r="Y63" s="139">
        <v>0</v>
      </c>
      <c r="Z63" s="139">
        <v>0</v>
      </c>
      <c r="AA63" s="139">
        <v>0</v>
      </c>
      <c r="AB63" s="139">
        <v>1</v>
      </c>
      <c r="AC63" s="139">
        <v>0</v>
      </c>
      <c r="AD63" s="134">
        <v>0</v>
      </c>
      <c r="AE63" s="238">
        <v>9</v>
      </c>
      <c r="AF63" s="43" t="s">
        <v>190</v>
      </c>
      <c r="AG63" s="20"/>
      <c r="AH63" s="46"/>
      <c r="AI63" s="47" t="s">
        <v>190</v>
      </c>
      <c r="AJ63" s="235">
        <v>2</v>
      </c>
      <c r="AK63" s="134">
        <v>5</v>
      </c>
      <c r="AL63" s="134">
        <v>0</v>
      </c>
      <c r="AM63" s="139">
        <v>0</v>
      </c>
      <c r="AN63" s="134">
        <v>1</v>
      </c>
      <c r="AO63" s="139">
        <v>1</v>
      </c>
      <c r="AP63" s="139">
        <v>1</v>
      </c>
      <c r="AQ63" s="139">
        <v>0</v>
      </c>
      <c r="AR63" s="139">
        <v>8</v>
      </c>
      <c r="AS63" s="139">
        <v>0</v>
      </c>
      <c r="AT63" s="139">
        <v>3</v>
      </c>
      <c r="AU63" s="139">
        <v>0</v>
      </c>
      <c r="AV63" s="139">
        <v>0</v>
      </c>
      <c r="AW63" s="229">
        <v>0</v>
      </c>
    </row>
    <row r="64" spans="1:49" s="8" customFormat="1" ht="16.5" customHeight="1">
      <c r="A64" s="46"/>
      <c r="B64" s="47" t="s">
        <v>191</v>
      </c>
      <c r="C64" s="235">
        <f t="shared" si="2"/>
        <v>52</v>
      </c>
      <c r="D64" s="134">
        <f t="shared" si="7"/>
        <v>25</v>
      </c>
      <c r="E64" s="134">
        <f t="shared" si="8"/>
        <v>27</v>
      </c>
      <c r="F64" s="139">
        <v>0</v>
      </c>
      <c r="G64" s="139">
        <v>0</v>
      </c>
      <c r="H64" s="139">
        <v>1</v>
      </c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139">
        <v>8</v>
      </c>
      <c r="O64" s="139">
        <v>7</v>
      </c>
      <c r="P64" s="139">
        <v>1</v>
      </c>
      <c r="Q64" s="139">
        <v>0</v>
      </c>
      <c r="R64" s="139">
        <v>0</v>
      </c>
      <c r="S64" s="139">
        <v>0</v>
      </c>
      <c r="T64" s="139">
        <v>1</v>
      </c>
      <c r="U64" s="139">
        <v>2</v>
      </c>
      <c r="V64" s="139">
        <v>6</v>
      </c>
      <c r="W64" s="139">
        <v>6</v>
      </c>
      <c r="X64" s="139">
        <v>0</v>
      </c>
      <c r="Y64" s="139">
        <v>1</v>
      </c>
      <c r="Z64" s="139">
        <v>0</v>
      </c>
      <c r="AA64" s="139">
        <v>0</v>
      </c>
      <c r="AB64" s="139">
        <v>0</v>
      </c>
      <c r="AC64" s="139">
        <v>0</v>
      </c>
      <c r="AD64" s="134">
        <v>0</v>
      </c>
      <c r="AE64" s="238">
        <v>1</v>
      </c>
      <c r="AF64" s="43" t="s">
        <v>191</v>
      </c>
      <c r="AG64" s="20"/>
      <c r="AH64" s="46"/>
      <c r="AI64" s="47" t="s">
        <v>191</v>
      </c>
      <c r="AJ64" s="235">
        <v>0</v>
      </c>
      <c r="AK64" s="134">
        <v>0</v>
      </c>
      <c r="AL64" s="134">
        <v>0</v>
      </c>
      <c r="AM64" s="139">
        <v>0</v>
      </c>
      <c r="AN64" s="134">
        <v>0</v>
      </c>
      <c r="AO64" s="139">
        <v>4</v>
      </c>
      <c r="AP64" s="139">
        <v>2</v>
      </c>
      <c r="AQ64" s="139">
        <v>2</v>
      </c>
      <c r="AR64" s="139">
        <v>2</v>
      </c>
      <c r="AS64" s="139">
        <v>2</v>
      </c>
      <c r="AT64" s="139">
        <v>4</v>
      </c>
      <c r="AU64" s="139">
        <v>2</v>
      </c>
      <c r="AV64" s="139">
        <v>0</v>
      </c>
      <c r="AW64" s="229">
        <v>0</v>
      </c>
    </row>
    <row r="65" spans="1:49" s="8" customFormat="1" ht="16.5" customHeight="1">
      <c r="A65" s="6"/>
      <c r="B65" s="4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49"/>
      <c r="AF65" s="50"/>
      <c r="AG65" s="6"/>
      <c r="AH65" s="6"/>
      <c r="AI65" s="49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2:29" ht="11.25" customHeight="1">
      <c r="B66" s="52"/>
      <c r="C66" s="52"/>
      <c r="D66" s="52"/>
      <c r="E66" s="52"/>
      <c r="F66" s="52"/>
      <c r="G66" s="52"/>
      <c r="H66" s="52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</row>
    <row r="67" spans="2:29" ht="11.25" customHeight="1">
      <c r="B67" s="135"/>
      <c r="C67" s="4"/>
      <c r="D67" s="4"/>
      <c r="E67" s="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</row>
    <row r="68" spans="2:5" ht="11.25" customHeight="1">
      <c r="B68" s="57"/>
      <c r="C68" s="57"/>
      <c r="D68" s="57"/>
      <c r="E68" s="57"/>
    </row>
    <row r="69" spans="2:5" ht="11.25" customHeight="1">
      <c r="B69" s="57"/>
      <c r="C69" s="57"/>
      <c r="D69" s="57"/>
      <c r="E69" s="57"/>
    </row>
    <row r="70" ht="14.25" customHeight="1"/>
    <row r="71" ht="14.25" customHeight="1">
      <c r="Q71" s="8"/>
    </row>
    <row r="72" ht="14.25" customHeight="1">
      <c r="Q72" s="8"/>
    </row>
    <row r="73" ht="14.25" customHeight="1">
      <c r="Q73" s="8"/>
    </row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 sheet="1" objects="1" scenarios="1" selectLockedCells="1" selectUnlockedCells="1"/>
  <mergeCells count="59">
    <mergeCell ref="AH62:AI62"/>
    <mergeCell ref="AH42:AI42"/>
    <mergeCell ref="AH45:AI45"/>
    <mergeCell ref="AH49:AI49"/>
    <mergeCell ref="AH54:AI54"/>
    <mergeCell ref="AH35:AI35"/>
    <mergeCell ref="AH40:AI40"/>
    <mergeCell ref="AH57:AI57"/>
    <mergeCell ref="AH60:AI60"/>
    <mergeCell ref="AH1:AV1"/>
    <mergeCell ref="A4:B7"/>
    <mergeCell ref="AD4:AE5"/>
    <mergeCell ref="AF4:AG7"/>
    <mergeCell ref="AH4:AI7"/>
    <mergeCell ref="AV4:AW5"/>
    <mergeCell ref="X4:Y5"/>
    <mergeCell ref="Z4:AA5"/>
    <mergeCell ref="AB4:AC5"/>
    <mergeCell ref="P4:Q5"/>
    <mergeCell ref="A60:B60"/>
    <mergeCell ref="AF60:AG60"/>
    <mergeCell ref="A62:B62"/>
    <mergeCell ref="AF62:AG62"/>
    <mergeCell ref="AF13:AG13"/>
    <mergeCell ref="AF32:AG32"/>
    <mergeCell ref="AR4:AS5"/>
    <mergeCell ref="AT4:AU5"/>
    <mergeCell ref="AJ4:AK5"/>
    <mergeCell ref="AL4:AM5"/>
    <mergeCell ref="AN4:AO5"/>
    <mergeCell ref="AP4:AQ5"/>
    <mergeCell ref="AH13:AI13"/>
    <mergeCell ref="AH32:AI32"/>
    <mergeCell ref="AF49:AG49"/>
    <mergeCell ref="AF54:AG54"/>
    <mergeCell ref="AF57:AG57"/>
    <mergeCell ref="AF35:AG35"/>
    <mergeCell ref="AF40:AG40"/>
    <mergeCell ref="AF42:AG42"/>
    <mergeCell ref="AF45:AG45"/>
    <mergeCell ref="R4:S5"/>
    <mergeCell ref="T4:U5"/>
    <mergeCell ref="V4:W5"/>
    <mergeCell ref="A1:O1"/>
    <mergeCell ref="C4:E5"/>
    <mergeCell ref="J4:K5"/>
    <mergeCell ref="F4:G5"/>
    <mergeCell ref="H4:I5"/>
    <mergeCell ref="L4:M5"/>
    <mergeCell ref="N4:O5"/>
    <mergeCell ref="A57:B57"/>
    <mergeCell ref="A13:B13"/>
    <mergeCell ref="A32:B32"/>
    <mergeCell ref="A35:B35"/>
    <mergeCell ref="A40:B40"/>
    <mergeCell ref="A42:B42"/>
    <mergeCell ref="A45:B45"/>
    <mergeCell ref="A49:B49"/>
    <mergeCell ref="A54:B5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8" r:id="rId1"/>
  <colBreaks count="2" manualBreakCount="2">
    <brk id="15" max="74" man="1"/>
    <brk id="31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65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0.83203125" style="5" customWidth="1"/>
    <col min="2" max="4" width="10.58203125" style="5" customWidth="1"/>
    <col min="5" max="16384" width="8.75" style="5" customWidth="1"/>
  </cols>
  <sheetData>
    <row r="1" spans="1:4" ht="16.5" customHeight="1">
      <c r="A1" s="279" t="s">
        <v>305</v>
      </c>
      <c r="B1" s="279"/>
      <c r="C1" s="279"/>
      <c r="D1" s="279"/>
    </row>
    <row r="2" spans="1:4" ht="16.5" customHeight="1">
      <c r="A2" s="1"/>
      <c r="B2" s="1"/>
      <c r="C2" s="1"/>
      <c r="D2" s="1"/>
    </row>
    <row r="3" spans="1:4" ht="16.5" customHeight="1">
      <c r="A3" s="3" t="s">
        <v>114</v>
      </c>
      <c r="B3" s="8"/>
      <c r="C3" s="8"/>
      <c r="D3" s="136" t="s">
        <v>2</v>
      </c>
    </row>
    <row r="4" spans="1:4" ht="16.5" customHeight="1">
      <c r="A4" s="248" t="s">
        <v>306</v>
      </c>
      <c r="B4" s="384" t="s">
        <v>87</v>
      </c>
      <c r="C4" s="387" t="s">
        <v>78</v>
      </c>
      <c r="D4" s="390" t="s">
        <v>79</v>
      </c>
    </row>
    <row r="5" spans="1:4" ht="16.5" customHeight="1">
      <c r="A5" s="294"/>
      <c r="B5" s="385"/>
      <c r="C5" s="388"/>
      <c r="D5" s="391"/>
    </row>
    <row r="6" spans="1:4" ht="16.5" customHeight="1">
      <c r="A6" s="296"/>
      <c r="B6" s="386"/>
      <c r="C6" s="389"/>
      <c r="D6" s="392"/>
    </row>
    <row r="7" spans="1:4" ht="16.5" customHeight="1">
      <c r="A7" s="8"/>
      <c r="B7" s="140"/>
      <c r="C7" s="52"/>
      <c r="D7" s="52"/>
    </row>
    <row r="8" spans="1:4" ht="16.5" customHeight="1">
      <c r="A8" s="141" t="s">
        <v>307</v>
      </c>
      <c r="B8" s="138">
        <v>819</v>
      </c>
      <c r="C8" s="139">
        <v>555</v>
      </c>
      <c r="D8" s="139">
        <v>264</v>
      </c>
    </row>
    <row r="9" spans="1:4" ht="16.5" customHeight="1">
      <c r="A9" s="142" t="s">
        <v>308</v>
      </c>
      <c r="B9" s="131">
        <f>SUM(B12:B59)</f>
        <v>877</v>
      </c>
      <c r="C9" s="132">
        <f>SUM(C12:C59)</f>
        <v>598</v>
      </c>
      <c r="D9" s="132">
        <f>SUM(D12:D59)</f>
        <v>279</v>
      </c>
    </row>
    <row r="10" spans="1:4" ht="16.5" customHeight="1">
      <c r="A10" s="8"/>
      <c r="B10" s="133"/>
      <c r="C10" s="66"/>
      <c r="D10" s="66"/>
    </row>
    <row r="11" spans="1:4" ht="16.5" customHeight="1">
      <c r="A11" s="8"/>
      <c r="B11" s="137"/>
      <c r="C11" s="136"/>
      <c r="D11" s="136"/>
    </row>
    <row r="12" spans="1:4" ht="16.5" customHeight="1">
      <c r="A12" s="42" t="s">
        <v>115</v>
      </c>
      <c r="B12" s="138">
        <f>SUM(C12:D12)</f>
        <v>3</v>
      </c>
      <c r="C12" s="139">
        <v>1</v>
      </c>
      <c r="D12" s="139">
        <v>2</v>
      </c>
    </row>
    <row r="13" spans="1:4" ht="16.5" customHeight="1">
      <c r="A13" s="42" t="s">
        <v>116</v>
      </c>
      <c r="B13" s="138">
        <f aca="true" t="shared" si="0" ref="B13:B59">SUM(C13:D13)</f>
        <v>3</v>
      </c>
      <c r="C13" s="139">
        <v>3</v>
      </c>
      <c r="D13" s="139">
        <v>0</v>
      </c>
    </row>
    <row r="14" spans="1:4" ht="16.5" customHeight="1">
      <c r="A14" s="42" t="s">
        <v>117</v>
      </c>
      <c r="B14" s="138">
        <f t="shared" si="0"/>
        <v>32</v>
      </c>
      <c r="C14" s="139">
        <v>17</v>
      </c>
      <c r="D14" s="139">
        <v>15</v>
      </c>
    </row>
    <row r="15" spans="1:4" ht="16.5" customHeight="1">
      <c r="A15" s="42" t="s">
        <v>118</v>
      </c>
      <c r="B15" s="138" t="s">
        <v>309</v>
      </c>
      <c r="C15" s="139" t="s">
        <v>309</v>
      </c>
      <c r="D15" s="139" t="s">
        <v>309</v>
      </c>
    </row>
    <row r="16" spans="1:4" ht="16.5" customHeight="1">
      <c r="A16" s="42" t="s">
        <v>119</v>
      </c>
      <c r="B16" s="138">
        <f t="shared" si="0"/>
        <v>1</v>
      </c>
      <c r="C16" s="139">
        <v>1</v>
      </c>
      <c r="D16" s="139">
        <v>0</v>
      </c>
    </row>
    <row r="17" spans="1:4" ht="16.5" customHeight="1">
      <c r="A17" s="42" t="s">
        <v>120</v>
      </c>
      <c r="B17" s="138">
        <f t="shared" si="0"/>
        <v>5</v>
      </c>
      <c r="C17" s="139">
        <v>1</v>
      </c>
      <c r="D17" s="139">
        <v>4</v>
      </c>
    </row>
    <row r="18" spans="1:4" ht="16.5" customHeight="1">
      <c r="A18" s="42" t="s">
        <v>121</v>
      </c>
      <c r="B18" s="138">
        <f t="shared" si="0"/>
        <v>46</v>
      </c>
      <c r="C18" s="139">
        <v>20</v>
      </c>
      <c r="D18" s="139">
        <v>26</v>
      </c>
    </row>
    <row r="19" spans="1:4" ht="16.5" customHeight="1">
      <c r="A19" s="42" t="s">
        <v>122</v>
      </c>
      <c r="B19" s="138">
        <f t="shared" si="0"/>
        <v>16</v>
      </c>
      <c r="C19" s="139">
        <v>14</v>
      </c>
      <c r="D19" s="139">
        <v>2</v>
      </c>
    </row>
    <row r="20" spans="1:4" ht="16.5" customHeight="1">
      <c r="A20" s="42" t="s">
        <v>123</v>
      </c>
      <c r="B20" s="138">
        <f t="shared" si="0"/>
        <v>32</v>
      </c>
      <c r="C20" s="139">
        <v>27</v>
      </c>
      <c r="D20" s="139">
        <v>5</v>
      </c>
    </row>
    <row r="21" spans="1:4" ht="16.5" customHeight="1">
      <c r="A21" s="42" t="s">
        <v>124</v>
      </c>
      <c r="B21" s="138">
        <f t="shared" si="0"/>
        <v>17</v>
      </c>
      <c r="C21" s="139">
        <v>12</v>
      </c>
      <c r="D21" s="139">
        <v>5</v>
      </c>
    </row>
    <row r="22" spans="1:4" ht="16.5" customHeight="1">
      <c r="A22" s="42" t="s">
        <v>125</v>
      </c>
      <c r="B22" s="138">
        <f t="shared" si="0"/>
        <v>81</v>
      </c>
      <c r="C22" s="139">
        <v>68</v>
      </c>
      <c r="D22" s="139">
        <v>13</v>
      </c>
    </row>
    <row r="23" spans="1:4" s="10" customFormat="1" ht="16.5" customHeight="1">
      <c r="A23" s="42" t="s">
        <v>310</v>
      </c>
      <c r="B23" s="138">
        <f t="shared" si="0"/>
        <v>47</v>
      </c>
      <c r="C23" s="134">
        <v>32</v>
      </c>
      <c r="D23" s="134">
        <v>15</v>
      </c>
    </row>
    <row r="24" spans="1:4" ht="16.5" customHeight="1">
      <c r="A24" s="42" t="s">
        <v>126</v>
      </c>
      <c r="B24" s="138">
        <f t="shared" si="0"/>
        <v>355</v>
      </c>
      <c r="C24" s="139">
        <v>211</v>
      </c>
      <c r="D24" s="139">
        <v>144</v>
      </c>
    </row>
    <row r="25" spans="1:4" ht="16.5" customHeight="1">
      <c r="A25" s="42" t="s">
        <v>127</v>
      </c>
      <c r="B25" s="138">
        <f t="shared" si="0"/>
        <v>139</v>
      </c>
      <c r="C25" s="139">
        <v>123</v>
      </c>
      <c r="D25" s="139">
        <v>16</v>
      </c>
    </row>
    <row r="26" spans="1:4" s="10" customFormat="1" ht="16.5" customHeight="1">
      <c r="A26" s="42" t="s">
        <v>128</v>
      </c>
      <c r="B26" s="138">
        <f t="shared" si="0"/>
        <v>3</v>
      </c>
      <c r="C26" s="134">
        <v>1</v>
      </c>
      <c r="D26" s="134">
        <v>2</v>
      </c>
    </row>
    <row r="27" spans="1:4" ht="16.5" customHeight="1">
      <c r="A27" s="42" t="s">
        <v>129</v>
      </c>
      <c r="B27" s="138">
        <f t="shared" si="0"/>
        <v>0</v>
      </c>
      <c r="C27" s="139">
        <v>0</v>
      </c>
      <c r="D27" s="139">
        <v>0</v>
      </c>
    </row>
    <row r="28" spans="1:4" ht="16.5" customHeight="1">
      <c r="A28" s="42" t="s">
        <v>130</v>
      </c>
      <c r="B28" s="138">
        <f t="shared" si="0"/>
        <v>1</v>
      </c>
      <c r="C28" s="139">
        <v>0</v>
      </c>
      <c r="D28" s="139">
        <v>1</v>
      </c>
    </row>
    <row r="29" spans="1:4" ht="16.5" customHeight="1">
      <c r="A29" s="42" t="s">
        <v>131</v>
      </c>
      <c r="B29" s="138">
        <f t="shared" si="0"/>
        <v>0</v>
      </c>
      <c r="C29" s="139">
        <v>0</v>
      </c>
      <c r="D29" s="139">
        <v>0</v>
      </c>
    </row>
    <row r="30" spans="1:4" s="10" customFormat="1" ht="16.5" customHeight="1">
      <c r="A30" s="42" t="s">
        <v>132</v>
      </c>
      <c r="B30" s="138">
        <f t="shared" si="0"/>
        <v>0</v>
      </c>
      <c r="C30" s="134">
        <v>0</v>
      </c>
      <c r="D30" s="134">
        <v>0</v>
      </c>
    </row>
    <row r="31" spans="1:4" ht="16.5" customHeight="1">
      <c r="A31" s="42" t="s">
        <v>133</v>
      </c>
      <c r="B31" s="138">
        <f t="shared" si="0"/>
        <v>3</v>
      </c>
      <c r="C31" s="139">
        <v>1</v>
      </c>
      <c r="D31" s="139">
        <v>2</v>
      </c>
    </row>
    <row r="32" spans="1:4" s="10" customFormat="1" ht="16.5" customHeight="1">
      <c r="A32" s="42" t="s">
        <v>134</v>
      </c>
      <c r="B32" s="138">
        <f t="shared" si="0"/>
        <v>2</v>
      </c>
      <c r="C32" s="134">
        <v>1</v>
      </c>
      <c r="D32" s="134">
        <v>1</v>
      </c>
    </row>
    <row r="33" spans="1:4" ht="16.5" customHeight="1">
      <c r="A33" s="42" t="s">
        <v>135</v>
      </c>
      <c r="B33" s="138">
        <f t="shared" si="0"/>
        <v>16</v>
      </c>
      <c r="C33" s="139">
        <v>9</v>
      </c>
      <c r="D33" s="139">
        <v>7</v>
      </c>
    </row>
    <row r="34" spans="1:4" ht="16.5" customHeight="1">
      <c r="A34" s="42" t="s">
        <v>136</v>
      </c>
      <c r="B34" s="138">
        <f t="shared" si="0"/>
        <v>36</v>
      </c>
      <c r="C34" s="139">
        <v>28</v>
      </c>
      <c r="D34" s="139">
        <v>8</v>
      </c>
    </row>
    <row r="35" spans="1:4" ht="16.5" customHeight="1">
      <c r="A35" s="42" t="s">
        <v>137</v>
      </c>
      <c r="B35" s="138">
        <f t="shared" si="0"/>
        <v>0</v>
      </c>
      <c r="C35" s="134">
        <v>0</v>
      </c>
      <c r="D35" s="134">
        <v>0</v>
      </c>
    </row>
    <row r="36" spans="1:4" ht="16.5" customHeight="1">
      <c r="A36" s="42" t="s">
        <v>138</v>
      </c>
      <c r="B36" s="138">
        <f t="shared" si="0"/>
        <v>1</v>
      </c>
      <c r="C36" s="139">
        <v>1</v>
      </c>
      <c r="D36" s="139">
        <v>0</v>
      </c>
    </row>
    <row r="37" spans="1:4" ht="16.5" customHeight="1">
      <c r="A37" s="42" t="s">
        <v>139</v>
      </c>
      <c r="B37" s="138">
        <f t="shared" si="0"/>
        <v>6</v>
      </c>
      <c r="C37" s="139">
        <v>4</v>
      </c>
      <c r="D37" s="139">
        <v>2</v>
      </c>
    </row>
    <row r="38" spans="1:4" ht="16.5" customHeight="1">
      <c r="A38" s="42" t="s">
        <v>140</v>
      </c>
      <c r="B38" s="138">
        <f t="shared" si="0"/>
        <v>18</v>
      </c>
      <c r="C38" s="139">
        <v>16</v>
      </c>
      <c r="D38" s="139">
        <v>2</v>
      </c>
    </row>
    <row r="39" spans="1:4" s="10" customFormat="1" ht="16.5" customHeight="1">
      <c r="A39" s="42" t="s">
        <v>141</v>
      </c>
      <c r="B39" s="138">
        <f t="shared" si="0"/>
        <v>1</v>
      </c>
      <c r="C39" s="134">
        <v>0</v>
      </c>
      <c r="D39" s="134">
        <v>1</v>
      </c>
    </row>
    <row r="40" spans="1:4" ht="16.5" customHeight="1">
      <c r="A40" s="42" t="s">
        <v>142</v>
      </c>
      <c r="B40" s="138">
        <f t="shared" si="0"/>
        <v>0</v>
      </c>
      <c r="C40" s="139">
        <v>0</v>
      </c>
      <c r="D40" s="139">
        <v>0</v>
      </c>
    </row>
    <row r="41" spans="1:4" ht="16.5" customHeight="1">
      <c r="A41" s="42" t="s">
        <v>143</v>
      </c>
      <c r="B41" s="138">
        <f t="shared" si="0"/>
        <v>0</v>
      </c>
      <c r="C41" s="139">
        <v>0</v>
      </c>
      <c r="D41" s="139">
        <v>0</v>
      </c>
    </row>
    <row r="42" spans="1:4" ht="16.5" customHeight="1">
      <c r="A42" s="42" t="s">
        <v>144</v>
      </c>
      <c r="B42" s="138">
        <f t="shared" si="0"/>
        <v>0</v>
      </c>
      <c r="C42" s="139">
        <v>0</v>
      </c>
      <c r="D42" s="139">
        <v>0</v>
      </c>
    </row>
    <row r="43" spans="1:4" ht="16.5" customHeight="1">
      <c r="A43" s="42" t="s">
        <v>145</v>
      </c>
      <c r="B43" s="138">
        <f t="shared" si="0"/>
        <v>0</v>
      </c>
      <c r="C43" s="139">
        <v>0</v>
      </c>
      <c r="D43" s="139">
        <v>0</v>
      </c>
    </row>
    <row r="44" spans="1:4" s="11" customFormat="1" ht="16.5" customHeight="1">
      <c r="A44" s="42" t="s">
        <v>146</v>
      </c>
      <c r="B44" s="138">
        <f t="shared" si="0"/>
        <v>1</v>
      </c>
      <c r="C44" s="134">
        <v>0</v>
      </c>
      <c r="D44" s="134">
        <v>1</v>
      </c>
    </row>
    <row r="45" spans="1:4" ht="16.5" customHeight="1">
      <c r="A45" s="42" t="s">
        <v>147</v>
      </c>
      <c r="B45" s="138">
        <f t="shared" si="0"/>
        <v>1</v>
      </c>
      <c r="C45" s="139">
        <v>1</v>
      </c>
      <c r="D45" s="139">
        <v>0</v>
      </c>
    </row>
    <row r="46" spans="1:4" s="8" customFormat="1" ht="16.5" customHeight="1">
      <c r="A46" s="42" t="s">
        <v>148</v>
      </c>
      <c r="B46" s="138">
        <f t="shared" si="0"/>
        <v>4</v>
      </c>
      <c r="C46" s="139">
        <v>1</v>
      </c>
      <c r="D46" s="139">
        <v>3</v>
      </c>
    </row>
    <row r="47" spans="1:4" s="10" customFormat="1" ht="16.5" customHeight="1">
      <c r="A47" s="42" t="s">
        <v>149</v>
      </c>
      <c r="B47" s="138">
        <f t="shared" si="0"/>
        <v>0</v>
      </c>
      <c r="C47" s="134">
        <v>0</v>
      </c>
      <c r="D47" s="134">
        <v>0</v>
      </c>
    </row>
    <row r="48" spans="1:4" ht="16.5" customHeight="1">
      <c r="A48" s="42" t="s">
        <v>150</v>
      </c>
      <c r="B48" s="138">
        <f t="shared" si="0"/>
        <v>0</v>
      </c>
      <c r="C48" s="139">
        <v>0</v>
      </c>
      <c r="D48" s="139">
        <v>0</v>
      </c>
    </row>
    <row r="49" spans="1:4" ht="16.5" customHeight="1">
      <c r="A49" s="42" t="s">
        <v>151</v>
      </c>
      <c r="B49" s="138">
        <f t="shared" si="0"/>
        <v>0</v>
      </c>
      <c r="C49" s="139">
        <v>0</v>
      </c>
      <c r="D49" s="139">
        <v>0</v>
      </c>
    </row>
    <row r="50" spans="1:4" ht="16.5" customHeight="1">
      <c r="A50" s="42" t="s">
        <v>152</v>
      </c>
      <c r="B50" s="138">
        <f t="shared" si="0"/>
        <v>1</v>
      </c>
      <c r="C50" s="139">
        <v>0</v>
      </c>
      <c r="D50" s="139">
        <v>1</v>
      </c>
    </row>
    <row r="51" spans="1:4" s="10" customFormat="1" ht="16.5" customHeight="1">
      <c r="A51" s="42" t="s">
        <v>153</v>
      </c>
      <c r="B51" s="138">
        <f t="shared" si="0"/>
        <v>0</v>
      </c>
      <c r="C51" s="134">
        <v>0</v>
      </c>
      <c r="D51" s="134">
        <v>0</v>
      </c>
    </row>
    <row r="52" spans="1:4" ht="16.5" customHeight="1">
      <c r="A52" s="42" t="s">
        <v>154</v>
      </c>
      <c r="B52" s="138">
        <f t="shared" si="0"/>
        <v>0</v>
      </c>
      <c r="C52" s="139">
        <v>0</v>
      </c>
      <c r="D52" s="139">
        <v>0</v>
      </c>
    </row>
    <row r="53" spans="1:4" ht="16.5" customHeight="1">
      <c r="A53" s="42" t="s">
        <v>155</v>
      </c>
      <c r="B53" s="138">
        <f t="shared" si="0"/>
        <v>0</v>
      </c>
      <c r="C53" s="139">
        <v>0</v>
      </c>
      <c r="D53" s="139">
        <v>0</v>
      </c>
    </row>
    <row r="54" spans="1:4" s="10" customFormat="1" ht="16.5" customHeight="1">
      <c r="A54" s="42" t="s">
        <v>156</v>
      </c>
      <c r="B54" s="138">
        <f t="shared" si="0"/>
        <v>0</v>
      </c>
      <c r="C54" s="134">
        <v>0</v>
      </c>
      <c r="D54" s="134">
        <v>0</v>
      </c>
    </row>
    <row r="55" spans="1:4" ht="16.5" customHeight="1">
      <c r="A55" s="42" t="s">
        <v>157</v>
      </c>
      <c r="B55" s="138">
        <f t="shared" si="0"/>
        <v>0</v>
      </c>
      <c r="C55" s="139">
        <v>0</v>
      </c>
      <c r="D55" s="139">
        <v>0</v>
      </c>
    </row>
    <row r="56" spans="1:4" ht="16.5" customHeight="1">
      <c r="A56" s="42" t="s">
        <v>158</v>
      </c>
      <c r="B56" s="138">
        <f t="shared" si="0"/>
        <v>1</v>
      </c>
      <c r="C56" s="139">
        <v>1</v>
      </c>
      <c r="D56" s="139">
        <v>0</v>
      </c>
    </row>
    <row r="57" spans="1:4" ht="16.5" customHeight="1">
      <c r="A57" s="42" t="s">
        <v>159</v>
      </c>
      <c r="B57" s="138">
        <f t="shared" si="0"/>
        <v>1</v>
      </c>
      <c r="C57" s="139">
        <v>1</v>
      </c>
      <c r="D57" s="139">
        <v>0</v>
      </c>
    </row>
    <row r="58" spans="1:4" ht="16.5" customHeight="1">
      <c r="A58" s="42" t="s">
        <v>160</v>
      </c>
      <c r="B58" s="138">
        <f t="shared" si="0"/>
        <v>0</v>
      </c>
      <c r="C58" s="139">
        <v>0</v>
      </c>
      <c r="D58" s="139">
        <v>0</v>
      </c>
    </row>
    <row r="59" spans="1:4" s="10" customFormat="1" ht="16.5" customHeight="1">
      <c r="A59" s="42" t="s">
        <v>27</v>
      </c>
      <c r="B59" s="138">
        <f t="shared" si="0"/>
        <v>4</v>
      </c>
      <c r="C59" s="134">
        <v>3</v>
      </c>
      <c r="D59" s="134">
        <v>1</v>
      </c>
    </row>
    <row r="60" spans="1:4" s="8" customFormat="1" ht="16.5" customHeight="1">
      <c r="A60" s="6"/>
      <c r="B60" s="50"/>
      <c r="C60" s="6"/>
      <c r="D60" s="6"/>
    </row>
    <row r="61" spans="1:4" ht="11.25" customHeight="1">
      <c r="A61" s="52"/>
      <c r="B61" s="52"/>
      <c r="C61" s="52"/>
      <c r="D61" s="52"/>
    </row>
    <row r="62" spans="1:4" ht="11.25" customHeight="1">
      <c r="A62" s="135"/>
      <c r="B62" s="54"/>
      <c r="C62" s="54"/>
      <c r="D62" s="54"/>
    </row>
    <row r="63" spans="1:4" ht="11.25" customHeight="1" hidden="1">
      <c r="A63" s="135"/>
      <c r="B63" s="54">
        <v>819</v>
      </c>
      <c r="C63" s="54">
        <v>555</v>
      </c>
      <c r="D63" s="54">
        <v>264</v>
      </c>
    </row>
    <row r="64" ht="11.25" customHeight="1" hidden="1">
      <c r="A64" s="57"/>
    </row>
    <row r="65" spans="1:2" ht="11.25" customHeight="1" hidden="1">
      <c r="A65" s="57"/>
      <c r="B65" s="5" t="s">
        <v>269</v>
      </c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 sheet="1" objects="1" scenarios="1" selectLockedCells="1" selectUnlockedCells="1"/>
  <mergeCells count="5">
    <mergeCell ref="B4:B6"/>
    <mergeCell ref="C4:C6"/>
    <mergeCell ref="D4:D6"/>
    <mergeCell ref="A1:D1"/>
    <mergeCell ref="A4:A6"/>
  </mergeCells>
  <printOptions horizontalCentered="1"/>
  <pageMargins left="0.65" right="0.5905511811023623" top="0.7874015748031497" bottom="0.3937007874015748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1"/>
  <sheetViews>
    <sheetView showGridLines="0" workbookViewId="0" topLeftCell="A1">
      <selection activeCell="A1" sqref="A1:IV16384"/>
    </sheetView>
  </sheetViews>
  <sheetFormatPr defaultColWidth="8.75" defaultRowHeight="18"/>
  <cols>
    <col min="1" max="1" width="21.75" style="144" bestFit="1" customWidth="1"/>
    <col min="2" max="19" width="6.08203125" style="144" customWidth="1"/>
    <col min="20" max="16384" width="8.75" style="144" customWidth="1"/>
  </cols>
  <sheetData>
    <row r="1" spans="1:19" ht="14.25" customHeight="1">
      <c r="A1" s="393" t="s">
        <v>311</v>
      </c>
      <c r="B1" s="393"/>
      <c r="C1" s="393"/>
      <c r="D1" s="393"/>
      <c r="E1" s="393"/>
      <c r="F1" s="393"/>
      <c r="G1" s="393"/>
      <c r="H1" s="393"/>
      <c r="I1" s="393"/>
      <c r="J1" s="200"/>
      <c r="K1" s="200"/>
      <c r="L1" s="200"/>
      <c r="M1" s="200"/>
      <c r="N1" s="143"/>
      <c r="O1" s="143"/>
      <c r="P1" s="143"/>
      <c r="Q1" s="143"/>
      <c r="S1" s="143"/>
    </row>
    <row r="2" spans="1:19" ht="14.25" customHeight="1">
      <c r="A2" s="145" t="s">
        <v>12</v>
      </c>
      <c r="B2" s="146"/>
      <c r="C2" s="146"/>
      <c r="D2" s="146"/>
      <c r="E2" s="146"/>
      <c r="F2" s="146"/>
      <c r="G2" s="146"/>
      <c r="H2" s="146"/>
      <c r="I2" s="146"/>
      <c r="J2" s="146"/>
      <c r="K2" s="146" t="s">
        <v>270</v>
      </c>
      <c r="L2" s="146"/>
      <c r="M2" s="146"/>
      <c r="N2" s="146"/>
      <c r="O2" s="146"/>
      <c r="P2" s="146"/>
      <c r="Q2" s="146"/>
      <c r="R2" s="147"/>
      <c r="S2" s="148" t="s">
        <v>13</v>
      </c>
    </row>
    <row r="3" spans="1:20" ht="14.25" customHeight="1">
      <c r="A3" s="149"/>
      <c r="B3" s="150" t="s">
        <v>0</v>
      </c>
      <c r="C3" s="151"/>
      <c r="D3" s="152"/>
      <c r="E3" s="153" t="s">
        <v>6</v>
      </c>
      <c r="F3" s="152"/>
      <c r="G3" s="154"/>
      <c r="H3" s="151" t="s">
        <v>7</v>
      </c>
      <c r="I3" s="152"/>
      <c r="J3" s="152"/>
      <c r="K3" s="153" t="s">
        <v>0</v>
      </c>
      <c r="L3" s="151"/>
      <c r="M3" s="154"/>
      <c r="N3" s="151" t="s">
        <v>6</v>
      </c>
      <c r="O3" s="152"/>
      <c r="P3" s="152"/>
      <c r="Q3" s="153" t="s">
        <v>7</v>
      </c>
      <c r="R3" s="152"/>
      <c r="S3" s="152"/>
      <c r="T3" s="146"/>
    </row>
    <row r="4" spans="1:20" ht="14.25" customHeight="1">
      <c r="A4" s="157" t="s">
        <v>312</v>
      </c>
      <c r="B4" s="155" t="s">
        <v>0</v>
      </c>
      <c r="C4" s="156" t="s">
        <v>8</v>
      </c>
      <c r="D4" s="157" t="s">
        <v>1</v>
      </c>
      <c r="E4" s="155" t="s">
        <v>0</v>
      </c>
      <c r="F4" s="156" t="s">
        <v>8</v>
      </c>
      <c r="G4" s="158" t="s">
        <v>1</v>
      </c>
      <c r="H4" s="157" t="s">
        <v>0</v>
      </c>
      <c r="I4" s="156" t="s">
        <v>8</v>
      </c>
      <c r="J4" s="157" t="s">
        <v>1</v>
      </c>
      <c r="K4" s="155" t="s">
        <v>0</v>
      </c>
      <c r="L4" s="156" t="s">
        <v>8</v>
      </c>
      <c r="M4" s="158" t="s">
        <v>1</v>
      </c>
      <c r="N4" s="157" t="s">
        <v>0</v>
      </c>
      <c r="O4" s="156" t="s">
        <v>8</v>
      </c>
      <c r="P4" s="157" t="s">
        <v>1</v>
      </c>
      <c r="Q4" s="155" t="s">
        <v>0</v>
      </c>
      <c r="R4" s="156" t="s">
        <v>8</v>
      </c>
      <c r="S4" s="157" t="s">
        <v>1</v>
      </c>
      <c r="T4" s="146"/>
    </row>
    <row r="5" spans="1:19" ht="14.25" customHeight="1">
      <c r="A5" s="146"/>
      <c r="B5" s="159"/>
      <c r="C5" s="201"/>
      <c r="D5" s="201"/>
      <c r="E5" s="146"/>
      <c r="F5" s="201"/>
      <c r="G5" s="201"/>
      <c r="H5" s="146"/>
      <c r="I5" s="201"/>
      <c r="J5" s="201"/>
      <c r="K5" s="146"/>
      <c r="L5" s="146"/>
      <c r="M5" s="146"/>
      <c r="N5" s="146"/>
      <c r="O5" s="146"/>
      <c r="P5" s="146"/>
      <c r="Q5" s="146"/>
      <c r="R5" s="146"/>
      <c r="S5" s="146"/>
    </row>
    <row r="6" spans="1:19" ht="14.25" customHeight="1">
      <c r="A6" s="202" t="s">
        <v>271</v>
      </c>
      <c r="B6" s="167">
        <v>5804</v>
      </c>
      <c r="C6" s="203">
        <v>3221</v>
      </c>
      <c r="D6" s="168">
        <v>2583</v>
      </c>
      <c r="E6" s="168">
        <v>5624</v>
      </c>
      <c r="F6" s="168">
        <v>3091</v>
      </c>
      <c r="G6" s="168">
        <v>2533</v>
      </c>
      <c r="H6" s="168">
        <v>180</v>
      </c>
      <c r="I6" s="168">
        <v>130</v>
      </c>
      <c r="J6" s="168">
        <v>50</v>
      </c>
      <c r="K6" s="165">
        <v>100</v>
      </c>
      <c r="L6" s="165">
        <v>100</v>
      </c>
      <c r="M6" s="165">
        <v>100</v>
      </c>
      <c r="N6" s="165">
        <v>100</v>
      </c>
      <c r="O6" s="165">
        <v>100</v>
      </c>
      <c r="P6" s="165">
        <v>100</v>
      </c>
      <c r="Q6" s="165">
        <v>100</v>
      </c>
      <c r="R6" s="165">
        <v>100</v>
      </c>
      <c r="S6" s="165">
        <v>100</v>
      </c>
    </row>
    <row r="7" spans="1:19" s="164" customFormat="1" ht="14.25" customHeight="1">
      <c r="A7" s="160" t="s">
        <v>313</v>
      </c>
      <c r="B7" s="161">
        <f>C7+D7</f>
        <v>5644</v>
      </c>
      <c r="C7" s="162">
        <f>F7+I7</f>
        <v>3140</v>
      </c>
      <c r="D7" s="162">
        <f>G7+J7</f>
        <v>2504</v>
      </c>
      <c r="E7" s="162">
        <f>F7+G7</f>
        <v>5444</v>
      </c>
      <c r="F7" s="162">
        <f>SUM(F9:F28)</f>
        <v>3017</v>
      </c>
      <c r="G7" s="162">
        <f>SUM(G9:G28)</f>
        <v>2427</v>
      </c>
      <c r="H7" s="162">
        <f>I7+J7</f>
        <v>200</v>
      </c>
      <c r="I7" s="162">
        <f>SUM(I9:I28)</f>
        <v>123</v>
      </c>
      <c r="J7" s="162">
        <f>SUM(J9:J28)</f>
        <v>77</v>
      </c>
      <c r="K7" s="163">
        <f aca="true" t="shared" si="0" ref="K7:S7">B7/B7*100</f>
        <v>100</v>
      </c>
      <c r="L7" s="163">
        <f t="shared" si="0"/>
        <v>100</v>
      </c>
      <c r="M7" s="163">
        <f t="shared" si="0"/>
        <v>100</v>
      </c>
      <c r="N7" s="163">
        <f t="shared" si="0"/>
        <v>100</v>
      </c>
      <c r="O7" s="163">
        <f t="shared" si="0"/>
        <v>100</v>
      </c>
      <c r="P7" s="163">
        <f t="shared" si="0"/>
        <v>100</v>
      </c>
      <c r="Q7" s="163">
        <f t="shared" si="0"/>
        <v>100</v>
      </c>
      <c r="R7" s="163">
        <f t="shared" si="0"/>
        <v>100</v>
      </c>
      <c r="S7" s="163">
        <f t="shared" si="0"/>
        <v>100</v>
      </c>
    </row>
    <row r="8" spans="1:19" ht="14.25" customHeight="1">
      <c r="A8" s="146"/>
      <c r="B8" s="159"/>
      <c r="C8" s="146"/>
      <c r="D8" s="146"/>
      <c r="E8" s="146"/>
      <c r="F8" s="201"/>
      <c r="G8" s="201"/>
      <c r="H8" s="146"/>
      <c r="I8" s="201"/>
      <c r="J8" s="201"/>
      <c r="K8" s="165"/>
      <c r="L8" s="165"/>
      <c r="M8" s="165"/>
      <c r="N8" s="165"/>
      <c r="O8" s="165"/>
      <c r="P8" s="165"/>
      <c r="Q8" s="165"/>
      <c r="R8" s="165"/>
      <c r="S8" s="165"/>
    </row>
    <row r="9" spans="1:19" ht="14.25" customHeight="1">
      <c r="A9" s="166" t="s">
        <v>314</v>
      </c>
      <c r="B9" s="167">
        <f aca="true" t="shared" si="1" ref="B9:B27">C9+D9</f>
        <v>33</v>
      </c>
      <c r="C9" s="168">
        <f aca="true" t="shared" si="2" ref="C9:D27">F9+I9</f>
        <v>23</v>
      </c>
      <c r="D9" s="168">
        <f t="shared" si="2"/>
        <v>10</v>
      </c>
      <c r="E9" s="168">
        <f aca="true" t="shared" si="3" ref="E9:E27">F9+G9</f>
        <v>31</v>
      </c>
      <c r="F9" s="201">
        <v>22</v>
      </c>
      <c r="G9" s="201">
        <v>9</v>
      </c>
      <c r="H9" s="168">
        <f aca="true" t="shared" si="4" ref="H9:H27">I9+J9</f>
        <v>2</v>
      </c>
      <c r="I9" s="201">
        <v>1</v>
      </c>
      <c r="J9" s="201">
        <v>1</v>
      </c>
      <c r="K9" s="165">
        <f aca="true" t="shared" si="5" ref="K9:P9">ROUND(B9/B7*100,1)</f>
        <v>0.6</v>
      </c>
      <c r="L9" s="165">
        <f t="shared" si="5"/>
        <v>0.7</v>
      </c>
      <c r="M9" s="165">
        <f t="shared" si="5"/>
        <v>0.4</v>
      </c>
      <c r="N9" s="165">
        <f t="shared" si="5"/>
        <v>0.6</v>
      </c>
      <c r="O9" s="165">
        <f t="shared" si="5"/>
        <v>0.7</v>
      </c>
      <c r="P9" s="165">
        <f t="shared" si="5"/>
        <v>0.4</v>
      </c>
      <c r="Q9" s="165">
        <f aca="true" t="shared" si="6" ref="Q9:Q18">ROUND(H9/H$7*100,1)</f>
        <v>1</v>
      </c>
      <c r="R9" s="165">
        <f>ROUND(I9/I7*100,1)</f>
        <v>0.8</v>
      </c>
      <c r="S9" s="165">
        <f>ROUND(J9/J7*100,1)</f>
        <v>1.3</v>
      </c>
    </row>
    <row r="10" spans="1:19" ht="14.25" customHeight="1">
      <c r="A10" s="166" t="s">
        <v>65</v>
      </c>
      <c r="B10" s="167">
        <f t="shared" si="1"/>
        <v>16</v>
      </c>
      <c r="C10" s="168">
        <f t="shared" si="2"/>
        <v>15</v>
      </c>
      <c r="D10" s="168">
        <f t="shared" si="2"/>
        <v>1</v>
      </c>
      <c r="E10" s="168">
        <f t="shared" si="3"/>
        <v>16</v>
      </c>
      <c r="F10" s="201">
        <v>15</v>
      </c>
      <c r="G10" s="201">
        <v>1</v>
      </c>
      <c r="H10" s="168">
        <f t="shared" si="4"/>
        <v>0</v>
      </c>
      <c r="I10" s="201">
        <v>0</v>
      </c>
      <c r="J10" s="201">
        <v>0</v>
      </c>
      <c r="K10" s="165">
        <f aca="true" t="shared" si="7" ref="K10:S10">ROUND(B10/B7*100,1)</f>
        <v>0.3</v>
      </c>
      <c r="L10" s="165">
        <f t="shared" si="7"/>
        <v>0.5</v>
      </c>
      <c r="M10" s="165">
        <f t="shared" si="7"/>
        <v>0</v>
      </c>
      <c r="N10" s="165">
        <f aca="true" t="shared" si="8" ref="K10:S11">ROUND(E10/E6*100,1)</f>
        <v>0.3</v>
      </c>
      <c r="O10" s="165">
        <f t="shared" si="7"/>
        <v>0.5</v>
      </c>
      <c r="P10" s="165">
        <f>ROUND(G10/G7*100,1)</f>
        <v>0</v>
      </c>
      <c r="Q10" s="165">
        <f t="shared" si="6"/>
        <v>0</v>
      </c>
      <c r="R10" s="165">
        <f t="shared" si="7"/>
        <v>0</v>
      </c>
      <c r="S10" s="165">
        <f t="shared" si="7"/>
        <v>0</v>
      </c>
    </row>
    <row r="11" spans="1:19" ht="14.25" customHeight="1">
      <c r="A11" s="166" t="s">
        <v>315</v>
      </c>
      <c r="B11" s="167">
        <f t="shared" si="1"/>
        <v>6</v>
      </c>
      <c r="C11" s="168">
        <f t="shared" si="2"/>
        <v>6</v>
      </c>
      <c r="D11" s="168">
        <f t="shared" si="2"/>
        <v>0</v>
      </c>
      <c r="E11" s="168">
        <f t="shared" si="3"/>
        <v>6</v>
      </c>
      <c r="F11" s="201">
        <v>6</v>
      </c>
      <c r="G11" s="201">
        <v>0</v>
      </c>
      <c r="H11" s="168">
        <f t="shared" si="4"/>
        <v>0</v>
      </c>
      <c r="I11" s="201">
        <v>0</v>
      </c>
      <c r="J11" s="201">
        <v>0</v>
      </c>
      <c r="K11" s="165">
        <f t="shared" si="8"/>
        <v>0.1</v>
      </c>
      <c r="L11" s="165">
        <f t="shared" si="8"/>
        <v>0.2</v>
      </c>
      <c r="M11" s="165">
        <f t="shared" si="8"/>
        <v>0</v>
      </c>
      <c r="N11" s="165">
        <f t="shared" si="8"/>
        <v>0.1</v>
      </c>
      <c r="O11" s="165">
        <f t="shared" si="8"/>
        <v>0.2</v>
      </c>
      <c r="P11" s="165">
        <f t="shared" si="8"/>
        <v>0</v>
      </c>
      <c r="Q11" s="165">
        <f t="shared" si="6"/>
        <v>0</v>
      </c>
      <c r="R11" s="165">
        <f t="shared" si="8"/>
        <v>0</v>
      </c>
      <c r="S11" s="165">
        <f t="shared" si="8"/>
        <v>0</v>
      </c>
    </row>
    <row r="12" spans="1:19" ht="14.25" customHeight="1">
      <c r="A12" s="166" t="s">
        <v>66</v>
      </c>
      <c r="B12" s="167">
        <f t="shared" si="1"/>
        <v>341</v>
      </c>
      <c r="C12" s="168">
        <f t="shared" si="2"/>
        <v>292</v>
      </c>
      <c r="D12" s="168">
        <f t="shared" si="2"/>
        <v>49</v>
      </c>
      <c r="E12" s="168">
        <f t="shared" si="3"/>
        <v>322</v>
      </c>
      <c r="F12" s="201">
        <v>274</v>
      </c>
      <c r="G12" s="201">
        <v>48</v>
      </c>
      <c r="H12" s="168">
        <f t="shared" si="4"/>
        <v>19</v>
      </c>
      <c r="I12" s="201">
        <v>18</v>
      </c>
      <c r="J12" s="201">
        <v>1</v>
      </c>
      <c r="K12" s="165">
        <f aca="true" t="shared" si="9" ref="K12:S12">ROUND(B12/B7*100,1)</f>
        <v>6</v>
      </c>
      <c r="L12" s="165">
        <f t="shared" si="9"/>
        <v>9.3</v>
      </c>
      <c r="M12" s="165">
        <f>ROUND(D12/D$7*100,1)</f>
        <v>2</v>
      </c>
      <c r="N12" s="165">
        <f t="shared" si="9"/>
        <v>5.9</v>
      </c>
      <c r="O12" s="165">
        <f t="shared" si="9"/>
        <v>9.1</v>
      </c>
      <c r="P12" s="165">
        <f>ROUND(G12/G$7*100,1)</f>
        <v>2</v>
      </c>
      <c r="Q12" s="165">
        <f>ROUND(H12/H$7*100,1)</f>
        <v>9.5</v>
      </c>
      <c r="R12" s="165">
        <f>ROUND(I12/I7*100,1)</f>
        <v>14.6</v>
      </c>
      <c r="S12" s="165">
        <f t="shared" si="9"/>
        <v>1.3</v>
      </c>
    </row>
    <row r="13" spans="1:19" ht="14.25" customHeight="1">
      <c r="A13" s="166" t="s">
        <v>67</v>
      </c>
      <c r="B13" s="167">
        <f t="shared" si="1"/>
        <v>2162</v>
      </c>
      <c r="C13" s="168">
        <f t="shared" si="2"/>
        <v>1433</v>
      </c>
      <c r="D13" s="168">
        <f t="shared" si="2"/>
        <v>729</v>
      </c>
      <c r="E13" s="168">
        <f t="shared" si="3"/>
        <v>2113</v>
      </c>
      <c r="F13" s="201">
        <v>1401</v>
      </c>
      <c r="G13" s="201">
        <v>712</v>
      </c>
      <c r="H13" s="168">
        <f t="shared" si="4"/>
        <v>49</v>
      </c>
      <c r="I13" s="201">
        <v>32</v>
      </c>
      <c r="J13" s="201">
        <v>17</v>
      </c>
      <c r="K13" s="165">
        <f aca="true" t="shared" si="10" ref="K13:S13">ROUND(B13/B7*100,1)</f>
        <v>38.3</v>
      </c>
      <c r="L13" s="165">
        <f t="shared" si="10"/>
        <v>45.6</v>
      </c>
      <c r="M13" s="165">
        <f t="shared" si="10"/>
        <v>29.1</v>
      </c>
      <c r="N13" s="165">
        <f t="shared" si="10"/>
        <v>38.8</v>
      </c>
      <c r="O13" s="165">
        <f t="shared" si="10"/>
        <v>46.4</v>
      </c>
      <c r="P13" s="165">
        <f t="shared" si="10"/>
        <v>29.3</v>
      </c>
      <c r="Q13" s="165">
        <f t="shared" si="6"/>
        <v>24.5</v>
      </c>
      <c r="R13" s="165">
        <f t="shared" si="10"/>
        <v>26</v>
      </c>
      <c r="S13" s="165">
        <f t="shared" si="10"/>
        <v>22.1</v>
      </c>
    </row>
    <row r="14" spans="1:19" ht="14.25" customHeight="1">
      <c r="A14" s="166" t="s">
        <v>14</v>
      </c>
      <c r="B14" s="167">
        <f t="shared" si="1"/>
        <v>84</v>
      </c>
      <c r="C14" s="168">
        <f t="shared" si="2"/>
        <v>67</v>
      </c>
      <c r="D14" s="168">
        <f t="shared" si="2"/>
        <v>17</v>
      </c>
      <c r="E14" s="168">
        <f t="shared" si="3"/>
        <v>79</v>
      </c>
      <c r="F14" s="201">
        <v>62</v>
      </c>
      <c r="G14" s="201">
        <v>17</v>
      </c>
      <c r="H14" s="168">
        <f t="shared" si="4"/>
        <v>5</v>
      </c>
      <c r="I14" s="201">
        <v>5</v>
      </c>
      <c r="J14" s="201">
        <v>0</v>
      </c>
      <c r="K14" s="165">
        <f aca="true" t="shared" si="11" ref="K14:S14">ROUND(B14/B7*100,1)</f>
        <v>1.5</v>
      </c>
      <c r="L14" s="165">
        <f t="shared" si="11"/>
        <v>2.1</v>
      </c>
      <c r="M14" s="165">
        <f t="shared" si="11"/>
        <v>0.7</v>
      </c>
      <c r="N14" s="165">
        <f t="shared" si="11"/>
        <v>1.5</v>
      </c>
      <c r="O14" s="165">
        <f t="shared" si="11"/>
        <v>2.1</v>
      </c>
      <c r="P14" s="165">
        <f t="shared" si="11"/>
        <v>0.7</v>
      </c>
      <c r="Q14" s="165">
        <f t="shared" si="6"/>
        <v>2.5</v>
      </c>
      <c r="R14" s="165">
        <f t="shared" si="11"/>
        <v>4.1</v>
      </c>
      <c r="S14" s="165">
        <f t="shared" si="11"/>
        <v>0</v>
      </c>
    </row>
    <row r="15" spans="1:19" ht="14.25" customHeight="1">
      <c r="A15" s="166" t="s">
        <v>64</v>
      </c>
      <c r="B15" s="167">
        <f t="shared" si="1"/>
        <v>61</v>
      </c>
      <c r="C15" s="168">
        <f t="shared" si="2"/>
        <v>25</v>
      </c>
      <c r="D15" s="168">
        <f t="shared" si="2"/>
        <v>36</v>
      </c>
      <c r="E15" s="168">
        <f t="shared" si="3"/>
        <v>56</v>
      </c>
      <c r="F15" s="201">
        <v>23</v>
      </c>
      <c r="G15" s="201">
        <v>33</v>
      </c>
      <c r="H15" s="168">
        <f t="shared" si="4"/>
        <v>5</v>
      </c>
      <c r="I15" s="201">
        <v>2</v>
      </c>
      <c r="J15" s="201">
        <v>3</v>
      </c>
      <c r="K15" s="165">
        <f>ROUND(B15/B$7*100,1)</f>
        <v>1.1</v>
      </c>
      <c r="L15" s="165">
        <f aca="true" t="shared" si="12" ref="L15:S15">ROUND(C15/C$7*100,1)</f>
        <v>0.8</v>
      </c>
      <c r="M15" s="165">
        <f t="shared" si="12"/>
        <v>1.4</v>
      </c>
      <c r="N15" s="165">
        <f t="shared" si="12"/>
        <v>1</v>
      </c>
      <c r="O15" s="165">
        <f t="shared" si="12"/>
        <v>0.8</v>
      </c>
      <c r="P15" s="165">
        <f t="shared" si="12"/>
        <v>1.4</v>
      </c>
      <c r="Q15" s="165">
        <f t="shared" si="6"/>
        <v>2.5</v>
      </c>
      <c r="R15" s="165">
        <f t="shared" si="12"/>
        <v>1.6</v>
      </c>
      <c r="S15" s="165">
        <f t="shared" si="12"/>
        <v>3.9</v>
      </c>
    </row>
    <row r="16" spans="1:19" ht="14.25" customHeight="1">
      <c r="A16" s="166" t="s">
        <v>316</v>
      </c>
      <c r="B16" s="167">
        <f>C16+D16</f>
        <v>249</v>
      </c>
      <c r="C16" s="168">
        <f>F16+I16</f>
        <v>176</v>
      </c>
      <c r="D16" s="168">
        <f>G16+J16</f>
        <v>73</v>
      </c>
      <c r="E16" s="168">
        <f>F16+G16</f>
        <v>242</v>
      </c>
      <c r="F16" s="201">
        <v>169</v>
      </c>
      <c r="G16" s="201">
        <v>73</v>
      </c>
      <c r="H16" s="168">
        <f t="shared" si="4"/>
        <v>7</v>
      </c>
      <c r="I16" s="201">
        <v>7</v>
      </c>
      <c r="J16" s="201">
        <v>0</v>
      </c>
      <c r="K16" s="165">
        <f>ROUND(B16/B$7*100,1)</f>
        <v>4.4</v>
      </c>
      <c r="L16" s="165">
        <f>ROUND(C16/C$7*100,1)</f>
        <v>5.6</v>
      </c>
      <c r="M16" s="165">
        <f>ROUND(D16/D$7*100,1)</f>
        <v>2.9</v>
      </c>
      <c r="N16" s="165">
        <f>ROUND(E16/E$7*100,1)</f>
        <v>4.4</v>
      </c>
      <c r="O16" s="165">
        <f>ROUND(F16/F$7*100,1)</f>
        <v>5.6</v>
      </c>
      <c r="P16" s="165">
        <f>ROUND(G16/G$7*100,1)</f>
        <v>3</v>
      </c>
      <c r="Q16" s="165">
        <f t="shared" si="6"/>
        <v>3.5</v>
      </c>
      <c r="R16" s="165">
        <f>ROUND(I16/I$7*100,1)</f>
        <v>5.7</v>
      </c>
      <c r="S16" s="165">
        <f>ROUND(J16/J$7*100,1)</f>
        <v>0</v>
      </c>
    </row>
    <row r="17" spans="1:19" ht="14.25" customHeight="1">
      <c r="A17" s="166" t="s">
        <v>317</v>
      </c>
      <c r="B17" s="167">
        <f t="shared" si="1"/>
        <v>816</v>
      </c>
      <c r="C17" s="168">
        <f t="shared" si="2"/>
        <v>322</v>
      </c>
      <c r="D17" s="168">
        <f t="shared" si="2"/>
        <v>494</v>
      </c>
      <c r="E17" s="168">
        <f t="shared" si="3"/>
        <v>799</v>
      </c>
      <c r="F17" s="201">
        <v>311</v>
      </c>
      <c r="G17" s="201">
        <v>488</v>
      </c>
      <c r="H17" s="168">
        <f t="shared" si="4"/>
        <v>17</v>
      </c>
      <c r="I17" s="201">
        <v>11</v>
      </c>
      <c r="J17" s="201">
        <v>6</v>
      </c>
      <c r="K17" s="165">
        <f aca="true" t="shared" si="13" ref="K17:S17">ROUND(B17/B7*100,1)</f>
        <v>14.5</v>
      </c>
      <c r="L17" s="165">
        <f t="shared" si="13"/>
        <v>10.3</v>
      </c>
      <c r="M17" s="165">
        <f t="shared" si="13"/>
        <v>19.7</v>
      </c>
      <c r="N17" s="165">
        <f t="shared" si="13"/>
        <v>14.7</v>
      </c>
      <c r="O17" s="165">
        <f t="shared" si="13"/>
        <v>10.3</v>
      </c>
      <c r="P17" s="165">
        <f t="shared" si="13"/>
        <v>20.1</v>
      </c>
      <c r="Q17" s="165">
        <f t="shared" si="6"/>
        <v>8.5</v>
      </c>
      <c r="R17" s="165">
        <f t="shared" si="13"/>
        <v>8.9</v>
      </c>
      <c r="S17" s="165">
        <f t="shared" si="13"/>
        <v>7.8</v>
      </c>
    </row>
    <row r="18" spans="1:19" ht="14.25" customHeight="1">
      <c r="A18" s="166" t="s">
        <v>318</v>
      </c>
      <c r="B18" s="167">
        <f t="shared" si="1"/>
        <v>63</v>
      </c>
      <c r="C18" s="168">
        <f t="shared" si="2"/>
        <v>12</v>
      </c>
      <c r="D18" s="168">
        <f t="shared" si="2"/>
        <v>51</v>
      </c>
      <c r="E18" s="168">
        <f t="shared" si="3"/>
        <v>62</v>
      </c>
      <c r="F18" s="201">
        <v>12</v>
      </c>
      <c r="G18" s="201">
        <v>50</v>
      </c>
      <c r="H18" s="168">
        <f t="shared" si="4"/>
        <v>1</v>
      </c>
      <c r="I18" s="201">
        <v>0</v>
      </c>
      <c r="J18" s="201">
        <v>1</v>
      </c>
      <c r="K18" s="165">
        <f aca="true" t="shared" si="14" ref="K18:S18">ROUND(B18/B7*100,1)</f>
        <v>1.1</v>
      </c>
      <c r="L18" s="165">
        <f t="shared" si="14"/>
        <v>0.4</v>
      </c>
      <c r="M18" s="165">
        <f t="shared" si="14"/>
        <v>2</v>
      </c>
      <c r="N18" s="165">
        <f t="shared" si="14"/>
        <v>1.1</v>
      </c>
      <c r="O18" s="165">
        <f t="shared" si="14"/>
        <v>0.4</v>
      </c>
      <c r="P18" s="165">
        <f t="shared" si="14"/>
        <v>2.1</v>
      </c>
      <c r="Q18" s="165">
        <f t="shared" si="6"/>
        <v>0.5</v>
      </c>
      <c r="R18" s="165">
        <f t="shared" si="14"/>
        <v>0</v>
      </c>
      <c r="S18" s="165">
        <f t="shared" si="14"/>
        <v>1.3</v>
      </c>
    </row>
    <row r="19" spans="1:19" ht="14.25" customHeight="1">
      <c r="A19" s="166" t="s">
        <v>319</v>
      </c>
      <c r="B19" s="167">
        <f t="shared" si="1"/>
        <v>8</v>
      </c>
      <c r="C19" s="168">
        <f t="shared" si="2"/>
        <v>3</v>
      </c>
      <c r="D19" s="168">
        <f t="shared" si="2"/>
        <v>5</v>
      </c>
      <c r="E19" s="168">
        <f t="shared" si="3"/>
        <v>8</v>
      </c>
      <c r="F19" s="201">
        <v>3</v>
      </c>
      <c r="G19" s="201">
        <v>5</v>
      </c>
      <c r="H19" s="168">
        <f t="shared" si="4"/>
        <v>0</v>
      </c>
      <c r="I19" s="201">
        <v>0</v>
      </c>
      <c r="J19" s="201">
        <v>0</v>
      </c>
      <c r="K19" s="165">
        <f aca="true" t="shared" si="15" ref="K19:S19">ROUND(B19/B7*100,1)</f>
        <v>0.1</v>
      </c>
      <c r="L19" s="165">
        <f t="shared" si="15"/>
        <v>0.1</v>
      </c>
      <c r="M19" s="165">
        <f t="shared" si="15"/>
        <v>0.2</v>
      </c>
      <c r="N19" s="165">
        <f t="shared" si="15"/>
        <v>0.1</v>
      </c>
      <c r="O19" s="165">
        <f t="shared" si="15"/>
        <v>0.1</v>
      </c>
      <c r="P19" s="165">
        <f t="shared" si="15"/>
        <v>0.2</v>
      </c>
      <c r="Q19" s="165">
        <f>ROUND(H19/H$7*100,1)</f>
        <v>0</v>
      </c>
      <c r="R19" s="165">
        <f>ROUND(I19/I7*100,1)</f>
        <v>0</v>
      </c>
      <c r="S19" s="165">
        <f t="shared" si="15"/>
        <v>0</v>
      </c>
    </row>
    <row r="20" spans="1:19" ht="14.25" customHeight="1">
      <c r="A20" s="239" t="s">
        <v>320</v>
      </c>
      <c r="B20" s="167">
        <f t="shared" si="1"/>
        <v>20</v>
      </c>
      <c r="C20" s="168">
        <f t="shared" si="2"/>
        <v>14</v>
      </c>
      <c r="D20" s="168">
        <f t="shared" si="2"/>
        <v>6</v>
      </c>
      <c r="E20" s="168">
        <f t="shared" si="3"/>
        <v>20</v>
      </c>
      <c r="F20" s="201">
        <v>14</v>
      </c>
      <c r="G20" s="201">
        <v>6</v>
      </c>
      <c r="H20" s="168">
        <f t="shared" si="4"/>
        <v>0</v>
      </c>
      <c r="I20" s="201">
        <v>0</v>
      </c>
      <c r="J20" s="201">
        <v>0</v>
      </c>
      <c r="K20" s="165">
        <f aca="true" t="shared" si="16" ref="K20:S25">ROUND(B20/B$7*100,1)</f>
        <v>0.4</v>
      </c>
      <c r="L20" s="165">
        <f t="shared" si="16"/>
        <v>0.4</v>
      </c>
      <c r="M20" s="165">
        <f t="shared" si="16"/>
        <v>0.2</v>
      </c>
      <c r="N20" s="165">
        <f t="shared" si="16"/>
        <v>0.4</v>
      </c>
      <c r="O20" s="165">
        <f t="shared" si="16"/>
        <v>0.5</v>
      </c>
      <c r="P20" s="165">
        <f t="shared" si="16"/>
        <v>0.2</v>
      </c>
      <c r="Q20" s="165">
        <f>ROUND(H20/H$7*100,1)</f>
        <v>0</v>
      </c>
      <c r="R20" s="165">
        <f>ROUND(I20/I$7*100,1)</f>
        <v>0</v>
      </c>
      <c r="S20" s="165">
        <f t="shared" si="16"/>
        <v>0</v>
      </c>
    </row>
    <row r="21" spans="1:19" ht="14.25" customHeight="1">
      <c r="A21" s="166" t="s">
        <v>321</v>
      </c>
      <c r="B21" s="167">
        <f>C21+D21</f>
        <v>439</v>
      </c>
      <c r="C21" s="168">
        <f t="shared" si="2"/>
        <v>138</v>
      </c>
      <c r="D21" s="168">
        <f t="shared" si="2"/>
        <v>301</v>
      </c>
      <c r="E21" s="168">
        <f>F21+G21</f>
        <v>415</v>
      </c>
      <c r="F21" s="201">
        <v>128</v>
      </c>
      <c r="G21" s="201">
        <v>287</v>
      </c>
      <c r="H21" s="168">
        <f t="shared" si="4"/>
        <v>24</v>
      </c>
      <c r="I21" s="201">
        <v>10</v>
      </c>
      <c r="J21" s="201">
        <v>14</v>
      </c>
      <c r="K21" s="165">
        <f t="shared" si="16"/>
        <v>7.8</v>
      </c>
      <c r="L21" s="165">
        <f t="shared" si="16"/>
        <v>4.4</v>
      </c>
      <c r="M21" s="165">
        <f t="shared" si="16"/>
        <v>12</v>
      </c>
      <c r="N21" s="165">
        <f t="shared" si="16"/>
        <v>7.6</v>
      </c>
      <c r="O21" s="165">
        <f t="shared" si="16"/>
        <v>4.2</v>
      </c>
      <c r="P21" s="165">
        <f t="shared" si="16"/>
        <v>11.8</v>
      </c>
      <c r="Q21" s="165">
        <f t="shared" si="16"/>
        <v>12</v>
      </c>
      <c r="R21" s="165">
        <f t="shared" si="16"/>
        <v>8.1</v>
      </c>
      <c r="S21" s="165">
        <f t="shared" si="16"/>
        <v>18.2</v>
      </c>
    </row>
    <row r="22" spans="1:19" ht="14.25" customHeight="1">
      <c r="A22" s="240" t="s">
        <v>296</v>
      </c>
      <c r="B22" s="167">
        <f>C22+D22</f>
        <v>143</v>
      </c>
      <c r="C22" s="168">
        <f t="shared" si="2"/>
        <v>45</v>
      </c>
      <c r="D22" s="168">
        <f t="shared" si="2"/>
        <v>98</v>
      </c>
      <c r="E22" s="168">
        <f>F22+G22</f>
        <v>112</v>
      </c>
      <c r="F22" s="201">
        <v>31</v>
      </c>
      <c r="G22" s="201">
        <v>81</v>
      </c>
      <c r="H22" s="168">
        <f t="shared" si="4"/>
        <v>31</v>
      </c>
      <c r="I22" s="201">
        <v>14</v>
      </c>
      <c r="J22" s="201">
        <v>17</v>
      </c>
      <c r="K22" s="165">
        <f t="shared" si="16"/>
        <v>2.5</v>
      </c>
      <c r="L22" s="165">
        <f t="shared" si="16"/>
        <v>1.4</v>
      </c>
      <c r="M22" s="165">
        <f t="shared" si="16"/>
        <v>3.9</v>
      </c>
      <c r="N22" s="165">
        <f t="shared" si="16"/>
        <v>2.1</v>
      </c>
      <c r="O22" s="165">
        <f t="shared" si="16"/>
        <v>1</v>
      </c>
      <c r="P22" s="165">
        <f t="shared" si="16"/>
        <v>3.3</v>
      </c>
      <c r="Q22" s="165">
        <f t="shared" si="16"/>
        <v>15.5</v>
      </c>
      <c r="R22" s="165">
        <f t="shared" si="16"/>
        <v>11.4</v>
      </c>
      <c r="S22" s="165">
        <f t="shared" si="16"/>
        <v>22.1</v>
      </c>
    </row>
    <row r="23" spans="1:19" ht="14.25" customHeight="1">
      <c r="A23" s="166" t="s">
        <v>112</v>
      </c>
      <c r="B23" s="167">
        <f>C23+D23</f>
        <v>9</v>
      </c>
      <c r="C23" s="168">
        <f t="shared" si="2"/>
        <v>1</v>
      </c>
      <c r="D23" s="168">
        <f t="shared" si="2"/>
        <v>8</v>
      </c>
      <c r="E23" s="168">
        <f>F23+G23</f>
        <v>8</v>
      </c>
      <c r="F23" s="201">
        <v>1</v>
      </c>
      <c r="G23" s="201">
        <v>7</v>
      </c>
      <c r="H23" s="168">
        <f t="shared" si="4"/>
        <v>1</v>
      </c>
      <c r="I23" s="201">
        <v>0</v>
      </c>
      <c r="J23" s="201">
        <v>1</v>
      </c>
      <c r="K23" s="165">
        <f t="shared" si="16"/>
        <v>0.2</v>
      </c>
      <c r="L23" s="165">
        <f>ROUND(C23/C$7*100,1)</f>
        <v>0</v>
      </c>
      <c r="M23" s="165">
        <f t="shared" si="16"/>
        <v>0.3</v>
      </c>
      <c r="N23" s="165">
        <f t="shared" si="16"/>
        <v>0.1</v>
      </c>
      <c r="O23" s="165">
        <f>ROUND(F23/F$7*100,1)</f>
        <v>0</v>
      </c>
      <c r="P23" s="165">
        <f t="shared" si="16"/>
        <v>0.3</v>
      </c>
      <c r="Q23" s="165">
        <f t="shared" si="16"/>
        <v>0.5</v>
      </c>
      <c r="R23" s="165">
        <f t="shared" si="16"/>
        <v>0</v>
      </c>
      <c r="S23" s="165">
        <f t="shared" si="16"/>
        <v>1.3</v>
      </c>
    </row>
    <row r="24" spans="1:19" ht="14.25" customHeight="1">
      <c r="A24" s="166" t="s">
        <v>111</v>
      </c>
      <c r="B24" s="167">
        <f>C24+D24</f>
        <v>286</v>
      </c>
      <c r="C24" s="168">
        <f>F24+I24</f>
        <v>28</v>
      </c>
      <c r="D24" s="168">
        <f>G24+J24</f>
        <v>258</v>
      </c>
      <c r="E24" s="168">
        <f>F24+G24</f>
        <v>275</v>
      </c>
      <c r="F24" s="201">
        <v>27</v>
      </c>
      <c r="G24" s="201">
        <v>248</v>
      </c>
      <c r="H24" s="168">
        <f>I24+J24</f>
        <v>11</v>
      </c>
      <c r="I24" s="201">
        <v>1</v>
      </c>
      <c r="J24" s="201">
        <v>10</v>
      </c>
      <c r="K24" s="165">
        <f>ROUND(B24/B$7*100,1)</f>
        <v>5.1</v>
      </c>
      <c r="L24" s="165">
        <f>ROUND(C24/C$7*100,1)</f>
        <v>0.9</v>
      </c>
      <c r="M24" s="165">
        <f>ROUND(D24/D$7*100,1)</f>
        <v>10.3</v>
      </c>
      <c r="N24" s="165">
        <f>ROUND(E24/E$7*100,1)</f>
        <v>5.1</v>
      </c>
      <c r="O24" s="165">
        <f>ROUND(F24/F$7*100,1)</f>
        <v>0.9</v>
      </c>
      <c r="P24" s="165">
        <f>ROUND(G24/G$7*100,1)</f>
        <v>10.2</v>
      </c>
      <c r="Q24" s="165">
        <f t="shared" si="16"/>
        <v>5.5</v>
      </c>
      <c r="R24" s="165">
        <f t="shared" si="16"/>
        <v>0.8</v>
      </c>
      <c r="S24" s="165">
        <f t="shared" si="16"/>
        <v>13</v>
      </c>
    </row>
    <row r="25" spans="1:19" ht="14.25" customHeight="1">
      <c r="A25" s="166" t="s">
        <v>77</v>
      </c>
      <c r="B25" s="167">
        <f>C25+D25</f>
        <v>133</v>
      </c>
      <c r="C25" s="168">
        <f t="shared" si="2"/>
        <v>60</v>
      </c>
      <c r="D25" s="168">
        <f t="shared" si="2"/>
        <v>73</v>
      </c>
      <c r="E25" s="168">
        <f>F25+G25</f>
        <v>131</v>
      </c>
      <c r="F25" s="201">
        <v>58</v>
      </c>
      <c r="G25" s="201">
        <v>73</v>
      </c>
      <c r="H25" s="168">
        <f t="shared" si="4"/>
        <v>2</v>
      </c>
      <c r="I25" s="201">
        <v>2</v>
      </c>
      <c r="J25" s="201">
        <v>0</v>
      </c>
      <c r="K25" s="165">
        <f t="shared" si="16"/>
        <v>2.4</v>
      </c>
      <c r="L25" s="165">
        <f t="shared" si="16"/>
        <v>1.9</v>
      </c>
      <c r="M25" s="165">
        <f t="shared" si="16"/>
        <v>2.9</v>
      </c>
      <c r="N25" s="165">
        <f t="shared" si="16"/>
        <v>2.4</v>
      </c>
      <c r="O25" s="165">
        <f t="shared" si="16"/>
        <v>1.9</v>
      </c>
      <c r="P25" s="165">
        <f t="shared" si="16"/>
        <v>3</v>
      </c>
      <c r="Q25" s="165">
        <f t="shared" si="16"/>
        <v>1</v>
      </c>
      <c r="R25" s="165">
        <f t="shared" si="16"/>
        <v>1.6</v>
      </c>
      <c r="S25" s="165">
        <f t="shared" si="16"/>
        <v>0</v>
      </c>
    </row>
    <row r="26" spans="1:19" ht="14.25" customHeight="1">
      <c r="A26" s="241" t="s">
        <v>322</v>
      </c>
      <c r="B26" s="167">
        <f t="shared" si="1"/>
        <v>412</v>
      </c>
      <c r="C26" s="168">
        <f t="shared" si="2"/>
        <v>208</v>
      </c>
      <c r="D26" s="168">
        <f t="shared" si="2"/>
        <v>204</v>
      </c>
      <c r="E26" s="168">
        <f t="shared" si="3"/>
        <v>396</v>
      </c>
      <c r="F26" s="201">
        <v>196</v>
      </c>
      <c r="G26" s="201">
        <v>200</v>
      </c>
      <c r="H26" s="168">
        <f t="shared" si="4"/>
        <v>16</v>
      </c>
      <c r="I26" s="201">
        <v>12</v>
      </c>
      <c r="J26" s="201">
        <v>4</v>
      </c>
      <c r="K26" s="165">
        <f aca="true" t="shared" si="17" ref="K26:S26">ROUND(B26/B7*100,1)</f>
        <v>7.3</v>
      </c>
      <c r="L26" s="165">
        <f t="shared" si="17"/>
        <v>6.6</v>
      </c>
      <c r="M26" s="165">
        <f t="shared" si="17"/>
        <v>8.1</v>
      </c>
      <c r="N26" s="165">
        <f t="shared" si="17"/>
        <v>7.3</v>
      </c>
      <c r="O26" s="165">
        <f t="shared" si="17"/>
        <v>6.5</v>
      </c>
      <c r="P26" s="165">
        <f t="shared" si="17"/>
        <v>8.2</v>
      </c>
      <c r="Q26" s="165">
        <f>ROUND(H26/H$7*100,1)</f>
        <v>8</v>
      </c>
      <c r="R26" s="165">
        <f t="shared" si="17"/>
        <v>9.8</v>
      </c>
      <c r="S26" s="165">
        <f t="shared" si="17"/>
        <v>5.2</v>
      </c>
    </row>
    <row r="27" spans="1:19" ht="14.25" customHeight="1">
      <c r="A27" s="239" t="s">
        <v>323</v>
      </c>
      <c r="B27" s="167">
        <f t="shared" si="1"/>
        <v>307</v>
      </c>
      <c r="C27" s="168">
        <f t="shared" si="2"/>
        <v>254</v>
      </c>
      <c r="D27" s="168">
        <f t="shared" si="2"/>
        <v>53</v>
      </c>
      <c r="E27" s="168">
        <f t="shared" si="3"/>
        <v>300</v>
      </c>
      <c r="F27" s="201">
        <v>247</v>
      </c>
      <c r="G27" s="201">
        <v>53</v>
      </c>
      <c r="H27" s="168">
        <f t="shared" si="4"/>
        <v>7</v>
      </c>
      <c r="I27" s="201">
        <v>7</v>
      </c>
      <c r="J27" s="201">
        <v>0</v>
      </c>
      <c r="K27" s="165">
        <f aca="true" t="shared" si="18" ref="K27:S27">ROUND(B27/B7*100,1)</f>
        <v>5.4</v>
      </c>
      <c r="L27" s="165">
        <f t="shared" si="18"/>
        <v>8.1</v>
      </c>
      <c r="M27" s="165">
        <f t="shared" si="18"/>
        <v>2.1</v>
      </c>
      <c r="N27" s="165">
        <f t="shared" si="18"/>
        <v>5.5</v>
      </c>
      <c r="O27" s="165">
        <f t="shared" si="18"/>
        <v>8.2</v>
      </c>
      <c r="P27" s="165">
        <f t="shared" si="18"/>
        <v>2.2</v>
      </c>
      <c r="Q27" s="165">
        <f>ROUND(H27/H$7*100,1)</f>
        <v>3.5</v>
      </c>
      <c r="R27" s="165">
        <f t="shared" si="18"/>
        <v>5.7</v>
      </c>
      <c r="S27" s="165">
        <f t="shared" si="18"/>
        <v>0</v>
      </c>
    </row>
    <row r="28" spans="1:19" ht="14.25" customHeight="1">
      <c r="A28" s="166" t="s">
        <v>324</v>
      </c>
      <c r="B28" s="167">
        <f>C28+D28</f>
        <v>56</v>
      </c>
      <c r="C28" s="168">
        <f>F28+I28</f>
        <v>18</v>
      </c>
      <c r="D28" s="168">
        <f>G28+J28</f>
        <v>38</v>
      </c>
      <c r="E28" s="168">
        <f>F28+G28</f>
        <v>53</v>
      </c>
      <c r="F28" s="201">
        <f>3017-SUM(F9:F27)</f>
        <v>17</v>
      </c>
      <c r="G28" s="201">
        <f>2427-SUM(G9:G27)</f>
        <v>36</v>
      </c>
      <c r="H28" s="168">
        <f>I28+J28</f>
        <v>3</v>
      </c>
      <c r="I28" s="201">
        <f>123-SUM(I9:I27)</f>
        <v>1</v>
      </c>
      <c r="J28" s="201">
        <f>77-SUM(J9:J27)</f>
        <v>2</v>
      </c>
      <c r="K28" s="165">
        <f aca="true" t="shared" si="19" ref="K28:P28">ROUND(B28/B7*100,1)</f>
        <v>1</v>
      </c>
      <c r="L28" s="165">
        <f t="shared" si="19"/>
        <v>0.6</v>
      </c>
      <c r="M28" s="165">
        <f t="shared" si="19"/>
        <v>1.5</v>
      </c>
      <c r="N28" s="165">
        <f t="shared" si="19"/>
        <v>1</v>
      </c>
      <c r="O28" s="165">
        <f t="shared" si="19"/>
        <v>0.6</v>
      </c>
      <c r="P28" s="165">
        <f t="shared" si="19"/>
        <v>1.5</v>
      </c>
      <c r="Q28" s="165">
        <f>ROUND(H28/H$7*100,1)</f>
        <v>1.5</v>
      </c>
      <c r="R28" s="165">
        <f>ROUND(I28/I7*100,1)</f>
        <v>0.8</v>
      </c>
      <c r="S28" s="165">
        <f>ROUND(J28/J7*100,1)</f>
        <v>2.6</v>
      </c>
    </row>
    <row r="29" spans="1:19" ht="12">
      <c r="A29" s="169"/>
      <c r="B29" s="170">
        <f aca="true" t="shared" si="20" ref="B29:J29">IF(SUM(B9:B28)=B7,"","だめ")</f>
      </c>
      <c r="C29" s="171">
        <f t="shared" si="20"/>
      </c>
      <c r="D29" s="171">
        <f t="shared" si="20"/>
      </c>
      <c r="E29" s="171">
        <f t="shared" si="20"/>
      </c>
      <c r="F29" s="171">
        <f t="shared" si="20"/>
      </c>
      <c r="G29" s="171">
        <f t="shared" si="20"/>
      </c>
      <c r="H29" s="171">
        <f t="shared" si="20"/>
      </c>
      <c r="I29" s="171">
        <f t="shared" si="20"/>
      </c>
      <c r="J29" s="171">
        <f t="shared" si="20"/>
      </c>
      <c r="K29" s="171">
        <f aca="true" t="shared" si="21" ref="K29:S29">IF(SUM(K9:K28)&lt;101,"","だめ")</f>
      </c>
      <c r="L29" s="171">
        <f t="shared" si="21"/>
      </c>
      <c r="M29" s="171">
        <f t="shared" si="21"/>
      </c>
      <c r="N29" s="171">
        <f t="shared" si="21"/>
      </c>
      <c r="O29" s="171">
        <f t="shared" si="21"/>
      </c>
      <c r="P29" s="171">
        <f t="shared" si="21"/>
      </c>
      <c r="Q29" s="171">
        <f t="shared" si="21"/>
      </c>
      <c r="R29" s="171">
        <f t="shared" si="21"/>
      </c>
      <c r="S29" s="171">
        <f t="shared" si="21"/>
      </c>
    </row>
    <row r="30" ht="12" customHeight="1" hidden="1"/>
    <row r="34" spans="1:19" ht="1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</row>
    <row r="35" spans="1:20" ht="1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</row>
    <row r="36" spans="1:20" ht="1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</row>
    <row r="37" spans="1:20" ht="17.25">
      <c r="A37" s="394" t="s">
        <v>325</v>
      </c>
      <c r="B37" s="395"/>
      <c r="C37" s="395"/>
      <c r="D37" s="395"/>
      <c r="E37" s="395"/>
      <c r="F37" s="395"/>
      <c r="G37" s="395"/>
      <c r="H37" s="395"/>
      <c r="I37" s="395"/>
      <c r="J37" s="172"/>
      <c r="K37" s="172"/>
      <c r="L37" s="172"/>
      <c r="M37" s="172"/>
      <c r="N37" s="172"/>
      <c r="O37" s="172"/>
      <c r="P37" s="172"/>
      <c r="Q37" s="172"/>
      <c r="R37" s="173"/>
      <c r="S37" s="172"/>
      <c r="T37" s="146"/>
    </row>
    <row r="38" spans="1:20" ht="12">
      <c r="A38" s="174" t="s">
        <v>4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 t="s">
        <v>230</v>
      </c>
      <c r="L38" s="175"/>
      <c r="M38" s="175"/>
      <c r="N38" s="175"/>
      <c r="O38" s="175"/>
      <c r="P38" s="175"/>
      <c r="Q38" s="175"/>
      <c r="R38" s="174"/>
      <c r="S38" s="176" t="s">
        <v>5</v>
      </c>
      <c r="T38" s="146"/>
    </row>
    <row r="39" spans="1:20" ht="13.5" customHeight="1">
      <c r="A39" s="177"/>
      <c r="B39" s="178" t="s">
        <v>0</v>
      </c>
      <c r="C39" s="179"/>
      <c r="D39" s="180"/>
      <c r="E39" s="181" t="s">
        <v>6</v>
      </c>
      <c r="F39" s="180"/>
      <c r="G39" s="182"/>
      <c r="H39" s="179" t="s">
        <v>7</v>
      </c>
      <c r="I39" s="180"/>
      <c r="J39" s="180"/>
      <c r="K39" s="181" t="s">
        <v>0</v>
      </c>
      <c r="L39" s="179"/>
      <c r="M39" s="182"/>
      <c r="N39" s="179" t="s">
        <v>6</v>
      </c>
      <c r="O39" s="180"/>
      <c r="P39" s="180"/>
      <c r="Q39" s="181" t="s">
        <v>7</v>
      </c>
      <c r="R39" s="180"/>
      <c r="S39" s="180"/>
      <c r="T39" s="146"/>
    </row>
    <row r="40" spans="1:20" ht="13.5" customHeight="1">
      <c r="A40" s="242" t="s">
        <v>326</v>
      </c>
      <c r="B40" s="183" t="s">
        <v>0</v>
      </c>
      <c r="C40" s="184" t="s">
        <v>8</v>
      </c>
      <c r="D40" s="185" t="s">
        <v>1</v>
      </c>
      <c r="E40" s="183" t="s">
        <v>0</v>
      </c>
      <c r="F40" s="184" t="s">
        <v>8</v>
      </c>
      <c r="G40" s="186" t="s">
        <v>1</v>
      </c>
      <c r="H40" s="185" t="s">
        <v>0</v>
      </c>
      <c r="I40" s="184" t="s">
        <v>8</v>
      </c>
      <c r="J40" s="185" t="s">
        <v>1</v>
      </c>
      <c r="K40" s="183" t="s">
        <v>0</v>
      </c>
      <c r="L40" s="184" t="s">
        <v>8</v>
      </c>
      <c r="M40" s="186" t="s">
        <v>1</v>
      </c>
      <c r="N40" s="185" t="s">
        <v>0</v>
      </c>
      <c r="O40" s="184" t="s">
        <v>8</v>
      </c>
      <c r="P40" s="185" t="s">
        <v>1</v>
      </c>
      <c r="Q40" s="183" t="s">
        <v>0</v>
      </c>
      <c r="R40" s="184" t="s">
        <v>8</v>
      </c>
      <c r="S40" s="185" t="s">
        <v>1</v>
      </c>
      <c r="T40" s="146"/>
    </row>
    <row r="41" spans="1:20" ht="13.5" customHeight="1">
      <c r="A41" s="175"/>
      <c r="B41" s="187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46"/>
    </row>
    <row r="42" spans="1:20" ht="13.5" customHeight="1">
      <c r="A42" s="202" t="s">
        <v>273</v>
      </c>
      <c r="B42" s="189">
        <v>5804</v>
      </c>
      <c r="C42" s="190">
        <v>3221</v>
      </c>
      <c r="D42" s="190">
        <v>2583</v>
      </c>
      <c r="E42" s="190">
        <v>5624</v>
      </c>
      <c r="F42" s="190">
        <v>3091</v>
      </c>
      <c r="G42" s="190">
        <v>2533</v>
      </c>
      <c r="H42" s="190">
        <v>180</v>
      </c>
      <c r="I42" s="190">
        <v>130</v>
      </c>
      <c r="J42" s="190">
        <v>50</v>
      </c>
      <c r="K42" s="191">
        <v>100</v>
      </c>
      <c r="L42" s="191">
        <v>100</v>
      </c>
      <c r="M42" s="191">
        <v>100</v>
      </c>
      <c r="N42" s="191">
        <v>100</v>
      </c>
      <c r="O42" s="191">
        <v>100</v>
      </c>
      <c r="P42" s="191">
        <v>100</v>
      </c>
      <c r="Q42" s="191">
        <v>100</v>
      </c>
      <c r="R42" s="191">
        <v>100</v>
      </c>
      <c r="S42" s="191">
        <v>100</v>
      </c>
      <c r="T42" s="146"/>
    </row>
    <row r="43" spans="1:20" s="164" customFormat="1" ht="13.5" customHeight="1">
      <c r="A43" s="160" t="s">
        <v>327</v>
      </c>
      <c r="B43" s="204">
        <f>C43+D43</f>
        <v>5644</v>
      </c>
      <c r="C43" s="205">
        <f>F43+I43</f>
        <v>3140</v>
      </c>
      <c r="D43" s="205">
        <f>G43+J43</f>
        <v>2504</v>
      </c>
      <c r="E43" s="205">
        <f aca="true" t="shared" si="22" ref="E43:J43">SUM(E45:E53)+E57</f>
        <v>5444</v>
      </c>
      <c r="F43" s="205">
        <f t="shared" si="22"/>
        <v>3017</v>
      </c>
      <c r="G43" s="205">
        <f t="shared" si="22"/>
        <v>2427</v>
      </c>
      <c r="H43" s="205">
        <f t="shared" si="22"/>
        <v>200</v>
      </c>
      <c r="I43" s="205">
        <f t="shared" si="22"/>
        <v>123</v>
      </c>
      <c r="J43" s="205">
        <f t="shared" si="22"/>
        <v>77</v>
      </c>
      <c r="K43" s="206">
        <f aca="true" t="shared" si="23" ref="K43:S43">IF(99.8&lt;(SUM(K45:K53)+K57)&lt;100.2,100,0)</f>
        <v>100</v>
      </c>
      <c r="L43" s="206">
        <f t="shared" si="23"/>
        <v>100</v>
      </c>
      <c r="M43" s="206">
        <f t="shared" si="23"/>
        <v>100</v>
      </c>
      <c r="N43" s="206">
        <f t="shared" si="23"/>
        <v>100</v>
      </c>
      <c r="O43" s="206">
        <f t="shared" si="23"/>
        <v>100</v>
      </c>
      <c r="P43" s="206">
        <f t="shared" si="23"/>
        <v>100</v>
      </c>
      <c r="Q43" s="206">
        <f t="shared" si="23"/>
        <v>100</v>
      </c>
      <c r="R43" s="206">
        <f t="shared" si="23"/>
        <v>100</v>
      </c>
      <c r="S43" s="206">
        <f t="shared" si="23"/>
        <v>100</v>
      </c>
      <c r="T43" s="188"/>
    </row>
    <row r="44" spans="1:20" ht="13.5" customHeight="1">
      <c r="A44" s="175"/>
      <c r="B44" s="189"/>
      <c r="C44" s="190"/>
      <c r="D44" s="190"/>
      <c r="E44" s="190"/>
      <c r="F44" s="190"/>
      <c r="G44" s="190"/>
      <c r="H44" s="190"/>
      <c r="I44" s="190"/>
      <c r="J44" s="190"/>
      <c r="K44" s="191"/>
      <c r="L44" s="191"/>
      <c r="M44" s="191"/>
      <c r="N44" s="191"/>
      <c r="O44" s="191"/>
      <c r="P44" s="191"/>
      <c r="Q44" s="191"/>
      <c r="R44" s="191"/>
      <c r="S44" s="191"/>
      <c r="T44" s="146"/>
    </row>
    <row r="45" spans="1:20" ht="13.5" customHeight="1">
      <c r="A45" s="166" t="s">
        <v>9</v>
      </c>
      <c r="B45" s="189">
        <f aca="true" t="shared" si="24" ref="B45:B52">C45+D45</f>
        <v>419</v>
      </c>
      <c r="C45" s="190">
        <f aca="true" t="shared" si="25" ref="C45:D52">F45+I45</f>
        <v>237</v>
      </c>
      <c r="D45" s="190">
        <f t="shared" si="25"/>
        <v>182</v>
      </c>
      <c r="E45" s="190">
        <f aca="true" t="shared" si="26" ref="E45:E52">F45+G45</f>
        <v>407</v>
      </c>
      <c r="F45" s="207">
        <v>229</v>
      </c>
      <c r="G45" s="207">
        <v>178</v>
      </c>
      <c r="H45" s="190">
        <f aca="true" t="shared" si="27" ref="H45:H52">I45+J45</f>
        <v>12</v>
      </c>
      <c r="I45" s="207">
        <v>8</v>
      </c>
      <c r="J45" s="207">
        <v>4</v>
      </c>
      <c r="K45" s="191">
        <f aca="true" t="shared" si="28" ref="K45:S45">ROUND(B45/B43*100,1)</f>
        <v>7.4</v>
      </c>
      <c r="L45" s="191">
        <f t="shared" si="28"/>
        <v>7.5</v>
      </c>
      <c r="M45" s="191">
        <f t="shared" si="28"/>
        <v>7.3</v>
      </c>
      <c r="N45" s="191">
        <f t="shared" si="28"/>
        <v>7.5</v>
      </c>
      <c r="O45" s="191">
        <f t="shared" si="28"/>
        <v>7.6</v>
      </c>
      <c r="P45" s="191">
        <f t="shared" si="28"/>
        <v>7.3</v>
      </c>
      <c r="Q45" s="191">
        <f t="shared" si="28"/>
        <v>6</v>
      </c>
      <c r="R45" s="191">
        <f t="shared" si="28"/>
        <v>6.5</v>
      </c>
      <c r="S45" s="191">
        <f t="shared" si="28"/>
        <v>5.2</v>
      </c>
      <c r="T45" s="146"/>
    </row>
    <row r="46" spans="1:20" ht="13.5" customHeight="1">
      <c r="A46" s="166" t="s">
        <v>69</v>
      </c>
      <c r="B46" s="189">
        <f t="shared" si="24"/>
        <v>608</v>
      </c>
      <c r="C46" s="190">
        <f t="shared" si="25"/>
        <v>133</v>
      </c>
      <c r="D46" s="190">
        <f t="shared" si="25"/>
        <v>475</v>
      </c>
      <c r="E46" s="190">
        <f t="shared" si="26"/>
        <v>595</v>
      </c>
      <c r="F46" s="207">
        <v>126</v>
      </c>
      <c r="G46" s="207">
        <v>469</v>
      </c>
      <c r="H46" s="190">
        <f t="shared" si="27"/>
        <v>13</v>
      </c>
      <c r="I46" s="207">
        <v>7</v>
      </c>
      <c r="J46" s="207">
        <v>6</v>
      </c>
      <c r="K46" s="191">
        <f aca="true" t="shared" si="29" ref="K46:S46">ROUND(B46/B43*100,1)</f>
        <v>10.8</v>
      </c>
      <c r="L46" s="191">
        <f t="shared" si="29"/>
        <v>4.2</v>
      </c>
      <c r="M46" s="191">
        <f t="shared" si="29"/>
        <v>19</v>
      </c>
      <c r="N46" s="191">
        <f t="shared" si="29"/>
        <v>10.9</v>
      </c>
      <c r="O46" s="191">
        <f t="shared" si="29"/>
        <v>4.2</v>
      </c>
      <c r="P46" s="191">
        <f t="shared" si="29"/>
        <v>19.3</v>
      </c>
      <c r="Q46" s="191">
        <f t="shared" si="29"/>
        <v>6.5</v>
      </c>
      <c r="R46" s="191">
        <f t="shared" si="29"/>
        <v>5.7</v>
      </c>
      <c r="S46" s="191">
        <f t="shared" si="29"/>
        <v>7.8</v>
      </c>
      <c r="T46" s="146"/>
    </row>
    <row r="47" spans="1:20" ht="13.5" customHeight="1">
      <c r="A47" s="166" t="s">
        <v>70</v>
      </c>
      <c r="B47" s="189">
        <f t="shared" si="24"/>
        <v>726</v>
      </c>
      <c r="C47" s="190">
        <f t="shared" si="25"/>
        <v>248</v>
      </c>
      <c r="D47" s="190">
        <f t="shared" si="25"/>
        <v>478</v>
      </c>
      <c r="E47" s="190">
        <f t="shared" si="26"/>
        <v>708</v>
      </c>
      <c r="F47" s="207">
        <v>237</v>
      </c>
      <c r="G47" s="207">
        <v>471</v>
      </c>
      <c r="H47" s="190">
        <f t="shared" si="27"/>
        <v>18</v>
      </c>
      <c r="I47" s="207">
        <v>11</v>
      </c>
      <c r="J47" s="207">
        <v>7</v>
      </c>
      <c r="K47" s="191">
        <f aca="true" t="shared" si="30" ref="K47:S47">ROUND(B47/B43*100,1)</f>
        <v>12.9</v>
      </c>
      <c r="L47" s="191">
        <f t="shared" si="30"/>
        <v>7.9</v>
      </c>
      <c r="M47" s="191">
        <f t="shared" si="30"/>
        <v>19.1</v>
      </c>
      <c r="N47" s="191">
        <f t="shared" si="30"/>
        <v>13</v>
      </c>
      <c r="O47" s="191">
        <f t="shared" si="30"/>
        <v>7.9</v>
      </c>
      <c r="P47" s="191">
        <f t="shared" si="30"/>
        <v>19.4</v>
      </c>
      <c r="Q47" s="191">
        <f t="shared" si="30"/>
        <v>9</v>
      </c>
      <c r="R47" s="191">
        <f t="shared" si="30"/>
        <v>8.9</v>
      </c>
      <c r="S47" s="191">
        <f t="shared" si="30"/>
        <v>9.1</v>
      </c>
      <c r="T47" s="146"/>
    </row>
    <row r="48" spans="1:20" ht="13.5" customHeight="1">
      <c r="A48" s="166" t="s">
        <v>233</v>
      </c>
      <c r="B48" s="189">
        <f t="shared" si="24"/>
        <v>904</v>
      </c>
      <c r="C48" s="190">
        <f t="shared" si="25"/>
        <v>263</v>
      </c>
      <c r="D48" s="190">
        <f t="shared" si="25"/>
        <v>641</v>
      </c>
      <c r="E48" s="190">
        <f t="shared" si="26"/>
        <v>837</v>
      </c>
      <c r="F48" s="207">
        <v>235</v>
      </c>
      <c r="G48" s="207">
        <v>602</v>
      </c>
      <c r="H48" s="190">
        <f t="shared" si="27"/>
        <v>67</v>
      </c>
      <c r="I48" s="207">
        <v>28</v>
      </c>
      <c r="J48" s="207">
        <v>39</v>
      </c>
      <c r="K48" s="191">
        <f aca="true" t="shared" si="31" ref="K48:S48">ROUND(B48/B43*100,1)</f>
        <v>16</v>
      </c>
      <c r="L48" s="191">
        <f t="shared" si="31"/>
        <v>8.4</v>
      </c>
      <c r="M48" s="191">
        <f t="shared" si="31"/>
        <v>25.6</v>
      </c>
      <c r="N48" s="191">
        <f t="shared" si="31"/>
        <v>15.4</v>
      </c>
      <c r="O48" s="191">
        <f t="shared" si="31"/>
        <v>7.8</v>
      </c>
      <c r="P48" s="191">
        <f t="shared" si="31"/>
        <v>24.8</v>
      </c>
      <c r="Q48" s="191">
        <f t="shared" si="31"/>
        <v>33.5</v>
      </c>
      <c r="R48" s="191">
        <f t="shared" si="31"/>
        <v>22.8</v>
      </c>
      <c r="S48" s="191">
        <f t="shared" si="31"/>
        <v>50.6</v>
      </c>
      <c r="T48" s="146"/>
    </row>
    <row r="49" spans="1:20" ht="13.5" customHeight="1">
      <c r="A49" s="166" t="s">
        <v>71</v>
      </c>
      <c r="B49" s="189">
        <f t="shared" si="24"/>
        <v>228</v>
      </c>
      <c r="C49" s="190">
        <f t="shared" si="25"/>
        <v>203</v>
      </c>
      <c r="D49" s="190">
        <f t="shared" si="25"/>
        <v>25</v>
      </c>
      <c r="E49" s="190">
        <f t="shared" si="26"/>
        <v>221</v>
      </c>
      <c r="F49" s="207">
        <v>196</v>
      </c>
      <c r="G49" s="207">
        <v>25</v>
      </c>
      <c r="H49" s="190">
        <f t="shared" si="27"/>
        <v>7</v>
      </c>
      <c r="I49" s="207">
        <v>7</v>
      </c>
      <c r="J49" s="207">
        <v>0</v>
      </c>
      <c r="K49" s="191">
        <f aca="true" t="shared" si="32" ref="K49:S49">ROUND(B49/B43*100,1)</f>
        <v>4</v>
      </c>
      <c r="L49" s="191">
        <f t="shared" si="32"/>
        <v>6.5</v>
      </c>
      <c r="M49" s="191">
        <f t="shared" si="32"/>
        <v>1</v>
      </c>
      <c r="N49" s="191">
        <f t="shared" si="32"/>
        <v>4.1</v>
      </c>
      <c r="O49" s="191">
        <f t="shared" si="32"/>
        <v>6.5</v>
      </c>
      <c r="P49" s="191">
        <f t="shared" si="32"/>
        <v>1</v>
      </c>
      <c r="Q49" s="191">
        <f t="shared" si="32"/>
        <v>3.5</v>
      </c>
      <c r="R49" s="191">
        <f t="shared" si="32"/>
        <v>5.7</v>
      </c>
      <c r="S49" s="191">
        <f t="shared" si="32"/>
        <v>0</v>
      </c>
      <c r="T49" s="146"/>
    </row>
    <row r="50" spans="1:20" ht="13.5" customHeight="1">
      <c r="A50" s="166" t="s">
        <v>72</v>
      </c>
      <c r="B50" s="189">
        <f t="shared" si="24"/>
        <v>28</v>
      </c>
      <c r="C50" s="190">
        <f t="shared" si="25"/>
        <v>21</v>
      </c>
      <c r="D50" s="190">
        <f t="shared" si="25"/>
        <v>7</v>
      </c>
      <c r="E50" s="190">
        <f t="shared" si="26"/>
        <v>26</v>
      </c>
      <c r="F50" s="207">
        <v>20</v>
      </c>
      <c r="G50" s="207">
        <v>6</v>
      </c>
      <c r="H50" s="190">
        <f t="shared" si="27"/>
        <v>2</v>
      </c>
      <c r="I50" s="207">
        <v>1</v>
      </c>
      <c r="J50" s="207">
        <v>1</v>
      </c>
      <c r="K50" s="191">
        <f aca="true" t="shared" si="33" ref="K50:S50">ROUND(B50/B43*100,1)</f>
        <v>0.5</v>
      </c>
      <c r="L50" s="191">
        <f t="shared" si="33"/>
        <v>0.7</v>
      </c>
      <c r="M50" s="191">
        <f t="shared" si="33"/>
        <v>0.3</v>
      </c>
      <c r="N50" s="191">
        <f t="shared" si="33"/>
        <v>0.5</v>
      </c>
      <c r="O50" s="191">
        <f t="shared" si="33"/>
        <v>0.7</v>
      </c>
      <c r="P50" s="191">
        <f t="shared" si="33"/>
        <v>0.2</v>
      </c>
      <c r="Q50" s="191">
        <f t="shared" si="33"/>
        <v>1</v>
      </c>
      <c r="R50" s="191">
        <f t="shared" si="33"/>
        <v>0.8</v>
      </c>
      <c r="S50" s="191">
        <f t="shared" si="33"/>
        <v>1.3</v>
      </c>
      <c r="T50" s="146"/>
    </row>
    <row r="51" spans="1:20" ht="13.5" customHeight="1">
      <c r="A51" s="166" t="s">
        <v>73</v>
      </c>
      <c r="B51" s="189">
        <f t="shared" si="24"/>
        <v>19</v>
      </c>
      <c r="C51" s="190">
        <f t="shared" si="25"/>
        <v>18</v>
      </c>
      <c r="D51" s="190">
        <f t="shared" si="25"/>
        <v>1</v>
      </c>
      <c r="E51" s="190">
        <f t="shared" si="26"/>
        <v>19</v>
      </c>
      <c r="F51" s="207">
        <v>18</v>
      </c>
      <c r="G51" s="207">
        <v>1</v>
      </c>
      <c r="H51" s="190">
        <f t="shared" si="27"/>
        <v>0</v>
      </c>
      <c r="I51" s="207">
        <v>0</v>
      </c>
      <c r="J51" s="207">
        <v>0</v>
      </c>
      <c r="K51" s="191">
        <f aca="true" t="shared" si="34" ref="K51:S51">ROUND(B51/B43*100,1)</f>
        <v>0.3</v>
      </c>
      <c r="L51" s="191">
        <f t="shared" si="34"/>
        <v>0.6</v>
      </c>
      <c r="M51" s="191">
        <f t="shared" si="34"/>
        <v>0</v>
      </c>
      <c r="N51" s="191">
        <f t="shared" si="34"/>
        <v>0.3</v>
      </c>
      <c r="O51" s="191">
        <f t="shared" si="34"/>
        <v>0.6</v>
      </c>
      <c r="P51" s="191">
        <f t="shared" si="34"/>
        <v>0</v>
      </c>
      <c r="Q51" s="191">
        <f t="shared" si="34"/>
        <v>0</v>
      </c>
      <c r="R51" s="191">
        <f t="shared" si="34"/>
        <v>0</v>
      </c>
      <c r="S51" s="191">
        <f t="shared" si="34"/>
        <v>0</v>
      </c>
      <c r="T51" s="146"/>
    </row>
    <row r="52" spans="1:20" ht="13.5" customHeight="1">
      <c r="A52" s="166" t="s">
        <v>74</v>
      </c>
      <c r="B52" s="189">
        <f t="shared" si="24"/>
        <v>125</v>
      </c>
      <c r="C52" s="190">
        <f t="shared" si="25"/>
        <v>92</v>
      </c>
      <c r="D52" s="190">
        <f t="shared" si="25"/>
        <v>33</v>
      </c>
      <c r="E52" s="190">
        <f t="shared" si="26"/>
        <v>111</v>
      </c>
      <c r="F52" s="207">
        <v>80</v>
      </c>
      <c r="G52" s="207">
        <v>31</v>
      </c>
      <c r="H52" s="190">
        <f t="shared" si="27"/>
        <v>14</v>
      </c>
      <c r="I52" s="207">
        <v>12</v>
      </c>
      <c r="J52" s="207">
        <v>2</v>
      </c>
      <c r="K52" s="191">
        <f aca="true" t="shared" si="35" ref="K52:S52">ROUND(B52/B43*100,1)</f>
        <v>2.2</v>
      </c>
      <c r="L52" s="191">
        <f t="shared" si="35"/>
        <v>2.9</v>
      </c>
      <c r="M52" s="191">
        <f t="shared" si="35"/>
        <v>1.3</v>
      </c>
      <c r="N52" s="191">
        <f t="shared" si="35"/>
        <v>2</v>
      </c>
      <c r="O52" s="191">
        <f t="shared" si="35"/>
        <v>2.7</v>
      </c>
      <c r="P52" s="191">
        <f t="shared" si="35"/>
        <v>1.3</v>
      </c>
      <c r="Q52" s="191">
        <f t="shared" si="35"/>
        <v>7</v>
      </c>
      <c r="R52" s="191">
        <f t="shared" si="35"/>
        <v>9.8</v>
      </c>
      <c r="S52" s="191">
        <f t="shared" si="35"/>
        <v>2.6</v>
      </c>
      <c r="T52" s="146"/>
    </row>
    <row r="53" spans="1:20" ht="13.5" customHeight="1">
      <c r="A53" s="166" t="s">
        <v>11</v>
      </c>
      <c r="B53" s="189">
        <f aca="true" t="shared" si="36" ref="B53:J53">SUM(B54:B56)</f>
        <v>2438</v>
      </c>
      <c r="C53" s="190">
        <f t="shared" si="36"/>
        <v>1838</v>
      </c>
      <c r="D53" s="190">
        <f t="shared" si="36"/>
        <v>600</v>
      </c>
      <c r="E53" s="190">
        <f t="shared" si="36"/>
        <v>2378</v>
      </c>
      <c r="F53" s="190">
        <f>SUM(F54:F56)</f>
        <v>1791</v>
      </c>
      <c r="G53" s="190">
        <f t="shared" si="36"/>
        <v>587</v>
      </c>
      <c r="H53" s="190">
        <f t="shared" si="36"/>
        <v>60</v>
      </c>
      <c r="I53" s="190">
        <f t="shared" si="36"/>
        <v>47</v>
      </c>
      <c r="J53" s="190">
        <f t="shared" si="36"/>
        <v>13</v>
      </c>
      <c r="K53" s="191">
        <f aca="true" t="shared" si="37" ref="K53:S53">ROUND(B53/B43*100,1)</f>
        <v>43.2</v>
      </c>
      <c r="L53" s="191">
        <f t="shared" si="37"/>
        <v>58.5</v>
      </c>
      <c r="M53" s="191">
        <f t="shared" si="37"/>
        <v>24</v>
      </c>
      <c r="N53" s="191">
        <f t="shared" si="37"/>
        <v>43.7</v>
      </c>
      <c r="O53" s="191">
        <f t="shared" si="37"/>
        <v>59.4</v>
      </c>
      <c r="P53" s="191">
        <f t="shared" si="37"/>
        <v>24.2</v>
      </c>
      <c r="Q53" s="191">
        <f t="shared" si="37"/>
        <v>30</v>
      </c>
      <c r="R53" s="191">
        <f t="shared" si="37"/>
        <v>38.2</v>
      </c>
      <c r="S53" s="191">
        <f t="shared" si="37"/>
        <v>16.9</v>
      </c>
      <c r="T53" s="146"/>
    </row>
    <row r="54" spans="1:20" ht="13.5" customHeight="1">
      <c r="A54" s="192" t="s">
        <v>68</v>
      </c>
      <c r="B54" s="189">
        <f>C54+D54</f>
        <v>2060</v>
      </c>
      <c r="C54" s="190">
        <f aca="true" t="shared" si="38" ref="C54:D57">F54+I54</f>
        <v>1488</v>
      </c>
      <c r="D54" s="190">
        <f t="shared" si="38"/>
        <v>572</v>
      </c>
      <c r="E54" s="190">
        <f>F54+G54</f>
        <v>2017</v>
      </c>
      <c r="F54" s="207">
        <v>1458</v>
      </c>
      <c r="G54" s="207">
        <v>559</v>
      </c>
      <c r="H54" s="190">
        <f>I54+J54</f>
        <v>43</v>
      </c>
      <c r="I54" s="207">
        <v>30</v>
      </c>
      <c r="J54" s="207">
        <v>13</v>
      </c>
      <c r="K54" s="191">
        <f>ROUND(B54/B$7*100,1)</f>
        <v>36.5</v>
      </c>
      <c r="L54" s="191">
        <f>ROUND(C54/C$7*100,1)</f>
        <v>47.4</v>
      </c>
      <c r="M54" s="191">
        <f aca="true" t="shared" si="39" ref="M54:S55">ROUND(D54/D$7*100,1)</f>
        <v>22.8</v>
      </c>
      <c r="N54" s="191">
        <f t="shared" si="39"/>
        <v>37</v>
      </c>
      <c r="O54" s="191">
        <f t="shared" si="39"/>
        <v>48.3</v>
      </c>
      <c r="P54" s="191">
        <f t="shared" si="39"/>
        <v>23</v>
      </c>
      <c r="Q54" s="191">
        <f t="shared" si="39"/>
        <v>21.5</v>
      </c>
      <c r="R54" s="191">
        <f t="shared" si="39"/>
        <v>24.4</v>
      </c>
      <c r="S54" s="191">
        <f t="shared" si="39"/>
        <v>16.9</v>
      </c>
      <c r="T54" s="146"/>
    </row>
    <row r="55" spans="1:20" ht="18.75" customHeight="1">
      <c r="A55" s="193" t="s">
        <v>75</v>
      </c>
      <c r="B55" s="194">
        <f>C55+D55</f>
        <v>78</v>
      </c>
      <c r="C55" s="195">
        <f t="shared" si="38"/>
        <v>74</v>
      </c>
      <c r="D55" s="195">
        <f t="shared" si="38"/>
        <v>4</v>
      </c>
      <c r="E55" s="195">
        <f>F55+G55</f>
        <v>76</v>
      </c>
      <c r="F55" s="195">
        <v>72</v>
      </c>
      <c r="G55" s="195">
        <v>4</v>
      </c>
      <c r="H55" s="195">
        <f>I55+J55</f>
        <v>2</v>
      </c>
      <c r="I55" s="195">
        <v>2</v>
      </c>
      <c r="J55" s="195">
        <v>0</v>
      </c>
      <c r="K55" s="191">
        <f>ROUND(B55/B$7*100,1)</f>
        <v>1.4</v>
      </c>
      <c r="L55" s="191">
        <f>ROUND(C55/C$7*100,1)</f>
        <v>2.4</v>
      </c>
      <c r="M55" s="191">
        <f t="shared" si="39"/>
        <v>0.2</v>
      </c>
      <c r="N55" s="191">
        <f t="shared" si="39"/>
        <v>1.4</v>
      </c>
      <c r="O55" s="191">
        <f t="shared" si="39"/>
        <v>2.4</v>
      </c>
      <c r="P55" s="191">
        <f t="shared" si="39"/>
        <v>0.2</v>
      </c>
      <c r="Q55" s="191">
        <f t="shared" si="39"/>
        <v>1</v>
      </c>
      <c r="R55" s="191">
        <f t="shared" si="39"/>
        <v>1.6</v>
      </c>
      <c r="S55" s="191">
        <f t="shared" si="39"/>
        <v>0</v>
      </c>
      <c r="T55" s="146"/>
    </row>
    <row r="56" spans="1:20" ht="13.5" customHeight="1">
      <c r="A56" s="192" t="s">
        <v>231</v>
      </c>
      <c r="B56" s="189">
        <f>C56+D56</f>
        <v>300</v>
      </c>
      <c r="C56" s="190">
        <f t="shared" si="38"/>
        <v>276</v>
      </c>
      <c r="D56" s="190">
        <f t="shared" si="38"/>
        <v>24</v>
      </c>
      <c r="E56" s="190">
        <f>F56+G56</f>
        <v>285</v>
      </c>
      <c r="F56" s="207">
        <v>261</v>
      </c>
      <c r="G56" s="207">
        <v>24</v>
      </c>
      <c r="H56" s="190">
        <f>I56+J56</f>
        <v>15</v>
      </c>
      <c r="I56" s="207">
        <v>15</v>
      </c>
      <c r="J56" s="207">
        <v>0</v>
      </c>
      <c r="K56" s="191">
        <f aca="true" t="shared" si="40" ref="K56:S56">ROUND(B56/B43*100,1)</f>
        <v>5.3</v>
      </c>
      <c r="L56" s="191">
        <f t="shared" si="40"/>
        <v>8.8</v>
      </c>
      <c r="M56" s="191">
        <f t="shared" si="40"/>
        <v>1</v>
      </c>
      <c r="N56" s="191">
        <f t="shared" si="40"/>
        <v>5.2</v>
      </c>
      <c r="O56" s="191">
        <f t="shared" si="40"/>
        <v>8.7</v>
      </c>
      <c r="P56" s="191">
        <f t="shared" si="40"/>
        <v>1</v>
      </c>
      <c r="Q56" s="191">
        <f t="shared" si="40"/>
        <v>7.5</v>
      </c>
      <c r="R56" s="191">
        <f t="shared" si="40"/>
        <v>12.2</v>
      </c>
      <c r="S56" s="191">
        <f t="shared" si="40"/>
        <v>0</v>
      </c>
      <c r="T56" s="146"/>
    </row>
    <row r="57" spans="1:19" ht="13.5" customHeight="1">
      <c r="A57" s="166" t="s">
        <v>232</v>
      </c>
      <c r="B57" s="189">
        <f>C57+D57</f>
        <v>149</v>
      </c>
      <c r="C57" s="190">
        <f t="shared" si="38"/>
        <v>87</v>
      </c>
      <c r="D57" s="190">
        <f t="shared" si="38"/>
        <v>62</v>
      </c>
      <c r="E57" s="190">
        <f>F57+G57</f>
        <v>142</v>
      </c>
      <c r="F57" s="207">
        <v>85</v>
      </c>
      <c r="G57" s="207">
        <v>57</v>
      </c>
      <c r="H57" s="190">
        <f>I57+J57</f>
        <v>7</v>
      </c>
      <c r="I57" s="207">
        <v>2</v>
      </c>
      <c r="J57" s="207">
        <v>5</v>
      </c>
      <c r="K57" s="191">
        <f aca="true" t="shared" si="41" ref="K57:S57">ROUND(B57/B43*100,1)</f>
        <v>2.6</v>
      </c>
      <c r="L57" s="191">
        <f t="shared" si="41"/>
        <v>2.8</v>
      </c>
      <c r="M57" s="191">
        <f t="shared" si="41"/>
        <v>2.5</v>
      </c>
      <c r="N57" s="191">
        <f t="shared" si="41"/>
        <v>2.6</v>
      </c>
      <c r="O57" s="191">
        <f t="shared" si="41"/>
        <v>2.8</v>
      </c>
      <c r="P57" s="191">
        <f t="shared" si="41"/>
        <v>2.3</v>
      </c>
      <c r="Q57" s="191">
        <f t="shared" si="41"/>
        <v>3.5</v>
      </c>
      <c r="R57" s="191">
        <f t="shared" si="41"/>
        <v>1.6</v>
      </c>
      <c r="S57" s="191">
        <f t="shared" si="41"/>
        <v>6.5</v>
      </c>
    </row>
    <row r="58" spans="1:19" ht="13.5" customHeight="1">
      <c r="A58" s="196"/>
      <c r="B58" s="197"/>
      <c r="C58" s="198"/>
      <c r="D58" s="198"/>
      <c r="E58" s="198"/>
      <c r="F58" s="208"/>
      <c r="G58" s="208"/>
      <c r="H58" s="198"/>
      <c r="I58" s="208"/>
      <c r="J58" s="208"/>
      <c r="K58" s="199"/>
      <c r="L58" s="199"/>
      <c r="M58" s="199"/>
      <c r="N58" s="199"/>
      <c r="O58" s="199"/>
      <c r="P58" s="199"/>
      <c r="Q58" s="199"/>
      <c r="R58" s="199"/>
      <c r="S58" s="199"/>
    </row>
    <row r="61" ht="12" hidden="1">
      <c r="B61" s="144" t="s">
        <v>272</v>
      </c>
    </row>
    <row r="62" ht="12" hidden="1"/>
  </sheetData>
  <sheetProtection sheet="1" objects="1" scenarios="1" selectLockedCells="1" selectUnlockedCells="1"/>
  <mergeCells count="2">
    <mergeCell ref="A1:I1"/>
    <mergeCell ref="A37:I3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2006-02-17T02:27:41Z</cp:lastPrinted>
  <dcterms:created xsi:type="dcterms:W3CDTF">2003-10-06T02:49:04Z</dcterms:created>
  <dcterms:modified xsi:type="dcterms:W3CDTF">2009-01-16T01:28:30Z</dcterms:modified>
  <cp:category/>
  <cp:version/>
  <cp:contentType/>
  <cp:contentStatus/>
</cp:coreProperties>
</file>