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第６７表a" sheetId="1" r:id="rId1"/>
    <sheet name="第６７表b" sheetId="2" r:id="rId2"/>
    <sheet name="第６７表c" sheetId="3" r:id="rId3"/>
    <sheet name="第６８・６９表" sheetId="4" r:id="rId4"/>
    <sheet name="第７０表" sheetId="5" r:id="rId5"/>
    <sheet name="第７１表" sheetId="6" r:id="rId6"/>
    <sheet name="第７２・７３表" sheetId="7" r:id="rId7"/>
    <sheet name="第７４・７５・７６表" sheetId="8" r:id="rId8"/>
  </sheets>
  <externalReferences>
    <externalReference r:id="rId11"/>
    <externalReference r:id="rId12"/>
  </externalReferences>
  <definedNames>
    <definedName name="_1NEN" localSheetId="0">'第６７表a'!#REF!</definedName>
    <definedName name="_1NEN" localSheetId="1">'第６７表b'!#REF!</definedName>
    <definedName name="_1NEN" localSheetId="2">'第６７表c'!#REF!</definedName>
    <definedName name="_1NEN" localSheetId="4">'第７０表'!#REF!</definedName>
    <definedName name="_1NEN" localSheetId="5">'第７１表'!#REF!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fn.RANK.EQ" hidden="1">#NAME?</definedName>
    <definedName name="a">#REF!</definedName>
    <definedName name="_xlnm.Print_Area" localSheetId="0">'第６７表a'!$A$1:$AE$66</definedName>
    <definedName name="_xlnm.Print_Area" localSheetId="1">'第６７表b'!$A$1:$AE$66</definedName>
    <definedName name="_xlnm.Print_Area" localSheetId="2">'第６７表c'!$A$1:$AE$66</definedName>
    <definedName name="_xlnm.Print_Area" localSheetId="3">'第６８・６９表'!$A$1:$AI$69</definedName>
    <definedName name="_xlnm.Print_Area" localSheetId="4">'第７０表'!$A$1:$AX$64</definedName>
    <definedName name="_xlnm.Print_Area" localSheetId="5">'第７１表'!$A$1:$F$59</definedName>
    <definedName name="_xlnm.Print_Area" localSheetId="6">'第７２・７３表'!$A$1:$S$60</definedName>
    <definedName name="_xlnm.Print_Area" localSheetId="7">'第７４・７５・７６表'!$A$1:$X$68</definedName>
    <definedName name="Print_Area_MI" localSheetId="0">'第６７表a'!$A$8:$S$65</definedName>
    <definedName name="Print_Area_MI" localSheetId="1">'第６７表b'!$A$8:$S$65</definedName>
    <definedName name="Print_Area_MI" localSheetId="2">'第６７表c'!$A$8:$S$65</definedName>
    <definedName name="Print_Area_MI" localSheetId="3">'第６８・６９表'!$A$1:$AA$28</definedName>
    <definedName name="Print_Area_MI" localSheetId="4">'第７０表'!$A$8:$U$63</definedName>
    <definedName name="Print_Area_MI" localSheetId="5">'第７１表'!$B$7:$E$58</definedName>
    <definedName name="Print_Area_MI" localSheetId="6">'第７２・７３表'!$A$1:$S$30</definedName>
    <definedName name="Print_Area_MI" localSheetId="7">'第７４・７５・７６表'!$A$1:$P$7</definedName>
    <definedName name="Print_Area_MI">'[1]第１表'!$B$1:$N$59</definedName>
    <definedName name="_xlnm.Print_Titles" localSheetId="0">'第６７表a'!$1:$8</definedName>
    <definedName name="_xlnm.Print_Titles" localSheetId="1">'第６７表b'!$1:$8</definedName>
    <definedName name="_xlnm.Print_Titles" localSheetId="2">'第６７表c'!$1:$8</definedName>
    <definedName name="_xlnm.Print_Titles" localSheetId="4">'第７０表'!$1:$8</definedName>
    <definedName name="_xlnm.Print_Titles" localSheetId="5">'第７１表'!$1:$7</definedName>
    <definedName name="Print_Titles_MI" localSheetId="0">'第６７表a'!$1:$8</definedName>
    <definedName name="Print_Titles_MI" localSheetId="1">'第６７表b'!$1:$8</definedName>
    <definedName name="Print_Titles_MI" localSheetId="2">'第６７表c'!$1:$8</definedName>
    <definedName name="Print_Titles_MI" localSheetId="4">'第７０表'!$1:$8</definedName>
    <definedName name="Print_Titles_MI" localSheetId="5">'第７１表'!$1:$7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<sst xmlns="http://schemas.openxmlformats.org/spreadsheetml/2006/main" count="1240" uniqueCount="340">
  <si>
    <t>計</t>
  </si>
  <si>
    <t>女</t>
  </si>
  <si>
    <t>(単位：人)</t>
  </si>
  <si>
    <t>定時制</t>
  </si>
  <si>
    <t>〈高等学校〉</t>
  </si>
  <si>
    <t>(単位：人，％)</t>
  </si>
  <si>
    <t>全      日      制</t>
  </si>
  <si>
    <t>定      時      制</t>
  </si>
  <si>
    <t>男</t>
  </si>
  <si>
    <t>専門的･技術的職業従事者</t>
  </si>
  <si>
    <t>&lt;高等学校&gt;</t>
  </si>
  <si>
    <t>(単位：人,％)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</si>
  <si>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</si>
  <si>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</si>
  <si>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</si>
  <si>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</si>
  <si>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</si>
  <si>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</si>
  <si>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</si>
  <si>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</si>
  <si>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</si>
  <si>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</si>
  <si>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</si>
  <si>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</si>
  <si>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</si>
  <si>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</si>
  <si>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</si>
  <si>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</si>
  <si>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</si>
  <si>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</si>
  <si>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</si>
  <si>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</si>
  <si>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</si>
  <si>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</si>
  <si>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</si>
  <si>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</si>
  <si>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</si>
  <si>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</si>
  <si>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</si>
  <si>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</si>
  <si>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</si>
  <si>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</si>
  <si>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</si>
  <si>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</si>
  <si>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</si>
  <si>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</si>
  <si>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</si>
  <si>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</si>
  <si>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</si>
  <si>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</si>
  <si>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</si>
  <si>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</si>
  <si>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</si>
  <si>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</si>
  <si>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</si>
  <si>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</si>
  <si>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</si>
  <si>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</si>
  <si>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</si>
  <si>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</si>
  <si>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</si>
  <si>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</si>
  <si>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</si>
  <si>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</si>
  <si>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</si>
  <si>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事務従事者</t>
  </si>
  <si>
    <t>販売従事者</t>
  </si>
  <si>
    <t>保安職業従事者</t>
  </si>
  <si>
    <t>加美町</t>
  </si>
  <si>
    <t>複合サービス事業</t>
  </si>
  <si>
    <t>男</t>
  </si>
  <si>
    <t>女</t>
  </si>
  <si>
    <t>全日制</t>
  </si>
  <si>
    <t>定時制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</si>
  <si>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</si>
  <si>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</si>
  <si>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</si>
  <si>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</si>
  <si>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</si>
  <si>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</si>
  <si>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</si>
  <si>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</si>
  <si>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高等学校等進学率
（％）</t>
  </si>
  <si>
    <t>公　　立</t>
  </si>
  <si>
    <t>私　　立</t>
  </si>
  <si>
    <t>高等専門学校</t>
  </si>
  <si>
    <t>各種学校</t>
  </si>
  <si>
    <t>通信制</t>
  </si>
  <si>
    <t>公　　立</t>
  </si>
  <si>
    <t>私　　立</t>
  </si>
  <si>
    <t>大学
(学部）</t>
  </si>
  <si>
    <t>短期大学
(本科）</t>
  </si>
  <si>
    <t>大学・短期大学の通信教育部</t>
  </si>
  <si>
    <t>大学・短期大学（別科）</t>
  </si>
  <si>
    <t>高等学校（専攻科）</t>
  </si>
  <si>
    <t>左記（E+I）
のうち県外
就職者
（再掲）</t>
  </si>
  <si>
    <t>&lt;高等学校&gt;（男女計）</t>
  </si>
  <si>
    <t>大学</t>
  </si>
  <si>
    <t>短期大学</t>
  </si>
  <si>
    <t>&lt;高等学校&gt;（男）</t>
  </si>
  <si>
    <t>&lt;高等学校&gt;（女）</t>
  </si>
  <si>
    <t>当該年３月卒業者</t>
  </si>
  <si>
    <t>漁業</t>
  </si>
  <si>
    <t>建設業</t>
  </si>
  <si>
    <t>製造業</t>
  </si>
  <si>
    <t>情報通信業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</si>
  <si>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</si>
  <si>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</si>
  <si>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</si>
  <si>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</si>
  <si>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</si>
  <si>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</si>
  <si>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</si>
  <si>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</si>
  <si>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</si>
  <si>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</si>
  <si>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</si>
  <si>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</si>
  <si>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</si>
  <si>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</si>
  <si>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</si>
  <si>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</si>
  <si>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</si>
  <si>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</si>
  <si>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</si>
  <si>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</si>
  <si>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</si>
  <si>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</si>
  <si>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</si>
  <si>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</si>
  <si>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</si>
  <si>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</si>
  <si>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</si>
  <si>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</si>
  <si>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</si>
  <si>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</si>
  <si>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</si>
  <si>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</si>
  <si>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</si>
  <si>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</si>
  <si>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</si>
  <si>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</si>
  <si>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</si>
  <si>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</si>
  <si>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</si>
  <si>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</si>
  <si>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</si>
  <si>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</si>
  <si>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</si>
  <si>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</si>
  <si>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</si>
  <si>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</si>
  <si>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</si>
  <si>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…</t>
  </si>
  <si>
    <t>当該年３月卒業</t>
  </si>
  <si>
    <t>（単位：人）</t>
  </si>
  <si>
    <t>大学等
進学率
（％）</t>
  </si>
  <si>
    <t>開発施設等入学者</t>
  </si>
  <si>
    <t>専修学校
（一般課程）等</t>
  </si>
  <si>
    <t>&lt;中等教育学校前期課程&gt;</t>
  </si>
  <si>
    <t>&lt;中等教育学校後期課程&gt;</t>
  </si>
  <si>
    <t>&lt;高等学校通信制&gt;</t>
  </si>
  <si>
    <t>仙台市計</t>
  </si>
  <si>
    <t>塩竈市</t>
  </si>
  <si>
    <t>Ｂ
専修学校
（高等課程）
進学者</t>
  </si>
  <si>
    <t>Ｄ
公共職業能力開発施設等入学者</t>
  </si>
  <si>
    <t>Ｅ
就職者</t>
  </si>
  <si>
    <t>Ｆ
左記以外の者</t>
  </si>
  <si>
    <t>Ｈ　左記ＡＢＣＤのうち
就職している者（再掲）</t>
  </si>
  <si>
    <t>左記Ａの
うち他県
への
進学者
（再掲）</t>
  </si>
  <si>
    <t>Ａ　大学等進学者</t>
  </si>
  <si>
    <t>Ｂ
専修学校
（専門課程）
進学者</t>
  </si>
  <si>
    <t>Ｃ　専修学校
（一般課程）等入学者</t>
  </si>
  <si>
    <t>Ｇ
左記以外の者</t>
  </si>
  <si>
    <t>Ｉ　左記ＡＢＣＤのうち
就職している者（再掲）</t>
  </si>
  <si>
    <t>前年３月以前卒業</t>
  </si>
  <si>
    <t>Ｄ　公共職業能力</t>
  </si>
  <si>
    <t>Ｇ　左記以外の者</t>
  </si>
  <si>
    <t xml:space="preserve"> Ａ　大学等進学者</t>
  </si>
  <si>
    <t>Ａ　大学等進学者</t>
  </si>
  <si>
    <t>前年３月以前卒業者</t>
  </si>
  <si>
    <t>Ｆ
一時的
な仕事
に就いた者</t>
  </si>
  <si>
    <t>Ｇ
左記
以外
の者</t>
  </si>
  <si>
    <t>Ａのうち</t>
  </si>
  <si>
    <t>Ｂのうち</t>
  </si>
  <si>
    <t>Ｃのうち</t>
  </si>
  <si>
    <t>Ｄのうち</t>
  </si>
  <si>
    <t>Ａ　高等学校等進学者</t>
  </si>
  <si>
    <t>（つづき）</t>
  </si>
  <si>
    <t>〈高等学校〉</t>
  </si>
  <si>
    <t xml:space="preserve"> </t>
  </si>
  <si>
    <t>（つづき）</t>
  </si>
  <si>
    <t>Ｅ　就   職   者</t>
  </si>
  <si>
    <t>全日制</t>
  </si>
  <si>
    <t>大       学</t>
  </si>
  <si>
    <t>短 期 大 学</t>
  </si>
  <si>
    <t>高 等 学 校</t>
  </si>
  <si>
    <t xml:space="preserve"> ( 学   部 )</t>
  </si>
  <si>
    <t>( 本   科 )</t>
  </si>
  <si>
    <t>の通信教育部</t>
  </si>
  <si>
    <t>( 別   科 )</t>
  </si>
  <si>
    <t xml:space="preserve"> </t>
  </si>
  <si>
    <t>(つづき）</t>
  </si>
  <si>
    <t>（つづき）</t>
  </si>
  <si>
    <t>上記以外のもの</t>
  </si>
  <si>
    <t>（つづき）　</t>
  </si>
  <si>
    <t>（つづき）　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</si>
  <si>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</si>
  <si>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</si>
  <si>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</si>
  <si>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</si>
  <si>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</si>
  <si>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</si>
  <si>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</si>
  <si>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</si>
  <si>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</si>
  <si>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</si>
  <si>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</si>
  <si>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</si>
  <si>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</si>
  <si>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</si>
  <si>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</si>
  <si>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</si>
  <si>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</si>
  <si>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</si>
  <si>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定時制</t>
  </si>
  <si>
    <t>市 部 計</t>
  </si>
  <si>
    <t>仙台市計</t>
  </si>
  <si>
    <t>（つづき）　</t>
  </si>
  <si>
    <t>サービス職業従事者</t>
  </si>
  <si>
    <t>Ｉ　左記ＡＢＣＤのうち
就職している者（再掲）</t>
  </si>
  <si>
    <t>短期        大学        (本科）</t>
  </si>
  <si>
    <t>Ｂ
専修学校（専門課程）        進学者</t>
  </si>
  <si>
    <t>Ｃ　専修学校　　　　　（一般課程）
等入学者</t>
  </si>
  <si>
    <t>特別支援学校高等部（専攻科）</t>
  </si>
  <si>
    <t>Ｆ
一時的な仕事に就いた者</t>
  </si>
  <si>
    <t>公務(他に分類
されるものを除く）</t>
  </si>
  <si>
    <t>公務(他に分類されるものを除く)</t>
  </si>
  <si>
    <t>サービス業（他に分類されないもの）</t>
  </si>
  <si>
    <t>サービス業（他に分類されないもの）</t>
  </si>
  <si>
    <t>左記以外のもの</t>
  </si>
  <si>
    <t>上記以外のもの</t>
  </si>
  <si>
    <t>区    分</t>
  </si>
  <si>
    <t>区            分</t>
  </si>
  <si>
    <t>区              分</t>
  </si>
  <si>
    <t>千葉</t>
  </si>
  <si>
    <t>農林業従事者</t>
  </si>
  <si>
    <t>漁業従事者</t>
  </si>
  <si>
    <t>生産工程従事者</t>
  </si>
  <si>
    <t>輸送・機械運転従事者</t>
  </si>
  <si>
    <t>建設・採掘従事者</t>
  </si>
  <si>
    <t>運搬・清掃等従事者</t>
  </si>
  <si>
    <t/>
  </si>
  <si>
    <t>…</t>
  </si>
  <si>
    <t>正規の職員等</t>
  </si>
  <si>
    <t>正規の職員等でない者</t>
  </si>
  <si>
    <t>正規の職員等でない者</t>
  </si>
  <si>
    <t>（一般課程）等入学者</t>
  </si>
  <si>
    <t xml:space="preserve"> (専門課程)進学者</t>
  </si>
  <si>
    <t xml:space="preserve">特別支援学校高等部
</t>
  </si>
  <si>
    <t>（専攻科）</t>
  </si>
  <si>
    <t>大学 (学部)</t>
  </si>
  <si>
    <t>短期大学(本科)</t>
  </si>
  <si>
    <t>卒業者に占める就職者の割合
（Ｅ+I）/総数
（％）</t>
  </si>
  <si>
    <t>特別支援学校高等部
（専攻科）</t>
  </si>
  <si>
    <t>Ｂ
専修学校（専門課程）進学者</t>
  </si>
  <si>
    <t>短期
大学
(本科）</t>
  </si>
  <si>
    <t>Ｃ　専修学校
（一般課程）
等入学者</t>
  </si>
  <si>
    <t>第７４表　　　市　町　村　別　進　路　別　卒　業　者　数</t>
  </si>
  <si>
    <t>卒業者に占める
就職者の割合
（Ｅ+Ｉ）/総数
（％）</t>
  </si>
  <si>
    <t>区　　分</t>
  </si>
  <si>
    <r>
      <t>公立</t>
    </r>
    <r>
      <rPr>
        <b/>
        <sz val="9"/>
        <rFont val="書院細明朝体"/>
        <family val="1"/>
      </rPr>
      <t>（名取市）</t>
    </r>
  </si>
  <si>
    <t>私　立</t>
  </si>
  <si>
    <t xml:space="preserve">男 </t>
  </si>
  <si>
    <t xml:space="preserve">女 </t>
  </si>
  <si>
    <r>
      <t>公立</t>
    </r>
    <r>
      <rPr>
        <b/>
        <sz val="9"/>
        <rFont val="書院細明朝体"/>
        <family val="1"/>
      </rPr>
      <t>（青葉区）</t>
    </r>
  </si>
  <si>
    <r>
      <t>私立</t>
    </r>
    <r>
      <rPr>
        <b/>
        <sz val="9"/>
        <rFont val="書院細明朝体"/>
        <family val="1"/>
      </rPr>
      <t>（宮城野区）</t>
    </r>
  </si>
  <si>
    <t>平成29年3月</t>
  </si>
  <si>
    <t>富谷市</t>
  </si>
  <si>
    <t>富谷市</t>
  </si>
  <si>
    <t xml:space="preserve">　 Ｂ　専 修 学 校 </t>
  </si>
  <si>
    <t>複合サービス事業</t>
  </si>
  <si>
    <t>Ｈ
不詳・死亡の者</t>
  </si>
  <si>
    <t>専修学校
(一般課程)等</t>
  </si>
  <si>
    <t>専修学校
(一般課程）等</t>
  </si>
  <si>
    <t>大学・短期大学(別科)</t>
  </si>
  <si>
    <t>特別支援学校高等部(専攻科)</t>
  </si>
  <si>
    <t>平成30年3月</t>
  </si>
  <si>
    <t>（登米市）</t>
  </si>
  <si>
    <t>第７５表　　　市　町　村　別　進　路　別　卒　業　者　数</t>
  </si>
  <si>
    <t>第７６表　　　市　町　村　別　進　路　別　卒　業　者　数</t>
  </si>
  <si>
    <t>　　第７２表　　　産　業　別　就　職　者　数　及　び　割　合</t>
  </si>
  <si>
    <t xml:space="preserve">     　第７３表　　　職　業　別　就　職　者　数　及　び　割　合　</t>
  </si>
  <si>
    <t>第７１表　　　就職先別県外就職者数</t>
  </si>
  <si>
    <t xml:space="preserve">第７０表　　　市　町　村　別　産　業　別　就　職　者　数 </t>
  </si>
  <si>
    <t>第６８表　　　学　科　別　進　路　別　卒　業　者　数</t>
  </si>
  <si>
    <t>第６７表　　　市　町　村　別　進　路　別　卒　業　者　数　（３－３）</t>
  </si>
  <si>
    <t>第６７表　　　市　町　村　別　進　路　別　卒　業　者　数　（３－２）</t>
  </si>
  <si>
    <t>第６７表　　　市　町　村　別　進　路　別　卒　業　者　数　（３－１）</t>
  </si>
  <si>
    <t>Ｃ　専 修 学 校</t>
  </si>
  <si>
    <t>Ｃ　専修学校（一般課程）等入学者</t>
  </si>
  <si>
    <t>（宮城野区）</t>
  </si>
  <si>
    <t>（泉区）</t>
  </si>
  <si>
    <t>区　　分</t>
  </si>
  <si>
    <t>区　分</t>
  </si>
  <si>
    <t>区　分</t>
  </si>
  <si>
    <t>区　分</t>
  </si>
  <si>
    <t>Ｇ
不詳・死亡の者</t>
  </si>
  <si>
    <t>Ｈ
不詳・死亡の者</t>
  </si>
  <si>
    <t>Ｇ
不詳・死亡の者</t>
  </si>
  <si>
    <t>Ｈ　不詳・死亡の者</t>
  </si>
  <si>
    <t>　Ｆ　一時的な
　　　仕事に就いた者</t>
  </si>
  <si>
    <r>
      <t xml:space="preserve">卒業者に占める就職者の割合
</t>
    </r>
    <r>
      <rPr>
        <b/>
        <sz val="7.5"/>
        <rFont val="書院細明朝体"/>
        <family val="1"/>
      </rPr>
      <t>（Ｅ+Ｈ）/総数</t>
    </r>
    <r>
      <rPr>
        <b/>
        <sz val="8"/>
        <rFont val="書院細明朝体"/>
        <family val="1"/>
      </rPr>
      <t xml:space="preserve">
（％）</t>
    </r>
  </si>
  <si>
    <t xml:space="preserve"> 第６９表　　学科別大学・短期大学・専修学校等への進学者数等及び学科別大学・短期大学への入学志願者数</t>
  </si>
  <si>
    <t>中等教育学校後期課程（本科）
全日制</t>
  </si>
  <si>
    <t>高等学校（本科）</t>
  </si>
  <si>
    <t>特別支援学校
高等部
（本科）</t>
  </si>
  <si>
    <t>正規の
職員等</t>
  </si>
  <si>
    <t>電気・ガス・
熱供給・水道業</t>
  </si>
  <si>
    <t>農業，林業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</si>
  <si>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</si>
  <si>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</si>
  <si>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</si>
  <si>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</si>
  <si>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</si>
  <si>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学術研究，専門・技術サービス業</t>
  </si>
  <si>
    <t>宿泊業，飲食
サービス業</t>
  </si>
  <si>
    <t>生活関連サービス業，娯楽業</t>
  </si>
  <si>
    <t>教育，
学習支援業</t>
  </si>
  <si>
    <t>医療，福祉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</si>
  <si>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</si>
  <si>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</si>
  <si>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</si>
  <si>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</si>
  <si>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</si>
  <si>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</si>
  <si>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</si>
  <si>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</si>
  <si>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教育，学習支援業</t>
  </si>
  <si>
    <t>正規の
職員等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</si>
</sst>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10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4"/>
      <name val="書院細明朝体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7.5"/>
      <name val="書院細明朝体"/>
      <family val="1"/>
    </font>
    <font>
      <sz val="9"/>
      <name val="ＭＳ ゴシック"/>
      <family val="3"/>
    </font>
    <font>
      <b/>
      <sz val="12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8"/>
      <name val="Terminal"/>
      <family val="0"/>
    </font>
    <font>
      <sz val="9"/>
      <name val="Terminal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書院細明朝体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9"/>
      <name val="書院細明朝体"/>
      <family val="1"/>
    </font>
    <font>
      <b/>
      <sz val="10.5"/>
      <name val="書院細明朝体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2"/>
      <color indexed="10"/>
      <name val="書院細明朝体"/>
      <family val="1"/>
    </font>
    <font>
      <sz val="9"/>
      <color indexed="10"/>
      <name val="ＭＳ ゴシック"/>
      <family val="3"/>
    </font>
    <font>
      <sz val="10"/>
      <color indexed="10"/>
      <name val="書院細明朝体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.5"/>
      <color indexed="10"/>
      <name val="書院細明朝体"/>
      <family val="1"/>
    </font>
    <font>
      <b/>
      <sz val="10.5"/>
      <color indexed="10"/>
      <name val="書院細明朝体"/>
      <family val="1"/>
    </font>
    <font>
      <b/>
      <sz val="12"/>
      <color indexed="10"/>
      <name val="ＭＳ Ｐゴシック"/>
      <family val="3"/>
    </font>
    <font>
      <sz val="12"/>
      <color indexed="10"/>
      <name val="書院細明朝体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2"/>
      <color rgb="FFFF0000"/>
      <name val="書院細明朝体"/>
      <family val="1"/>
    </font>
    <font>
      <sz val="9"/>
      <color rgb="FFFF0000"/>
      <name val="ＭＳ ゴシック"/>
      <family val="3"/>
    </font>
    <font>
      <sz val="10"/>
      <color rgb="FFFF0000"/>
      <name val="書院細明朝体"/>
      <family val="1"/>
    </font>
    <font>
      <b/>
      <sz val="10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10.5"/>
      <color rgb="FFFF0000"/>
      <name val="書院細明朝体"/>
      <family val="1"/>
    </font>
    <font>
      <b/>
      <sz val="10.5"/>
      <color rgb="FFFF0000"/>
      <name val="書院細明朝体"/>
      <family val="1"/>
    </font>
    <font>
      <b/>
      <sz val="12"/>
      <color rgb="FFFF0000"/>
      <name val="ＭＳ Ｐゴシック"/>
      <family val="3"/>
    </font>
    <font>
      <sz val="12"/>
      <color rgb="FFFF0000"/>
      <name val="書院細明朝体"/>
      <family val="1"/>
    </font>
    <font>
      <sz val="12"/>
      <color rgb="FFFF0000"/>
      <name val="ＭＳ Ｐゴシック"/>
      <family val="3"/>
    </font>
    <font>
      <b/>
      <sz val="10.5"/>
      <name val="Calibri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206" fontId="29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31" fillId="0" borderId="0">
      <alignment horizontal="left"/>
      <protection/>
    </xf>
    <xf numFmtId="38" fontId="32" fillId="20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21" borderId="3" applyNumberFormat="0" applyBorder="0" applyAlignment="0" applyProtection="0"/>
    <xf numFmtId="209" fontId="6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4" fontId="31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21" fillId="0" borderId="0">
      <alignment/>
      <protection/>
    </xf>
    <xf numFmtId="0" fontId="38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28" borderId="4" applyNumberFormat="0" applyAlignment="0" applyProtection="0"/>
    <xf numFmtId="0" fontId="74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77" fillId="32" borderId="7" applyNumberFormat="0" applyAlignment="0" applyProtection="0"/>
    <xf numFmtId="0" fontId="7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83" fillId="32" borderId="12" applyNumberFormat="0" applyAlignment="0" applyProtection="0"/>
    <xf numFmtId="0" fontId="8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5" fillId="33" borderId="7" applyNumberFormat="0" applyAlignment="0" applyProtection="0"/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7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6" fillId="34" borderId="0" applyNumberFormat="0" applyBorder="0" applyAlignment="0" applyProtection="0"/>
  </cellStyleXfs>
  <cellXfs count="672">
    <xf numFmtId="0" fontId="0" fillId="0" borderId="0" xfId="0" applyAlignment="1">
      <alignment/>
    </xf>
    <xf numFmtId="176" fontId="10" fillId="0" borderId="0" xfId="116" applyNumberFormat="1" applyFont="1" applyFill="1" applyAlignment="1" applyProtection="1">
      <alignment horizontal="center" vertical="center"/>
      <protection/>
    </xf>
    <xf numFmtId="176" fontId="10" fillId="0" borderId="0" xfId="116" applyNumberFormat="1" applyFont="1" applyFill="1" applyAlignment="1">
      <alignment horizontal="centerContinuous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/>
    </xf>
    <xf numFmtId="189" fontId="10" fillId="0" borderId="0" xfId="116" applyNumberFormat="1" applyFont="1" applyFill="1" applyAlignment="1">
      <alignment horizontal="centerContinuous" vertical="center"/>
      <protection/>
    </xf>
    <xf numFmtId="176" fontId="10" fillId="0" borderId="0" xfId="116" applyNumberFormat="1" applyFont="1" applyFill="1" applyAlignment="1">
      <alignment vertical="center"/>
      <protection/>
    </xf>
    <xf numFmtId="176" fontId="10" fillId="0" borderId="13" xfId="116" applyNumberFormat="1" applyFont="1" applyFill="1" applyBorder="1" applyAlignment="1">
      <alignment vertical="center"/>
      <protection/>
    </xf>
    <xf numFmtId="177" fontId="10" fillId="0" borderId="14" xfId="117" applyNumberFormat="1" applyFont="1" applyFill="1" applyBorder="1" applyAlignment="1">
      <alignment horizontal="left" vertical="center"/>
      <protection/>
    </xf>
    <xf numFmtId="176" fontId="10" fillId="0" borderId="0" xfId="116" applyNumberFormat="1" applyFont="1" applyFill="1" applyBorder="1" applyAlignment="1">
      <alignment vertical="center"/>
      <protection/>
    </xf>
    <xf numFmtId="189" fontId="10" fillId="0" borderId="0" xfId="116" applyNumberFormat="1" applyFont="1" applyFill="1" applyBorder="1" applyAlignment="1">
      <alignment vertical="center"/>
      <protection/>
    </xf>
    <xf numFmtId="176" fontId="10" fillId="0" borderId="13" xfId="116" applyNumberFormat="1" applyFont="1" applyFill="1" applyBorder="1" applyAlignment="1" applyProtection="1">
      <alignment horizontal="right" vertical="center"/>
      <protection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9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5" xfId="116" applyNumberFormat="1" applyFont="1" applyFill="1" applyBorder="1" applyAlignment="1">
      <alignment vertical="center"/>
      <protection/>
    </xf>
    <xf numFmtId="176" fontId="10" fillId="0" borderId="16" xfId="116" applyNumberFormat="1" applyFont="1" applyFill="1" applyBorder="1" applyAlignment="1">
      <alignment vertical="center"/>
      <protection/>
    </xf>
    <xf numFmtId="177" fontId="10" fillId="0" borderId="13" xfId="118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176" fontId="15" fillId="0" borderId="0" xfId="116" applyNumberFormat="1" applyFont="1" applyFill="1" applyBorder="1" applyAlignment="1">
      <alignment vertical="center"/>
      <protection/>
    </xf>
    <xf numFmtId="176" fontId="10" fillId="0" borderId="17" xfId="116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Alignment="1">
      <alignment horizontal="centerContinuous" vertical="center"/>
      <protection/>
    </xf>
    <xf numFmtId="177" fontId="10" fillId="0" borderId="0" xfId="119" applyNumberFormat="1" applyFont="1" applyFill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 locked="0"/>
    </xf>
    <xf numFmtId="177" fontId="10" fillId="0" borderId="0" xfId="119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/>
    </xf>
    <xf numFmtId="177" fontId="10" fillId="0" borderId="0" xfId="119" applyNumberFormat="1" applyFont="1" applyFill="1" applyBorder="1" applyAlignment="1" applyProtection="1">
      <alignment horizontal="right" vertical="center"/>
      <protection/>
    </xf>
    <xf numFmtId="177" fontId="10" fillId="0" borderId="18" xfId="119" applyNumberFormat="1" applyFont="1" applyFill="1" applyBorder="1" applyAlignment="1">
      <alignment horizontal="centerContinuous" vertical="center"/>
      <protection/>
    </xf>
    <xf numFmtId="177" fontId="10" fillId="0" borderId="2" xfId="119" applyNumberFormat="1" applyFont="1" applyFill="1" applyBorder="1" applyAlignment="1" applyProtection="1">
      <alignment horizontal="centerContinuous" vertical="center"/>
      <protection/>
    </xf>
    <xf numFmtId="177" fontId="10" fillId="0" borderId="2" xfId="119" applyNumberFormat="1" applyFont="1" applyFill="1" applyBorder="1" applyAlignment="1">
      <alignment horizontal="centerContinuous" vertical="center"/>
      <protection/>
    </xf>
    <xf numFmtId="177" fontId="10" fillId="0" borderId="18" xfId="119" applyNumberFormat="1" applyFont="1" applyFill="1" applyBorder="1" applyAlignment="1" applyProtection="1">
      <alignment horizontal="centerContinuous" vertical="center"/>
      <protection/>
    </xf>
    <xf numFmtId="177" fontId="10" fillId="0" borderId="19" xfId="119" applyNumberFormat="1" applyFont="1" applyFill="1" applyBorder="1" applyAlignment="1">
      <alignment horizontal="centerContinuous" vertical="center"/>
      <protection/>
    </xf>
    <xf numFmtId="177" fontId="10" fillId="0" borderId="15" xfId="119" applyNumberFormat="1" applyFont="1" applyFill="1" applyBorder="1" applyAlignment="1" applyProtection="1">
      <alignment horizontal="center" vertical="center"/>
      <protection/>
    </xf>
    <xf numFmtId="177" fontId="10" fillId="0" borderId="3" xfId="119" applyNumberFormat="1" applyFont="1" applyFill="1" applyBorder="1" applyAlignment="1" applyProtection="1">
      <alignment horizontal="center" vertical="center"/>
      <protection/>
    </xf>
    <xf numFmtId="177" fontId="10" fillId="0" borderId="13" xfId="119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2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17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13" xfId="119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horizontal="centerContinuous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20" xfId="0" applyNumberFormat="1" applyFont="1" applyFill="1" applyBorder="1" applyAlignment="1" applyProtection="1">
      <alignment horizontal="centerContinuous" vertical="center"/>
      <protection/>
    </xf>
    <xf numFmtId="177" fontId="10" fillId="0" borderId="20" xfId="0" applyNumberFormat="1" applyFont="1" applyFill="1" applyBorder="1" applyAlignment="1">
      <alignment horizontal="centerContinuous" vertical="center"/>
    </xf>
    <xf numFmtId="177" fontId="10" fillId="0" borderId="21" xfId="0" applyNumberFormat="1" applyFont="1" applyFill="1" applyBorder="1" applyAlignment="1">
      <alignment horizontal="centerContinuous" vertical="center"/>
    </xf>
    <xf numFmtId="177" fontId="10" fillId="0" borderId="3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 applyProtection="1">
      <alignment horizontal="center" vertical="center"/>
      <protection/>
    </xf>
    <xf numFmtId="177" fontId="10" fillId="0" borderId="19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 wrapText="1"/>
      <protection/>
    </xf>
    <xf numFmtId="177" fontId="10" fillId="0" borderId="13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Alignment="1">
      <alignment horizontal="center" vertical="center"/>
    </xf>
    <xf numFmtId="18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 applyProtection="1">
      <alignment horizontal="left" vertical="center"/>
      <protection/>
    </xf>
    <xf numFmtId="18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86" fontId="10" fillId="0" borderId="0" xfId="116" applyNumberFormat="1" applyFont="1" applyFill="1" applyBorder="1" applyAlignment="1" applyProtection="1">
      <alignment horizontal="center" vertical="center" wrapText="1"/>
      <protection/>
    </xf>
    <xf numFmtId="186" fontId="10" fillId="0" borderId="0" xfId="116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vertical="center"/>
    </xf>
    <xf numFmtId="177" fontId="9" fillId="0" borderId="0" xfId="120" applyNumberFormat="1" applyFont="1" applyFill="1" applyBorder="1" applyAlignment="1">
      <alignment vertical="center"/>
      <protection/>
    </xf>
    <xf numFmtId="177" fontId="9" fillId="0" borderId="0" xfId="0" applyNumberFormat="1" applyFont="1" applyFill="1" applyAlignment="1">
      <alignment vertical="center"/>
    </xf>
    <xf numFmtId="177" fontId="10" fillId="0" borderId="0" xfId="120" applyNumberFormat="1" applyFont="1" applyFill="1" applyBorder="1" applyAlignment="1">
      <alignment vertical="center"/>
      <protection/>
    </xf>
    <xf numFmtId="177" fontId="10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2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>
      <alignment vertical="center"/>
    </xf>
    <xf numFmtId="177" fontId="10" fillId="0" borderId="13" xfId="120" applyNumberFormat="1" applyFont="1" applyFill="1" applyBorder="1" applyAlignment="1">
      <alignment vertical="center"/>
      <protection/>
    </xf>
    <xf numFmtId="177" fontId="10" fillId="0" borderId="0" xfId="117" applyNumberFormat="1" applyFont="1" applyFill="1" applyBorder="1" applyAlignment="1">
      <alignment horizontal="left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5" fillId="0" borderId="0" xfId="116" applyNumberFormat="1" applyFont="1" applyFill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>
      <alignment horizontal="right" vertical="center"/>
      <protection/>
    </xf>
    <xf numFmtId="176" fontId="15" fillId="0" borderId="13" xfId="116" applyNumberFormat="1" applyFont="1" applyFill="1" applyBorder="1" applyAlignment="1">
      <alignment vertical="center"/>
      <protection/>
    </xf>
    <xf numFmtId="176" fontId="15" fillId="0" borderId="0" xfId="116" applyNumberFormat="1" applyFont="1" applyFill="1" applyAlignment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6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3" xfId="116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vertical="center"/>
      <protection locked="0"/>
    </xf>
    <xf numFmtId="176" fontId="16" fillId="0" borderId="0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Alignment="1" applyProtection="1">
      <alignment vertical="center"/>
      <protection locked="0"/>
    </xf>
    <xf numFmtId="176" fontId="16" fillId="0" borderId="13" xfId="116" applyNumberFormat="1" applyFont="1" applyFill="1" applyBorder="1" applyAlignment="1">
      <alignment vertical="center"/>
      <protection/>
    </xf>
    <xf numFmtId="176" fontId="16" fillId="0" borderId="0" xfId="116" applyNumberFormat="1" applyFont="1" applyFill="1" applyAlignment="1">
      <alignment vertical="center"/>
      <protection/>
    </xf>
    <xf numFmtId="176" fontId="16" fillId="0" borderId="0" xfId="116" applyNumberFormat="1" applyFont="1" applyFill="1" applyBorder="1" applyAlignment="1" applyProtection="1">
      <alignment vertical="center"/>
      <protection locked="0"/>
    </xf>
    <xf numFmtId="176" fontId="11" fillId="0" borderId="0" xfId="116" applyNumberFormat="1" applyFont="1" applyFill="1" applyBorder="1" applyAlignment="1" applyProtection="1">
      <alignment vertical="center"/>
      <protection/>
    </xf>
    <xf numFmtId="177" fontId="10" fillId="0" borderId="0" xfId="117" applyNumberFormat="1" applyFont="1" applyFill="1" applyAlignment="1">
      <alignment horizontal="centerContinuous" vertical="center"/>
      <protection/>
    </xf>
    <xf numFmtId="177" fontId="10" fillId="0" borderId="0" xfId="117" applyNumberFormat="1" applyFont="1" applyFill="1" applyAlignment="1">
      <alignment horizontal="left" vertical="center"/>
      <protection/>
    </xf>
    <xf numFmtId="177" fontId="10" fillId="0" borderId="0" xfId="117" applyNumberFormat="1" applyFont="1" applyFill="1" applyBorder="1" applyAlignment="1" applyProtection="1">
      <alignment horizontal="left" vertical="center"/>
      <protection/>
    </xf>
    <xf numFmtId="177" fontId="10" fillId="0" borderId="0" xfId="117" applyNumberFormat="1" applyFont="1" applyFill="1" applyBorder="1" applyAlignment="1">
      <alignment horizontal="right" vertical="center"/>
      <protection/>
    </xf>
    <xf numFmtId="177" fontId="10" fillId="0" borderId="20" xfId="117" applyNumberFormat="1" applyFont="1" applyFill="1" applyBorder="1" applyAlignment="1">
      <alignment horizontal="left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3" xfId="117" applyNumberFormat="1" applyFont="1" applyFill="1" applyBorder="1" applyAlignment="1" applyProtection="1">
      <alignment horizontal="center" vertical="center"/>
      <protection/>
    </xf>
    <xf numFmtId="177" fontId="10" fillId="0" borderId="0" xfId="117" applyNumberFormat="1" applyFont="1" applyFill="1" applyAlignment="1">
      <alignment vertical="center"/>
      <protection/>
    </xf>
    <xf numFmtId="177" fontId="10" fillId="0" borderId="0" xfId="117" applyNumberFormat="1" applyFont="1" applyFill="1" applyBorder="1" applyAlignment="1">
      <alignment vertical="center"/>
      <protection/>
    </xf>
    <xf numFmtId="177" fontId="10" fillId="0" borderId="0" xfId="118" applyNumberFormat="1" applyFont="1" applyFill="1" applyBorder="1" applyAlignment="1">
      <alignment horizontal="left" vertical="center"/>
      <protection/>
    </xf>
    <xf numFmtId="177" fontId="10" fillId="0" borderId="13" xfId="117" applyNumberFormat="1" applyFont="1" applyFill="1" applyBorder="1" applyAlignment="1">
      <alignment vertical="center"/>
      <protection/>
    </xf>
    <xf numFmtId="177" fontId="10" fillId="0" borderId="0" xfId="118" applyNumberFormat="1" applyFont="1" applyFill="1" applyBorder="1" applyAlignment="1">
      <alignment vertical="center"/>
      <protection/>
    </xf>
    <xf numFmtId="0" fontId="18" fillId="0" borderId="0" xfId="0" applyFont="1" applyFill="1" applyAlignment="1">
      <alignment vertical="center" shrinkToFit="1"/>
    </xf>
    <xf numFmtId="177" fontId="10" fillId="0" borderId="0" xfId="118" applyNumberFormat="1" applyFont="1" applyFill="1" applyAlignment="1">
      <alignment horizontal="centerContinuous" vertical="center"/>
      <protection/>
    </xf>
    <xf numFmtId="177" fontId="10" fillId="0" borderId="0" xfId="118" applyNumberFormat="1" applyFont="1" applyFill="1" applyAlignment="1">
      <alignment horizontal="left" vertical="center"/>
      <protection/>
    </xf>
    <xf numFmtId="177" fontId="10" fillId="0" borderId="0" xfId="118" applyNumberFormat="1" applyFont="1" applyFill="1" applyBorder="1" applyAlignment="1" applyProtection="1">
      <alignment horizontal="left" vertical="center"/>
      <protection/>
    </xf>
    <xf numFmtId="177" fontId="10" fillId="0" borderId="0" xfId="118" applyNumberFormat="1" applyFont="1" applyFill="1" applyBorder="1" applyAlignment="1">
      <alignment horizontal="right" vertical="center"/>
      <protection/>
    </xf>
    <xf numFmtId="177" fontId="10" fillId="0" borderId="16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8" xfId="118" applyNumberFormat="1" applyFont="1" applyFill="1" applyBorder="1" applyAlignment="1" applyProtection="1">
      <alignment horizontal="center" vertical="center"/>
      <protection/>
    </xf>
    <xf numFmtId="177" fontId="10" fillId="0" borderId="3" xfId="118" applyNumberFormat="1" applyFont="1" applyFill="1" applyBorder="1" applyAlignment="1" applyProtection="1">
      <alignment horizontal="center" vertical="center"/>
      <protection/>
    </xf>
    <xf numFmtId="176" fontId="15" fillId="0" borderId="0" xfId="116" applyNumberFormat="1" applyFont="1" applyFill="1" applyBorder="1" applyAlignment="1">
      <alignment horizontal="right" vertical="center"/>
      <protection/>
    </xf>
    <xf numFmtId="176" fontId="15" fillId="0" borderId="22" xfId="116" applyNumberFormat="1" applyFont="1" applyFill="1" applyBorder="1" applyAlignment="1">
      <alignment horizontal="right" vertical="center"/>
      <protection/>
    </xf>
    <xf numFmtId="176" fontId="15" fillId="0" borderId="0" xfId="116" applyNumberFormat="1" applyFont="1" applyFill="1" applyAlignment="1">
      <alignment horizontal="right" vertical="center"/>
      <protection/>
    </xf>
    <xf numFmtId="176" fontId="16" fillId="0" borderId="15" xfId="116" applyNumberFormat="1" applyFont="1" applyFill="1" applyBorder="1" applyAlignment="1">
      <alignment vertical="center"/>
      <protection/>
    </xf>
    <xf numFmtId="176" fontId="15" fillId="0" borderId="0" xfId="116" applyNumberFormat="1" applyFont="1" applyFill="1" applyBorder="1" applyAlignment="1" applyProtection="1">
      <alignment vertical="center"/>
      <protection locked="0"/>
    </xf>
    <xf numFmtId="176" fontId="15" fillId="0" borderId="22" xfId="116" applyNumberFormat="1" applyFont="1" applyFill="1" applyBorder="1" applyAlignment="1" applyProtection="1">
      <alignment vertical="center"/>
      <protection locked="0"/>
    </xf>
    <xf numFmtId="176" fontId="15" fillId="0" borderId="0" xfId="116" applyNumberFormat="1" applyFont="1" applyFill="1" applyBorder="1" applyAlignment="1" applyProtection="1">
      <alignment horizontal="right" vertical="center"/>
      <protection locked="0"/>
    </xf>
    <xf numFmtId="176" fontId="15" fillId="0" borderId="0" xfId="116" applyNumberFormat="1" applyFont="1" applyFill="1" applyAlignment="1" applyProtection="1">
      <alignment vertical="center"/>
      <protection locked="0"/>
    </xf>
    <xf numFmtId="177" fontId="10" fillId="0" borderId="13" xfId="119" applyNumberFormat="1" applyFont="1" applyFill="1" applyBorder="1" applyAlignment="1" applyProtection="1">
      <alignment vertical="center"/>
      <protection/>
    </xf>
    <xf numFmtId="177" fontId="10" fillId="0" borderId="0" xfId="119" applyNumberFormat="1" applyFont="1" applyFill="1" applyAlignment="1" applyProtection="1">
      <alignment horizontal="centerContinuous" vertical="center"/>
      <protection locked="0"/>
    </xf>
    <xf numFmtId="177" fontId="10" fillId="0" borderId="0" xfId="119" applyNumberFormat="1" applyFont="1" applyFill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9" fillId="0" borderId="0" xfId="120" applyNumberFormat="1" applyFont="1" applyFill="1" applyBorder="1" applyAlignment="1" applyProtection="1">
      <alignment vertical="center"/>
      <protection/>
    </xf>
    <xf numFmtId="0" fontId="10" fillId="0" borderId="0" xfId="120" applyNumberFormat="1" applyFont="1" applyFill="1" applyBorder="1" applyAlignment="1">
      <alignment vertical="center"/>
      <protection/>
    </xf>
    <xf numFmtId="186" fontId="10" fillId="0" borderId="0" xfId="120" applyNumberFormat="1" applyFont="1" applyFill="1" applyBorder="1" applyAlignment="1">
      <alignment vertical="center"/>
      <protection/>
    </xf>
    <xf numFmtId="176" fontId="9" fillId="0" borderId="0" xfId="116" applyNumberFormat="1" applyFont="1" applyFill="1" applyAlignment="1">
      <alignment vertical="center"/>
      <protection/>
    </xf>
    <xf numFmtId="189" fontId="9" fillId="0" borderId="0" xfId="120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vertical="center"/>
      <protection/>
    </xf>
    <xf numFmtId="178" fontId="10" fillId="0" borderId="0" xfId="119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/>
      <protection/>
    </xf>
    <xf numFmtId="177" fontId="9" fillId="0" borderId="0" xfId="117" applyNumberFormat="1" applyFont="1" applyFill="1" applyAlignment="1">
      <alignment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7" fontId="10" fillId="0" borderId="17" xfId="120" applyNumberFormat="1" applyFont="1" applyFill="1" applyBorder="1" applyAlignment="1" applyProtection="1">
      <alignment horizontal="right" vertical="center"/>
      <protection/>
    </xf>
    <xf numFmtId="186" fontId="10" fillId="0" borderId="0" xfId="120" applyNumberFormat="1" applyFont="1" applyFill="1" applyBorder="1" applyAlignment="1" applyProtection="1">
      <alignment horizontal="right" vertical="center"/>
      <protection/>
    </xf>
    <xf numFmtId="186" fontId="10" fillId="0" borderId="0" xfId="120" applyNumberFormat="1" applyFont="1" applyFill="1" applyBorder="1" applyAlignment="1" applyProtection="1">
      <alignment vertical="center"/>
      <protection/>
    </xf>
    <xf numFmtId="177" fontId="9" fillId="0" borderId="17" xfId="120" applyNumberFormat="1" applyFont="1" applyFill="1" applyBorder="1" applyAlignment="1">
      <alignment vertical="center"/>
      <protection/>
    </xf>
    <xf numFmtId="186" fontId="9" fillId="0" borderId="0" xfId="120" applyNumberFormat="1" applyFont="1" applyFill="1" applyBorder="1" applyAlignment="1">
      <alignment vertical="center"/>
      <protection/>
    </xf>
    <xf numFmtId="177" fontId="10" fillId="0" borderId="17" xfId="120" applyNumberFormat="1" applyFont="1" applyFill="1" applyBorder="1" applyAlignment="1">
      <alignment horizontal="right" vertical="center"/>
      <protection/>
    </xf>
    <xf numFmtId="177" fontId="10" fillId="0" borderId="16" xfId="0" applyNumberFormat="1" applyFont="1" applyFill="1" applyBorder="1" applyAlignment="1">
      <alignment vertical="center"/>
    </xf>
    <xf numFmtId="186" fontId="10" fillId="0" borderId="13" xfId="0" applyNumberFormat="1" applyFont="1" applyFill="1" applyBorder="1" applyAlignment="1">
      <alignment vertical="center"/>
    </xf>
    <xf numFmtId="177" fontId="10" fillId="0" borderId="16" xfId="120" applyNumberFormat="1" applyFont="1" applyFill="1" applyBorder="1" applyAlignment="1">
      <alignment horizontal="right" vertical="center"/>
      <protection/>
    </xf>
    <xf numFmtId="189" fontId="10" fillId="0" borderId="13" xfId="116" applyNumberFormat="1" applyFont="1" applyFill="1" applyBorder="1" applyAlignment="1">
      <alignment vertical="center"/>
      <protection/>
    </xf>
    <xf numFmtId="189" fontId="10" fillId="0" borderId="0" xfId="116" applyNumberFormat="1" applyFont="1" applyFill="1" applyAlignment="1" applyProtection="1">
      <alignment vertical="center"/>
      <protection locked="0"/>
    </xf>
    <xf numFmtId="189" fontId="10" fillId="0" borderId="0" xfId="116" applyNumberFormat="1" applyFont="1" applyFill="1" applyAlignment="1">
      <alignment vertical="center"/>
      <protection/>
    </xf>
    <xf numFmtId="176" fontId="11" fillId="0" borderId="0" xfId="116" applyNumberFormat="1" applyFont="1" applyFill="1" applyBorder="1" applyAlignment="1" applyProtection="1">
      <alignment vertical="center"/>
      <protection locked="0"/>
    </xf>
    <xf numFmtId="177" fontId="10" fillId="0" borderId="16" xfId="117" applyNumberFormat="1" applyFont="1" applyFill="1" applyBorder="1" applyAlignment="1">
      <alignment vertical="center"/>
      <protection/>
    </xf>
    <xf numFmtId="177" fontId="10" fillId="0" borderId="16" xfId="118" applyNumberFormat="1" applyFont="1" applyFill="1" applyBorder="1" applyAlignment="1">
      <alignment vertical="center"/>
      <protection/>
    </xf>
    <xf numFmtId="177" fontId="10" fillId="0" borderId="0" xfId="118" applyNumberFormat="1" applyFont="1" applyFill="1" applyAlignment="1">
      <alignment vertical="center"/>
      <protection/>
    </xf>
    <xf numFmtId="176" fontId="15" fillId="0" borderId="0" xfId="116" applyNumberFormat="1" applyFont="1" applyFill="1" applyBorder="1" applyAlignment="1" applyProtection="1">
      <alignment horizontal="center" vertical="center"/>
      <protection/>
    </xf>
    <xf numFmtId="177" fontId="10" fillId="0" borderId="16" xfId="119" applyNumberFormat="1" applyFont="1" applyFill="1" applyBorder="1" applyAlignment="1" applyProtection="1">
      <alignment horizontal="center" vertical="center"/>
      <protection/>
    </xf>
    <xf numFmtId="177" fontId="10" fillId="0" borderId="16" xfId="119" applyNumberFormat="1" applyFont="1" applyFill="1" applyBorder="1" applyAlignment="1" applyProtection="1">
      <alignment vertical="center"/>
      <protection/>
    </xf>
    <xf numFmtId="177" fontId="10" fillId="0" borderId="23" xfId="0" applyNumberFormat="1" applyFont="1" applyFill="1" applyBorder="1" applyAlignment="1" applyProtection="1">
      <alignment horizontal="centerContinuous" vertical="center"/>
      <protection/>
    </xf>
    <xf numFmtId="177" fontId="10" fillId="0" borderId="17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 applyProtection="1">
      <alignment vertical="center"/>
      <protection/>
    </xf>
    <xf numFmtId="178" fontId="10" fillId="0" borderId="13" xfId="0" applyNumberFormat="1" applyFont="1" applyFill="1" applyBorder="1" applyAlignment="1" applyProtection="1">
      <alignment vertical="center"/>
      <protection/>
    </xf>
    <xf numFmtId="176" fontId="87" fillId="0" borderId="0" xfId="116" applyNumberFormat="1" applyFont="1" applyFill="1" applyAlignment="1">
      <alignment vertical="center"/>
      <protection/>
    </xf>
    <xf numFmtId="177" fontId="87" fillId="0" borderId="0" xfId="118" applyNumberFormat="1" applyFont="1" applyFill="1" applyBorder="1" applyAlignment="1">
      <alignment vertical="center"/>
      <protection/>
    </xf>
    <xf numFmtId="176" fontId="88" fillId="0" borderId="0" xfId="116" applyNumberFormat="1" applyFont="1" applyFill="1" applyBorder="1" applyAlignment="1">
      <alignment horizontal="right" vertical="center"/>
      <protection/>
    </xf>
    <xf numFmtId="176" fontId="88" fillId="0" borderId="22" xfId="116" applyNumberFormat="1" applyFont="1" applyFill="1" applyBorder="1" applyAlignment="1">
      <alignment horizontal="right" vertical="center"/>
      <protection/>
    </xf>
    <xf numFmtId="176" fontId="10" fillId="0" borderId="20" xfId="116" applyNumberFormat="1" applyFont="1" applyFill="1" applyBorder="1" applyAlignment="1">
      <alignment vertical="center"/>
      <protection/>
    </xf>
    <xf numFmtId="176" fontId="88" fillId="0" borderId="0" xfId="116" applyNumberFormat="1" applyFont="1" applyFill="1" applyBorder="1" applyAlignment="1">
      <alignment vertical="center"/>
      <protection/>
    </xf>
    <xf numFmtId="0" fontId="89" fillId="0" borderId="0" xfId="0" applyFont="1" applyFill="1" applyAlignment="1">
      <alignment vertical="center" shrinkToFit="1"/>
    </xf>
    <xf numFmtId="177" fontId="87" fillId="0" borderId="0" xfId="119" applyNumberFormat="1" applyFont="1" applyFill="1" applyBorder="1" applyAlignment="1">
      <alignment vertical="center"/>
      <protection/>
    </xf>
    <xf numFmtId="177" fontId="87" fillId="0" borderId="0" xfId="119" applyNumberFormat="1" applyFont="1" applyFill="1" applyBorder="1" applyAlignment="1" applyProtection="1">
      <alignment vertical="center"/>
      <protection locked="0"/>
    </xf>
    <xf numFmtId="178" fontId="87" fillId="0" borderId="0" xfId="119" applyNumberFormat="1" applyFont="1" applyFill="1" applyBorder="1" applyAlignment="1" applyProtection="1">
      <alignment vertical="center"/>
      <protection/>
    </xf>
    <xf numFmtId="177" fontId="87" fillId="0" borderId="0" xfId="119" applyNumberFormat="1" applyFont="1" applyFill="1" applyAlignment="1">
      <alignment vertical="center"/>
      <protection/>
    </xf>
    <xf numFmtId="177" fontId="87" fillId="0" borderId="0" xfId="0" applyNumberFormat="1" applyFont="1" applyFill="1" applyBorder="1" applyAlignment="1">
      <alignment vertical="center"/>
    </xf>
    <xf numFmtId="177" fontId="87" fillId="0" borderId="0" xfId="0" applyNumberFormat="1" applyFont="1" applyFill="1" applyBorder="1" applyAlignment="1" applyProtection="1">
      <alignment vertical="center"/>
      <protection/>
    </xf>
    <xf numFmtId="178" fontId="87" fillId="0" borderId="0" xfId="0" applyNumberFormat="1" applyFont="1" applyFill="1" applyBorder="1" applyAlignment="1" applyProtection="1">
      <alignment vertical="center"/>
      <protection/>
    </xf>
    <xf numFmtId="176" fontId="10" fillId="0" borderId="3" xfId="116" applyNumberFormat="1" applyFont="1" applyFill="1" applyBorder="1" applyAlignment="1" applyProtection="1">
      <alignment horizontal="center" vertical="center" shrinkToFit="1"/>
      <protection/>
    </xf>
    <xf numFmtId="176" fontId="11" fillId="0" borderId="3" xfId="116" applyNumberFormat="1" applyFont="1" applyFill="1" applyBorder="1" applyAlignment="1" applyProtection="1">
      <alignment horizontal="center" vertical="center" shrinkToFit="1"/>
      <protection/>
    </xf>
    <xf numFmtId="176" fontId="11" fillId="0" borderId="3" xfId="116" applyNumberFormat="1" applyFont="1" applyFill="1" applyBorder="1" applyAlignment="1" applyProtection="1">
      <alignment horizontal="center" vertical="center"/>
      <protection/>
    </xf>
    <xf numFmtId="177" fontId="10" fillId="0" borderId="23" xfId="0" applyNumberFormat="1" applyFont="1" applyFill="1" applyBorder="1" applyAlignment="1">
      <alignment horizontal="centerContinuous" vertical="center"/>
    </xf>
    <xf numFmtId="177" fontId="10" fillId="0" borderId="18" xfId="0" applyNumberFormat="1" applyFont="1" applyFill="1" applyBorder="1" applyAlignment="1" applyProtection="1">
      <alignment horizontal="center" vertical="center"/>
      <protection/>
    </xf>
    <xf numFmtId="176" fontId="9" fillId="0" borderId="0" xfId="116" applyNumberFormat="1" applyFont="1" applyFill="1" applyAlignment="1">
      <alignment/>
      <protection/>
    </xf>
    <xf numFmtId="176" fontId="10" fillId="0" borderId="0" xfId="116" applyNumberFormat="1" applyFont="1" applyFill="1" applyAlignment="1">
      <alignment/>
      <protection/>
    </xf>
    <xf numFmtId="176" fontId="9" fillId="0" borderId="0" xfId="116" applyNumberFormat="1" applyFont="1" applyFill="1" applyBorder="1" applyAlignment="1">
      <alignment/>
      <protection/>
    </xf>
    <xf numFmtId="176" fontId="10" fillId="0" borderId="0" xfId="116" applyNumberFormat="1" applyFont="1" applyFill="1" applyBorder="1" applyAlignment="1">
      <alignment/>
      <protection/>
    </xf>
    <xf numFmtId="176" fontId="16" fillId="0" borderId="0" xfId="115" applyNumberFormat="1" applyFont="1" applyFill="1" applyBorder="1" applyAlignment="1" applyProtection="1">
      <alignment horizontal="distributed" vertical="center"/>
      <protection/>
    </xf>
    <xf numFmtId="0" fontId="25" fillId="0" borderId="0" xfId="0" applyFont="1" applyFill="1" applyAlignment="1">
      <alignment vertical="center" shrinkToFit="1"/>
    </xf>
    <xf numFmtId="176" fontId="90" fillId="0" borderId="0" xfId="116" applyNumberFormat="1" applyFont="1" applyFill="1" applyAlignment="1">
      <alignment vertical="center"/>
      <protection/>
    </xf>
    <xf numFmtId="177" fontId="26" fillId="0" borderId="0" xfId="0" applyNumberFormat="1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0" xfId="120" applyNumberFormat="1" applyFont="1" applyFill="1" applyBorder="1" applyAlignment="1" applyProtection="1">
      <alignment horizontal="right" vertical="center"/>
      <protection/>
    </xf>
    <xf numFmtId="177" fontId="26" fillId="0" borderId="0" xfId="120" applyNumberFormat="1" applyFont="1" applyFill="1" applyBorder="1" applyAlignment="1" applyProtection="1">
      <alignment vertical="center"/>
      <protection/>
    </xf>
    <xf numFmtId="177" fontId="90" fillId="0" borderId="0" xfId="120" applyNumberFormat="1" applyFont="1" applyFill="1" applyBorder="1" applyAlignment="1" applyProtection="1">
      <alignment vertical="center"/>
      <protection/>
    </xf>
    <xf numFmtId="177" fontId="26" fillId="0" borderId="0" xfId="120" applyNumberFormat="1" applyFont="1" applyFill="1" applyBorder="1" applyAlignment="1">
      <alignment vertical="center"/>
      <protection/>
    </xf>
    <xf numFmtId="177" fontId="27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1" fillId="0" borderId="0" xfId="12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>
      <alignment vertical="center"/>
    </xf>
    <xf numFmtId="177" fontId="40" fillId="0" borderId="0" xfId="120" applyNumberFormat="1" applyFont="1" applyFill="1" applyBorder="1" applyAlignment="1" applyProtection="1">
      <alignment horizontal="right" vertical="center"/>
      <protection/>
    </xf>
    <xf numFmtId="177" fontId="40" fillId="0" borderId="0" xfId="120" applyNumberFormat="1" applyFont="1" applyFill="1" applyBorder="1" applyAlignment="1">
      <alignment vertical="center"/>
      <protection/>
    </xf>
    <xf numFmtId="177" fontId="40" fillId="0" borderId="0" xfId="120" applyNumberFormat="1" applyFont="1" applyFill="1" applyBorder="1" applyAlignment="1">
      <alignment horizontal="right" vertical="center"/>
      <protection/>
    </xf>
    <xf numFmtId="177" fontId="40" fillId="0" borderId="0" xfId="0" applyNumberFormat="1" applyFont="1" applyFill="1" applyBorder="1" applyAlignment="1">
      <alignment vertical="center"/>
    </xf>
    <xf numFmtId="177" fontId="40" fillId="0" borderId="0" xfId="0" applyNumberFormat="1" applyFont="1" applyFill="1" applyAlignment="1">
      <alignment vertical="center"/>
    </xf>
    <xf numFmtId="177" fontId="11" fillId="0" borderId="0" xfId="120" applyNumberFormat="1" applyFont="1" applyFill="1" applyBorder="1" applyAlignment="1">
      <alignment vertical="center"/>
      <protection/>
    </xf>
    <xf numFmtId="177" fontId="40" fillId="0" borderId="0" xfId="120" applyNumberFormat="1" applyFont="1" applyFill="1" applyBorder="1" applyAlignment="1" applyProtection="1">
      <alignment vertical="center"/>
      <protection/>
    </xf>
    <xf numFmtId="177" fontId="10" fillId="0" borderId="17" xfId="119" applyNumberFormat="1" applyFont="1" applyFill="1" applyBorder="1" applyAlignment="1">
      <alignment vertical="center"/>
      <protection/>
    </xf>
    <xf numFmtId="177" fontId="91" fillId="0" borderId="0" xfId="117" applyNumberFormat="1" applyFont="1" applyFill="1" applyAlignment="1">
      <alignment vertical="center"/>
      <protection/>
    </xf>
    <xf numFmtId="177" fontId="87" fillId="0" borderId="0" xfId="118" applyNumberFormat="1" applyFont="1" applyFill="1" applyAlignment="1">
      <alignment horizontal="right" vertical="center"/>
      <protection/>
    </xf>
    <xf numFmtId="177" fontId="87" fillId="0" borderId="0" xfId="118" applyNumberFormat="1" applyFont="1" applyFill="1" applyAlignment="1">
      <alignment vertical="center"/>
      <protection/>
    </xf>
    <xf numFmtId="176" fontId="91" fillId="0" borderId="0" xfId="116" applyNumberFormat="1" applyFont="1" applyFill="1" applyAlignment="1">
      <alignment vertical="center"/>
      <protection/>
    </xf>
    <xf numFmtId="0" fontId="92" fillId="0" borderId="0" xfId="0" applyFont="1" applyFill="1" applyAlignment="1">
      <alignment vertical="center" shrinkToFit="1"/>
    </xf>
    <xf numFmtId="177" fontId="91" fillId="0" borderId="0" xfId="119" applyNumberFormat="1" applyFont="1" applyFill="1" applyAlignment="1">
      <alignment vertical="center"/>
      <protection/>
    </xf>
    <xf numFmtId="177" fontId="91" fillId="0" borderId="0" xfId="119" applyNumberFormat="1" applyFont="1" applyFill="1" applyBorder="1" applyAlignment="1">
      <alignment vertical="center"/>
      <protection/>
    </xf>
    <xf numFmtId="177" fontId="91" fillId="0" borderId="0" xfId="120" applyNumberFormat="1" applyFont="1" applyFill="1" applyBorder="1" applyAlignment="1">
      <alignment vertical="center"/>
      <protection/>
    </xf>
    <xf numFmtId="177" fontId="91" fillId="0" borderId="0" xfId="0" applyNumberFormat="1" applyFont="1" applyFill="1" applyBorder="1" applyAlignment="1">
      <alignment vertical="center"/>
    </xf>
    <xf numFmtId="177" fontId="91" fillId="0" borderId="0" xfId="0" applyNumberFormat="1" applyFont="1" applyFill="1" applyAlignment="1">
      <alignment vertical="center"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vertical="center"/>
      <protection locked="0"/>
    </xf>
    <xf numFmtId="189" fontId="10" fillId="0" borderId="0" xfId="116" applyNumberFormat="1" applyFont="1" applyFill="1" applyBorder="1" applyAlignment="1" applyProtection="1">
      <alignment vertical="center"/>
      <protection locked="0"/>
    </xf>
    <xf numFmtId="176" fontId="91" fillId="0" borderId="0" xfId="116" applyNumberFormat="1" applyFont="1" applyFill="1" applyBorder="1" applyAlignment="1">
      <alignment horizontal="right" vertical="center"/>
      <protection/>
    </xf>
    <xf numFmtId="177" fontId="91" fillId="0" borderId="17" xfId="120" applyNumberFormat="1" applyFont="1" applyFill="1" applyBorder="1" applyAlignment="1">
      <alignment vertical="center"/>
      <protection/>
    </xf>
    <xf numFmtId="186" fontId="91" fillId="0" borderId="0" xfId="120" applyNumberFormat="1" applyFont="1" applyFill="1" applyBorder="1" applyAlignment="1" applyProtection="1">
      <alignment horizontal="right" vertical="center"/>
      <protection/>
    </xf>
    <xf numFmtId="186" fontId="91" fillId="0" borderId="0" xfId="120" applyNumberFormat="1" applyFont="1" applyFill="1" applyBorder="1" applyAlignment="1">
      <alignment vertical="center"/>
      <protection/>
    </xf>
    <xf numFmtId="177" fontId="10" fillId="0" borderId="17" xfId="120" applyNumberFormat="1" applyFont="1" applyFill="1" applyBorder="1" applyAlignment="1">
      <alignment vertical="center"/>
      <protection/>
    </xf>
    <xf numFmtId="177" fontId="26" fillId="0" borderId="17" xfId="120" applyNumberFormat="1" applyFont="1" applyFill="1" applyBorder="1" applyAlignment="1" applyProtection="1">
      <alignment horizontal="right" vertical="center"/>
      <protection/>
    </xf>
    <xf numFmtId="186" fontId="26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20" applyNumberFormat="1" applyFont="1" applyFill="1" applyBorder="1" applyAlignment="1" applyProtection="1">
      <alignment horizontal="left" vertical="center"/>
      <protection/>
    </xf>
    <xf numFmtId="177" fontId="11" fillId="0" borderId="0" xfId="120" applyNumberFormat="1" applyFont="1" applyFill="1" applyBorder="1" applyAlignment="1" applyProtection="1">
      <alignment horizontal="right" vertical="center" shrinkToFit="1"/>
      <protection/>
    </xf>
    <xf numFmtId="177" fontId="11" fillId="0" borderId="17" xfId="120" applyNumberFormat="1" applyFont="1" applyFill="1" applyBorder="1" applyAlignment="1" applyProtection="1">
      <alignment horizontal="right" vertical="center"/>
      <protection/>
    </xf>
    <xf numFmtId="177" fontId="11" fillId="0" borderId="0" xfId="120" applyNumberFormat="1" applyFont="1" applyFill="1" applyBorder="1" applyAlignment="1">
      <alignment horizontal="right" vertical="center"/>
      <protection/>
    </xf>
    <xf numFmtId="186" fontId="11" fillId="0" borderId="0" xfId="120" applyNumberFormat="1" applyFont="1" applyFill="1" applyBorder="1" applyAlignment="1" applyProtection="1">
      <alignment horizontal="right" vertical="center"/>
      <protection/>
    </xf>
    <xf numFmtId="177" fontId="40" fillId="0" borderId="17" xfId="120" applyNumberFormat="1" applyFont="1" applyFill="1" applyBorder="1" applyAlignment="1">
      <alignment horizontal="right" vertical="center"/>
      <protection/>
    </xf>
    <xf numFmtId="186" fontId="40" fillId="0" borderId="0" xfId="120" applyNumberFormat="1" applyFont="1" applyFill="1" applyBorder="1" applyAlignment="1">
      <alignment horizontal="right" vertical="center"/>
      <protection/>
    </xf>
    <xf numFmtId="186" fontId="40" fillId="0" borderId="0" xfId="120" applyNumberFormat="1" applyFont="1" applyFill="1" applyBorder="1" applyAlignment="1" applyProtection="1">
      <alignment horizontal="right" vertical="center"/>
      <protection/>
    </xf>
    <xf numFmtId="187" fontId="40" fillId="0" borderId="0" xfId="120" applyNumberFormat="1" applyFont="1" applyFill="1" applyBorder="1" applyAlignment="1" applyProtection="1">
      <alignment vertical="center"/>
      <protection/>
    </xf>
    <xf numFmtId="177" fontId="11" fillId="0" borderId="0" xfId="120" applyNumberFormat="1" applyFont="1" applyFill="1" applyBorder="1" applyAlignment="1" applyProtection="1">
      <alignment horizontal="right" vertical="center"/>
      <protection/>
    </xf>
    <xf numFmtId="177" fontId="11" fillId="0" borderId="17" xfId="120" applyNumberFormat="1" applyFont="1" applyFill="1" applyBorder="1" applyAlignment="1">
      <alignment horizontal="right" vertical="center"/>
      <protection/>
    </xf>
    <xf numFmtId="186" fontId="11" fillId="0" borderId="0" xfId="120" applyNumberFormat="1" applyFont="1" applyFill="1" applyBorder="1" applyAlignment="1">
      <alignment horizontal="right" vertical="center"/>
      <protection/>
    </xf>
    <xf numFmtId="177" fontId="40" fillId="0" borderId="17" xfId="120" applyNumberFormat="1" applyFont="1" applyFill="1" applyBorder="1" applyAlignment="1" applyProtection="1">
      <alignment horizontal="right" vertical="center"/>
      <protection/>
    </xf>
    <xf numFmtId="186" fontId="40" fillId="0" borderId="0" xfId="120" applyNumberFormat="1" applyFont="1" applyFill="1" applyBorder="1" applyAlignment="1">
      <alignment vertical="center"/>
      <protection/>
    </xf>
    <xf numFmtId="177" fontId="91" fillId="0" borderId="0" xfId="120" applyNumberFormat="1" applyFont="1" applyFill="1" applyBorder="1" applyAlignment="1" applyProtection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 shrinkToFit="1"/>
      <protection locked="0"/>
    </xf>
    <xf numFmtId="186" fontId="26" fillId="0" borderId="0" xfId="120" applyNumberFormat="1" applyFont="1" applyFill="1" applyBorder="1" applyAlignment="1" applyProtection="1">
      <alignment vertical="center"/>
      <protection/>
    </xf>
    <xf numFmtId="176" fontId="10" fillId="0" borderId="22" xfId="115" applyNumberFormat="1" applyFont="1" applyFill="1" applyBorder="1" applyAlignment="1" applyProtection="1">
      <alignment horizontal="center" vertical="center" shrinkToFit="1"/>
      <protection/>
    </xf>
    <xf numFmtId="189" fontId="91" fillId="0" borderId="0" xfId="120" applyNumberFormat="1" applyFont="1" applyFill="1" applyBorder="1" applyAlignment="1">
      <alignment vertical="center"/>
      <protection/>
    </xf>
    <xf numFmtId="177" fontId="10" fillId="0" borderId="17" xfId="119" applyNumberFormat="1" applyFont="1" applyFill="1" applyBorder="1" applyAlignment="1" applyProtection="1">
      <alignment vertical="center"/>
      <protection/>
    </xf>
    <xf numFmtId="176" fontId="93" fillId="0" borderId="0" xfId="116" applyNumberFormat="1" applyFont="1" applyFill="1" applyBorder="1" applyAlignment="1">
      <alignment horizontal="right" vertical="center"/>
      <protection/>
    </xf>
    <xf numFmtId="177" fontId="91" fillId="0" borderId="17" xfId="119" applyNumberFormat="1" applyFont="1" applyFill="1" applyBorder="1" applyAlignment="1" applyProtection="1">
      <alignment vertical="center"/>
      <protection/>
    </xf>
    <xf numFmtId="177" fontId="91" fillId="0" borderId="0" xfId="119" applyNumberFormat="1" applyFont="1" applyFill="1" applyBorder="1" applyAlignment="1" applyProtection="1">
      <alignment vertical="center"/>
      <protection/>
    </xf>
    <xf numFmtId="178" fontId="91" fillId="0" borderId="0" xfId="119" applyNumberFormat="1" applyFont="1" applyFill="1" applyBorder="1" applyAlignment="1" applyProtection="1">
      <alignment vertical="center"/>
      <protection/>
    </xf>
    <xf numFmtId="177" fontId="87" fillId="0" borderId="17" xfId="119" applyNumberFormat="1" applyFont="1" applyFill="1" applyBorder="1" applyAlignment="1">
      <alignment vertical="center"/>
      <protection/>
    </xf>
    <xf numFmtId="177" fontId="10" fillId="0" borderId="17" xfId="0" applyNumberFormat="1" applyFont="1" applyFill="1" applyBorder="1" applyAlignment="1" applyProtection="1">
      <alignment vertical="center"/>
      <protection/>
    </xf>
    <xf numFmtId="177" fontId="91" fillId="0" borderId="17" xfId="0" applyNumberFormat="1" applyFont="1" applyFill="1" applyBorder="1" applyAlignment="1" applyProtection="1">
      <alignment vertical="center"/>
      <protection/>
    </xf>
    <xf numFmtId="177" fontId="91" fillId="0" borderId="0" xfId="0" applyNumberFormat="1" applyFont="1" applyFill="1" applyBorder="1" applyAlignment="1" applyProtection="1">
      <alignment vertical="center"/>
      <protection/>
    </xf>
    <xf numFmtId="178" fontId="91" fillId="0" borderId="0" xfId="0" applyNumberFormat="1" applyFont="1" applyFill="1" applyBorder="1" applyAlignment="1" applyProtection="1">
      <alignment vertical="center"/>
      <protection/>
    </xf>
    <xf numFmtId="177" fontId="87" fillId="0" borderId="17" xfId="0" applyNumberFormat="1" applyFont="1" applyFill="1" applyBorder="1" applyAlignment="1" applyProtection="1">
      <alignment vertical="center"/>
      <protection/>
    </xf>
    <xf numFmtId="176" fontId="88" fillId="0" borderId="17" xfId="116" applyNumberFormat="1" applyFont="1" applyFill="1" applyBorder="1" applyAlignment="1">
      <alignment horizontal="right" vertical="center"/>
      <protection/>
    </xf>
    <xf numFmtId="176" fontId="16" fillId="0" borderId="17" xfId="116" applyNumberFormat="1" applyFont="1" applyFill="1" applyBorder="1" applyAlignment="1">
      <alignment vertical="center"/>
      <protection/>
    </xf>
    <xf numFmtId="177" fontId="10" fillId="0" borderId="18" xfId="117" applyNumberFormat="1" applyFont="1" applyFill="1" applyBorder="1" applyAlignment="1" applyProtection="1">
      <alignment horizontal="center" vertical="center"/>
      <protection/>
    </xf>
    <xf numFmtId="177" fontId="10" fillId="0" borderId="17" xfId="117" applyNumberFormat="1" applyFont="1" applyFill="1" applyBorder="1" applyAlignment="1">
      <alignment vertical="center"/>
      <protection/>
    </xf>
    <xf numFmtId="177" fontId="10" fillId="0" borderId="17" xfId="118" applyNumberFormat="1" applyFont="1" applyFill="1" applyBorder="1" applyAlignment="1">
      <alignment vertical="center"/>
      <protection/>
    </xf>
    <xf numFmtId="189" fontId="16" fillId="0" borderId="0" xfId="116" applyNumberFormat="1" applyFont="1" applyFill="1" applyBorder="1" applyAlignment="1" applyProtection="1">
      <alignment vertical="center"/>
      <protection locked="0"/>
    </xf>
    <xf numFmtId="177" fontId="10" fillId="0" borderId="0" xfId="118" applyNumberFormat="1" applyFont="1" applyFill="1" applyAlignment="1" applyProtection="1">
      <alignment horizontal="center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176" fontId="15" fillId="0" borderId="17" xfId="116" applyNumberFormat="1" applyFont="1" applyFill="1" applyBorder="1" applyAlignment="1" applyProtection="1">
      <alignment horizontal="right" vertical="center"/>
      <protection locked="0"/>
    </xf>
    <xf numFmtId="176" fontId="19" fillId="0" borderId="17" xfId="116" applyNumberFormat="1" applyFont="1" applyFill="1" applyBorder="1" applyAlignment="1" applyProtection="1">
      <alignment horizontal="right" vertical="center"/>
      <protection/>
    </xf>
    <xf numFmtId="176" fontId="19" fillId="0" borderId="0" xfId="116" applyNumberFormat="1" applyFont="1" applyFill="1" applyBorder="1" applyAlignment="1" applyProtection="1">
      <alignment horizontal="right" vertical="center"/>
      <protection/>
    </xf>
    <xf numFmtId="176" fontId="15" fillId="0" borderId="0" xfId="116" applyNumberFormat="1" applyFont="1" applyFill="1" applyBorder="1" applyAlignment="1">
      <alignment/>
      <protection/>
    </xf>
    <xf numFmtId="176" fontId="19" fillId="0" borderId="17" xfId="116" applyNumberFormat="1" applyFont="1" applyFill="1" applyBorder="1" applyAlignment="1" applyProtection="1">
      <alignment horizontal="right"/>
      <protection/>
    </xf>
    <xf numFmtId="176" fontId="19" fillId="0" borderId="0" xfId="116" applyNumberFormat="1" applyFont="1" applyFill="1" applyBorder="1" applyAlignment="1" applyProtection="1">
      <alignment horizontal="right"/>
      <protection/>
    </xf>
    <xf numFmtId="176" fontId="15" fillId="0" borderId="17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/>
      <protection locked="0"/>
    </xf>
    <xf numFmtId="176" fontId="15" fillId="0" borderId="0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left" vertical="center"/>
      <protection/>
    </xf>
    <xf numFmtId="176" fontId="41" fillId="0" borderId="0" xfId="116" applyNumberFormat="1" applyFont="1" applyFill="1" applyAlignment="1">
      <alignment vertical="center"/>
      <protection/>
    </xf>
    <xf numFmtId="176" fontId="41" fillId="0" borderId="0" xfId="116" applyNumberFormat="1" applyFont="1" applyFill="1" applyBorder="1" applyAlignment="1" applyProtection="1">
      <alignment horizontal="center" vertical="center"/>
      <protection/>
    </xf>
    <xf numFmtId="176" fontId="41" fillId="0" borderId="0" xfId="116" applyNumberFormat="1" applyFont="1" applyFill="1" applyBorder="1" applyAlignment="1">
      <alignment vertical="center"/>
      <protection/>
    </xf>
    <xf numFmtId="176" fontId="41" fillId="0" borderId="0" xfId="116" applyNumberFormat="1" applyFont="1" applyFill="1" applyBorder="1" applyAlignment="1" applyProtection="1">
      <alignment horizontal="right" vertical="center"/>
      <protection locked="0"/>
    </xf>
    <xf numFmtId="176" fontId="42" fillId="0" borderId="0" xfId="116" applyNumberFormat="1" applyFont="1" applyFill="1" applyBorder="1" applyAlignment="1">
      <alignment horizontal="right" vertical="center"/>
      <protection/>
    </xf>
    <xf numFmtId="176" fontId="94" fillId="0" borderId="0" xfId="116" applyNumberFormat="1" applyFont="1" applyFill="1" applyBorder="1" applyAlignment="1">
      <alignment vertical="center"/>
      <protection/>
    </xf>
    <xf numFmtId="176" fontId="42" fillId="0" borderId="0" xfId="115" applyNumberFormat="1" applyFont="1" applyFill="1" applyBorder="1" applyAlignment="1" applyProtection="1">
      <alignment horizontal="distributed"/>
      <protection/>
    </xf>
    <xf numFmtId="176" fontId="41" fillId="0" borderId="0" xfId="115" applyNumberFormat="1" applyFont="1" applyFill="1" applyBorder="1" applyAlignment="1" applyProtection="1">
      <alignment horizontal="right"/>
      <protection/>
    </xf>
    <xf numFmtId="176" fontId="41" fillId="0" borderId="0" xfId="115" applyNumberFormat="1" applyFont="1" applyFill="1" applyBorder="1" applyAlignment="1" applyProtection="1">
      <alignment horizontal="distributed"/>
      <protection/>
    </xf>
    <xf numFmtId="176" fontId="41" fillId="0" borderId="13" xfId="116" applyNumberFormat="1" applyFont="1" applyFill="1" applyBorder="1" applyAlignment="1">
      <alignment vertical="center"/>
      <protection/>
    </xf>
    <xf numFmtId="176" fontId="41" fillId="0" borderId="0" xfId="116" applyNumberFormat="1" applyFont="1" applyFill="1" applyBorder="1" applyAlignment="1" applyProtection="1">
      <alignment vertical="center"/>
      <protection locked="0"/>
    </xf>
    <xf numFmtId="176" fontId="41" fillId="0" borderId="23" xfId="115" applyNumberFormat="1" applyFont="1" applyFill="1" applyBorder="1" applyAlignment="1">
      <alignment vertical="center"/>
      <protection/>
    </xf>
    <xf numFmtId="176" fontId="41" fillId="0" borderId="20" xfId="115" applyNumberFormat="1" applyFont="1" applyFill="1" applyBorder="1" applyAlignment="1">
      <alignment vertical="center"/>
      <protection/>
    </xf>
    <xf numFmtId="176" fontId="41" fillId="0" borderId="0" xfId="115" applyNumberFormat="1" applyFont="1" applyFill="1" applyBorder="1" applyAlignment="1">
      <alignment vertical="center"/>
      <protection/>
    </xf>
    <xf numFmtId="176" fontId="42" fillId="0" borderId="0" xfId="115" applyNumberFormat="1" applyFont="1" applyFill="1" applyBorder="1" applyAlignment="1">
      <alignment vertical="center"/>
      <protection/>
    </xf>
    <xf numFmtId="176" fontId="41" fillId="0" borderId="17" xfId="115" applyNumberFormat="1" applyFont="1" applyFill="1" applyBorder="1" applyAlignment="1">
      <alignment vertical="center"/>
      <protection/>
    </xf>
    <xf numFmtId="176" fontId="94" fillId="0" borderId="17" xfId="115" applyNumberFormat="1" applyFont="1" applyFill="1" applyBorder="1" applyAlignment="1">
      <alignment vertical="center"/>
      <protection/>
    </xf>
    <xf numFmtId="176" fontId="94" fillId="0" borderId="0" xfId="115" applyNumberFormat="1" applyFont="1" applyFill="1" applyBorder="1" applyAlignment="1">
      <alignment vertical="center"/>
      <protection/>
    </xf>
    <xf numFmtId="176" fontId="42" fillId="0" borderId="17" xfId="115" applyNumberFormat="1" applyFont="1" applyFill="1" applyBorder="1" applyAlignment="1" applyProtection="1">
      <alignment horizontal="distributed"/>
      <protection/>
    </xf>
    <xf numFmtId="176" fontId="42" fillId="0" borderId="0" xfId="115" applyNumberFormat="1" applyFont="1" applyFill="1" applyBorder="1" applyAlignment="1">
      <alignment/>
      <protection/>
    </xf>
    <xf numFmtId="176" fontId="41" fillId="0" borderId="17" xfId="115" applyNumberFormat="1" applyFont="1" applyFill="1" applyBorder="1" applyAlignment="1" applyProtection="1">
      <alignment horizontal="left"/>
      <protection/>
    </xf>
    <xf numFmtId="176" fontId="41" fillId="0" borderId="0" xfId="115" applyNumberFormat="1" applyFont="1" applyFill="1" applyBorder="1" applyAlignment="1">
      <alignment/>
      <protection/>
    </xf>
    <xf numFmtId="176" fontId="41" fillId="0" borderId="17" xfId="115" applyNumberFormat="1" applyFont="1" applyFill="1" applyBorder="1" applyAlignment="1" applyProtection="1">
      <alignment horizontal="distributed"/>
      <protection/>
    </xf>
    <xf numFmtId="176" fontId="41" fillId="0" borderId="16" xfId="116" applyNumberFormat="1" applyFont="1" applyFill="1" applyBorder="1" applyAlignment="1">
      <alignment vertical="center"/>
      <protection/>
    </xf>
    <xf numFmtId="176" fontId="42" fillId="0" borderId="0" xfId="116" applyNumberFormat="1" applyFont="1" applyFill="1" applyBorder="1" applyAlignment="1" applyProtection="1">
      <alignment vertical="center"/>
      <protection locked="0"/>
    </xf>
    <xf numFmtId="176" fontId="41" fillId="0" borderId="0" xfId="115" applyNumberFormat="1" applyFont="1" applyFill="1" applyBorder="1" applyAlignment="1">
      <alignment horizontal="right"/>
      <protection/>
    </xf>
    <xf numFmtId="176" fontId="41" fillId="0" borderId="0" xfId="115" applyNumberFormat="1" applyFont="1" applyFill="1" applyBorder="1" applyAlignment="1">
      <alignment horizontal="left"/>
      <protection/>
    </xf>
    <xf numFmtId="176" fontId="41" fillId="0" borderId="22" xfId="116" applyNumberFormat="1" applyFont="1" applyFill="1" applyBorder="1" applyAlignment="1">
      <alignment vertical="center"/>
      <protection/>
    </xf>
    <xf numFmtId="176" fontId="95" fillId="0" borderId="0" xfId="116" applyNumberFormat="1" applyFont="1" applyFill="1" applyBorder="1" applyAlignment="1">
      <alignment vertical="center"/>
      <protection/>
    </xf>
    <xf numFmtId="176" fontId="95" fillId="0" borderId="0" xfId="116" applyNumberFormat="1" applyFont="1" applyFill="1" applyBorder="1" applyAlignment="1">
      <alignment horizontal="right" vertical="center"/>
      <protection/>
    </xf>
    <xf numFmtId="176" fontId="41" fillId="0" borderId="22" xfId="116" applyNumberFormat="1" applyFont="1" applyFill="1" applyBorder="1" applyAlignment="1">
      <alignment horizontal="center" vertical="center"/>
      <protection/>
    </xf>
    <xf numFmtId="176" fontId="94" fillId="0" borderId="22" xfId="116" applyNumberFormat="1" applyFont="1" applyFill="1" applyBorder="1" applyAlignment="1">
      <alignment vertical="center"/>
      <protection/>
    </xf>
    <xf numFmtId="176" fontId="42" fillId="0" borderId="22" xfId="115" applyNumberFormat="1" applyFont="1" applyFill="1" applyBorder="1" applyAlignment="1" applyProtection="1">
      <alignment horizontal="distributed"/>
      <protection/>
    </xf>
    <xf numFmtId="176" fontId="41" fillId="0" borderId="22" xfId="115" applyNumberFormat="1" applyFont="1" applyFill="1" applyBorder="1" applyAlignment="1" applyProtection="1">
      <alignment horizontal="right"/>
      <protection/>
    </xf>
    <xf numFmtId="176" fontId="41" fillId="0" borderId="22" xfId="115" applyNumberFormat="1" applyFont="1" applyFill="1" applyBorder="1" applyAlignment="1" applyProtection="1">
      <alignment horizontal="distributed"/>
      <protection/>
    </xf>
    <xf numFmtId="176" fontId="41" fillId="0" borderId="15" xfId="116" applyNumberFormat="1" applyFont="1" applyFill="1" applyBorder="1" applyAlignment="1">
      <alignment vertical="center"/>
      <protection/>
    </xf>
    <xf numFmtId="176" fontId="41" fillId="0" borderId="17" xfId="116" applyNumberFormat="1" applyFont="1" applyFill="1" applyBorder="1" applyAlignment="1" applyProtection="1">
      <alignment horizontal="left" vertical="center"/>
      <protection locked="0"/>
    </xf>
    <xf numFmtId="176" fontId="42" fillId="0" borderId="17" xfId="116" applyNumberFormat="1" applyFont="1" applyFill="1" applyBorder="1" applyAlignment="1">
      <alignment horizontal="left" vertical="center"/>
      <protection/>
    </xf>
    <xf numFmtId="176" fontId="95" fillId="0" borderId="0" xfId="115" applyNumberFormat="1" applyFont="1" applyFill="1" applyBorder="1" applyAlignment="1">
      <alignment vertical="center"/>
      <protection/>
    </xf>
    <xf numFmtId="176" fontId="41" fillId="0" borderId="17" xfId="115" applyNumberFormat="1" applyFont="1" applyFill="1" applyBorder="1" applyAlignment="1">
      <alignment horizontal="center" vertical="center"/>
      <protection/>
    </xf>
    <xf numFmtId="176" fontId="41" fillId="0" borderId="0" xfId="116" applyNumberFormat="1" applyFont="1" applyFill="1" applyBorder="1" applyAlignment="1" applyProtection="1">
      <alignment horizontal="left" vertical="center"/>
      <protection locked="0"/>
    </xf>
    <xf numFmtId="176" fontId="41" fillId="0" borderId="22" xfId="116" applyNumberFormat="1" applyFont="1" applyFill="1" applyBorder="1" applyAlignment="1" applyProtection="1">
      <alignment horizontal="right" vertical="center"/>
      <protection locked="0"/>
    </xf>
    <xf numFmtId="176" fontId="42" fillId="0" borderId="22" xfId="116" applyNumberFormat="1" applyFont="1" applyFill="1" applyBorder="1" applyAlignment="1">
      <alignment horizontal="right" vertical="center"/>
      <protection/>
    </xf>
    <xf numFmtId="176" fontId="95" fillId="0" borderId="22" xfId="116" applyNumberFormat="1" applyFont="1" applyFill="1" applyBorder="1" applyAlignment="1">
      <alignment horizontal="right" vertical="center"/>
      <protection/>
    </xf>
    <xf numFmtId="189" fontId="15" fillId="0" borderId="0" xfId="116" applyNumberFormat="1" applyFont="1" applyFill="1" applyBorder="1" applyAlignment="1" applyProtection="1">
      <alignment vertical="center"/>
      <protection locked="0"/>
    </xf>
    <xf numFmtId="176" fontId="19" fillId="0" borderId="0" xfId="116" applyNumberFormat="1" applyFont="1" applyFill="1" applyBorder="1" applyAlignment="1" applyProtection="1">
      <alignment vertical="center"/>
      <protection/>
    </xf>
    <xf numFmtId="189" fontId="19" fillId="0" borderId="0" xfId="116" applyNumberFormat="1" applyFont="1" applyFill="1" applyBorder="1" applyAlignment="1" applyProtection="1">
      <alignment vertical="center"/>
      <protection/>
    </xf>
    <xf numFmtId="189" fontId="88" fillId="0" borderId="0" xfId="116" applyNumberFormat="1" applyFont="1" applyFill="1" applyBorder="1" applyAlignment="1">
      <alignment vertical="center"/>
      <protection/>
    </xf>
    <xf numFmtId="189" fontId="96" fillId="0" borderId="0" xfId="116" applyNumberFormat="1" applyFont="1" applyFill="1" applyBorder="1" applyAlignment="1" applyProtection="1">
      <alignment vertical="center"/>
      <protection/>
    </xf>
    <xf numFmtId="200" fontId="15" fillId="0" borderId="0" xfId="116" applyNumberFormat="1" applyFont="1" applyFill="1" applyBorder="1" applyAlignment="1">
      <alignment vertical="center"/>
      <protection/>
    </xf>
    <xf numFmtId="176" fontId="97" fillId="0" borderId="0" xfId="116" applyNumberFormat="1" applyFont="1" applyFill="1" applyAlignment="1">
      <alignment vertical="center"/>
      <protection/>
    </xf>
    <xf numFmtId="189" fontId="97" fillId="0" borderId="0" xfId="116" applyNumberFormat="1" applyFont="1" applyFill="1" applyAlignment="1">
      <alignment vertical="center"/>
      <protection/>
    </xf>
    <xf numFmtId="189" fontId="98" fillId="0" borderId="0" xfId="116" applyNumberFormat="1" applyFont="1" applyFill="1" applyBorder="1" applyAlignment="1" applyProtection="1">
      <alignment vertical="center"/>
      <protection/>
    </xf>
    <xf numFmtId="176" fontId="19" fillId="0" borderId="17" xfId="116" applyNumberFormat="1" applyFont="1" applyFill="1" applyBorder="1" applyAlignment="1" applyProtection="1">
      <alignment/>
      <protection/>
    </xf>
    <xf numFmtId="176" fontId="19" fillId="0" borderId="0" xfId="116" applyNumberFormat="1" applyFont="1" applyFill="1" applyBorder="1" applyAlignment="1" applyProtection="1">
      <alignment/>
      <protection/>
    </xf>
    <xf numFmtId="176" fontId="15" fillId="0" borderId="17" xfId="116" applyNumberFormat="1" applyFont="1" applyFill="1" applyBorder="1" applyAlignment="1" applyProtection="1">
      <alignment/>
      <protection/>
    </xf>
    <xf numFmtId="176" fontId="15" fillId="0" borderId="0" xfId="116" applyNumberFormat="1" applyFont="1" applyFill="1" applyBorder="1" applyAlignment="1" applyProtection="1">
      <alignment/>
      <protection locked="0"/>
    </xf>
    <xf numFmtId="176" fontId="19" fillId="0" borderId="0" xfId="116" applyNumberFormat="1" applyFont="1" applyFill="1" applyBorder="1" applyAlignment="1" applyProtection="1">
      <alignment/>
      <protection locked="0"/>
    </xf>
    <xf numFmtId="176" fontId="95" fillId="0" borderId="17" xfId="115" applyNumberFormat="1" applyFont="1" applyFill="1" applyBorder="1" applyAlignment="1">
      <alignment vertical="center"/>
      <protection/>
    </xf>
    <xf numFmtId="176" fontId="15" fillId="0" borderId="17" xfId="116" applyNumberFormat="1" applyFont="1" applyFill="1" applyBorder="1" applyAlignment="1" applyProtection="1">
      <alignment vertical="center"/>
      <protection locked="0"/>
    </xf>
    <xf numFmtId="200" fontId="19" fillId="0" borderId="0" xfId="116" applyNumberFormat="1" applyFont="1" applyFill="1" applyBorder="1" applyAlignment="1" applyProtection="1">
      <alignment vertical="center"/>
      <protection/>
    </xf>
    <xf numFmtId="200" fontId="15" fillId="0" borderId="0" xfId="116" applyNumberFormat="1" applyFont="1" applyFill="1" applyBorder="1" applyAlignment="1" applyProtection="1">
      <alignment vertical="center"/>
      <protection locked="0"/>
    </xf>
    <xf numFmtId="176" fontId="19" fillId="0" borderId="17" xfId="116" applyNumberFormat="1" applyFont="1" applyFill="1" applyBorder="1" applyAlignment="1" applyProtection="1">
      <alignment vertical="center"/>
      <protection/>
    </xf>
    <xf numFmtId="176" fontId="96" fillId="0" borderId="17" xfId="116" applyNumberFormat="1" applyFont="1" applyFill="1" applyBorder="1" applyAlignment="1" applyProtection="1">
      <alignment vertical="center"/>
      <protection/>
    </xf>
    <xf numFmtId="176" fontId="96" fillId="0" borderId="0" xfId="116" applyNumberFormat="1" applyFont="1" applyFill="1" applyBorder="1" applyAlignment="1" applyProtection="1">
      <alignment vertical="center"/>
      <protection/>
    </xf>
    <xf numFmtId="177" fontId="15" fillId="0" borderId="0" xfId="117" applyNumberFormat="1" applyFont="1" applyFill="1" applyAlignment="1" applyProtection="1">
      <alignment horizontal="center" vertical="center"/>
      <protection/>
    </xf>
    <xf numFmtId="177" fontId="15" fillId="0" borderId="0" xfId="117" applyNumberFormat="1" applyFont="1" applyFill="1" applyBorder="1" applyAlignment="1" applyProtection="1" quotePrefix="1">
      <alignment horizontal="left" vertical="center"/>
      <protection/>
    </xf>
    <xf numFmtId="177" fontId="41" fillId="0" borderId="0" xfId="117" applyNumberFormat="1" applyFont="1" applyFill="1" applyBorder="1" applyAlignment="1">
      <alignment horizontal="center" vertical="center"/>
      <protection/>
    </xf>
    <xf numFmtId="177" fontId="41" fillId="0" borderId="13" xfId="117" applyNumberFormat="1" applyFont="1" applyFill="1" applyBorder="1" applyAlignment="1" applyProtection="1">
      <alignment horizontal="left" vertical="center"/>
      <protection/>
    </xf>
    <xf numFmtId="177" fontId="41" fillId="0" borderId="0" xfId="117" applyNumberFormat="1" applyFont="1" applyFill="1" applyBorder="1" applyAlignment="1">
      <alignment vertical="center"/>
      <protection/>
    </xf>
    <xf numFmtId="176" fontId="99" fillId="0" borderId="0" xfId="116" applyNumberFormat="1" applyFont="1" applyFill="1" applyBorder="1" applyAlignment="1">
      <alignment horizontal="right" vertical="center"/>
      <protection/>
    </xf>
    <xf numFmtId="177" fontId="41" fillId="0" borderId="0" xfId="117" applyNumberFormat="1" applyFont="1" applyFill="1" applyBorder="1" applyAlignment="1" applyProtection="1">
      <alignment horizontal="distributed" vertical="center"/>
      <protection/>
    </xf>
    <xf numFmtId="177" fontId="41" fillId="0" borderId="0" xfId="117" applyNumberFormat="1" applyFont="1" applyFill="1" applyBorder="1" applyAlignment="1" applyProtection="1">
      <alignment horizontal="center" vertical="center"/>
      <protection/>
    </xf>
    <xf numFmtId="177" fontId="15" fillId="0" borderId="17" xfId="117" applyNumberFormat="1" applyFont="1" applyFill="1" applyBorder="1" applyAlignment="1" applyProtection="1">
      <alignment vertical="center"/>
      <protection/>
    </xf>
    <xf numFmtId="177" fontId="15" fillId="0" borderId="0" xfId="117" applyNumberFormat="1" applyFont="1" applyFill="1" applyBorder="1" applyAlignment="1" applyProtection="1">
      <alignment vertical="center"/>
      <protection/>
    </xf>
    <xf numFmtId="177" fontId="15" fillId="0" borderId="0" xfId="117" applyNumberFormat="1" applyFont="1" applyFill="1" applyBorder="1" applyAlignment="1" applyProtection="1">
      <alignment horizontal="right" vertical="center"/>
      <protection/>
    </xf>
    <xf numFmtId="177" fontId="15" fillId="0" borderId="0" xfId="117" applyNumberFormat="1" applyFont="1" applyFill="1" applyAlignment="1">
      <alignment horizontal="right" vertical="center"/>
      <protection/>
    </xf>
    <xf numFmtId="177" fontId="100" fillId="0" borderId="17" xfId="117" applyNumberFormat="1" applyFont="1" applyFill="1" applyBorder="1" applyAlignment="1" applyProtection="1">
      <alignment vertical="center"/>
      <protection/>
    </xf>
    <xf numFmtId="177" fontId="100" fillId="0" borderId="0" xfId="117" applyNumberFormat="1" applyFont="1" applyFill="1" applyBorder="1" applyAlignment="1" applyProtection="1">
      <alignment vertical="center"/>
      <protection/>
    </xf>
    <xf numFmtId="177" fontId="88" fillId="0" borderId="17" xfId="118" applyNumberFormat="1" applyFont="1" applyFill="1" applyBorder="1" applyAlignment="1">
      <alignment horizontal="left" vertical="center"/>
      <protection/>
    </xf>
    <xf numFmtId="177" fontId="88" fillId="0" borderId="0" xfId="118" applyNumberFormat="1" applyFont="1" applyFill="1" applyBorder="1" applyAlignment="1">
      <alignment horizontal="left" vertical="center"/>
      <protection/>
    </xf>
    <xf numFmtId="177" fontId="15" fillId="0" borderId="0" xfId="118" applyNumberFormat="1" applyFont="1" applyFill="1" applyBorder="1" applyAlignment="1">
      <alignment horizontal="left" vertical="center"/>
      <protection/>
    </xf>
    <xf numFmtId="177" fontId="15" fillId="0" borderId="0" xfId="117" applyNumberFormat="1" applyFont="1" applyFill="1" applyAlignment="1">
      <alignment vertical="center"/>
      <protection/>
    </xf>
    <xf numFmtId="177" fontId="15" fillId="0" borderId="0" xfId="117" applyNumberFormat="1" applyFont="1" applyFill="1" applyBorder="1" applyAlignment="1" applyProtection="1">
      <alignment vertical="center"/>
      <protection locked="0"/>
    </xf>
    <xf numFmtId="177" fontId="15" fillId="0" borderId="17" xfId="117" applyNumberFormat="1" applyFont="1" applyFill="1" applyBorder="1" applyAlignment="1">
      <alignment vertical="center"/>
      <protection/>
    </xf>
    <xf numFmtId="177" fontId="15" fillId="0" borderId="0" xfId="117" applyNumberFormat="1" applyFont="1" applyFill="1" applyBorder="1" applyAlignment="1">
      <alignment vertical="center"/>
      <protection/>
    </xf>
    <xf numFmtId="177" fontId="15" fillId="0" borderId="0" xfId="117" applyNumberFormat="1" applyFont="1" applyFill="1" applyBorder="1" applyAlignment="1" applyProtection="1">
      <alignment horizontal="left" vertical="center"/>
      <protection locked="0"/>
    </xf>
    <xf numFmtId="177" fontId="15" fillId="0" borderId="0" xfId="118" applyNumberFormat="1" applyFont="1" applyFill="1" applyBorder="1" applyAlignment="1" applyProtection="1">
      <alignment horizontal="left" vertical="center"/>
      <protection/>
    </xf>
    <xf numFmtId="177" fontId="41" fillId="0" borderId="0" xfId="118" applyNumberFormat="1" applyFont="1" applyFill="1" applyBorder="1" applyAlignment="1">
      <alignment vertical="center"/>
      <protection/>
    </xf>
    <xf numFmtId="177" fontId="41" fillId="0" borderId="0" xfId="118" applyNumberFormat="1" applyFont="1" applyFill="1" applyBorder="1" applyAlignment="1" applyProtection="1">
      <alignment horizontal="distributed" vertical="center"/>
      <protection/>
    </xf>
    <xf numFmtId="177" fontId="41" fillId="0" borderId="0" xfId="118" applyNumberFormat="1" applyFont="1" applyFill="1" applyBorder="1" applyAlignment="1" applyProtection="1">
      <alignment horizontal="center" vertical="center"/>
      <protection/>
    </xf>
    <xf numFmtId="177" fontId="41" fillId="0" borderId="13" xfId="118" applyNumberFormat="1" applyFont="1" applyFill="1" applyBorder="1" applyAlignment="1">
      <alignment vertical="center"/>
      <protection/>
    </xf>
    <xf numFmtId="177" fontId="15" fillId="0" borderId="17" xfId="118" applyNumberFormat="1" applyFont="1" applyFill="1" applyBorder="1" applyAlignment="1" applyProtection="1">
      <alignment vertical="center"/>
      <protection/>
    </xf>
    <xf numFmtId="177" fontId="15" fillId="0" borderId="0" xfId="118" applyNumberFormat="1" applyFont="1" applyFill="1" applyBorder="1" applyAlignment="1" applyProtection="1">
      <alignment vertical="center"/>
      <protection/>
    </xf>
    <xf numFmtId="177" fontId="15" fillId="0" borderId="0" xfId="118" applyNumberFormat="1" applyFont="1" applyFill="1" applyBorder="1" applyAlignment="1">
      <alignment vertical="center"/>
      <protection/>
    </xf>
    <xf numFmtId="177" fontId="19" fillId="0" borderId="17" xfId="118" applyNumberFormat="1" applyFont="1" applyFill="1" applyBorder="1" applyAlignment="1" applyProtection="1">
      <alignment vertical="center"/>
      <protection/>
    </xf>
    <xf numFmtId="177" fontId="19" fillId="0" borderId="0" xfId="118" applyNumberFormat="1" applyFont="1" applyFill="1" applyBorder="1" applyAlignment="1" applyProtection="1">
      <alignment vertical="center"/>
      <protection/>
    </xf>
    <xf numFmtId="177" fontId="15" fillId="0" borderId="17" xfId="118" applyNumberFormat="1" applyFont="1" applyFill="1" applyBorder="1" applyAlignment="1">
      <alignment horizontal="left" vertical="center"/>
      <protection/>
    </xf>
    <xf numFmtId="177" fontId="15" fillId="0" borderId="0" xfId="118" applyNumberFormat="1" applyFont="1" applyFill="1" applyBorder="1" applyAlignment="1" applyProtection="1">
      <alignment vertical="center"/>
      <protection locked="0"/>
    </xf>
    <xf numFmtId="176" fontId="95" fillId="0" borderId="22" xfId="116" applyNumberFormat="1" applyFont="1" applyFill="1" applyBorder="1" applyAlignment="1">
      <alignment vertical="center"/>
      <protection/>
    </xf>
    <xf numFmtId="176" fontId="15" fillId="0" borderId="22" xfId="116" applyNumberFormat="1" applyFont="1" applyFill="1" applyBorder="1" applyAlignment="1" applyProtection="1">
      <alignment horizontal="right" vertical="center"/>
      <protection locked="0"/>
    </xf>
    <xf numFmtId="176" fontId="19" fillId="0" borderId="22" xfId="116" applyNumberFormat="1" applyFont="1" applyFill="1" applyBorder="1" applyAlignment="1" applyProtection="1">
      <alignment horizontal="right" vertical="center"/>
      <protection/>
    </xf>
    <xf numFmtId="176" fontId="19" fillId="0" borderId="22" xfId="116" applyNumberFormat="1" applyFont="1" applyFill="1" applyBorder="1" applyAlignment="1" applyProtection="1">
      <alignment horizontal="right"/>
      <protection/>
    </xf>
    <xf numFmtId="176" fontId="15" fillId="0" borderId="22" xfId="116" applyNumberFormat="1" applyFont="1" applyFill="1" applyBorder="1" applyAlignment="1" applyProtection="1">
      <alignment horizontal="right"/>
      <protection/>
    </xf>
    <xf numFmtId="176" fontId="42" fillId="0" borderId="0" xfId="116" applyNumberFormat="1" applyFont="1" applyFill="1" applyBorder="1" applyAlignment="1">
      <alignment horizontal="left" vertical="center"/>
      <protection/>
    </xf>
    <xf numFmtId="176" fontId="100" fillId="0" borderId="17" xfId="116" applyNumberFormat="1" applyFont="1" applyFill="1" applyBorder="1" applyAlignment="1" applyProtection="1">
      <alignment horizontal="right" vertical="center"/>
      <protection/>
    </xf>
    <xf numFmtId="176" fontId="100" fillId="0" borderId="0" xfId="116" applyNumberFormat="1" applyFont="1" applyFill="1" applyBorder="1" applyAlignment="1" applyProtection="1">
      <alignment horizontal="right" vertical="center"/>
      <protection/>
    </xf>
    <xf numFmtId="176" fontId="15" fillId="0" borderId="0" xfId="116" applyNumberFormat="1" applyFont="1" applyFill="1" applyBorder="1" applyAlignment="1" applyProtection="1">
      <alignment horizontal="right" vertical="center"/>
      <protection/>
    </xf>
    <xf numFmtId="200" fontId="100" fillId="0" borderId="0" xfId="116" applyNumberFormat="1" applyFont="1" applyFill="1" applyBorder="1" applyAlignment="1">
      <alignment/>
      <protection/>
    </xf>
    <xf numFmtId="200" fontId="15" fillId="0" borderId="0" xfId="116" applyNumberFormat="1" applyFont="1" applyFill="1" applyBorder="1" applyAlignment="1">
      <alignment/>
      <protection/>
    </xf>
    <xf numFmtId="200" fontId="100" fillId="0" borderId="0" xfId="116" applyNumberFormat="1" applyFont="1" applyFill="1" applyBorder="1" applyAlignment="1" applyProtection="1">
      <alignment/>
      <protection locked="0"/>
    </xf>
    <xf numFmtId="200" fontId="15" fillId="0" borderId="0" xfId="116" applyNumberFormat="1" applyFont="1" applyFill="1" applyBorder="1" applyAlignment="1" applyProtection="1">
      <alignment/>
      <protection locked="0"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6" fontId="41" fillId="0" borderId="13" xfId="116" applyNumberFormat="1" applyFont="1" applyFill="1" applyBorder="1" applyAlignment="1" applyProtection="1">
      <alignment horizontal="center" vertical="center"/>
      <protection/>
    </xf>
    <xf numFmtId="176" fontId="41" fillId="0" borderId="20" xfId="116" applyNumberFormat="1" applyFont="1" applyFill="1" applyBorder="1" applyAlignment="1" applyProtection="1">
      <alignment horizontal="center" vertical="center"/>
      <protection/>
    </xf>
    <xf numFmtId="37" fontId="42" fillId="0" borderId="0" xfId="115" applyFont="1" applyFill="1" applyBorder="1" applyAlignment="1">
      <alignment horizontal="right"/>
      <protection/>
    </xf>
    <xf numFmtId="176" fontId="42" fillId="0" borderId="0" xfId="115" applyNumberFormat="1" applyFont="1" applyFill="1" applyBorder="1" applyAlignment="1" applyProtection="1">
      <alignment horizontal="right"/>
      <protection/>
    </xf>
    <xf numFmtId="176" fontId="42" fillId="0" borderId="0" xfId="115" applyNumberFormat="1" applyFont="1" applyFill="1" applyBorder="1" applyAlignment="1">
      <alignment horizontal="right"/>
      <protection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 shrinkToFit="1"/>
      <protection/>
    </xf>
    <xf numFmtId="176" fontId="11" fillId="0" borderId="25" xfId="116" applyNumberFormat="1" applyFont="1" applyFill="1" applyBorder="1" applyAlignment="1" applyProtection="1">
      <alignment horizontal="center" vertical="center" shrinkToFit="1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  <xf numFmtId="177" fontId="10" fillId="0" borderId="26" xfId="118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27" xfId="116" applyNumberFormat="1" applyFont="1" applyFill="1" applyBorder="1" applyAlignment="1" applyProtection="1">
      <alignment horizontal="center" vertical="center"/>
      <protection/>
    </xf>
    <xf numFmtId="176" fontId="10" fillId="0" borderId="23" xfId="116" applyNumberFormat="1" applyFont="1" applyFill="1" applyBorder="1" applyAlignment="1" applyProtection="1">
      <alignment horizontal="center" vertical="center" wrapText="1"/>
      <protection/>
    </xf>
    <xf numFmtId="176" fontId="10" fillId="0" borderId="17" xfId="116" applyNumberFormat="1" applyFont="1" applyFill="1" applyBorder="1" applyAlignment="1" applyProtection="1">
      <alignment horizontal="center" vertical="center" wrapText="1"/>
      <protection/>
    </xf>
    <xf numFmtId="176" fontId="10" fillId="0" borderId="16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 shrinkToFit="1"/>
      <protection/>
    </xf>
    <xf numFmtId="176" fontId="11" fillId="0" borderId="27" xfId="116" applyNumberFormat="1" applyFont="1" applyFill="1" applyBorder="1" applyAlignment="1" applyProtection="1">
      <alignment horizontal="center" vertical="center" shrinkToFit="1"/>
      <protection/>
    </xf>
    <xf numFmtId="176" fontId="15" fillId="0" borderId="0" xfId="116" applyNumberFormat="1" applyFont="1" applyFill="1" applyBorder="1" applyAlignment="1">
      <alignment horizontal="right" vertical="center"/>
      <protection/>
    </xf>
    <xf numFmtId="176" fontId="10" fillId="0" borderId="28" xfId="116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176" fontId="12" fillId="0" borderId="3" xfId="116" applyNumberFormat="1" applyFont="1" applyFill="1" applyBorder="1" applyAlignment="1">
      <alignment horizontal="center" vertical="center" wrapText="1"/>
      <protection/>
    </xf>
    <xf numFmtId="0" fontId="22" fillId="0" borderId="3" xfId="0" applyFont="1" applyFill="1" applyBorder="1" applyAlignment="1">
      <alignment horizontal="center" vertical="center" wrapText="1"/>
    </xf>
    <xf numFmtId="176" fontId="42" fillId="0" borderId="17" xfId="115" applyNumberFormat="1" applyFont="1" applyFill="1" applyBorder="1" applyAlignment="1" applyProtection="1">
      <alignment horizontal="right"/>
      <protection/>
    </xf>
    <xf numFmtId="176" fontId="42" fillId="0" borderId="0" xfId="115" applyNumberFormat="1" applyFont="1" applyFill="1" applyBorder="1" applyAlignment="1" applyProtection="1">
      <alignment horizontal="right"/>
      <protection/>
    </xf>
    <xf numFmtId="176" fontId="42" fillId="0" borderId="17" xfId="115" applyNumberFormat="1" applyFont="1" applyFill="1" applyBorder="1" applyAlignment="1">
      <alignment horizontal="right"/>
      <protection/>
    </xf>
    <xf numFmtId="176" fontId="42" fillId="0" borderId="0" xfId="115" applyNumberFormat="1" applyFont="1" applyFill="1" applyBorder="1" applyAlignment="1">
      <alignment horizontal="right"/>
      <protection/>
    </xf>
    <xf numFmtId="176" fontId="42" fillId="0" borderId="0" xfId="115" applyNumberFormat="1" applyFont="1" applyFill="1" applyBorder="1" applyAlignment="1" applyProtection="1">
      <alignment horizontal="left"/>
      <protection/>
    </xf>
    <xf numFmtId="176" fontId="42" fillId="0" borderId="0" xfId="115" applyNumberFormat="1" applyFont="1" applyFill="1" applyBorder="1" applyAlignment="1" applyProtection="1">
      <alignment/>
      <protection/>
    </xf>
    <xf numFmtId="37" fontId="42" fillId="0" borderId="0" xfId="115" applyFont="1" applyFill="1" applyBorder="1" applyAlignment="1">
      <alignment horizontal="right"/>
      <protection/>
    </xf>
    <xf numFmtId="37" fontId="42" fillId="0" borderId="0" xfId="115" applyFont="1" applyFill="1" applyBorder="1" applyAlignment="1">
      <alignment horizontal="left"/>
      <protection/>
    </xf>
    <xf numFmtId="37" fontId="42" fillId="0" borderId="0" xfId="115" applyFont="1" applyFill="1" applyBorder="1" applyAlignment="1">
      <alignment/>
      <protection/>
    </xf>
    <xf numFmtId="176" fontId="10" fillId="0" borderId="30" xfId="116" applyNumberFormat="1" applyFont="1" applyFill="1" applyBorder="1" applyAlignment="1">
      <alignment horizontal="center" vertical="center" wrapText="1"/>
      <protection/>
    </xf>
    <xf numFmtId="176" fontId="10" fillId="0" borderId="31" xfId="116" applyNumberFormat="1" applyFont="1" applyFill="1" applyBorder="1" applyAlignment="1">
      <alignment horizontal="center" vertical="center" wrapText="1"/>
      <protection/>
    </xf>
    <xf numFmtId="176" fontId="10" fillId="0" borderId="32" xfId="116" applyNumberFormat="1" applyFont="1" applyFill="1" applyBorder="1" applyAlignment="1">
      <alignment horizontal="center" vertical="center" wrapText="1"/>
      <protection/>
    </xf>
    <xf numFmtId="37" fontId="42" fillId="0" borderId="22" xfId="115" applyFont="1" applyFill="1" applyBorder="1" applyAlignment="1">
      <alignment horizontal="left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176" fontId="15" fillId="0" borderId="0" xfId="116" applyNumberFormat="1" applyFont="1" applyFill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>
      <alignment horizontal="center" vertical="center" wrapText="1"/>
      <protection/>
    </xf>
    <xf numFmtId="176" fontId="10" fillId="0" borderId="30" xfId="116" applyNumberFormat="1" applyFont="1" applyFill="1" applyBorder="1" applyAlignment="1" applyProtection="1">
      <alignment horizontal="center" vertical="center"/>
      <protection/>
    </xf>
    <xf numFmtId="176" fontId="10" fillId="0" borderId="31" xfId="116" applyNumberFormat="1" applyFont="1" applyFill="1" applyBorder="1" applyAlignment="1" applyProtection="1">
      <alignment horizontal="center" vertical="center"/>
      <protection/>
    </xf>
    <xf numFmtId="176" fontId="10" fillId="0" borderId="32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>
      <alignment horizontal="center" vertical="center"/>
      <protection/>
    </xf>
    <xf numFmtId="176" fontId="10" fillId="0" borderId="16" xfId="116" applyNumberFormat="1" applyFont="1" applyFill="1" applyBorder="1" applyAlignment="1">
      <alignment horizontal="center" vertical="center"/>
      <protection/>
    </xf>
    <xf numFmtId="176" fontId="10" fillId="0" borderId="15" xfId="116" applyNumberFormat="1" applyFont="1" applyFill="1" applyBorder="1" applyAlignment="1">
      <alignment horizontal="center" vertical="center"/>
      <protection/>
    </xf>
    <xf numFmtId="176" fontId="11" fillId="0" borderId="31" xfId="116" applyNumberFormat="1" applyFont="1" applyFill="1" applyBorder="1" applyAlignment="1">
      <alignment horizontal="center" vertical="center" wrapText="1"/>
      <protection/>
    </xf>
    <xf numFmtId="176" fontId="11" fillId="0" borderId="32" xfId="116" applyNumberFormat="1" applyFont="1" applyFill="1" applyBorder="1" applyAlignment="1">
      <alignment horizontal="center" vertical="center" wrapText="1"/>
      <protection/>
    </xf>
    <xf numFmtId="176" fontId="41" fillId="0" borderId="20" xfId="116" applyNumberFormat="1" applyFont="1" applyFill="1" applyBorder="1" applyAlignment="1" applyProtection="1">
      <alignment horizontal="center" vertical="center" wrapText="1"/>
      <protection/>
    </xf>
    <xf numFmtId="176" fontId="41" fillId="0" borderId="21" xfId="116" applyNumberFormat="1" applyFont="1" applyFill="1" applyBorder="1" applyAlignment="1" applyProtection="1">
      <alignment horizontal="center" vertical="center"/>
      <protection/>
    </xf>
    <xf numFmtId="176" fontId="41" fillId="0" borderId="0" xfId="116" applyNumberFormat="1" applyFont="1" applyFill="1" applyBorder="1" applyAlignment="1" applyProtection="1">
      <alignment horizontal="center" vertical="center"/>
      <protection/>
    </xf>
    <xf numFmtId="176" fontId="41" fillId="0" borderId="22" xfId="116" applyNumberFormat="1" applyFont="1" applyFill="1" applyBorder="1" applyAlignment="1" applyProtection="1">
      <alignment horizontal="center" vertical="center"/>
      <protection/>
    </xf>
    <xf numFmtId="176" fontId="41" fillId="0" borderId="13" xfId="116" applyNumberFormat="1" applyFont="1" applyFill="1" applyBorder="1" applyAlignment="1" applyProtection="1">
      <alignment horizontal="center" vertical="center"/>
      <protection/>
    </xf>
    <xf numFmtId="176" fontId="41" fillId="0" borderId="15" xfId="116" applyNumberFormat="1" applyFont="1" applyFill="1" applyBorder="1" applyAlignment="1" applyProtection="1">
      <alignment horizontal="center" vertical="center"/>
      <protection/>
    </xf>
    <xf numFmtId="176" fontId="41" fillId="0" borderId="23" xfId="116" applyNumberFormat="1" applyFont="1" applyFill="1" applyBorder="1" applyAlignment="1" applyProtection="1">
      <alignment horizontal="center" vertical="center" wrapText="1"/>
      <protection/>
    </xf>
    <xf numFmtId="176" fontId="41" fillId="0" borderId="20" xfId="116" applyNumberFormat="1" applyFont="1" applyFill="1" applyBorder="1" applyAlignment="1" applyProtection="1">
      <alignment horizontal="center" vertical="center"/>
      <protection/>
    </xf>
    <xf numFmtId="176" fontId="41" fillId="0" borderId="17" xfId="116" applyNumberFormat="1" applyFont="1" applyFill="1" applyBorder="1" applyAlignment="1" applyProtection="1">
      <alignment horizontal="center" vertical="center"/>
      <protection/>
    </xf>
    <xf numFmtId="176" fontId="41" fillId="0" borderId="16" xfId="116" applyNumberFormat="1" applyFont="1" applyFill="1" applyBorder="1" applyAlignment="1" applyProtection="1">
      <alignment horizontal="center" vertical="center"/>
      <protection/>
    </xf>
    <xf numFmtId="186" fontId="12" fillId="0" borderId="33" xfId="116" applyNumberFormat="1" applyFont="1" applyFill="1" applyBorder="1" applyAlignment="1">
      <alignment horizontal="center" vertical="center" wrapText="1"/>
      <protection/>
    </xf>
    <xf numFmtId="186" fontId="12" fillId="0" borderId="34" xfId="116" applyNumberFormat="1" applyFont="1" applyFill="1" applyBorder="1" applyAlignment="1">
      <alignment horizontal="center" vertical="center"/>
      <protection/>
    </xf>
    <xf numFmtId="186" fontId="12" fillId="0" borderId="35" xfId="116" applyNumberFormat="1" applyFont="1" applyFill="1" applyBorder="1" applyAlignment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36" xfId="116" applyNumberFormat="1" applyFont="1" applyFill="1" applyBorder="1" applyAlignment="1" applyProtection="1">
      <alignment horizontal="center" vertical="center" wrapText="1"/>
      <protection/>
    </xf>
    <xf numFmtId="176" fontId="10" fillId="0" borderId="26" xfId="116" applyNumberFormat="1" applyFont="1" applyFill="1" applyBorder="1" applyAlignment="1" applyProtection="1">
      <alignment horizontal="center" vertical="center" wrapText="1"/>
      <protection/>
    </xf>
    <xf numFmtId="176" fontId="10" fillId="0" borderId="13" xfId="116" applyNumberFormat="1" applyFont="1" applyFill="1" applyBorder="1" applyAlignment="1" applyProtection="1">
      <alignment horizontal="center" vertical="center" wrapText="1"/>
      <protection/>
    </xf>
    <xf numFmtId="176" fontId="10" fillId="0" borderId="27" xfId="116" applyNumberFormat="1" applyFont="1" applyFill="1" applyBorder="1" applyAlignment="1" applyProtection="1">
      <alignment horizontal="center" vertical="center" wrapText="1"/>
      <protection/>
    </xf>
    <xf numFmtId="189" fontId="10" fillId="0" borderId="21" xfId="116" applyNumberFormat="1" applyFont="1" applyFill="1" applyBorder="1" applyAlignment="1" applyProtection="1">
      <alignment horizontal="center" vertical="center" wrapText="1"/>
      <protection/>
    </xf>
    <xf numFmtId="189" fontId="10" fillId="0" borderId="22" xfId="116" applyNumberFormat="1" applyFont="1" applyFill="1" applyBorder="1" applyAlignment="1" applyProtection="1">
      <alignment horizontal="center" vertical="center" wrapText="1"/>
      <protection/>
    </xf>
    <xf numFmtId="189" fontId="10" fillId="0" borderId="15" xfId="116" applyNumberFormat="1" applyFont="1" applyFill="1" applyBorder="1" applyAlignment="1" applyProtection="1">
      <alignment horizontal="center" vertical="center" wrapText="1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76" fontId="10" fillId="0" borderId="37" xfId="116" applyNumberFormat="1" applyFont="1" applyFill="1" applyBorder="1" applyAlignment="1" applyProtection="1">
      <alignment horizontal="center" vertical="center" shrinkToFit="1"/>
      <protection/>
    </xf>
    <xf numFmtId="176" fontId="10" fillId="0" borderId="19" xfId="116" applyNumberFormat="1" applyFont="1" applyFill="1" applyBorder="1" applyAlignment="1" applyProtection="1">
      <alignment horizontal="center" vertical="center" shrinkToFit="1"/>
      <protection/>
    </xf>
    <xf numFmtId="176" fontId="15" fillId="0" borderId="0" xfId="116" applyNumberFormat="1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6" fontId="11" fillId="0" borderId="16" xfId="116" applyNumberFormat="1" applyFont="1" applyFill="1" applyBorder="1" applyAlignment="1" applyProtection="1">
      <alignment horizontal="center" vertical="center" wrapText="1"/>
      <protection/>
    </xf>
    <xf numFmtId="176" fontId="11" fillId="0" borderId="27" xfId="116" applyNumberFormat="1" applyFont="1" applyFill="1" applyBorder="1" applyAlignment="1" applyProtection="1">
      <alignment horizontal="center" vertical="center" wrapText="1"/>
      <protection/>
    </xf>
    <xf numFmtId="176" fontId="10" fillId="0" borderId="37" xfId="116" applyNumberFormat="1" applyFont="1" applyFill="1" applyBorder="1" applyAlignment="1" applyProtection="1">
      <alignment horizontal="center" vertical="center" wrapText="1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7" fontId="10" fillId="0" borderId="23" xfId="117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7" fontId="10" fillId="0" borderId="30" xfId="117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177" fontId="10" fillId="0" borderId="23" xfId="118" applyNumberFormat="1" applyFont="1" applyFill="1" applyBorder="1" applyAlignment="1" applyProtection="1" quotePrefix="1">
      <alignment horizontal="center" vertical="center"/>
      <protection/>
    </xf>
    <xf numFmtId="177" fontId="10" fillId="0" borderId="21" xfId="118" applyNumberFormat="1" applyFont="1" applyFill="1" applyBorder="1" applyAlignment="1" applyProtection="1" quotePrefix="1">
      <alignment horizontal="center" vertical="center"/>
      <protection/>
    </xf>
    <xf numFmtId="177" fontId="10" fillId="0" borderId="23" xfId="118" applyNumberFormat="1" applyFont="1" applyFill="1" applyBorder="1" applyAlignment="1" applyProtection="1">
      <alignment horizontal="center" vertical="center" shrinkToFit="1"/>
      <protection/>
    </xf>
    <xf numFmtId="177" fontId="10" fillId="0" borderId="21" xfId="118" applyNumberFormat="1" applyFont="1" applyFill="1" applyBorder="1" applyAlignment="1" applyProtection="1">
      <alignment horizontal="center" vertical="center" shrinkToFit="1"/>
      <protection/>
    </xf>
    <xf numFmtId="177" fontId="11" fillId="0" borderId="16" xfId="118" applyNumberFormat="1" applyFont="1" applyFill="1" applyBorder="1" applyAlignment="1" applyProtection="1" quotePrefix="1">
      <alignment horizontal="center" vertical="center" wrapText="1"/>
      <protection/>
    </xf>
    <xf numFmtId="177" fontId="11" fillId="0" borderId="15" xfId="118" applyNumberFormat="1" applyFont="1" applyFill="1" applyBorder="1" applyAlignment="1" applyProtection="1" quotePrefix="1">
      <alignment horizontal="center" vertical="center" wrapText="1"/>
      <protection/>
    </xf>
    <xf numFmtId="177" fontId="10" fillId="0" borderId="16" xfId="117" applyNumberFormat="1" applyFont="1" applyFill="1" applyBorder="1" applyAlignment="1" applyProtection="1">
      <alignment horizontal="center" vertical="center" shrinkToFit="1"/>
      <protection/>
    </xf>
    <xf numFmtId="177" fontId="10" fillId="0" borderId="13" xfId="117" applyNumberFormat="1" applyFont="1" applyFill="1" applyBorder="1" applyAlignment="1" applyProtection="1">
      <alignment horizontal="center" vertical="center" shrinkToFit="1"/>
      <protection/>
    </xf>
    <xf numFmtId="177" fontId="10" fillId="0" borderId="15" xfId="117" applyNumberFormat="1" applyFont="1" applyFill="1" applyBorder="1" applyAlignment="1" applyProtection="1">
      <alignment horizontal="center" vertical="center" shrinkToFit="1"/>
      <protection/>
    </xf>
    <xf numFmtId="177" fontId="13" fillId="0" borderId="18" xfId="117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177" fontId="10" fillId="0" borderId="38" xfId="117" applyNumberFormat="1" applyFont="1" applyFill="1" applyBorder="1" applyAlignment="1">
      <alignment horizontal="center" vertical="center"/>
      <protection/>
    </xf>
    <xf numFmtId="37" fontId="14" fillId="0" borderId="39" xfId="117" applyFont="1" applyFill="1" applyBorder="1" applyAlignment="1">
      <alignment horizontal="center" vertical="center"/>
      <protection/>
    </xf>
    <xf numFmtId="37" fontId="14" fillId="0" borderId="40" xfId="117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 shrinkToFit="1"/>
    </xf>
    <xf numFmtId="177" fontId="10" fillId="0" borderId="23" xfId="118" applyNumberFormat="1" applyFont="1" applyFill="1" applyBorder="1" applyAlignment="1">
      <alignment horizontal="center" vertical="center" wrapText="1"/>
      <protection/>
    </xf>
    <xf numFmtId="177" fontId="10" fillId="0" borderId="20" xfId="118" applyNumberFormat="1" applyFont="1" applyFill="1" applyBorder="1" applyAlignment="1">
      <alignment horizontal="center" vertical="center"/>
      <protection/>
    </xf>
    <xf numFmtId="177" fontId="10" fillId="0" borderId="16" xfId="118" applyNumberFormat="1" applyFont="1" applyFill="1" applyBorder="1" applyAlignment="1">
      <alignment horizontal="center" vertical="center"/>
      <protection/>
    </xf>
    <xf numFmtId="177" fontId="10" fillId="0" borderId="13" xfId="118" applyNumberFormat="1" applyFont="1" applyFill="1" applyBorder="1" applyAlignment="1">
      <alignment horizontal="center" vertical="center"/>
      <protection/>
    </xf>
    <xf numFmtId="177" fontId="10" fillId="0" borderId="23" xfId="118" applyNumberFormat="1" applyFont="1" applyFill="1" applyBorder="1" applyAlignment="1" applyProtection="1">
      <alignment horizontal="center" vertical="center"/>
      <protection/>
    </xf>
    <xf numFmtId="177" fontId="10" fillId="0" borderId="20" xfId="118" applyNumberFormat="1" applyFont="1" applyFill="1" applyBorder="1" applyAlignment="1" applyProtection="1">
      <alignment horizontal="center" vertical="center"/>
      <protection/>
    </xf>
    <xf numFmtId="177" fontId="10" fillId="0" borderId="21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10" fillId="0" borderId="28" xfId="118" applyNumberFormat="1" applyFont="1" applyFill="1" applyBorder="1" applyAlignment="1" applyProtection="1">
      <alignment horizontal="center" vertical="center"/>
      <protection/>
    </xf>
    <xf numFmtId="177" fontId="10" fillId="0" borderId="41" xfId="118" applyNumberFormat="1" applyFont="1" applyFill="1" applyBorder="1" applyAlignment="1" applyProtection="1">
      <alignment horizontal="center" vertical="center"/>
      <protection/>
    </xf>
    <xf numFmtId="177" fontId="10" fillId="0" borderId="42" xfId="118" applyNumberFormat="1" applyFont="1" applyFill="1" applyBorder="1" applyAlignment="1" applyProtection="1">
      <alignment horizontal="center" vertical="center"/>
      <protection/>
    </xf>
    <xf numFmtId="177" fontId="10" fillId="0" borderId="43" xfId="118" applyNumberFormat="1" applyFont="1" applyFill="1" applyBorder="1" applyAlignment="1" applyProtection="1">
      <alignment horizontal="center" vertical="center"/>
      <protection/>
    </xf>
    <xf numFmtId="177" fontId="10" fillId="0" borderId="18" xfId="118" applyNumberFormat="1" applyFont="1" applyFill="1" applyBorder="1" applyAlignment="1" applyProtection="1">
      <alignment horizontal="center" vertical="center" shrinkToFit="1"/>
      <protection/>
    </xf>
    <xf numFmtId="177" fontId="10" fillId="0" borderId="19" xfId="118" applyNumberFormat="1" applyFont="1" applyFill="1" applyBorder="1" applyAlignment="1" applyProtection="1">
      <alignment horizontal="center" vertical="center" shrinkToFit="1"/>
      <protection/>
    </xf>
    <xf numFmtId="177" fontId="10" fillId="0" borderId="2" xfId="118" applyNumberFormat="1" applyFont="1" applyFill="1" applyBorder="1" applyAlignment="1" applyProtection="1">
      <alignment horizontal="center" vertical="center" shrinkToFit="1"/>
      <protection/>
    </xf>
    <xf numFmtId="177" fontId="11" fillId="0" borderId="18" xfId="117" applyNumberFormat="1" applyFont="1" applyFill="1" applyBorder="1" applyAlignment="1" applyProtection="1">
      <alignment horizontal="center" vertical="center" shrinkToFit="1"/>
      <protection/>
    </xf>
    <xf numFmtId="0" fontId="23" fillId="0" borderId="19" xfId="0" applyFont="1" applyFill="1" applyBorder="1" applyAlignment="1">
      <alignment horizontal="center" vertical="center" shrinkToFit="1"/>
    </xf>
    <xf numFmtId="177" fontId="10" fillId="0" borderId="44" xfId="118" applyNumberFormat="1" applyFont="1" applyFill="1" applyBorder="1" applyAlignment="1" applyProtection="1">
      <alignment horizontal="center" vertical="center" wrapText="1"/>
      <protection/>
    </xf>
    <xf numFmtId="177" fontId="10" fillId="0" borderId="42" xfId="118" applyNumberFormat="1" applyFont="1" applyFill="1" applyBorder="1" applyAlignment="1" applyProtection="1">
      <alignment horizontal="center" vertical="center" wrapText="1"/>
      <protection/>
    </xf>
    <xf numFmtId="177" fontId="10" fillId="0" borderId="43" xfId="118" applyNumberFormat="1" applyFont="1" applyFill="1" applyBorder="1" applyAlignment="1" applyProtection="1">
      <alignment horizontal="center" vertical="center" wrapText="1"/>
      <protection/>
    </xf>
    <xf numFmtId="177" fontId="10" fillId="0" borderId="23" xfId="118" applyNumberFormat="1" applyFont="1" applyFill="1" applyBorder="1" applyAlignment="1">
      <alignment horizontal="center" vertical="center"/>
      <protection/>
    </xf>
    <xf numFmtId="177" fontId="15" fillId="0" borderId="0" xfId="117" applyNumberFormat="1" applyFont="1" applyFill="1" applyAlignment="1" applyProtection="1">
      <alignment horizontal="center" vertical="center"/>
      <protection/>
    </xf>
    <xf numFmtId="177" fontId="15" fillId="0" borderId="0" xfId="118" applyNumberFormat="1" applyFont="1" applyFill="1" applyAlignment="1" applyProtection="1">
      <alignment horizontal="center" vertical="center"/>
      <protection/>
    </xf>
    <xf numFmtId="177" fontId="10" fillId="0" borderId="18" xfId="118" applyNumberFormat="1" applyFont="1" applyFill="1" applyBorder="1" applyAlignment="1">
      <alignment horizontal="center" vertical="center"/>
      <protection/>
    </xf>
    <xf numFmtId="177" fontId="10" fillId="0" borderId="2" xfId="118" applyNumberFormat="1" applyFont="1" applyFill="1" applyBorder="1" applyAlignment="1">
      <alignment horizontal="center" vertical="center"/>
      <protection/>
    </xf>
    <xf numFmtId="177" fontId="10" fillId="0" borderId="19" xfId="118" applyNumberFormat="1" applyFont="1" applyFill="1" applyBorder="1" applyAlignment="1">
      <alignment horizontal="center" vertical="center"/>
      <protection/>
    </xf>
    <xf numFmtId="177" fontId="10" fillId="0" borderId="0" xfId="118" applyNumberFormat="1" applyFont="1" applyFill="1" applyBorder="1" applyAlignment="1" applyProtection="1">
      <alignment horizontal="center" vertical="center"/>
      <protection/>
    </xf>
    <xf numFmtId="177" fontId="10" fillId="0" borderId="20" xfId="117" applyNumberFormat="1" applyFont="1" applyFill="1" applyBorder="1" applyAlignment="1" applyProtection="1">
      <alignment horizontal="center" vertical="center"/>
      <protection/>
    </xf>
    <xf numFmtId="177" fontId="10" fillId="0" borderId="21" xfId="117" applyNumberFormat="1" applyFont="1" applyFill="1" applyBorder="1" applyAlignment="1" applyProtection="1">
      <alignment horizontal="center" vertical="center"/>
      <protection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23" xfId="117" applyNumberFormat="1" applyFont="1" applyFill="1" applyBorder="1" applyAlignment="1">
      <alignment horizontal="center" vertical="center"/>
      <protection/>
    </xf>
    <xf numFmtId="177" fontId="10" fillId="0" borderId="20" xfId="117" applyNumberFormat="1" applyFont="1" applyFill="1" applyBorder="1" applyAlignment="1">
      <alignment horizontal="center" vertical="center"/>
      <protection/>
    </xf>
    <xf numFmtId="177" fontId="10" fillId="0" borderId="21" xfId="117" applyNumberFormat="1" applyFont="1" applyFill="1" applyBorder="1" applyAlignment="1">
      <alignment horizontal="center" vertical="center"/>
      <protection/>
    </xf>
    <xf numFmtId="177" fontId="10" fillId="0" borderId="16" xfId="117" applyNumberFormat="1" applyFont="1" applyFill="1" applyBorder="1" applyAlignment="1">
      <alignment horizontal="center" vertical="center"/>
      <protection/>
    </xf>
    <xf numFmtId="177" fontId="10" fillId="0" borderId="13" xfId="117" applyNumberFormat="1" applyFont="1" applyFill="1" applyBorder="1" applyAlignment="1">
      <alignment horizontal="center" vertical="center"/>
      <protection/>
    </xf>
    <xf numFmtId="177" fontId="10" fillId="0" borderId="15" xfId="117" applyNumberFormat="1" applyFont="1" applyFill="1" applyBorder="1" applyAlignment="1">
      <alignment horizontal="center" vertical="center"/>
      <protection/>
    </xf>
    <xf numFmtId="177" fontId="10" fillId="0" borderId="45" xfId="117" applyNumberFormat="1" applyFont="1" applyFill="1" applyBorder="1" applyAlignment="1" applyProtection="1">
      <alignment horizontal="center" vertical="center"/>
      <protection/>
    </xf>
    <xf numFmtId="177" fontId="10" fillId="0" borderId="46" xfId="117" applyNumberFormat="1" applyFont="1" applyFill="1" applyBorder="1" applyAlignment="1" applyProtection="1">
      <alignment horizontal="center" vertical="center"/>
      <protection/>
    </xf>
    <xf numFmtId="177" fontId="10" fillId="0" borderId="47" xfId="117" applyNumberFormat="1" applyFont="1" applyFill="1" applyBorder="1" applyAlignment="1" applyProtection="1">
      <alignment horizontal="center" vertical="center"/>
      <protection/>
    </xf>
    <xf numFmtId="177" fontId="10" fillId="0" borderId="28" xfId="117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>
      <alignment vertical="center" shrinkToFit="1"/>
    </xf>
    <xf numFmtId="177" fontId="41" fillId="0" borderId="21" xfId="118" applyNumberFormat="1" applyFont="1" applyFill="1" applyBorder="1" applyAlignment="1" applyProtection="1">
      <alignment horizontal="center" vertical="center"/>
      <protection/>
    </xf>
    <xf numFmtId="177" fontId="41" fillId="0" borderId="22" xfId="118" applyNumberFormat="1" applyFont="1" applyFill="1" applyBorder="1" applyAlignment="1" applyProtection="1">
      <alignment horizontal="center" vertical="center"/>
      <protection/>
    </xf>
    <xf numFmtId="177" fontId="41" fillId="0" borderId="15" xfId="118" applyNumberFormat="1" applyFont="1" applyFill="1" applyBorder="1" applyAlignment="1" applyProtection="1">
      <alignment horizontal="center" vertical="center"/>
      <protection/>
    </xf>
    <xf numFmtId="37" fontId="14" fillId="0" borderId="46" xfId="117" applyFont="1" applyFill="1" applyBorder="1" applyAlignment="1">
      <alignment horizontal="center" vertical="center"/>
      <protection/>
    </xf>
    <xf numFmtId="37" fontId="14" fillId="0" borderId="47" xfId="117" applyFont="1" applyFill="1" applyBorder="1" applyAlignment="1">
      <alignment horizontal="center" vertical="center"/>
      <protection/>
    </xf>
    <xf numFmtId="177" fontId="10" fillId="0" borderId="23" xfId="117" applyNumberFormat="1" applyFont="1" applyFill="1" applyBorder="1" applyAlignment="1" applyProtection="1">
      <alignment horizontal="left" vertical="center" wrapText="1"/>
      <protection/>
    </xf>
    <xf numFmtId="177" fontId="10" fillId="0" borderId="20" xfId="117" applyNumberFormat="1" applyFont="1" applyFill="1" applyBorder="1" applyAlignment="1" applyProtection="1">
      <alignment horizontal="left" vertical="center"/>
      <protection/>
    </xf>
    <xf numFmtId="177" fontId="10" fillId="0" borderId="21" xfId="117" applyNumberFormat="1" applyFont="1" applyFill="1" applyBorder="1" applyAlignment="1" applyProtection="1">
      <alignment horizontal="left" vertical="center"/>
      <protection/>
    </xf>
    <xf numFmtId="177" fontId="10" fillId="0" borderId="16" xfId="117" applyNumberFormat="1" applyFont="1" applyFill="1" applyBorder="1" applyAlignment="1" applyProtection="1">
      <alignment horizontal="left" vertical="center"/>
      <protection/>
    </xf>
    <xf numFmtId="177" fontId="10" fillId="0" borderId="13" xfId="117" applyNumberFormat="1" applyFont="1" applyFill="1" applyBorder="1" applyAlignment="1" applyProtection="1">
      <alignment horizontal="left" vertical="center"/>
      <protection/>
    </xf>
    <xf numFmtId="177" fontId="10" fillId="0" borderId="15" xfId="117" applyNumberFormat="1" applyFont="1" applyFill="1" applyBorder="1" applyAlignment="1" applyProtection="1">
      <alignment horizontal="left" vertical="center"/>
      <protection/>
    </xf>
    <xf numFmtId="177" fontId="10" fillId="0" borderId="20" xfId="117" applyNumberFormat="1" applyFont="1" applyFill="1" applyBorder="1" applyAlignment="1">
      <alignment horizontal="center" vertical="center" wrapText="1"/>
      <protection/>
    </xf>
    <xf numFmtId="177" fontId="10" fillId="0" borderId="0" xfId="117" applyNumberFormat="1" applyFont="1" applyFill="1" applyBorder="1" applyAlignment="1">
      <alignment horizontal="center" vertical="center"/>
      <protection/>
    </xf>
    <xf numFmtId="177" fontId="10" fillId="0" borderId="18" xfId="118" applyNumberFormat="1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177" fontId="10" fillId="0" borderId="48" xfId="117" applyNumberFormat="1" applyFont="1" applyFill="1" applyBorder="1" applyAlignment="1" applyProtection="1">
      <alignment horizontal="center" vertical="center"/>
      <protection/>
    </xf>
    <xf numFmtId="177" fontId="10" fillId="0" borderId="49" xfId="117" applyNumberFormat="1" applyFont="1" applyFill="1" applyBorder="1" applyAlignment="1" applyProtection="1">
      <alignment horizontal="center" vertical="center"/>
      <protection/>
    </xf>
    <xf numFmtId="177" fontId="10" fillId="0" borderId="37" xfId="118" applyNumberFormat="1" applyFont="1" applyFill="1" applyBorder="1" applyAlignment="1" applyProtection="1">
      <alignment horizontal="center" vertical="center" shrinkToFit="1"/>
      <protection/>
    </xf>
    <xf numFmtId="176" fontId="41" fillId="0" borderId="21" xfId="116" applyNumberFormat="1" applyFont="1" applyFill="1" applyBorder="1" applyAlignment="1" applyProtection="1">
      <alignment horizontal="center" vertical="center" wrapText="1"/>
      <protection/>
    </xf>
    <xf numFmtId="176" fontId="41" fillId="0" borderId="16" xfId="116" applyNumberFormat="1" applyFont="1" applyFill="1" applyBorder="1" applyAlignment="1" applyProtection="1">
      <alignment horizontal="center" vertical="center" wrapText="1"/>
      <protection/>
    </xf>
    <xf numFmtId="176" fontId="41" fillId="0" borderId="15" xfId="116" applyNumberFormat="1" applyFont="1" applyFill="1" applyBorder="1" applyAlignment="1" applyProtection="1">
      <alignment horizontal="center" vertical="center" wrapText="1"/>
      <protection/>
    </xf>
    <xf numFmtId="176" fontId="42" fillId="0" borderId="22" xfId="115" applyNumberFormat="1" applyFont="1" applyFill="1" applyBorder="1" applyAlignment="1" applyProtection="1">
      <alignment horizontal="left"/>
      <protection/>
    </xf>
    <xf numFmtId="37" fontId="42" fillId="0" borderId="22" xfId="115" applyFont="1" applyFill="1" applyBorder="1" applyAlignment="1">
      <alignment/>
      <protection/>
    </xf>
    <xf numFmtId="176" fontId="42" fillId="0" borderId="22" xfId="115" applyNumberFormat="1" applyFont="1" applyFill="1" applyBorder="1" applyAlignment="1" applyProtection="1">
      <alignment/>
      <protection/>
    </xf>
    <xf numFmtId="176" fontId="41" fillId="0" borderId="3" xfId="116" applyNumberFormat="1" applyFont="1" applyFill="1" applyBorder="1" applyAlignment="1" applyProtection="1">
      <alignment horizontal="center" vertical="center"/>
      <protection/>
    </xf>
    <xf numFmtId="176" fontId="41" fillId="0" borderId="30" xfId="116" applyNumberFormat="1" applyFont="1" applyFill="1" applyBorder="1" applyAlignment="1" applyProtection="1">
      <alignment horizontal="center" vertical="center"/>
      <protection/>
    </xf>
    <xf numFmtId="176" fontId="41" fillId="0" borderId="32" xfId="116" applyNumberFormat="1" applyFont="1" applyFill="1" applyBorder="1" applyAlignment="1" applyProtection="1">
      <alignment horizontal="center" vertical="center"/>
      <protection/>
    </xf>
    <xf numFmtId="176" fontId="41" fillId="0" borderId="3" xfId="116" applyNumberFormat="1" applyFont="1" applyFill="1" applyBorder="1" applyAlignment="1" applyProtection="1">
      <alignment horizontal="center" vertical="center" wrapText="1"/>
      <protection/>
    </xf>
    <xf numFmtId="176" fontId="41" fillId="0" borderId="23" xfId="116" applyNumberFormat="1" applyFont="1" applyFill="1" applyBorder="1" applyAlignment="1" applyProtection="1">
      <alignment horizontal="center" vertical="center"/>
      <protection/>
    </xf>
    <xf numFmtId="176" fontId="41" fillId="0" borderId="13" xfId="116" applyNumberFormat="1" applyFont="1" applyFill="1" applyBorder="1" applyAlignment="1" applyProtection="1">
      <alignment horizontal="center" vertical="center" wrapText="1"/>
      <protection/>
    </xf>
    <xf numFmtId="176" fontId="41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50" xfId="116" applyNumberFormat="1" applyFont="1" applyFill="1" applyBorder="1" applyAlignment="1" applyProtection="1">
      <alignment horizontal="center" vertical="center"/>
      <protection/>
    </xf>
    <xf numFmtId="176" fontId="10" fillId="0" borderId="51" xfId="116" applyNumberFormat="1" applyFont="1" applyFill="1" applyBorder="1" applyAlignment="1" applyProtection="1">
      <alignment horizontal="center" vertical="center"/>
      <protection/>
    </xf>
    <xf numFmtId="176" fontId="10" fillId="0" borderId="52" xfId="116" applyNumberFormat="1" applyFont="1" applyFill="1" applyBorder="1" applyAlignment="1" applyProtection="1">
      <alignment horizontal="center" vertical="center"/>
      <protection/>
    </xf>
    <xf numFmtId="176" fontId="10" fillId="0" borderId="53" xfId="116" applyNumberFormat="1" applyFont="1" applyFill="1" applyBorder="1" applyAlignment="1" applyProtection="1">
      <alignment horizontal="center" vertical="center"/>
      <protection/>
    </xf>
    <xf numFmtId="176" fontId="10" fillId="0" borderId="54" xfId="116" applyNumberFormat="1" applyFont="1" applyFill="1" applyBorder="1" applyAlignment="1" applyProtection="1">
      <alignment horizontal="center" vertical="center"/>
      <protection/>
    </xf>
    <xf numFmtId="176" fontId="10" fillId="0" borderId="55" xfId="116" applyNumberFormat="1" applyFont="1" applyFill="1" applyBorder="1" applyAlignment="1" applyProtection="1">
      <alignment horizontal="center" vertical="center"/>
      <protection/>
    </xf>
    <xf numFmtId="176" fontId="10" fillId="0" borderId="33" xfId="116" applyNumberFormat="1" applyFont="1" applyFill="1" applyBorder="1" applyAlignment="1" applyProtection="1">
      <alignment horizontal="center" vertical="center"/>
      <protection/>
    </xf>
    <xf numFmtId="176" fontId="10" fillId="0" borderId="34" xfId="116" applyNumberFormat="1" applyFont="1" applyFill="1" applyBorder="1" applyAlignment="1" applyProtection="1">
      <alignment horizontal="center" vertical="center"/>
      <protection/>
    </xf>
    <xf numFmtId="176" fontId="10" fillId="0" borderId="35" xfId="116" applyNumberFormat="1" applyFont="1" applyFill="1" applyBorder="1" applyAlignment="1" applyProtection="1">
      <alignment horizontal="center" vertical="center"/>
      <protection/>
    </xf>
    <xf numFmtId="176" fontId="16" fillId="0" borderId="21" xfId="116" applyNumberFormat="1" applyFont="1" applyFill="1" applyBorder="1" applyAlignment="1" applyProtection="1">
      <alignment horizontal="center" vertical="center" wrapText="1"/>
      <protection/>
    </xf>
    <xf numFmtId="176" fontId="16" fillId="0" borderId="22" xfId="116" applyNumberFormat="1" applyFont="1" applyFill="1" applyBorder="1" applyAlignment="1" applyProtection="1">
      <alignment horizontal="center" vertical="center" wrapText="1"/>
      <protection/>
    </xf>
    <xf numFmtId="176" fontId="16" fillId="0" borderId="15" xfId="116" applyNumberFormat="1" applyFont="1" applyFill="1" applyBorder="1" applyAlignment="1" applyProtection="1">
      <alignment horizontal="center" vertical="center" wrapText="1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177" fontId="10" fillId="0" borderId="21" xfId="119" applyNumberFormat="1" applyFont="1" applyFill="1" applyBorder="1" applyAlignment="1" applyProtection="1">
      <alignment horizontal="center" vertical="center"/>
      <protection/>
    </xf>
    <xf numFmtId="177" fontId="10" fillId="0" borderId="15" xfId="119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 applyProtection="1">
      <alignment horizontal="center"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40" fillId="0" borderId="0" xfId="120" applyNumberFormat="1" applyFont="1" applyFill="1" applyBorder="1" applyAlignment="1">
      <alignment horizontal="right" vertical="center" indent="2"/>
      <protection/>
    </xf>
    <xf numFmtId="177" fontId="11" fillId="0" borderId="0" xfId="120" applyNumberFormat="1" applyFont="1" applyFill="1" applyBorder="1" applyAlignment="1">
      <alignment horizontal="right" vertical="center" indent="2"/>
      <protection/>
    </xf>
    <xf numFmtId="177" fontId="11" fillId="0" borderId="0" xfId="120" applyNumberFormat="1" applyFont="1" applyFill="1" applyBorder="1" applyAlignment="1" applyProtection="1">
      <alignment horizontal="right" vertical="center" indent="2"/>
      <protection/>
    </xf>
    <xf numFmtId="177" fontId="40" fillId="0" borderId="0" xfId="120" applyNumberFormat="1" applyFont="1" applyFill="1" applyBorder="1" applyAlignment="1" applyProtection="1">
      <alignment horizontal="right" vertical="center" indent="2"/>
      <protection/>
    </xf>
    <xf numFmtId="177" fontId="10" fillId="0" borderId="0" xfId="0" applyNumberFormat="1" applyFont="1" applyFill="1" applyAlignment="1">
      <alignment horizontal="center" vertical="center"/>
    </xf>
    <xf numFmtId="176" fontId="10" fillId="0" borderId="56" xfId="116" applyNumberFormat="1" applyFont="1" applyFill="1" applyBorder="1" applyAlignment="1">
      <alignment horizontal="center" vertical="center" wrapText="1"/>
      <protection/>
    </xf>
    <xf numFmtId="176" fontId="10" fillId="0" borderId="57" xfId="116" applyNumberFormat="1" applyFont="1" applyFill="1" applyBorder="1" applyAlignment="1">
      <alignment horizontal="center" vertical="center"/>
      <protection/>
    </xf>
    <xf numFmtId="176" fontId="10" fillId="0" borderId="58" xfId="116" applyNumberFormat="1" applyFont="1" applyFill="1" applyBorder="1" applyAlignment="1">
      <alignment horizontal="center" vertical="center"/>
      <protection/>
    </xf>
    <xf numFmtId="176" fontId="10" fillId="0" borderId="59" xfId="116" applyNumberFormat="1" applyFont="1" applyFill="1" applyBorder="1" applyAlignment="1">
      <alignment horizontal="center" vertical="center"/>
      <protection/>
    </xf>
    <xf numFmtId="176" fontId="10" fillId="0" borderId="22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7" fontId="10" fillId="0" borderId="20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44" xfId="116" applyNumberFormat="1" applyFont="1" applyFill="1" applyBorder="1" applyAlignment="1">
      <alignment horizontal="center" vertical="center" wrapText="1"/>
      <protection/>
    </xf>
    <xf numFmtId="176" fontId="10" fillId="0" borderId="42" xfId="116" applyNumberFormat="1" applyFont="1" applyFill="1" applyBorder="1" applyAlignment="1">
      <alignment horizontal="center" vertical="center" wrapText="1"/>
      <protection/>
    </xf>
    <xf numFmtId="176" fontId="10" fillId="0" borderId="43" xfId="116" applyNumberFormat="1" applyFont="1" applyFill="1" applyBorder="1" applyAlignment="1">
      <alignment horizontal="center" vertical="center" wrapText="1"/>
      <protection/>
    </xf>
    <xf numFmtId="176" fontId="10" fillId="0" borderId="53" xfId="116" applyNumberFormat="1" applyFont="1" applyFill="1" applyBorder="1" applyAlignment="1">
      <alignment horizontal="center" vertical="center" wrapText="1"/>
      <protection/>
    </xf>
    <xf numFmtId="176" fontId="10" fillId="0" borderId="54" xfId="116" applyNumberFormat="1" applyFont="1" applyFill="1" applyBorder="1" applyAlignment="1">
      <alignment horizontal="center" vertical="center" wrapText="1"/>
      <protection/>
    </xf>
    <xf numFmtId="176" fontId="10" fillId="0" borderId="55" xfId="116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10" fillId="0" borderId="60" xfId="116" applyNumberFormat="1" applyFont="1" applyFill="1" applyBorder="1" applyAlignment="1">
      <alignment horizontal="center" vertical="center" wrapText="1"/>
      <protection/>
    </xf>
    <xf numFmtId="176" fontId="10" fillId="0" borderId="51" xfId="116" applyNumberFormat="1" applyFont="1" applyFill="1" applyBorder="1" applyAlignment="1">
      <alignment horizontal="center" vertical="center" wrapText="1"/>
      <protection/>
    </xf>
    <xf numFmtId="176" fontId="10" fillId="0" borderId="52" xfId="116" applyNumberFormat="1" applyFont="1" applyFill="1" applyBorder="1" applyAlignment="1">
      <alignment horizontal="center" vertical="center" wrapText="1"/>
      <protection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176" fontId="12" fillId="0" borderId="25" xfId="116" applyNumberFormat="1" applyFont="1" applyFill="1" applyBorder="1" applyAlignment="1">
      <alignment horizontal="center" vertical="center" wrapText="1"/>
      <protection/>
    </xf>
    <xf numFmtId="0" fontId="22" fillId="0" borderId="25" xfId="0" applyFont="1" applyFill="1" applyBorder="1" applyAlignment="1">
      <alignment horizontal="center" vertical="center" wrapText="1"/>
    </xf>
    <xf numFmtId="177" fontId="10" fillId="0" borderId="22" xfId="0" applyNumberFormat="1" applyFont="1" applyFill="1" applyBorder="1" applyAlignment="1" applyProtection="1">
      <alignment horizontal="center" vertical="center"/>
      <protection/>
    </xf>
    <xf numFmtId="176" fontId="10" fillId="0" borderId="62" xfId="116" applyNumberFormat="1" applyFont="1" applyFill="1" applyBorder="1" applyAlignment="1">
      <alignment horizontal="center" vertical="center" wrapText="1"/>
      <protection/>
    </xf>
    <xf numFmtId="176" fontId="10" fillId="0" borderId="33" xfId="116" applyNumberFormat="1" applyFont="1" applyFill="1" applyBorder="1" applyAlignment="1">
      <alignment horizontal="center" vertical="center" wrapText="1"/>
      <protection/>
    </xf>
    <xf numFmtId="176" fontId="10" fillId="0" borderId="34" xfId="116" applyNumberFormat="1" applyFont="1" applyFill="1" applyBorder="1" applyAlignment="1">
      <alignment horizontal="center" vertical="center" wrapText="1"/>
      <protection/>
    </xf>
    <xf numFmtId="176" fontId="10" fillId="0" borderId="35" xfId="116" applyNumberFormat="1" applyFont="1" applyFill="1" applyBorder="1" applyAlignment="1">
      <alignment horizontal="center" vertical="center" wrapText="1"/>
      <protection/>
    </xf>
    <xf numFmtId="186" fontId="10" fillId="0" borderId="63" xfId="116" applyNumberFormat="1" applyFont="1" applyFill="1" applyBorder="1" applyAlignment="1" applyProtection="1">
      <alignment horizontal="center" vertical="center" wrapText="1"/>
      <protection/>
    </xf>
    <xf numFmtId="186" fontId="10" fillId="0" borderId="64" xfId="116" applyNumberFormat="1" applyFont="1" applyFill="1" applyBorder="1" applyAlignment="1" applyProtection="1">
      <alignment horizontal="center" vertical="center" wrapText="1"/>
      <protection/>
    </xf>
    <xf numFmtId="186" fontId="10" fillId="0" borderId="65" xfId="116" applyNumberFormat="1" applyFont="1" applyFill="1" applyBorder="1" applyAlignment="1" applyProtection="1">
      <alignment horizontal="center" vertical="center" wrapText="1"/>
      <protection/>
    </xf>
    <xf numFmtId="186" fontId="10" fillId="0" borderId="21" xfId="116" applyNumberFormat="1" applyFont="1" applyFill="1" applyBorder="1" applyAlignment="1" applyProtection="1">
      <alignment horizontal="center" vertical="center" wrapText="1"/>
      <protection/>
    </xf>
    <xf numFmtId="186" fontId="10" fillId="0" borderId="22" xfId="116" applyNumberFormat="1" applyFont="1" applyFill="1" applyBorder="1" applyAlignment="1" applyProtection="1">
      <alignment horizontal="center" vertical="center" wrapText="1"/>
      <protection/>
    </xf>
    <xf numFmtId="186" fontId="10" fillId="0" borderId="15" xfId="116" applyNumberFormat="1" applyFont="1" applyFill="1" applyBorder="1" applyAlignment="1" applyProtection="1">
      <alignment horizontal="center" vertical="center" wrapText="1"/>
      <protection/>
    </xf>
    <xf numFmtId="176" fontId="10" fillId="0" borderId="66" xfId="116" applyNumberFormat="1" applyFont="1" applyFill="1" applyBorder="1" applyAlignment="1">
      <alignment horizontal="center" vertical="center" wrapText="1"/>
      <protection/>
    </xf>
    <xf numFmtId="176" fontId="10" fillId="0" borderId="67" xfId="116" applyNumberFormat="1" applyFont="1" applyFill="1" applyBorder="1" applyAlignment="1">
      <alignment horizontal="center" vertical="center" wrapText="1"/>
      <protection/>
    </xf>
    <xf numFmtId="176" fontId="10" fillId="0" borderId="58" xfId="116" applyNumberFormat="1" applyFont="1" applyFill="1" applyBorder="1" applyAlignment="1">
      <alignment horizontal="center" vertical="center" wrapText="1"/>
      <protection/>
    </xf>
    <xf numFmtId="176" fontId="10" fillId="0" borderId="68" xfId="116" applyNumberFormat="1" applyFont="1" applyFill="1" applyBorder="1" applyAlignment="1">
      <alignment horizontal="center" vertical="center" wrapText="1"/>
      <protection/>
    </xf>
    <xf numFmtId="176" fontId="10" fillId="0" borderId="69" xfId="116" applyNumberFormat="1" applyFont="1" applyFill="1" applyBorder="1" applyAlignment="1">
      <alignment horizontal="center" vertical="center" wrapText="1"/>
      <protection/>
    </xf>
    <xf numFmtId="176" fontId="10" fillId="0" borderId="50" xfId="116" applyNumberFormat="1" applyFont="1" applyFill="1" applyBorder="1" applyAlignment="1" applyProtection="1">
      <alignment horizontal="center" vertical="center" wrapText="1"/>
      <protection/>
    </xf>
    <xf numFmtId="176" fontId="10" fillId="0" borderId="51" xfId="116" applyNumberFormat="1" applyFont="1" applyFill="1" applyBorder="1" applyAlignment="1" applyProtection="1">
      <alignment horizontal="center" vertical="center" wrapText="1"/>
      <protection/>
    </xf>
    <xf numFmtId="176" fontId="10" fillId="0" borderId="55" xfId="116" applyNumberFormat="1" applyFont="1" applyFill="1" applyBorder="1" applyAlignment="1" applyProtection="1">
      <alignment horizontal="center" vertical="center" wrapText="1"/>
      <protection/>
    </xf>
    <xf numFmtId="176" fontId="10" fillId="0" borderId="56" xfId="116" applyNumberFormat="1" applyFont="1" applyFill="1" applyBorder="1" applyAlignment="1" applyProtection="1">
      <alignment horizontal="center" vertical="center" wrapText="1"/>
      <protection/>
    </xf>
    <xf numFmtId="176" fontId="10" fillId="0" borderId="66" xfId="116" applyNumberFormat="1" applyFont="1" applyFill="1" applyBorder="1" applyAlignment="1" applyProtection="1">
      <alignment horizontal="center" vertical="center" wrapText="1"/>
      <protection/>
    </xf>
    <xf numFmtId="176" fontId="10" fillId="0" borderId="70" xfId="116" applyNumberFormat="1" applyFont="1" applyFill="1" applyBorder="1" applyAlignment="1" applyProtection="1">
      <alignment horizontal="center" vertical="center" wrapText="1"/>
      <protection/>
    </xf>
    <xf numFmtId="176" fontId="10" fillId="0" borderId="71" xfId="116" applyNumberFormat="1" applyFont="1" applyFill="1" applyBorder="1" applyAlignment="1" applyProtection="1">
      <alignment horizontal="center" vertical="center" wrapText="1"/>
      <protection/>
    </xf>
    <xf numFmtId="176" fontId="10" fillId="0" borderId="72" xfId="116" applyNumberFormat="1" applyFont="1" applyFill="1" applyBorder="1" applyAlignment="1" applyProtection="1">
      <alignment horizontal="center" vertical="center" wrapText="1"/>
      <protection/>
    </xf>
    <xf numFmtId="176" fontId="10" fillId="0" borderId="73" xfId="116" applyNumberFormat="1" applyFont="1" applyFill="1" applyBorder="1" applyAlignment="1" applyProtection="1">
      <alignment horizontal="center" vertical="center" wrapText="1"/>
      <protection/>
    </xf>
    <xf numFmtId="176" fontId="10" fillId="0" borderId="58" xfId="116" applyNumberFormat="1" applyFont="1" applyFill="1" applyBorder="1" applyAlignment="1" applyProtection="1">
      <alignment horizontal="center" vertical="center" wrapText="1"/>
      <protection/>
    </xf>
    <xf numFmtId="176" fontId="10" fillId="0" borderId="68" xfId="116" applyNumberFormat="1" applyFont="1" applyFill="1" applyBorder="1" applyAlignment="1" applyProtection="1">
      <alignment horizontal="center" vertical="center" wrapText="1"/>
      <protection/>
    </xf>
    <xf numFmtId="176" fontId="10" fillId="0" borderId="74" xfId="116" applyNumberFormat="1" applyFont="1" applyFill="1" applyBorder="1" applyAlignment="1" applyProtection="1">
      <alignment horizontal="center" vertical="center" wrapText="1"/>
      <protection/>
    </xf>
    <xf numFmtId="176" fontId="12" fillId="0" borderId="53" xfId="116" applyNumberFormat="1" applyFont="1" applyFill="1" applyBorder="1" applyAlignment="1">
      <alignment horizontal="center" vertical="center" wrapText="1"/>
      <protection/>
    </xf>
    <xf numFmtId="176" fontId="11" fillId="0" borderId="54" xfId="116" applyNumberFormat="1" applyFont="1" applyFill="1" applyBorder="1" applyAlignment="1">
      <alignment horizontal="center" vertical="center" wrapText="1"/>
      <protection/>
    </xf>
    <xf numFmtId="176" fontId="11" fillId="0" borderId="55" xfId="116" applyNumberFormat="1" applyFont="1" applyFill="1" applyBorder="1" applyAlignment="1">
      <alignment horizontal="center" vertical="center" wrapText="1"/>
      <protection/>
    </xf>
    <xf numFmtId="176" fontId="10" fillId="0" borderId="75" xfId="116" applyNumberFormat="1" applyFont="1" applyFill="1" applyBorder="1" applyAlignment="1">
      <alignment horizontal="center" vertical="center" wrapText="1"/>
      <protection/>
    </xf>
    <xf numFmtId="176" fontId="10" fillId="0" borderId="76" xfId="116" applyNumberFormat="1" applyFont="1" applyFill="1" applyBorder="1" applyAlignment="1">
      <alignment horizontal="center" vertical="center" wrapText="1"/>
      <protection/>
    </xf>
    <xf numFmtId="176" fontId="10" fillId="0" borderId="77" xfId="116" applyNumberFormat="1" applyFont="1" applyFill="1" applyBorder="1" applyAlignment="1">
      <alignment horizontal="center" vertical="center" wrapText="1"/>
      <protection/>
    </xf>
    <xf numFmtId="186" fontId="10" fillId="0" borderId="78" xfId="116" applyNumberFormat="1" applyFont="1" applyFill="1" applyBorder="1" applyAlignment="1" applyProtection="1">
      <alignment horizontal="center" vertical="center" wrapText="1"/>
      <protection/>
    </xf>
    <xf numFmtId="186" fontId="10" fillId="0" borderId="79" xfId="116" applyNumberFormat="1" applyFont="1" applyFill="1" applyBorder="1" applyAlignment="1" applyProtection="1">
      <alignment horizontal="center" vertical="center" wrapText="1"/>
      <protection/>
    </xf>
    <xf numFmtId="186" fontId="10" fillId="0" borderId="80" xfId="116" applyNumberFormat="1" applyFont="1" applyFill="1" applyBorder="1" applyAlignment="1" applyProtection="1">
      <alignment horizontal="center" vertical="center" wrapText="1"/>
      <protection/>
    </xf>
    <xf numFmtId="176" fontId="10" fillId="0" borderId="81" xfId="116" applyNumberFormat="1" applyFont="1" applyFill="1" applyBorder="1" applyAlignment="1" applyProtection="1">
      <alignment horizontal="center" vertical="center" wrapText="1"/>
      <protection/>
    </xf>
    <xf numFmtId="176" fontId="10" fillId="0" borderId="67" xfId="116" applyNumberFormat="1" applyFont="1" applyFill="1" applyBorder="1" applyAlignment="1" applyProtection="1">
      <alignment horizontal="center" vertical="center" wrapText="1"/>
      <protection/>
    </xf>
    <xf numFmtId="176" fontId="10" fillId="0" borderId="82" xfId="116" applyNumberFormat="1" applyFont="1" applyFill="1" applyBorder="1" applyAlignment="1" applyProtection="1">
      <alignment horizontal="center" vertical="center" wrapText="1"/>
      <protection/>
    </xf>
    <xf numFmtId="176" fontId="10" fillId="0" borderId="83" xfId="116" applyNumberFormat="1" applyFont="1" applyFill="1" applyBorder="1" applyAlignment="1" applyProtection="1">
      <alignment horizontal="center" vertical="center" wrapText="1"/>
      <protection/>
    </xf>
    <xf numFmtId="176" fontId="10" fillId="0" borderId="84" xfId="116" applyNumberFormat="1" applyFont="1" applyFill="1" applyBorder="1" applyAlignment="1" applyProtection="1">
      <alignment horizontal="center" vertical="center" wrapText="1"/>
      <protection/>
    </xf>
    <xf numFmtId="176" fontId="10" fillId="0" borderId="69" xfId="116" applyNumberFormat="1" applyFont="1" applyFill="1" applyBorder="1" applyAlignment="1" applyProtection="1">
      <alignment horizontal="center" vertical="center" wrapText="1"/>
      <protection/>
    </xf>
    <xf numFmtId="176" fontId="100" fillId="0" borderId="17" xfId="116" applyNumberFormat="1" applyFont="1" applyFill="1" applyBorder="1" applyAlignment="1" applyProtection="1">
      <alignment/>
      <protection/>
    </xf>
    <xf numFmtId="176" fontId="10" fillId="0" borderId="0" xfId="115" applyNumberFormat="1" applyFont="1" applyFill="1" applyBorder="1" applyAlignment="1" applyProtection="1">
      <alignment horizontal="center" vertical="center" shrinkToFit="1"/>
      <protection/>
    </xf>
    <xf numFmtId="176" fontId="10" fillId="0" borderId="23" xfId="116" applyNumberFormat="1" applyFont="1" applyFill="1" applyBorder="1" applyAlignment="1" applyProtection="1">
      <alignment horizontal="center" vertical="center"/>
      <protection/>
    </xf>
    <xf numFmtId="177" fontId="26" fillId="0" borderId="17" xfId="120" applyNumberFormat="1" applyFont="1" applyFill="1" applyBorder="1" applyAlignment="1">
      <alignment vertical="center"/>
      <protection/>
    </xf>
    <xf numFmtId="216" fontId="11" fillId="0" borderId="0" xfId="120" applyNumberFormat="1" applyFont="1" applyFill="1" applyBorder="1" applyAlignment="1" applyProtection="1">
      <alignment horizontal="right" vertical="center"/>
      <protection/>
    </xf>
  </cellXfs>
  <cellStyles count="10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43表 H14" xfId="118"/>
    <cellStyle name="標準_第45表 H14" xfId="119"/>
    <cellStyle name="標準_第51表 H14" xfId="120"/>
    <cellStyle name="Followed Hyperlink" xfId="121"/>
    <cellStyle name="良い" xfId="122"/>
  </cellStyles>
  <dxfs count="30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38275" y="3819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30925" cy="933450"/>
    <xdr:sp>
      <xdr:nvSpPr>
        <xdr:cNvPr id="2" name="正方形/長方形 2"/>
        <xdr:cNvSpPr>
          <a:spLocks/>
        </xdr:cNvSpPr>
      </xdr:nvSpPr>
      <xdr:spPr>
        <a:xfrm>
          <a:off x="9324975" y="4933950"/>
          <a:ext cx="188309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81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8.33203125" style="5" customWidth="1"/>
    <col min="6" max="6" width="7.83203125" style="5" customWidth="1"/>
    <col min="7" max="10" width="7.58203125" style="5" customWidth="1"/>
    <col min="11" max="11" width="8.33203125" style="5" customWidth="1"/>
    <col min="12" max="14" width="7.83203125" style="5" customWidth="1"/>
    <col min="15" max="17" width="6.58203125" style="5" customWidth="1"/>
    <col min="18" max="18" width="6.75" style="5" customWidth="1"/>
    <col min="19" max="19" width="5.58203125" style="5" customWidth="1"/>
    <col min="20" max="20" width="4.58203125" style="5" customWidth="1"/>
    <col min="21" max="22" width="5.58203125" style="5" customWidth="1"/>
    <col min="23" max="23" width="7.58203125" style="5" customWidth="1"/>
    <col min="24" max="24" width="8.08203125" style="5" customWidth="1"/>
    <col min="25" max="25" width="5.58203125" style="5" customWidth="1"/>
    <col min="26" max="26" width="7" style="5" customWidth="1"/>
    <col min="27" max="27" width="5.58203125" style="5" customWidth="1"/>
    <col min="28" max="28" width="7.58203125" style="144" customWidth="1"/>
    <col min="29" max="29" width="8.33203125" style="144" customWidth="1"/>
    <col min="30" max="30" width="8.75" style="5" customWidth="1"/>
    <col min="31" max="31" width="1.328125" style="5" customWidth="1"/>
    <col min="32" max="16384" width="8.75" style="5" customWidth="1"/>
  </cols>
  <sheetData>
    <row r="1" spans="1:29" ht="16.5" customHeight="1">
      <c r="A1" s="429" t="s">
        <v>298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2"/>
      <c r="P1" s="2"/>
      <c r="Q1" s="2"/>
      <c r="R1" s="2"/>
      <c r="S1" s="3" t="s">
        <v>13</v>
      </c>
      <c r="T1" s="2"/>
      <c r="U1" s="2"/>
      <c r="V1" s="2"/>
      <c r="W1" s="2"/>
      <c r="X1" s="2"/>
      <c r="Y1" s="88"/>
      <c r="Z1" s="2"/>
      <c r="AA1" s="2"/>
      <c r="AB1" s="4"/>
      <c r="AC1" s="4"/>
    </row>
    <row r="2" spans="1:2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4"/>
    </row>
    <row r="3" spans="1:31" ht="16.5" customHeight="1">
      <c r="A3" s="270" t="s">
        <v>96</v>
      </c>
      <c r="C3" s="81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188</v>
      </c>
      <c r="P3" s="73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9"/>
      <c r="AC3" s="9"/>
      <c r="AD3" s="8"/>
      <c r="AE3" s="10" t="s">
        <v>2</v>
      </c>
    </row>
    <row r="4" spans="1:31" ht="16.5" customHeight="1">
      <c r="A4" s="439" t="s">
        <v>303</v>
      </c>
      <c r="B4" s="440"/>
      <c r="C4" s="431" t="s">
        <v>0</v>
      </c>
      <c r="D4" s="427" t="s">
        <v>170</v>
      </c>
      <c r="E4" s="427"/>
      <c r="F4" s="427"/>
      <c r="G4" s="427"/>
      <c r="H4" s="427"/>
      <c r="I4" s="427"/>
      <c r="J4" s="430"/>
      <c r="K4" s="421" t="s">
        <v>171</v>
      </c>
      <c r="L4" s="425" t="s">
        <v>172</v>
      </c>
      <c r="M4" s="434"/>
      <c r="N4" s="421" t="s">
        <v>165</v>
      </c>
      <c r="O4" s="425" t="s">
        <v>166</v>
      </c>
      <c r="P4" s="404"/>
      <c r="Q4" s="421" t="s">
        <v>235</v>
      </c>
      <c r="R4" s="421" t="s">
        <v>173</v>
      </c>
      <c r="S4" s="425" t="s">
        <v>308</v>
      </c>
      <c r="T4" s="402" t="s">
        <v>174</v>
      </c>
      <c r="U4" s="403"/>
      <c r="V4" s="404"/>
      <c r="W4" s="396" t="s">
        <v>95</v>
      </c>
      <c r="X4" s="402" t="s">
        <v>207</v>
      </c>
      <c r="Y4" s="452"/>
      <c r="Z4" s="452"/>
      <c r="AA4" s="453"/>
      <c r="AB4" s="457" t="s">
        <v>156</v>
      </c>
      <c r="AC4" s="449" t="s">
        <v>269</v>
      </c>
      <c r="AD4" s="445" t="s">
        <v>270</v>
      </c>
      <c r="AE4" s="446"/>
    </row>
    <row r="5" spans="1:31" ht="16.5" customHeight="1">
      <c r="A5" s="441"/>
      <c r="B5" s="442"/>
      <c r="C5" s="432"/>
      <c r="D5" s="421" t="s">
        <v>81</v>
      </c>
      <c r="E5" s="421" t="s">
        <v>90</v>
      </c>
      <c r="F5" s="421" t="s">
        <v>91</v>
      </c>
      <c r="G5" s="421" t="s">
        <v>92</v>
      </c>
      <c r="H5" s="421" t="s">
        <v>285</v>
      </c>
      <c r="I5" s="421" t="s">
        <v>94</v>
      </c>
      <c r="J5" s="421" t="s">
        <v>286</v>
      </c>
      <c r="K5" s="422"/>
      <c r="L5" s="435"/>
      <c r="M5" s="436"/>
      <c r="N5" s="422"/>
      <c r="O5" s="426"/>
      <c r="P5" s="407"/>
      <c r="Q5" s="422"/>
      <c r="R5" s="422"/>
      <c r="S5" s="460"/>
      <c r="T5" s="405"/>
      <c r="U5" s="406"/>
      <c r="V5" s="407"/>
      <c r="W5" s="397"/>
      <c r="X5" s="454"/>
      <c r="Y5" s="455"/>
      <c r="Z5" s="455"/>
      <c r="AA5" s="456"/>
      <c r="AB5" s="458"/>
      <c r="AC5" s="450"/>
      <c r="AD5" s="447"/>
      <c r="AE5" s="441"/>
    </row>
    <row r="6" spans="1:31" ht="16.5" customHeight="1">
      <c r="A6" s="441"/>
      <c r="B6" s="442"/>
      <c r="C6" s="432"/>
      <c r="D6" s="422"/>
      <c r="E6" s="422"/>
      <c r="F6" s="422"/>
      <c r="G6" s="422"/>
      <c r="H6" s="422"/>
      <c r="I6" s="422"/>
      <c r="J6" s="422"/>
      <c r="K6" s="422"/>
      <c r="L6" s="437" t="s">
        <v>283</v>
      </c>
      <c r="M6" s="422" t="s">
        <v>86</v>
      </c>
      <c r="N6" s="422"/>
      <c r="O6" s="427" t="s">
        <v>317</v>
      </c>
      <c r="P6" s="410" t="s">
        <v>255</v>
      </c>
      <c r="Q6" s="422"/>
      <c r="R6" s="422"/>
      <c r="S6" s="460"/>
      <c r="T6" s="408" t="s">
        <v>81</v>
      </c>
      <c r="U6" s="410" t="s">
        <v>317</v>
      </c>
      <c r="V6" s="410" t="s">
        <v>255</v>
      </c>
      <c r="W6" s="397"/>
      <c r="X6" s="462" t="s">
        <v>154</v>
      </c>
      <c r="Y6" s="463"/>
      <c r="Z6" s="399" t="s">
        <v>175</v>
      </c>
      <c r="AA6" s="400"/>
      <c r="AB6" s="458"/>
      <c r="AC6" s="450"/>
      <c r="AD6" s="447"/>
      <c r="AE6" s="441"/>
    </row>
    <row r="7" spans="1:31" ht="16.5" customHeight="1">
      <c r="A7" s="443"/>
      <c r="B7" s="444"/>
      <c r="C7" s="433"/>
      <c r="D7" s="423"/>
      <c r="E7" s="423"/>
      <c r="F7" s="423"/>
      <c r="G7" s="423"/>
      <c r="H7" s="423"/>
      <c r="I7" s="423"/>
      <c r="J7" s="423"/>
      <c r="K7" s="423"/>
      <c r="L7" s="438"/>
      <c r="M7" s="423"/>
      <c r="N7" s="423"/>
      <c r="O7" s="428"/>
      <c r="P7" s="411"/>
      <c r="Q7" s="423"/>
      <c r="R7" s="423"/>
      <c r="S7" s="461"/>
      <c r="T7" s="409"/>
      <c r="U7" s="411"/>
      <c r="V7" s="411"/>
      <c r="W7" s="398"/>
      <c r="X7" s="390" t="s">
        <v>97</v>
      </c>
      <c r="Y7" s="172" t="s">
        <v>98</v>
      </c>
      <c r="Z7" s="171" t="s">
        <v>97</v>
      </c>
      <c r="AA7" s="391" t="s">
        <v>98</v>
      </c>
      <c r="AB7" s="459"/>
      <c r="AC7" s="451"/>
      <c r="AD7" s="448"/>
      <c r="AE7" s="443"/>
    </row>
    <row r="8" spans="1:31" ht="16.5" customHeight="1">
      <c r="A8" s="273"/>
      <c r="B8" s="298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256"/>
      <c r="AC8" s="256"/>
      <c r="AD8" s="282"/>
      <c r="AE8" s="283"/>
    </row>
    <row r="9" spans="1:31" ht="16.5" customHeight="1">
      <c r="A9" s="281"/>
      <c r="B9" s="312" t="s">
        <v>277</v>
      </c>
      <c r="C9" s="115">
        <v>19806</v>
      </c>
      <c r="D9" s="115">
        <v>9755</v>
      </c>
      <c r="E9" s="115">
        <v>8902</v>
      </c>
      <c r="F9" s="115">
        <v>799</v>
      </c>
      <c r="G9" s="115">
        <v>6</v>
      </c>
      <c r="H9" s="115">
        <v>2</v>
      </c>
      <c r="I9" s="115">
        <v>46</v>
      </c>
      <c r="J9" s="115">
        <v>0</v>
      </c>
      <c r="K9" s="115">
        <v>3129</v>
      </c>
      <c r="L9" s="115">
        <v>685</v>
      </c>
      <c r="M9" s="115">
        <v>563</v>
      </c>
      <c r="N9" s="115">
        <v>197</v>
      </c>
      <c r="O9" s="115">
        <v>4593</v>
      </c>
      <c r="P9" s="117">
        <v>22</v>
      </c>
      <c r="Q9" s="115">
        <v>224</v>
      </c>
      <c r="R9" s="115">
        <v>622</v>
      </c>
      <c r="S9" s="115">
        <v>16</v>
      </c>
      <c r="T9" s="115">
        <v>32</v>
      </c>
      <c r="U9" s="115">
        <v>26</v>
      </c>
      <c r="V9" s="115">
        <v>6</v>
      </c>
      <c r="W9" s="115">
        <v>850</v>
      </c>
      <c r="X9" s="115">
        <v>9872</v>
      </c>
      <c r="Y9" s="115">
        <v>803</v>
      </c>
      <c r="Z9" s="115">
        <v>991</v>
      </c>
      <c r="AA9" s="115">
        <v>18</v>
      </c>
      <c r="AB9" s="315">
        <v>49.252751691406644</v>
      </c>
      <c r="AC9" s="315">
        <v>23.46258709481975</v>
      </c>
      <c r="AD9" s="307" t="s">
        <v>277</v>
      </c>
      <c r="AE9" s="284"/>
    </row>
    <row r="10" spans="1:31" s="126" customFormat="1" ht="16.5" customHeight="1">
      <c r="A10" s="295"/>
      <c r="B10" s="313" t="s">
        <v>287</v>
      </c>
      <c r="C10" s="316">
        <f aca="true" t="shared" si="0" ref="C10:AA10">C15+C35+C38+C43+C45+C48+C52+C56+C59+C62+C64</f>
        <v>19712</v>
      </c>
      <c r="D10" s="316">
        <f t="shared" si="0"/>
        <v>9719</v>
      </c>
      <c r="E10" s="316">
        <f t="shared" si="0"/>
        <v>8815</v>
      </c>
      <c r="F10" s="316">
        <f t="shared" si="0"/>
        <v>850</v>
      </c>
      <c r="G10" s="316">
        <f t="shared" si="0"/>
        <v>4</v>
      </c>
      <c r="H10" s="316">
        <f t="shared" si="0"/>
        <v>0</v>
      </c>
      <c r="I10" s="316">
        <f t="shared" si="0"/>
        <v>50</v>
      </c>
      <c r="J10" s="316">
        <f t="shared" si="0"/>
        <v>0</v>
      </c>
      <c r="K10" s="316">
        <f t="shared" si="0"/>
        <v>3219</v>
      </c>
      <c r="L10" s="316">
        <f t="shared" si="0"/>
        <v>469</v>
      </c>
      <c r="M10" s="316">
        <f t="shared" si="0"/>
        <v>632</v>
      </c>
      <c r="N10" s="316">
        <f t="shared" si="0"/>
        <v>232</v>
      </c>
      <c r="O10" s="316">
        <f t="shared" si="0"/>
        <v>4501</v>
      </c>
      <c r="P10" s="316">
        <f t="shared" si="0"/>
        <v>30</v>
      </c>
      <c r="Q10" s="316">
        <f t="shared" si="0"/>
        <v>320</v>
      </c>
      <c r="R10" s="316">
        <f t="shared" si="0"/>
        <v>586</v>
      </c>
      <c r="S10" s="316">
        <f t="shared" si="0"/>
        <v>4</v>
      </c>
      <c r="T10" s="316">
        <f t="shared" si="0"/>
        <v>23</v>
      </c>
      <c r="U10" s="316">
        <f t="shared" si="0"/>
        <v>21</v>
      </c>
      <c r="V10" s="316">
        <f t="shared" si="0"/>
        <v>2</v>
      </c>
      <c r="W10" s="316">
        <f t="shared" si="0"/>
        <v>839</v>
      </c>
      <c r="X10" s="316">
        <f t="shared" si="0"/>
        <v>10011</v>
      </c>
      <c r="Y10" s="316">
        <f t="shared" si="0"/>
        <v>884</v>
      </c>
      <c r="Z10" s="316">
        <f t="shared" si="0"/>
        <v>1106</v>
      </c>
      <c r="AA10" s="316">
        <f t="shared" si="0"/>
        <v>4</v>
      </c>
      <c r="AB10" s="317">
        <f>D10/C10*100</f>
        <v>49.304991883116884</v>
      </c>
      <c r="AC10" s="317">
        <f>(O10+P10+T10)/C10*100</f>
        <v>23.102678571428573</v>
      </c>
      <c r="AD10" s="308" t="s">
        <v>287</v>
      </c>
      <c r="AE10" s="285"/>
    </row>
    <row r="11" spans="1:31" s="157" customFormat="1" ht="16.5" customHeight="1">
      <c r="A11" s="299"/>
      <c r="B11" s="314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318"/>
      <c r="AC11" s="319"/>
      <c r="AD11" s="329"/>
      <c r="AE11" s="309"/>
    </row>
    <row r="12" spans="1:31" ht="16.5" customHeight="1">
      <c r="A12" s="273"/>
      <c r="B12" s="301" t="s">
        <v>83</v>
      </c>
      <c r="C12" s="19">
        <v>14144</v>
      </c>
      <c r="D12" s="19">
        <f>SUM(E12:J12)</f>
        <v>6593</v>
      </c>
      <c r="E12" s="19">
        <v>5926</v>
      </c>
      <c r="F12" s="19">
        <v>615</v>
      </c>
      <c r="G12" s="19">
        <v>2</v>
      </c>
      <c r="H12" s="19">
        <v>0</v>
      </c>
      <c r="I12" s="19">
        <v>50</v>
      </c>
      <c r="J12" s="19">
        <v>0</v>
      </c>
      <c r="K12" s="19">
        <v>2150</v>
      </c>
      <c r="L12" s="401">
        <v>469</v>
      </c>
      <c r="M12" s="401">
        <v>632</v>
      </c>
      <c r="N12" s="19">
        <v>176</v>
      </c>
      <c r="O12" s="19">
        <v>3803</v>
      </c>
      <c r="P12" s="19">
        <v>10</v>
      </c>
      <c r="Q12" s="19">
        <v>130</v>
      </c>
      <c r="R12" s="19">
        <v>322</v>
      </c>
      <c r="S12" s="19">
        <v>4</v>
      </c>
      <c r="T12" s="19">
        <f>SUM(U12:V12)</f>
        <v>23</v>
      </c>
      <c r="U12" s="19">
        <v>21</v>
      </c>
      <c r="V12" s="19">
        <v>2</v>
      </c>
      <c r="W12" s="401">
        <v>839</v>
      </c>
      <c r="X12" s="19">
        <v>6887</v>
      </c>
      <c r="Y12" s="19">
        <v>643</v>
      </c>
      <c r="Z12" s="401">
        <v>1106</v>
      </c>
      <c r="AA12" s="401">
        <v>4</v>
      </c>
      <c r="AB12" s="320">
        <f>D12/C12*100</f>
        <v>46.613404977375566</v>
      </c>
      <c r="AC12" s="320">
        <f>(O12+P12+T12)/C12*100</f>
        <v>27.1210407239819</v>
      </c>
      <c r="AD12" s="310" t="s">
        <v>88</v>
      </c>
      <c r="AE12" s="284"/>
    </row>
    <row r="13" spans="1:31" ht="16.5" customHeight="1">
      <c r="A13" s="273"/>
      <c r="B13" s="301" t="s">
        <v>84</v>
      </c>
      <c r="C13" s="19">
        <v>5568</v>
      </c>
      <c r="D13" s="19">
        <f>SUM(E13:J13)</f>
        <v>3126</v>
      </c>
      <c r="E13" s="19">
        <v>2889</v>
      </c>
      <c r="F13" s="19">
        <v>235</v>
      </c>
      <c r="G13" s="19">
        <v>2</v>
      </c>
      <c r="H13" s="19">
        <v>0</v>
      </c>
      <c r="I13" s="19">
        <v>0</v>
      </c>
      <c r="J13" s="19">
        <v>0</v>
      </c>
      <c r="K13" s="19">
        <v>1069</v>
      </c>
      <c r="L13" s="401"/>
      <c r="M13" s="401"/>
      <c r="N13" s="19">
        <v>56</v>
      </c>
      <c r="O13" s="19">
        <v>698</v>
      </c>
      <c r="P13" s="19">
        <v>20</v>
      </c>
      <c r="Q13" s="19">
        <v>190</v>
      </c>
      <c r="R13" s="19">
        <v>264</v>
      </c>
      <c r="S13" s="19">
        <v>0</v>
      </c>
      <c r="T13" s="19">
        <f>SUM(U13:V13)</f>
        <v>0</v>
      </c>
      <c r="U13" s="19">
        <v>0</v>
      </c>
      <c r="V13" s="19">
        <v>0</v>
      </c>
      <c r="W13" s="401"/>
      <c r="X13" s="19">
        <v>3124</v>
      </c>
      <c r="Y13" s="19">
        <v>241</v>
      </c>
      <c r="Z13" s="401">
        <v>0</v>
      </c>
      <c r="AA13" s="401">
        <v>0</v>
      </c>
      <c r="AB13" s="320">
        <f>D13/C13*100</f>
        <v>56.14224137931034</v>
      </c>
      <c r="AC13" s="320">
        <f>(O13+P13+T13)/C13*100</f>
        <v>12.895114942528735</v>
      </c>
      <c r="AD13" s="310" t="s">
        <v>89</v>
      </c>
      <c r="AE13" s="284"/>
    </row>
    <row r="14" spans="1:31" s="182" customFormat="1" ht="16.5" customHeight="1">
      <c r="A14" s="276"/>
      <c r="B14" s="302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2"/>
      <c r="AC14" s="323"/>
      <c r="AD14" s="287"/>
      <c r="AE14" s="288"/>
    </row>
    <row r="15" spans="1:31" s="176" customFormat="1" ht="15.75" customHeight="1">
      <c r="A15" s="416" t="s">
        <v>224</v>
      </c>
      <c r="B15" s="420"/>
      <c r="C15" s="324">
        <f>SUM(C17:C34)</f>
        <v>17400</v>
      </c>
      <c r="D15" s="325">
        <f aca="true" t="shared" si="1" ref="D15:AA15">SUM(D17:D34)</f>
        <v>9188</v>
      </c>
      <c r="E15" s="325">
        <f t="shared" si="1"/>
        <v>8400</v>
      </c>
      <c r="F15" s="325">
        <f t="shared" si="1"/>
        <v>734</v>
      </c>
      <c r="G15" s="325">
        <f t="shared" si="1"/>
        <v>4</v>
      </c>
      <c r="H15" s="325">
        <f t="shared" si="1"/>
        <v>0</v>
      </c>
      <c r="I15" s="325">
        <f t="shared" si="1"/>
        <v>50</v>
      </c>
      <c r="J15" s="325">
        <f t="shared" si="1"/>
        <v>0</v>
      </c>
      <c r="K15" s="325">
        <f t="shared" si="1"/>
        <v>2754</v>
      </c>
      <c r="L15" s="325">
        <f t="shared" si="1"/>
        <v>460</v>
      </c>
      <c r="M15" s="325">
        <f t="shared" si="1"/>
        <v>559</v>
      </c>
      <c r="N15" s="325">
        <f t="shared" si="1"/>
        <v>182</v>
      </c>
      <c r="O15" s="325">
        <f t="shared" si="1"/>
        <v>3385</v>
      </c>
      <c r="P15" s="325">
        <f t="shared" si="1"/>
        <v>27</v>
      </c>
      <c r="Q15" s="325">
        <f t="shared" si="1"/>
        <v>283</v>
      </c>
      <c r="R15" s="325">
        <f t="shared" si="1"/>
        <v>558</v>
      </c>
      <c r="S15" s="325">
        <f t="shared" si="1"/>
        <v>4</v>
      </c>
      <c r="T15" s="325">
        <f t="shared" si="1"/>
        <v>18</v>
      </c>
      <c r="U15" s="325">
        <f t="shared" si="1"/>
        <v>17</v>
      </c>
      <c r="V15" s="325">
        <f t="shared" si="1"/>
        <v>1</v>
      </c>
      <c r="W15" s="325">
        <f t="shared" si="1"/>
        <v>681</v>
      </c>
      <c r="X15" s="325">
        <f t="shared" si="1"/>
        <v>9584</v>
      </c>
      <c r="Y15" s="325">
        <f t="shared" si="1"/>
        <v>766</v>
      </c>
      <c r="Z15" s="325">
        <f t="shared" si="1"/>
        <v>1097</v>
      </c>
      <c r="AA15" s="325">
        <f t="shared" si="1"/>
        <v>3</v>
      </c>
      <c r="AB15" s="379">
        <f>D15/C15*100</f>
        <v>52.804597701149426</v>
      </c>
      <c r="AC15" s="379">
        <f>(O15+P15+T15)/C15*100</f>
        <v>19.71264367816092</v>
      </c>
      <c r="AD15" s="412" t="s">
        <v>224</v>
      </c>
      <c r="AE15" s="418"/>
    </row>
    <row r="16" spans="1:31" s="176" customFormat="1" ht="15.75" customHeight="1">
      <c r="A16" s="290"/>
      <c r="B16" s="277" t="s">
        <v>162</v>
      </c>
      <c r="C16" s="324">
        <f>SUM(C17:C21)</f>
        <v>10481</v>
      </c>
      <c r="D16" s="325">
        <f aca="true" t="shared" si="2" ref="D16:AA16">SUM(D17:D21)</f>
        <v>6194</v>
      </c>
      <c r="E16" s="325">
        <f t="shared" si="2"/>
        <v>5809</v>
      </c>
      <c r="F16" s="325">
        <f t="shared" si="2"/>
        <v>383</v>
      </c>
      <c r="G16" s="325">
        <f t="shared" si="2"/>
        <v>2</v>
      </c>
      <c r="H16" s="325">
        <f t="shared" si="2"/>
        <v>0</v>
      </c>
      <c r="I16" s="325">
        <f t="shared" si="2"/>
        <v>0</v>
      </c>
      <c r="J16" s="325">
        <f t="shared" si="2"/>
        <v>0</v>
      </c>
      <c r="K16" s="325">
        <f t="shared" si="2"/>
        <v>1488</v>
      </c>
      <c r="L16" s="325">
        <f t="shared" si="2"/>
        <v>318</v>
      </c>
      <c r="M16" s="325">
        <f t="shared" si="2"/>
        <v>471</v>
      </c>
      <c r="N16" s="325">
        <f t="shared" si="2"/>
        <v>65</v>
      </c>
      <c r="O16" s="325">
        <f t="shared" si="2"/>
        <v>1278</v>
      </c>
      <c r="P16" s="325">
        <f t="shared" si="2"/>
        <v>20</v>
      </c>
      <c r="Q16" s="325">
        <f t="shared" si="2"/>
        <v>211</v>
      </c>
      <c r="R16" s="325">
        <f t="shared" si="2"/>
        <v>432</v>
      </c>
      <c r="S16" s="325">
        <f t="shared" si="2"/>
        <v>4</v>
      </c>
      <c r="T16" s="325">
        <f t="shared" si="2"/>
        <v>1</v>
      </c>
      <c r="U16" s="325">
        <f t="shared" si="2"/>
        <v>1</v>
      </c>
      <c r="V16" s="325">
        <f t="shared" si="2"/>
        <v>0</v>
      </c>
      <c r="W16" s="325">
        <f t="shared" si="2"/>
        <v>278</v>
      </c>
      <c r="X16" s="325">
        <f t="shared" si="2"/>
        <v>6806</v>
      </c>
      <c r="Y16" s="325">
        <f t="shared" si="2"/>
        <v>391</v>
      </c>
      <c r="Z16" s="325">
        <f t="shared" si="2"/>
        <v>986</v>
      </c>
      <c r="AA16" s="325">
        <f t="shared" si="2"/>
        <v>2</v>
      </c>
      <c r="AB16" s="379">
        <f>D16/C16*100</f>
        <v>59.09741436885794</v>
      </c>
      <c r="AC16" s="379">
        <f>(O16+P16+T16)/C16*100</f>
        <v>12.39385554813472</v>
      </c>
      <c r="AD16" s="289" t="s">
        <v>162</v>
      </c>
      <c r="AE16" s="290"/>
    </row>
    <row r="17" spans="1:31" s="177" customFormat="1" ht="15.75" customHeight="1">
      <c r="A17" s="296"/>
      <c r="B17" s="278" t="s">
        <v>27</v>
      </c>
      <c r="C17" s="326">
        <f aca="true" t="shared" si="3" ref="C17:C33">D17+K17+L17+M17+N17+O17+P17+Q17+R17+S17</f>
        <v>3381</v>
      </c>
      <c r="D17" s="327">
        <f aca="true" t="shared" si="4" ref="D17:D33">SUM(E17:J17)</f>
        <v>1742</v>
      </c>
      <c r="E17" s="264">
        <v>1598</v>
      </c>
      <c r="F17" s="264">
        <v>142</v>
      </c>
      <c r="G17" s="264">
        <v>2</v>
      </c>
      <c r="H17" s="264">
        <v>0</v>
      </c>
      <c r="I17" s="264">
        <v>0</v>
      </c>
      <c r="J17" s="264">
        <v>0</v>
      </c>
      <c r="K17" s="264">
        <v>560</v>
      </c>
      <c r="L17" s="264">
        <v>111</v>
      </c>
      <c r="M17" s="264">
        <v>126</v>
      </c>
      <c r="N17" s="264">
        <v>17</v>
      </c>
      <c r="O17" s="264">
        <v>536</v>
      </c>
      <c r="P17" s="264">
        <v>19</v>
      </c>
      <c r="Q17" s="264">
        <v>156</v>
      </c>
      <c r="R17" s="264">
        <v>114</v>
      </c>
      <c r="S17" s="264">
        <v>0</v>
      </c>
      <c r="T17" s="327">
        <f>SUM(U17:V17)</f>
        <v>0</v>
      </c>
      <c r="U17" s="264">
        <v>0</v>
      </c>
      <c r="V17" s="264">
        <v>0</v>
      </c>
      <c r="W17" s="264">
        <v>157</v>
      </c>
      <c r="X17" s="264">
        <v>1880</v>
      </c>
      <c r="Y17" s="264">
        <v>146</v>
      </c>
      <c r="Z17" s="264">
        <v>352</v>
      </c>
      <c r="AA17" s="264">
        <v>1</v>
      </c>
      <c r="AB17" s="380">
        <f aca="true" t="shared" si="5" ref="AB17:AB34">D17/C17*100</f>
        <v>51.52321798284532</v>
      </c>
      <c r="AC17" s="380">
        <f aca="true" t="shared" si="6" ref="AC17:AC65">(O17+P17+T17)/C17*100</f>
        <v>16.415261756876664</v>
      </c>
      <c r="AD17" s="291" t="s">
        <v>27</v>
      </c>
      <c r="AE17" s="292"/>
    </row>
    <row r="18" spans="1:31" s="177" customFormat="1" ht="15.75" customHeight="1">
      <c r="A18" s="296"/>
      <c r="B18" s="278" t="s">
        <v>28</v>
      </c>
      <c r="C18" s="326">
        <f t="shared" si="3"/>
        <v>2101</v>
      </c>
      <c r="D18" s="327">
        <f t="shared" si="4"/>
        <v>1270</v>
      </c>
      <c r="E18" s="264">
        <v>1244</v>
      </c>
      <c r="F18" s="264">
        <v>26</v>
      </c>
      <c r="G18" s="264">
        <v>0</v>
      </c>
      <c r="H18" s="264">
        <v>0</v>
      </c>
      <c r="I18" s="264">
        <v>0</v>
      </c>
      <c r="J18" s="264">
        <v>0</v>
      </c>
      <c r="K18" s="264">
        <v>214</v>
      </c>
      <c r="L18" s="264">
        <v>25</v>
      </c>
      <c r="M18" s="264">
        <v>83</v>
      </c>
      <c r="N18" s="264">
        <v>14</v>
      </c>
      <c r="O18" s="264">
        <v>308</v>
      </c>
      <c r="P18" s="264">
        <v>0</v>
      </c>
      <c r="Q18" s="264">
        <v>19</v>
      </c>
      <c r="R18" s="264">
        <v>168</v>
      </c>
      <c r="S18" s="264">
        <v>0</v>
      </c>
      <c r="T18" s="327">
        <f aca="true" t="shared" si="7" ref="T18:T33">SUM(U18:V18)</f>
        <v>1</v>
      </c>
      <c r="U18" s="264">
        <v>1</v>
      </c>
      <c r="V18" s="264">
        <v>0</v>
      </c>
      <c r="W18" s="264">
        <v>73</v>
      </c>
      <c r="X18" s="264">
        <v>1468</v>
      </c>
      <c r="Y18" s="264">
        <v>26</v>
      </c>
      <c r="Z18" s="264">
        <v>242</v>
      </c>
      <c r="AA18" s="264">
        <v>1</v>
      </c>
      <c r="AB18" s="380">
        <f t="shared" si="5"/>
        <v>60.44740599714422</v>
      </c>
      <c r="AC18" s="380">
        <f t="shared" si="6"/>
        <v>14.707282246549264</v>
      </c>
      <c r="AD18" s="291" t="s">
        <v>28</v>
      </c>
      <c r="AE18" s="292"/>
    </row>
    <row r="19" spans="1:31" s="177" customFormat="1" ht="15.75" customHeight="1">
      <c r="A19" s="296"/>
      <c r="B19" s="278" t="s">
        <v>29</v>
      </c>
      <c r="C19" s="326">
        <f t="shared" si="3"/>
        <v>1726</v>
      </c>
      <c r="D19" s="327">
        <f t="shared" si="4"/>
        <v>1039</v>
      </c>
      <c r="E19" s="264">
        <v>951</v>
      </c>
      <c r="F19" s="264">
        <v>88</v>
      </c>
      <c r="G19" s="264">
        <v>0</v>
      </c>
      <c r="H19" s="264">
        <v>0</v>
      </c>
      <c r="I19" s="264">
        <v>0</v>
      </c>
      <c r="J19" s="264">
        <v>0</v>
      </c>
      <c r="K19" s="264">
        <v>243</v>
      </c>
      <c r="L19" s="264">
        <v>130</v>
      </c>
      <c r="M19" s="264">
        <v>108</v>
      </c>
      <c r="N19" s="264">
        <v>14</v>
      </c>
      <c r="O19" s="264">
        <v>99</v>
      </c>
      <c r="P19" s="264">
        <v>1</v>
      </c>
      <c r="Q19" s="264">
        <v>13</v>
      </c>
      <c r="R19" s="264">
        <v>79</v>
      </c>
      <c r="S19" s="264">
        <v>0</v>
      </c>
      <c r="T19" s="327">
        <f t="shared" si="7"/>
        <v>0</v>
      </c>
      <c r="U19" s="264">
        <v>0</v>
      </c>
      <c r="V19" s="264">
        <v>0</v>
      </c>
      <c r="W19" s="264">
        <v>7</v>
      </c>
      <c r="X19" s="264">
        <v>1214</v>
      </c>
      <c r="Y19" s="264">
        <v>88</v>
      </c>
      <c r="Z19" s="264">
        <v>247</v>
      </c>
      <c r="AA19" s="264">
        <v>0</v>
      </c>
      <c r="AB19" s="380">
        <f t="shared" si="5"/>
        <v>60.19698725376593</v>
      </c>
      <c r="AC19" s="380">
        <f t="shared" si="6"/>
        <v>5.793742757821553</v>
      </c>
      <c r="AD19" s="291" t="s">
        <v>29</v>
      </c>
      <c r="AE19" s="292"/>
    </row>
    <row r="20" spans="1:31" s="177" customFormat="1" ht="15.75" customHeight="1">
      <c r="A20" s="296"/>
      <c r="B20" s="278" t="s">
        <v>30</v>
      </c>
      <c r="C20" s="326">
        <f t="shared" si="3"/>
        <v>1357</v>
      </c>
      <c r="D20" s="327">
        <f t="shared" si="4"/>
        <v>996</v>
      </c>
      <c r="E20" s="264">
        <v>953</v>
      </c>
      <c r="F20" s="264">
        <v>43</v>
      </c>
      <c r="G20" s="264">
        <v>0</v>
      </c>
      <c r="H20" s="264">
        <v>0</v>
      </c>
      <c r="I20" s="264">
        <v>0</v>
      </c>
      <c r="J20" s="264">
        <v>0</v>
      </c>
      <c r="K20" s="264">
        <v>195</v>
      </c>
      <c r="L20" s="264">
        <v>7</v>
      </c>
      <c r="M20" s="264">
        <v>45</v>
      </c>
      <c r="N20" s="264">
        <v>7</v>
      </c>
      <c r="O20" s="264">
        <v>70</v>
      </c>
      <c r="P20" s="264">
        <v>0</v>
      </c>
      <c r="Q20" s="264">
        <v>0</v>
      </c>
      <c r="R20" s="264">
        <v>36</v>
      </c>
      <c r="S20" s="264">
        <v>1</v>
      </c>
      <c r="T20" s="327">
        <f t="shared" si="7"/>
        <v>0</v>
      </c>
      <c r="U20" s="264">
        <v>0</v>
      </c>
      <c r="V20" s="264">
        <v>0</v>
      </c>
      <c r="W20" s="264">
        <v>13</v>
      </c>
      <c r="X20" s="264">
        <v>1034</v>
      </c>
      <c r="Y20" s="264">
        <v>46</v>
      </c>
      <c r="Z20" s="264">
        <v>82</v>
      </c>
      <c r="AA20" s="264">
        <v>0</v>
      </c>
      <c r="AB20" s="380">
        <f t="shared" si="5"/>
        <v>73.39719970523213</v>
      </c>
      <c r="AC20" s="380">
        <f t="shared" si="6"/>
        <v>5.158437730287399</v>
      </c>
      <c r="AD20" s="291" t="s">
        <v>30</v>
      </c>
      <c r="AE20" s="292"/>
    </row>
    <row r="21" spans="1:31" s="177" customFormat="1" ht="15.75" customHeight="1">
      <c r="A21" s="296"/>
      <c r="B21" s="278" t="s">
        <v>31</v>
      </c>
      <c r="C21" s="326">
        <f t="shared" si="3"/>
        <v>1916</v>
      </c>
      <c r="D21" s="327">
        <f t="shared" si="4"/>
        <v>1147</v>
      </c>
      <c r="E21" s="264">
        <v>1063</v>
      </c>
      <c r="F21" s="264">
        <v>84</v>
      </c>
      <c r="G21" s="264">
        <v>0</v>
      </c>
      <c r="H21" s="264">
        <v>0</v>
      </c>
      <c r="I21" s="264">
        <v>0</v>
      </c>
      <c r="J21" s="264">
        <v>0</v>
      </c>
      <c r="K21" s="264">
        <v>276</v>
      </c>
      <c r="L21" s="264">
        <v>45</v>
      </c>
      <c r="M21" s="264">
        <v>109</v>
      </c>
      <c r="N21" s="264">
        <v>13</v>
      </c>
      <c r="O21" s="264">
        <v>265</v>
      </c>
      <c r="P21" s="264">
        <v>0</v>
      </c>
      <c r="Q21" s="264">
        <v>23</v>
      </c>
      <c r="R21" s="264">
        <v>35</v>
      </c>
      <c r="S21" s="264">
        <v>3</v>
      </c>
      <c r="T21" s="327">
        <f t="shared" si="7"/>
        <v>0</v>
      </c>
      <c r="U21" s="264">
        <v>0</v>
      </c>
      <c r="V21" s="264">
        <v>0</v>
      </c>
      <c r="W21" s="264">
        <v>28</v>
      </c>
      <c r="X21" s="264">
        <v>1210</v>
      </c>
      <c r="Y21" s="264">
        <v>85</v>
      </c>
      <c r="Z21" s="264">
        <v>63</v>
      </c>
      <c r="AA21" s="264">
        <v>0</v>
      </c>
      <c r="AB21" s="380">
        <f t="shared" si="5"/>
        <v>59.864300626304804</v>
      </c>
      <c r="AC21" s="380">
        <f t="shared" si="6"/>
        <v>13.830897703549061</v>
      </c>
      <c r="AD21" s="291" t="s">
        <v>31</v>
      </c>
      <c r="AE21" s="292"/>
    </row>
    <row r="22" spans="1:31" s="177" customFormat="1" ht="15.75" customHeight="1">
      <c r="A22" s="296"/>
      <c r="B22" s="279" t="s">
        <v>32</v>
      </c>
      <c r="C22" s="326">
        <f t="shared" si="3"/>
        <v>1359</v>
      </c>
      <c r="D22" s="327">
        <f t="shared" si="4"/>
        <v>516</v>
      </c>
      <c r="E22" s="264">
        <v>450</v>
      </c>
      <c r="F22" s="264">
        <v>60</v>
      </c>
      <c r="G22" s="264">
        <v>0</v>
      </c>
      <c r="H22" s="264">
        <v>0</v>
      </c>
      <c r="I22" s="264">
        <v>6</v>
      </c>
      <c r="J22" s="264">
        <v>0</v>
      </c>
      <c r="K22" s="264">
        <v>228</v>
      </c>
      <c r="L22" s="264">
        <v>12</v>
      </c>
      <c r="M22" s="264">
        <v>33</v>
      </c>
      <c r="N22" s="264">
        <v>23</v>
      </c>
      <c r="O22" s="264">
        <v>511</v>
      </c>
      <c r="P22" s="264">
        <v>2</v>
      </c>
      <c r="Q22" s="264">
        <v>18</v>
      </c>
      <c r="R22" s="264">
        <v>16</v>
      </c>
      <c r="S22" s="264">
        <v>0</v>
      </c>
      <c r="T22" s="327">
        <f t="shared" si="7"/>
        <v>8</v>
      </c>
      <c r="U22" s="264">
        <v>7</v>
      </c>
      <c r="V22" s="264">
        <v>1</v>
      </c>
      <c r="W22" s="264">
        <v>74</v>
      </c>
      <c r="X22" s="264">
        <v>480</v>
      </c>
      <c r="Y22" s="264">
        <v>63</v>
      </c>
      <c r="Z22" s="264">
        <v>32</v>
      </c>
      <c r="AA22" s="264">
        <v>1</v>
      </c>
      <c r="AB22" s="380">
        <f t="shared" si="5"/>
        <v>37.969094922737305</v>
      </c>
      <c r="AC22" s="380">
        <f t="shared" si="6"/>
        <v>38.33701250919794</v>
      </c>
      <c r="AD22" s="293" t="s">
        <v>32</v>
      </c>
      <c r="AE22" s="292"/>
    </row>
    <row r="23" spans="1:31" s="177" customFormat="1" ht="15.75" customHeight="1">
      <c r="A23" s="296"/>
      <c r="B23" s="279" t="s">
        <v>163</v>
      </c>
      <c r="C23" s="326">
        <f t="shared" si="3"/>
        <v>395</v>
      </c>
      <c r="D23" s="327">
        <f t="shared" si="4"/>
        <v>166</v>
      </c>
      <c r="E23" s="264">
        <v>121</v>
      </c>
      <c r="F23" s="264">
        <v>45</v>
      </c>
      <c r="G23" s="264">
        <v>0</v>
      </c>
      <c r="H23" s="264">
        <v>0</v>
      </c>
      <c r="I23" s="264">
        <v>0</v>
      </c>
      <c r="J23" s="264">
        <v>0</v>
      </c>
      <c r="K23" s="264">
        <v>104</v>
      </c>
      <c r="L23" s="264">
        <v>0</v>
      </c>
      <c r="M23" s="264">
        <v>0</v>
      </c>
      <c r="N23" s="264">
        <v>3</v>
      </c>
      <c r="O23" s="264">
        <v>108</v>
      </c>
      <c r="P23" s="264">
        <v>0</v>
      </c>
      <c r="Q23" s="264">
        <v>7</v>
      </c>
      <c r="R23" s="264">
        <v>7</v>
      </c>
      <c r="S23" s="264">
        <v>0</v>
      </c>
      <c r="T23" s="327">
        <f t="shared" si="7"/>
        <v>0</v>
      </c>
      <c r="U23" s="264">
        <v>0</v>
      </c>
      <c r="V23" s="264">
        <v>0</v>
      </c>
      <c r="W23" s="264">
        <v>21</v>
      </c>
      <c r="X23" s="264">
        <v>121</v>
      </c>
      <c r="Y23" s="264">
        <v>45</v>
      </c>
      <c r="Z23" s="264">
        <v>0</v>
      </c>
      <c r="AA23" s="264">
        <v>0</v>
      </c>
      <c r="AB23" s="380">
        <f t="shared" si="5"/>
        <v>42.025316455696206</v>
      </c>
      <c r="AC23" s="380">
        <f t="shared" si="6"/>
        <v>27.341772151898734</v>
      </c>
      <c r="AD23" s="293" t="s">
        <v>163</v>
      </c>
      <c r="AE23" s="292"/>
    </row>
    <row r="24" spans="1:31" s="177" customFormat="1" ht="15.75" customHeight="1">
      <c r="A24" s="296"/>
      <c r="B24" s="279" t="s">
        <v>33</v>
      </c>
      <c r="C24" s="326">
        <f t="shared" si="3"/>
        <v>617</v>
      </c>
      <c r="D24" s="327">
        <f t="shared" si="4"/>
        <v>226</v>
      </c>
      <c r="E24" s="264">
        <v>188</v>
      </c>
      <c r="F24" s="264">
        <v>34</v>
      </c>
      <c r="G24" s="264">
        <v>0</v>
      </c>
      <c r="H24" s="264">
        <v>0</v>
      </c>
      <c r="I24" s="264">
        <v>4</v>
      </c>
      <c r="J24" s="264">
        <v>0</v>
      </c>
      <c r="K24" s="264">
        <v>145</v>
      </c>
      <c r="L24" s="264">
        <v>4</v>
      </c>
      <c r="M24" s="264">
        <v>10</v>
      </c>
      <c r="N24" s="264">
        <v>25</v>
      </c>
      <c r="O24" s="264">
        <v>192</v>
      </c>
      <c r="P24" s="264">
        <v>0</v>
      </c>
      <c r="Q24" s="264">
        <v>6</v>
      </c>
      <c r="R24" s="264">
        <v>9</v>
      </c>
      <c r="S24" s="264">
        <v>0</v>
      </c>
      <c r="T24" s="327">
        <f t="shared" si="7"/>
        <v>0</v>
      </c>
      <c r="U24" s="264">
        <v>0</v>
      </c>
      <c r="V24" s="264">
        <v>0</v>
      </c>
      <c r="W24" s="264">
        <v>67</v>
      </c>
      <c r="X24" s="264">
        <v>190</v>
      </c>
      <c r="Y24" s="264">
        <v>34</v>
      </c>
      <c r="Z24" s="264">
        <v>2</v>
      </c>
      <c r="AA24" s="264">
        <v>0</v>
      </c>
      <c r="AB24" s="380">
        <f t="shared" si="5"/>
        <v>36.6288492706645</v>
      </c>
      <c r="AC24" s="380">
        <f t="shared" si="6"/>
        <v>31.118314424635336</v>
      </c>
      <c r="AD24" s="293" t="s">
        <v>33</v>
      </c>
      <c r="AE24" s="292"/>
    </row>
    <row r="25" spans="1:31" s="177" customFormat="1" ht="15.75" customHeight="1">
      <c r="A25" s="296"/>
      <c r="B25" s="279" t="s">
        <v>34</v>
      </c>
      <c r="C25" s="326">
        <f t="shared" si="3"/>
        <v>498</v>
      </c>
      <c r="D25" s="327">
        <f t="shared" si="4"/>
        <v>269</v>
      </c>
      <c r="E25" s="264">
        <v>220</v>
      </c>
      <c r="F25" s="264">
        <v>9</v>
      </c>
      <c r="G25" s="264">
        <v>0</v>
      </c>
      <c r="H25" s="264">
        <v>0</v>
      </c>
      <c r="I25" s="264">
        <v>40</v>
      </c>
      <c r="J25" s="264">
        <v>0</v>
      </c>
      <c r="K25" s="264">
        <v>40</v>
      </c>
      <c r="L25" s="264">
        <v>11</v>
      </c>
      <c r="M25" s="264">
        <v>2</v>
      </c>
      <c r="N25" s="264">
        <v>5</v>
      </c>
      <c r="O25" s="264">
        <v>170</v>
      </c>
      <c r="P25" s="264">
        <v>0</v>
      </c>
      <c r="Q25" s="264">
        <v>0</v>
      </c>
      <c r="R25" s="264">
        <v>1</v>
      </c>
      <c r="S25" s="264">
        <v>0</v>
      </c>
      <c r="T25" s="327">
        <f t="shared" si="7"/>
        <v>0</v>
      </c>
      <c r="U25" s="264">
        <v>0</v>
      </c>
      <c r="V25" s="264">
        <v>0</v>
      </c>
      <c r="W25" s="264">
        <v>67</v>
      </c>
      <c r="X25" s="264">
        <v>220</v>
      </c>
      <c r="Y25" s="264">
        <v>9</v>
      </c>
      <c r="Z25" s="264">
        <v>0</v>
      </c>
      <c r="AA25" s="264">
        <v>0</v>
      </c>
      <c r="AB25" s="380">
        <f t="shared" si="5"/>
        <v>54.01606425702812</v>
      </c>
      <c r="AC25" s="380">
        <f t="shared" si="6"/>
        <v>34.13654618473896</v>
      </c>
      <c r="AD25" s="293" t="s">
        <v>34</v>
      </c>
      <c r="AE25" s="292"/>
    </row>
    <row r="26" spans="1:31" s="177" customFormat="1" ht="15.75" customHeight="1">
      <c r="A26" s="296"/>
      <c r="B26" s="279" t="s">
        <v>35</v>
      </c>
      <c r="C26" s="326">
        <f t="shared" si="3"/>
        <v>502</v>
      </c>
      <c r="D26" s="327">
        <f t="shared" si="4"/>
        <v>206</v>
      </c>
      <c r="E26" s="264">
        <v>175</v>
      </c>
      <c r="F26" s="264">
        <v>31</v>
      </c>
      <c r="G26" s="264">
        <v>0</v>
      </c>
      <c r="H26" s="264">
        <v>0</v>
      </c>
      <c r="I26" s="264">
        <v>0</v>
      </c>
      <c r="J26" s="264">
        <v>0</v>
      </c>
      <c r="K26" s="264">
        <v>56</v>
      </c>
      <c r="L26" s="264">
        <v>71</v>
      </c>
      <c r="M26" s="264">
        <v>0</v>
      </c>
      <c r="N26" s="264">
        <v>4</v>
      </c>
      <c r="O26" s="264">
        <v>153</v>
      </c>
      <c r="P26" s="264">
        <v>0</v>
      </c>
      <c r="Q26" s="264">
        <v>3</v>
      </c>
      <c r="R26" s="264">
        <v>9</v>
      </c>
      <c r="S26" s="264">
        <v>0</v>
      </c>
      <c r="T26" s="327">
        <f t="shared" si="7"/>
        <v>0</v>
      </c>
      <c r="U26" s="264">
        <v>0</v>
      </c>
      <c r="V26" s="264">
        <v>0</v>
      </c>
      <c r="W26" s="264">
        <v>32</v>
      </c>
      <c r="X26" s="264">
        <v>188</v>
      </c>
      <c r="Y26" s="264">
        <v>31</v>
      </c>
      <c r="Z26" s="264">
        <v>2</v>
      </c>
      <c r="AA26" s="264">
        <v>0</v>
      </c>
      <c r="AB26" s="380">
        <f t="shared" si="5"/>
        <v>41.03585657370518</v>
      </c>
      <c r="AC26" s="380">
        <f t="shared" si="6"/>
        <v>30.47808764940239</v>
      </c>
      <c r="AD26" s="293" t="s">
        <v>35</v>
      </c>
      <c r="AE26" s="292"/>
    </row>
    <row r="27" spans="1:31" s="177" customFormat="1" ht="15.75" customHeight="1">
      <c r="A27" s="296"/>
      <c r="B27" s="279" t="s">
        <v>36</v>
      </c>
      <c r="C27" s="326">
        <f t="shared" si="3"/>
        <v>153</v>
      </c>
      <c r="D27" s="327">
        <f t="shared" si="4"/>
        <v>98</v>
      </c>
      <c r="E27" s="264">
        <v>87</v>
      </c>
      <c r="F27" s="264">
        <v>11</v>
      </c>
      <c r="G27" s="264">
        <v>0</v>
      </c>
      <c r="H27" s="264">
        <v>0</v>
      </c>
      <c r="I27" s="264">
        <v>0</v>
      </c>
      <c r="J27" s="264">
        <v>0</v>
      </c>
      <c r="K27" s="264">
        <v>37</v>
      </c>
      <c r="L27" s="264">
        <v>0</v>
      </c>
      <c r="M27" s="264">
        <v>1</v>
      </c>
      <c r="N27" s="264">
        <v>1</v>
      </c>
      <c r="O27" s="264">
        <v>10</v>
      </c>
      <c r="P27" s="264">
        <v>1</v>
      </c>
      <c r="Q27" s="264">
        <v>2</v>
      </c>
      <c r="R27" s="264">
        <v>3</v>
      </c>
      <c r="S27" s="264">
        <v>0</v>
      </c>
      <c r="T27" s="327">
        <f t="shared" si="7"/>
        <v>0</v>
      </c>
      <c r="U27" s="264">
        <v>0</v>
      </c>
      <c r="V27" s="264">
        <v>0</v>
      </c>
      <c r="W27" s="264">
        <v>3</v>
      </c>
      <c r="X27" s="264">
        <v>91</v>
      </c>
      <c r="Y27" s="264">
        <v>11</v>
      </c>
      <c r="Z27" s="264">
        <v>1</v>
      </c>
      <c r="AA27" s="264">
        <v>0</v>
      </c>
      <c r="AB27" s="380">
        <f t="shared" si="5"/>
        <v>64.05228758169935</v>
      </c>
      <c r="AC27" s="380">
        <f t="shared" si="6"/>
        <v>7.18954248366013</v>
      </c>
      <c r="AD27" s="293" t="s">
        <v>36</v>
      </c>
      <c r="AE27" s="292"/>
    </row>
    <row r="28" spans="1:31" s="177" customFormat="1" ht="15.75" customHeight="1">
      <c r="A28" s="296"/>
      <c r="B28" s="279" t="s">
        <v>37</v>
      </c>
      <c r="C28" s="326">
        <f t="shared" si="3"/>
        <v>344</v>
      </c>
      <c r="D28" s="327">
        <f t="shared" si="4"/>
        <v>232</v>
      </c>
      <c r="E28" s="264">
        <v>221</v>
      </c>
      <c r="F28" s="264">
        <v>11</v>
      </c>
      <c r="G28" s="264">
        <v>0</v>
      </c>
      <c r="H28" s="264">
        <v>0</v>
      </c>
      <c r="I28" s="264">
        <v>0</v>
      </c>
      <c r="J28" s="264">
        <v>0</v>
      </c>
      <c r="K28" s="264">
        <v>36</v>
      </c>
      <c r="L28" s="264">
        <v>14</v>
      </c>
      <c r="M28" s="264">
        <v>0</v>
      </c>
      <c r="N28" s="264">
        <v>0</v>
      </c>
      <c r="O28" s="264">
        <v>41</v>
      </c>
      <c r="P28" s="264">
        <v>0</v>
      </c>
      <c r="Q28" s="264">
        <v>13</v>
      </c>
      <c r="R28" s="264">
        <v>8</v>
      </c>
      <c r="S28" s="264">
        <v>0</v>
      </c>
      <c r="T28" s="327">
        <f t="shared" si="7"/>
        <v>0</v>
      </c>
      <c r="U28" s="264">
        <v>0</v>
      </c>
      <c r="V28" s="264">
        <v>0</v>
      </c>
      <c r="W28" s="264">
        <v>2</v>
      </c>
      <c r="X28" s="264">
        <v>237</v>
      </c>
      <c r="Y28" s="264">
        <v>11</v>
      </c>
      <c r="Z28" s="264">
        <v>9</v>
      </c>
      <c r="AA28" s="264">
        <v>0</v>
      </c>
      <c r="AB28" s="380">
        <f t="shared" si="5"/>
        <v>67.44186046511628</v>
      </c>
      <c r="AC28" s="380">
        <f t="shared" si="6"/>
        <v>11.918604651162791</v>
      </c>
      <c r="AD28" s="293" t="s">
        <v>37</v>
      </c>
      <c r="AE28" s="292"/>
    </row>
    <row r="29" spans="1:31" s="177" customFormat="1" ht="15.75" customHeight="1">
      <c r="A29" s="296"/>
      <c r="B29" s="279" t="s">
        <v>38</v>
      </c>
      <c r="C29" s="326">
        <f t="shared" si="3"/>
        <v>285</v>
      </c>
      <c r="D29" s="327">
        <f t="shared" si="4"/>
        <v>103</v>
      </c>
      <c r="E29" s="264">
        <v>76</v>
      </c>
      <c r="F29" s="264">
        <v>27</v>
      </c>
      <c r="G29" s="264">
        <v>0</v>
      </c>
      <c r="H29" s="264">
        <v>0</v>
      </c>
      <c r="I29" s="264">
        <v>0</v>
      </c>
      <c r="J29" s="264">
        <v>0</v>
      </c>
      <c r="K29" s="264">
        <v>61</v>
      </c>
      <c r="L29" s="264">
        <v>0</v>
      </c>
      <c r="M29" s="264">
        <v>6</v>
      </c>
      <c r="N29" s="264">
        <v>5</v>
      </c>
      <c r="O29" s="264">
        <v>98</v>
      </c>
      <c r="P29" s="264">
        <v>1</v>
      </c>
      <c r="Q29" s="264">
        <v>4</v>
      </c>
      <c r="R29" s="264">
        <v>7</v>
      </c>
      <c r="S29" s="264">
        <v>0</v>
      </c>
      <c r="T29" s="327">
        <f t="shared" si="7"/>
        <v>0</v>
      </c>
      <c r="U29" s="264">
        <v>0</v>
      </c>
      <c r="V29" s="264">
        <v>0</v>
      </c>
      <c r="W29" s="264">
        <v>3</v>
      </c>
      <c r="X29" s="264">
        <v>141</v>
      </c>
      <c r="Y29" s="264">
        <v>45</v>
      </c>
      <c r="Z29" s="264">
        <v>0</v>
      </c>
      <c r="AA29" s="264">
        <v>0</v>
      </c>
      <c r="AB29" s="380">
        <f t="shared" si="5"/>
        <v>36.140350877192986</v>
      </c>
      <c r="AC29" s="380">
        <f t="shared" si="6"/>
        <v>34.73684210526316</v>
      </c>
      <c r="AD29" s="293" t="s">
        <v>38</v>
      </c>
      <c r="AE29" s="292"/>
    </row>
    <row r="30" spans="1:31" s="177" customFormat="1" ht="15.75" customHeight="1">
      <c r="A30" s="296"/>
      <c r="B30" s="279" t="s">
        <v>74</v>
      </c>
      <c r="C30" s="326">
        <f t="shared" si="3"/>
        <v>540</v>
      </c>
      <c r="D30" s="327">
        <f t="shared" si="4"/>
        <v>177</v>
      </c>
      <c r="E30" s="264">
        <v>157</v>
      </c>
      <c r="F30" s="264">
        <v>20</v>
      </c>
      <c r="G30" s="264">
        <v>0</v>
      </c>
      <c r="H30" s="264">
        <v>0</v>
      </c>
      <c r="I30" s="264">
        <v>0</v>
      </c>
      <c r="J30" s="264">
        <v>0</v>
      </c>
      <c r="K30" s="264">
        <v>125</v>
      </c>
      <c r="L30" s="264">
        <v>12</v>
      </c>
      <c r="M30" s="264">
        <v>7</v>
      </c>
      <c r="N30" s="264">
        <v>16</v>
      </c>
      <c r="O30" s="264">
        <v>191</v>
      </c>
      <c r="P30" s="264">
        <v>0</v>
      </c>
      <c r="Q30" s="264">
        <v>1</v>
      </c>
      <c r="R30" s="264">
        <v>11</v>
      </c>
      <c r="S30" s="264">
        <v>0</v>
      </c>
      <c r="T30" s="327">
        <f t="shared" si="7"/>
        <v>1</v>
      </c>
      <c r="U30" s="264">
        <v>1</v>
      </c>
      <c r="V30" s="264">
        <v>0</v>
      </c>
      <c r="W30" s="264">
        <v>26</v>
      </c>
      <c r="X30" s="264">
        <v>167</v>
      </c>
      <c r="Y30" s="264">
        <v>20</v>
      </c>
      <c r="Z30" s="264">
        <v>33</v>
      </c>
      <c r="AA30" s="264">
        <v>0</v>
      </c>
      <c r="AB30" s="380">
        <f t="shared" si="5"/>
        <v>32.77777777777778</v>
      </c>
      <c r="AC30" s="380">
        <f t="shared" si="6"/>
        <v>35.55555555555556</v>
      </c>
      <c r="AD30" s="293" t="s">
        <v>75</v>
      </c>
      <c r="AE30" s="292"/>
    </row>
    <row r="31" spans="1:31" s="177" customFormat="1" ht="15.75" customHeight="1">
      <c r="A31" s="296"/>
      <c r="B31" s="279" t="s">
        <v>76</v>
      </c>
      <c r="C31" s="326">
        <f t="shared" si="3"/>
        <v>467</v>
      </c>
      <c r="D31" s="327">
        <f t="shared" si="4"/>
        <v>160</v>
      </c>
      <c r="E31" s="264">
        <v>119</v>
      </c>
      <c r="F31" s="264">
        <v>40</v>
      </c>
      <c r="G31" s="264">
        <v>1</v>
      </c>
      <c r="H31" s="264">
        <v>0</v>
      </c>
      <c r="I31" s="264">
        <v>0</v>
      </c>
      <c r="J31" s="264">
        <v>0</v>
      </c>
      <c r="K31" s="264">
        <v>116</v>
      </c>
      <c r="L31" s="264">
        <v>2</v>
      </c>
      <c r="M31" s="264">
        <v>3</v>
      </c>
      <c r="N31" s="264">
        <v>18</v>
      </c>
      <c r="O31" s="264">
        <v>161</v>
      </c>
      <c r="P31" s="264">
        <v>2</v>
      </c>
      <c r="Q31" s="264">
        <v>0</v>
      </c>
      <c r="R31" s="264">
        <v>5</v>
      </c>
      <c r="S31" s="264">
        <v>0</v>
      </c>
      <c r="T31" s="327">
        <f t="shared" si="7"/>
        <v>0</v>
      </c>
      <c r="U31" s="264">
        <v>0</v>
      </c>
      <c r="V31" s="264">
        <v>0</v>
      </c>
      <c r="W31" s="264">
        <v>16</v>
      </c>
      <c r="X31" s="264">
        <v>120</v>
      </c>
      <c r="Y31" s="264">
        <v>40</v>
      </c>
      <c r="Z31" s="264">
        <v>0</v>
      </c>
      <c r="AA31" s="264">
        <v>0</v>
      </c>
      <c r="AB31" s="380">
        <f t="shared" si="5"/>
        <v>34.26124197002141</v>
      </c>
      <c r="AC31" s="380">
        <f t="shared" si="6"/>
        <v>34.90364025695932</v>
      </c>
      <c r="AD31" s="293" t="s">
        <v>77</v>
      </c>
      <c r="AE31" s="292"/>
    </row>
    <row r="32" spans="1:31" s="177" customFormat="1" ht="15.75" customHeight="1">
      <c r="A32" s="296"/>
      <c r="B32" s="279" t="s">
        <v>78</v>
      </c>
      <c r="C32" s="326">
        <f t="shared" si="3"/>
        <v>252</v>
      </c>
      <c r="D32" s="327">
        <f t="shared" si="4"/>
        <v>118</v>
      </c>
      <c r="E32" s="264">
        <v>101</v>
      </c>
      <c r="F32" s="264">
        <v>16</v>
      </c>
      <c r="G32" s="264">
        <v>1</v>
      </c>
      <c r="H32" s="264">
        <v>0</v>
      </c>
      <c r="I32" s="264">
        <v>0</v>
      </c>
      <c r="J32" s="264">
        <v>0</v>
      </c>
      <c r="K32" s="264">
        <v>76</v>
      </c>
      <c r="L32" s="264">
        <v>0</v>
      </c>
      <c r="M32" s="264">
        <v>2</v>
      </c>
      <c r="N32" s="264">
        <v>1</v>
      </c>
      <c r="O32" s="264">
        <v>39</v>
      </c>
      <c r="P32" s="264">
        <v>0</v>
      </c>
      <c r="Q32" s="264">
        <v>9</v>
      </c>
      <c r="R32" s="264">
        <v>7</v>
      </c>
      <c r="S32" s="264">
        <v>0</v>
      </c>
      <c r="T32" s="327">
        <f t="shared" si="7"/>
        <v>0</v>
      </c>
      <c r="U32" s="264">
        <v>0</v>
      </c>
      <c r="V32" s="264">
        <v>0</v>
      </c>
      <c r="W32" s="264">
        <v>2</v>
      </c>
      <c r="X32" s="264">
        <v>103</v>
      </c>
      <c r="Y32" s="264">
        <v>16</v>
      </c>
      <c r="Z32" s="264">
        <v>7</v>
      </c>
      <c r="AA32" s="264">
        <v>0</v>
      </c>
      <c r="AB32" s="380">
        <f t="shared" si="5"/>
        <v>46.82539682539682</v>
      </c>
      <c r="AC32" s="380">
        <f t="shared" si="6"/>
        <v>15.476190476190476</v>
      </c>
      <c r="AD32" s="293" t="s">
        <v>79</v>
      </c>
      <c r="AE32" s="292"/>
    </row>
    <row r="33" spans="1:31" s="177" customFormat="1" ht="15.75" customHeight="1">
      <c r="A33" s="296"/>
      <c r="B33" s="279" t="s">
        <v>208</v>
      </c>
      <c r="C33" s="326">
        <f t="shared" si="3"/>
        <v>1239</v>
      </c>
      <c r="D33" s="327">
        <f t="shared" si="4"/>
        <v>519</v>
      </c>
      <c r="E33" s="264">
        <v>481</v>
      </c>
      <c r="F33" s="264">
        <v>38</v>
      </c>
      <c r="G33" s="264">
        <v>0</v>
      </c>
      <c r="H33" s="264">
        <v>0</v>
      </c>
      <c r="I33" s="264">
        <v>0</v>
      </c>
      <c r="J33" s="264">
        <v>0</v>
      </c>
      <c r="K33" s="264">
        <v>196</v>
      </c>
      <c r="L33" s="264">
        <v>16</v>
      </c>
      <c r="M33" s="264">
        <v>23</v>
      </c>
      <c r="N33" s="264">
        <v>16</v>
      </c>
      <c r="O33" s="264">
        <v>428</v>
      </c>
      <c r="P33" s="264">
        <v>1</v>
      </c>
      <c r="Q33" s="264">
        <v>9</v>
      </c>
      <c r="R33" s="264">
        <v>31</v>
      </c>
      <c r="S33" s="264">
        <v>0</v>
      </c>
      <c r="T33" s="327">
        <f t="shared" si="7"/>
        <v>8</v>
      </c>
      <c r="U33" s="264">
        <v>8</v>
      </c>
      <c r="V33" s="264">
        <v>0</v>
      </c>
      <c r="W33" s="264">
        <v>89</v>
      </c>
      <c r="X33" s="264">
        <v>514</v>
      </c>
      <c r="Y33" s="264">
        <v>39</v>
      </c>
      <c r="Z33" s="264">
        <v>23</v>
      </c>
      <c r="AA33" s="264">
        <v>0</v>
      </c>
      <c r="AB33" s="380">
        <f t="shared" si="5"/>
        <v>41.88861985472155</v>
      </c>
      <c r="AC33" s="380">
        <f t="shared" si="6"/>
        <v>35.27037933817595</v>
      </c>
      <c r="AD33" s="293" t="s">
        <v>208</v>
      </c>
      <c r="AE33" s="292"/>
    </row>
    <row r="34" spans="1:31" s="177" customFormat="1" ht="15.75" customHeight="1">
      <c r="A34" s="296"/>
      <c r="B34" s="279" t="s">
        <v>278</v>
      </c>
      <c r="C34" s="326">
        <f>D34+K34+L34+M34+N34+O34+P34+Q34+R34+S34</f>
        <v>268</v>
      </c>
      <c r="D34" s="327">
        <f>SUM(E34:J34)</f>
        <v>204</v>
      </c>
      <c r="E34" s="264">
        <v>195</v>
      </c>
      <c r="F34" s="264">
        <v>9</v>
      </c>
      <c r="G34" s="264">
        <v>0</v>
      </c>
      <c r="H34" s="264">
        <v>0</v>
      </c>
      <c r="I34" s="264">
        <v>0</v>
      </c>
      <c r="J34" s="264">
        <v>0</v>
      </c>
      <c r="K34" s="264">
        <v>46</v>
      </c>
      <c r="L34" s="264">
        <v>0</v>
      </c>
      <c r="M34" s="264">
        <v>1</v>
      </c>
      <c r="N34" s="264">
        <v>0</v>
      </c>
      <c r="O34" s="264">
        <v>5</v>
      </c>
      <c r="P34" s="264">
        <v>0</v>
      </c>
      <c r="Q34" s="264">
        <v>0</v>
      </c>
      <c r="R34" s="264">
        <v>12</v>
      </c>
      <c r="S34" s="264">
        <v>0</v>
      </c>
      <c r="T34" s="327">
        <f>SUM(U34:V34)</f>
        <v>0</v>
      </c>
      <c r="U34" s="264">
        <v>0</v>
      </c>
      <c r="V34" s="264">
        <v>0</v>
      </c>
      <c r="W34" s="264">
        <v>1</v>
      </c>
      <c r="X34" s="264">
        <v>206</v>
      </c>
      <c r="Y34" s="264">
        <v>11</v>
      </c>
      <c r="Z34" s="264">
        <v>2</v>
      </c>
      <c r="AA34" s="264">
        <v>0</v>
      </c>
      <c r="AB34" s="380">
        <f t="shared" si="5"/>
        <v>76.11940298507463</v>
      </c>
      <c r="AC34" s="380">
        <f t="shared" si="6"/>
        <v>1.8656716417910446</v>
      </c>
      <c r="AD34" s="293" t="s">
        <v>278</v>
      </c>
      <c r="AE34" s="292"/>
    </row>
    <row r="35" spans="1:31" s="176" customFormat="1" ht="19.5" customHeight="1">
      <c r="A35" s="417" t="s">
        <v>214</v>
      </c>
      <c r="B35" s="417"/>
      <c r="C35" s="667">
        <f>SUM(C36:C37)</f>
        <v>76</v>
      </c>
      <c r="D35" s="328">
        <f aca="true" t="shared" si="8" ref="D35:AA35">SUM(D36:D37)</f>
        <v>18</v>
      </c>
      <c r="E35" s="325">
        <f t="shared" si="8"/>
        <v>15</v>
      </c>
      <c r="F35" s="325">
        <f t="shared" si="8"/>
        <v>3</v>
      </c>
      <c r="G35" s="325">
        <f t="shared" si="8"/>
        <v>0</v>
      </c>
      <c r="H35" s="325">
        <f t="shared" si="8"/>
        <v>0</v>
      </c>
      <c r="I35" s="325">
        <f t="shared" si="8"/>
        <v>0</v>
      </c>
      <c r="J35" s="325">
        <f t="shared" si="8"/>
        <v>0</v>
      </c>
      <c r="K35" s="325">
        <f t="shared" si="8"/>
        <v>2</v>
      </c>
      <c r="L35" s="325">
        <f t="shared" si="8"/>
        <v>0</v>
      </c>
      <c r="M35" s="325">
        <f t="shared" si="8"/>
        <v>9</v>
      </c>
      <c r="N35" s="325">
        <f t="shared" si="8"/>
        <v>3</v>
      </c>
      <c r="O35" s="325">
        <f t="shared" si="8"/>
        <v>40</v>
      </c>
      <c r="P35" s="325">
        <f t="shared" si="8"/>
        <v>0</v>
      </c>
      <c r="Q35" s="325">
        <f t="shared" si="8"/>
        <v>4</v>
      </c>
      <c r="R35" s="325">
        <f t="shared" si="8"/>
        <v>0</v>
      </c>
      <c r="S35" s="325">
        <f t="shared" si="8"/>
        <v>0</v>
      </c>
      <c r="T35" s="328">
        <f t="shared" si="8"/>
        <v>1</v>
      </c>
      <c r="U35" s="264">
        <f t="shared" si="8"/>
        <v>1</v>
      </c>
      <c r="V35" s="264">
        <f t="shared" si="8"/>
        <v>0</v>
      </c>
      <c r="W35" s="325">
        <f t="shared" si="8"/>
        <v>7</v>
      </c>
      <c r="X35" s="325">
        <f t="shared" si="8"/>
        <v>15</v>
      </c>
      <c r="Y35" s="325">
        <f t="shared" si="8"/>
        <v>4</v>
      </c>
      <c r="Z35" s="325">
        <f t="shared" si="8"/>
        <v>0</v>
      </c>
      <c r="AA35" s="325">
        <f t="shared" si="8"/>
        <v>0</v>
      </c>
      <c r="AB35" s="379">
        <f>D35/C35*100</f>
        <v>23.684210526315788</v>
      </c>
      <c r="AC35" s="379">
        <f t="shared" si="6"/>
        <v>53.94736842105263</v>
      </c>
      <c r="AD35" s="412" t="s">
        <v>214</v>
      </c>
      <c r="AE35" s="413"/>
    </row>
    <row r="36" spans="1:31" s="177" customFormat="1" ht="15.75" customHeight="1">
      <c r="A36" s="296"/>
      <c r="B36" s="279" t="s">
        <v>39</v>
      </c>
      <c r="C36" s="326">
        <f>D36+K36+L36+M36+N36+O36+P36+Q36+R36+S36</f>
        <v>49</v>
      </c>
      <c r="D36" s="327">
        <f>SUM(E36:J36)</f>
        <v>10</v>
      </c>
      <c r="E36" s="264">
        <v>7</v>
      </c>
      <c r="F36" s="264">
        <v>3</v>
      </c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0</v>
      </c>
      <c r="M36" s="264">
        <v>9</v>
      </c>
      <c r="N36" s="264">
        <v>3</v>
      </c>
      <c r="O36" s="264">
        <v>25</v>
      </c>
      <c r="P36" s="264">
        <v>0</v>
      </c>
      <c r="Q36" s="264">
        <v>2</v>
      </c>
      <c r="R36" s="264">
        <v>0</v>
      </c>
      <c r="S36" s="264">
        <v>0</v>
      </c>
      <c r="T36" s="327">
        <f>SUM(U36:V36)</f>
        <v>1</v>
      </c>
      <c r="U36" s="264">
        <v>1</v>
      </c>
      <c r="V36" s="264">
        <v>0</v>
      </c>
      <c r="W36" s="264">
        <v>5</v>
      </c>
      <c r="X36" s="264">
        <v>7</v>
      </c>
      <c r="Y36" s="264">
        <v>3</v>
      </c>
      <c r="Z36" s="264">
        <v>0</v>
      </c>
      <c r="AA36" s="264">
        <v>0</v>
      </c>
      <c r="AB36" s="380">
        <f aca="true" t="shared" si="9" ref="AB36:AB65">D36/C36*100</f>
        <v>20.408163265306122</v>
      </c>
      <c r="AC36" s="380">
        <f t="shared" si="6"/>
        <v>53.06122448979592</v>
      </c>
      <c r="AD36" s="293" t="s">
        <v>39</v>
      </c>
      <c r="AE36" s="292"/>
    </row>
    <row r="37" spans="1:31" s="177" customFormat="1" ht="15.75" customHeight="1">
      <c r="A37" s="296"/>
      <c r="B37" s="279" t="s">
        <v>40</v>
      </c>
      <c r="C37" s="326">
        <f>D37+K37+L37+M37+N37+O37+P37+Q37+R37+S37</f>
        <v>27</v>
      </c>
      <c r="D37" s="327">
        <f>SUM(E37:J37)</f>
        <v>8</v>
      </c>
      <c r="E37" s="264">
        <v>8</v>
      </c>
      <c r="F37" s="264">
        <v>0</v>
      </c>
      <c r="G37" s="264">
        <v>0</v>
      </c>
      <c r="H37" s="264">
        <v>0</v>
      </c>
      <c r="I37" s="264">
        <v>0</v>
      </c>
      <c r="J37" s="264">
        <v>0</v>
      </c>
      <c r="K37" s="264">
        <v>2</v>
      </c>
      <c r="L37" s="264">
        <v>0</v>
      </c>
      <c r="M37" s="264">
        <v>0</v>
      </c>
      <c r="N37" s="264">
        <v>0</v>
      </c>
      <c r="O37" s="264">
        <v>15</v>
      </c>
      <c r="P37" s="264">
        <v>0</v>
      </c>
      <c r="Q37" s="264">
        <v>2</v>
      </c>
      <c r="R37" s="264">
        <v>0</v>
      </c>
      <c r="S37" s="264">
        <v>0</v>
      </c>
      <c r="T37" s="327">
        <f>SUM(U37:V37)</f>
        <v>0</v>
      </c>
      <c r="U37" s="264">
        <v>0</v>
      </c>
      <c r="V37" s="264">
        <v>0</v>
      </c>
      <c r="W37" s="264">
        <v>2</v>
      </c>
      <c r="X37" s="264">
        <v>8</v>
      </c>
      <c r="Y37" s="264">
        <v>1</v>
      </c>
      <c r="Z37" s="264">
        <v>0</v>
      </c>
      <c r="AA37" s="264">
        <v>0</v>
      </c>
      <c r="AB37" s="380">
        <f t="shared" si="9"/>
        <v>29.629629629629626</v>
      </c>
      <c r="AC37" s="380">
        <f t="shared" si="6"/>
        <v>55.55555555555556</v>
      </c>
      <c r="AD37" s="293" t="s">
        <v>40</v>
      </c>
      <c r="AE37" s="292"/>
    </row>
    <row r="38" spans="1:31" s="176" customFormat="1" ht="19.5" customHeight="1">
      <c r="A38" s="416" t="s">
        <v>215</v>
      </c>
      <c r="B38" s="416"/>
      <c r="C38" s="667">
        <f>SUM(C39:C42)</f>
        <v>622</v>
      </c>
      <c r="D38" s="328">
        <f aca="true" t="shared" si="10" ref="D38:AA38">SUM(D39:D42)</f>
        <v>127</v>
      </c>
      <c r="E38" s="325">
        <f t="shared" si="10"/>
        <v>99</v>
      </c>
      <c r="F38" s="325">
        <f t="shared" si="10"/>
        <v>28</v>
      </c>
      <c r="G38" s="325">
        <f t="shared" si="10"/>
        <v>0</v>
      </c>
      <c r="H38" s="325">
        <f t="shared" si="10"/>
        <v>0</v>
      </c>
      <c r="I38" s="325">
        <f t="shared" si="10"/>
        <v>0</v>
      </c>
      <c r="J38" s="325">
        <f t="shared" si="10"/>
        <v>0</v>
      </c>
      <c r="K38" s="325">
        <f t="shared" si="10"/>
        <v>92</v>
      </c>
      <c r="L38" s="325">
        <f t="shared" si="10"/>
        <v>9</v>
      </c>
      <c r="M38" s="325">
        <f t="shared" si="10"/>
        <v>46</v>
      </c>
      <c r="N38" s="325">
        <f t="shared" si="10"/>
        <v>6</v>
      </c>
      <c r="O38" s="325">
        <f t="shared" si="10"/>
        <v>316</v>
      </c>
      <c r="P38" s="325">
        <f t="shared" si="10"/>
        <v>1</v>
      </c>
      <c r="Q38" s="325">
        <f t="shared" si="10"/>
        <v>14</v>
      </c>
      <c r="R38" s="325">
        <f t="shared" si="10"/>
        <v>11</v>
      </c>
      <c r="S38" s="325">
        <f t="shared" si="10"/>
        <v>0</v>
      </c>
      <c r="T38" s="328">
        <f t="shared" si="10"/>
        <v>0</v>
      </c>
      <c r="U38" s="325">
        <f t="shared" si="10"/>
        <v>0</v>
      </c>
      <c r="V38" s="325">
        <f t="shared" si="10"/>
        <v>0</v>
      </c>
      <c r="W38" s="325">
        <f t="shared" si="10"/>
        <v>63</v>
      </c>
      <c r="X38" s="325">
        <f t="shared" si="10"/>
        <v>105</v>
      </c>
      <c r="Y38" s="325">
        <f t="shared" si="10"/>
        <v>28</v>
      </c>
      <c r="Z38" s="325">
        <f t="shared" si="10"/>
        <v>3</v>
      </c>
      <c r="AA38" s="325">
        <f t="shared" si="10"/>
        <v>0</v>
      </c>
      <c r="AB38" s="379">
        <f t="shared" si="9"/>
        <v>20.418006430868168</v>
      </c>
      <c r="AC38" s="379">
        <f t="shared" si="6"/>
        <v>50.964630225080384</v>
      </c>
      <c r="AD38" s="412" t="s">
        <v>215</v>
      </c>
      <c r="AE38" s="413"/>
    </row>
    <row r="39" spans="1:31" s="177" customFormat="1" ht="15.75" customHeight="1">
      <c r="A39" s="296"/>
      <c r="B39" s="279" t="s">
        <v>80</v>
      </c>
      <c r="C39" s="326">
        <f>D39+K39+L39+M39+N39+O39+P39+Q39+R39+S39</f>
        <v>336</v>
      </c>
      <c r="D39" s="327">
        <f>SUM(E39:J39)</f>
        <v>38</v>
      </c>
      <c r="E39" s="264">
        <v>30</v>
      </c>
      <c r="F39" s="264">
        <v>8</v>
      </c>
      <c r="G39" s="264">
        <v>0</v>
      </c>
      <c r="H39" s="264">
        <v>0</v>
      </c>
      <c r="I39" s="264">
        <v>0</v>
      </c>
      <c r="J39" s="264">
        <v>0</v>
      </c>
      <c r="K39" s="264">
        <v>24</v>
      </c>
      <c r="L39" s="264">
        <v>0</v>
      </c>
      <c r="M39" s="264">
        <v>46</v>
      </c>
      <c r="N39" s="264">
        <v>3</v>
      </c>
      <c r="O39" s="264">
        <v>207</v>
      </c>
      <c r="P39" s="264">
        <v>1</v>
      </c>
      <c r="Q39" s="264">
        <v>14</v>
      </c>
      <c r="R39" s="264">
        <v>3</v>
      </c>
      <c r="S39" s="264">
        <v>0</v>
      </c>
      <c r="T39" s="327">
        <f>SUM(U39:V39)</f>
        <v>0</v>
      </c>
      <c r="U39" s="264">
        <v>0</v>
      </c>
      <c r="V39" s="264">
        <v>0</v>
      </c>
      <c r="W39" s="264">
        <v>37</v>
      </c>
      <c r="X39" s="264">
        <v>30</v>
      </c>
      <c r="Y39" s="264">
        <v>8</v>
      </c>
      <c r="Z39" s="264">
        <v>0</v>
      </c>
      <c r="AA39" s="264">
        <v>0</v>
      </c>
      <c r="AB39" s="380">
        <f t="shared" si="9"/>
        <v>11.30952380952381</v>
      </c>
      <c r="AC39" s="380">
        <f t="shared" si="6"/>
        <v>61.904761904761905</v>
      </c>
      <c r="AD39" s="293" t="s">
        <v>56</v>
      </c>
      <c r="AE39" s="292"/>
    </row>
    <row r="40" spans="1:31" s="177" customFormat="1" ht="15.75" customHeight="1">
      <c r="A40" s="296"/>
      <c r="B40" s="279" t="s">
        <v>41</v>
      </c>
      <c r="C40" s="326">
        <f>D40+K40+L40+M40+N40+O40+P40+Q40+R40+S40</f>
        <v>102</v>
      </c>
      <c r="D40" s="327">
        <f>SUM(E40:J40)</f>
        <v>12</v>
      </c>
      <c r="E40" s="264">
        <v>8</v>
      </c>
      <c r="F40" s="264">
        <v>4</v>
      </c>
      <c r="G40" s="264">
        <v>0</v>
      </c>
      <c r="H40" s="264">
        <v>0</v>
      </c>
      <c r="I40" s="264">
        <v>0</v>
      </c>
      <c r="J40" s="264">
        <v>0</v>
      </c>
      <c r="K40" s="264">
        <v>31</v>
      </c>
      <c r="L40" s="264">
        <v>0</v>
      </c>
      <c r="M40" s="264">
        <v>0</v>
      </c>
      <c r="N40" s="264">
        <v>1</v>
      </c>
      <c r="O40" s="264">
        <v>54</v>
      </c>
      <c r="P40" s="264">
        <v>0</v>
      </c>
      <c r="Q40" s="264">
        <v>0</v>
      </c>
      <c r="R40" s="264">
        <v>4</v>
      </c>
      <c r="S40" s="264">
        <v>0</v>
      </c>
      <c r="T40" s="327">
        <f>SUM(U40:V40)</f>
        <v>0</v>
      </c>
      <c r="U40" s="264">
        <v>0</v>
      </c>
      <c r="V40" s="264">
        <v>0</v>
      </c>
      <c r="W40" s="264">
        <v>13</v>
      </c>
      <c r="X40" s="264">
        <v>8</v>
      </c>
      <c r="Y40" s="264">
        <v>4</v>
      </c>
      <c r="Z40" s="264">
        <v>2</v>
      </c>
      <c r="AA40" s="264">
        <v>0</v>
      </c>
      <c r="AB40" s="380">
        <f t="shared" si="9"/>
        <v>11.76470588235294</v>
      </c>
      <c r="AC40" s="380">
        <f t="shared" si="6"/>
        <v>52.94117647058824</v>
      </c>
      <c r="AD40" s="293" t="s">
        <v>57</v>
      </c>
      <c r="AE40" s="292"/>
    </row>
    <row r="41" spans="1:31" s="177" customFormat="1" ht="15.75" customHeight="1">
      <c r="A41" s="296"/>
      <c r="B41" s="279" t="s">
        <v>42</v>
      </c>
      <c r="C41" s="326">
        <f>D41+K41+L41+M41+N41+O41+P41+Q41+R41+S41</f>
        <v>157</v>
      </c>
      <c r="D41" s="327">
        <f>SUM(E41:J41)</f>
        <v>74</v>
      </c>
      <c r="E41" s="264">
        <v>61</v>
      </c>
      <c r="F41" s="264">
        <v>13</v>
      </c>
      <c r="G41" s="264">
        <v>0</v>
      </c>
      <c r="H41" s="264">
        <v>0</v>
      </c>
      <c r="I41" s="264">
        <v>0</v>
      </c>
      <c r="J41" s="264">
        <v>0</v>
      </c>
      <c r="K41" s="264">
        <v>37</v>
      </c>
      <c r="L41" s="264">
        <v>2</v>
      </c>
      <c r="M41" s="264">
        <v>0</v>
      </c>
      <c r="N41" s="264">
        <v>1</v>
      </c>
      <c r="O41" s="264">
        <v>39</v>
      </c>
      <c r="P41" s="264">
        <v>0</v>
      </c>
      <c r="Q41" s="264">
        <v>0</v>
      </c>
      <c r="R41" s="264">
        <v>4</v>
      </c>
      <c r="S41" s="264">
        <v>0</v>
      </c>
      <c r="T41" s="327">
        <f>SUM(U41:V41)</f>
        <v>0</v>
      </c>
      <c r="U41" s="264">
        <v>0</v>
      </c>
      <c r="V41" s="264">
        <v>0</v>
      </c>
      <c r="W41" s="264">
        <v>9</v>
      </c>
      <c r="X41" s="264">
        <v>67</v>
      </c>
      <c r="Y41" s="264">
        <v>13</v>
      </c>
      <c r="Z41" s="264">
        <v>1</v>
      </c>
      <c r="AA41" s="264">
        <v>0</v>
      </c>
      <c r="AB41" s="380">
        <f t="shared" si="9"/>
        <v>47.13375796178344</v>
      </c>
      <c r="AC41" s="380">
        <f t="shared" si="6"/>
        <v>24.840764331210192</v>
      </c>
      <c r="AD41" s="293" t="s">
        <v>58</v>
      </c>
      <c r="AE41" s="292"/>
    </row>
    <row r="42" spans="1:31" s="177" customFormat="1" ht="15.75" customHeight="1">
      <c r="A42" s="296"/>
      <c r="B42" s="279" t="s">
        <v>43</v>
      </c>
      <c r="C42" s="326">
        <f>D42+K42+L42+M42+N42+O42+P42+Q42+R42+S42</f>
        <v>27</v>
      </c>
      <c r="D42" s="327">
        <f>SUM(E42:J42)</f>
        <v>3</v>
      </c>
      <c r="E42" s="264">
        <v>0</v>
      </c>
      <c r="F42" s="264">
        <v>3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7</v>
      </c>
      <c r="M42" s="264">
        <v>0</v>
      </c>
      <c r="N42" s="264">
        <v>1</v>
      </c>
      <c r="O42" s="264">
        <v>16</v>
      </c>
      <c r="P42" s="264">
        <v>0</v>
      </c>
      <c r="Q42" s="264">
        <v>0</v>
      </c>
      <c r="R42" s="264">
        <v>0</v>
      </c>
      <c r="S42" s="264">
        <v>0</v>
      </c>
      <c r="T42" s="327">
        <f>SUM(U42:V42)</f>
        <v>0</v>
      </c>
      <c r="U42" s="264">
        <v>0</v>
      </c>
      <c r="V42" s="264">
        <v>0</v>
      </c>
      <c r="W42" s="264">
        <v>4</v>
      </c>
      <c r="X42" s="264">
        <v>0</v>
      </c>
      <c r="Y42" s="264">
        <v>3</v>
      </c>
      <c r="Z42" s="264">
        <v>0</v>
      </c>
      <c r="AA42" s="264">
        <v>0</v>
      </c>
      <c r="AB42" s="380">
        <f t="shared" si="9"/>
        <v>11.11111111111111</v>
      </c>
      <c r="AC42" s="380">
        <f t="shared" si="6"/>
        <v>59.25925925925925</v>
      </c>
      <c r="AD42" s="293" t="s">
        <v>59</v>
      </c>
      <c r="AE42" s="292"/>
    </row>
    <row r="43" spans="1:31" s="176" customFormat="1" ht="19.5" customHeight="1">
      <c r="A43" s="416" t="s">
        <v>216</v>
      </c>
      <c r="B43" s="416"/>
      <c r="C43" s="667">
        <f>C44</f>
        <v>98</v>
      </c>
      <c r="D43" s="328">
        <f aca="true" t="shared" si="11" ref="D43:AA43">D44</f>
        <v>7</v>
      </c>
      <c r="E43" s="325">
        <f t="shared" si="11"/>
        <v>4</v>
      </c>
      <c r="F43" s="325">
        <f t="shared" si="11"/>
        <v>3</v>
      </c>
      <c r="G43" s="325">
        <f t="shared" si="11"/>
        <v>0</v>
      </c>
      <c r="H43" s="325">
        <f t="shared" si="11"/>
        <v>0</v>
      </c>
      <c r="I43" s="325">
        <f t="shared" si="11"/>
        <v>0</v>
      </c>
      <c r="J43" s="325">
        <f t="shared" si="11"/>
        <v>0</v>
      </c>
      <c r="K43" s="325">
        <f t="shared" si="11"/>
        <v>15</v>
      </c>
      <c r="L43" s="325">
        <f t="shared" si="11"/>
        <v>0</v>
      </c>
      <c r="M43" s="325">
        <f t="shared" si="11"/>
        <v>0</v>
      </c>
      <c r="N43" s="325">
        <f t="shared" si="11"/>
        <v>2</v>
      </c>
      <c r="O43" s="325">
        <f t="shared" si="11"/>
        <v>68</v>
      </c>
      <c r="P43" s="325">
        <f t="shared" si="11"/>
        <v>0</v>
      </c>
      <c r="Q43" s="325">
        <f t="shared" si="11"/>
        <v>5</v>
      </c>
      <c r="R43" s="325">
        <f t="shared" si="11"/>
        <v>1</v>
      </c>
      <c r="S43" s="325">
        <f t="shared" si="11"/>
        <v>0</v>
      </c>
      <c r="T43" s="328">
        <f t="shared" si="11"/>
        <v>0</v>
      </c>
      <c r="U43" s="325">
        <f t="shared" si="11"/>
        <v>0</v>
      </c>
      <c r="V43" s="325">
        <f t="shared" si="11"/>
        <v>0</v>
      </c>
      <c r="W43" s="325">
        <f t="shared" si="11"/>
        <v>12</v>
      </c>
      <c r="X43" s="325">
        <f t="shared" si="11"/>
        <v>4</v>
      </c>
      <c r="Y43" s="325">
        <f t="shared" si="11"/>
        <v>3</v>
      </c>
      <c r="Z43" s="325">
        <f t="shared" si="11"/>
        <v>0</v>
      </c>
      <c r="AA43" s="325">
        <f t="shared" si="11"/>
        <v>0</v>
      </c>
      <c r="AB43" s="379">
        <f t="shared" si="9"/>
        <v>7.142857142857142</v>
      </c>
      <c r="AC43" s="379">
        <f t="shared" si="6"/>
        <v>69.38775510204081</v>
      </c>
      <c r="AD43" s="414" t="s">
        <v>60</v>
      </c>
      <c r="AE43" s="415"/>
    </row>
    <row r="44" spans="1:31" s="177" customFormat="1" ht="15.75" customHeight="1">
      <c r="A44" s="296"/>
      <c r="B44" s="279" t="s">
        <v>44</v>
      </c>
      <c r="C44" s="326">
        <f>D44+K44+L44+M44+N44+O44+P44+Q44+R44+S44</f>
        <v>98</v>
      </c>
      <c r="D44" s="327">
        <f>SUM(E44:J44)</f>
        <v>7</v>
      </c>
      <c r="E44" s="264">
        <v>4</v>
      </c>
      <c r="F44" s="264">
        <v>3</v>
      </c>
      <c r="G44" s="264">
        <v>0</v>
      </c>
      <c r="H44" s="264">
        <v>0</v>
      </c>
      <c r="I44" s="264">
        <v>0</v>
      </c>
      <c r="J44" s="264">
        <v>0</v>
      </c>
      <c r="K44" s="264">
        <v>15</v>
      </c>
      <c r="L44" s="264">
        <v>0</v>
      </c>
      <c r="M44" s="264">
        <v>0</v>
      </c>
      <c r="N44" s="264">
        <v>2</v>
      </c>
      <c r="O44" s="264">
        <v>68</v>
      </c>
      <c r="P44" s="264">
        <v>0</v>
      </c>
      <c r="Q44" s="264">
        <v>5</v>
      </c>
      <c r="R44" s="264">
        <v>1</v>
      </c>
      <c r="S44" s="264">
        <v>0</v>
      </c>
      <c r="T44" s="327">
        <f>SUM(U44:V44)</f>
        <v>0</v>
      </c>
      <c r="U44" s="264">
        <v>0</v>
      </c>
      <c r="V44" s="264">
        <v>0</v>
      </c>
      <c r="W44" s="264">
        <v>12</v>
      </c>
      <c r="X44" s="264">
        <v>4</v>
      </c>
      <c r="Y44" s="264">
        <v>3</v>
      </c>
      <c r="Z44" s="264">
        <v>0</v>
      </c>
      <c r="AA44" s="264">
        <v>0</v>
      </c>
      <c r="AB44" s="380">
        <f t="shared" si="9"/>
        <v>7.142857142857142</v>
      </c>
      <c r="AC44" s="380">
        <f t="shared" si="6"/>
        <v>69.38775510204081</v>
      </c>
      <c r="AD44" s="293" t="s">
        <v>44</v>
      </c>
      <c r="AE44" s="292"/>
    </row>
    <row r="45" spans="1:31" s="176" customFormat="1" ht="19.5" customHeight="1">
      <c r="A45" s="416" t="s">
        <v>217</v>
      </c>
      <c r="B45" s="416"/>
      <c r="C45" s="667">
        <f>SUM(C46:C47)</f>
        <v>183</v>
      </c>
      <c r="D45" s="328">
        <f aca="true" t="shared" si="12" ref="D45:AA45">SUM(D46:D47)</f>
        <v>23</v>
      </c>
      <c r="E45" s="325">
        <f t="shared" si="12"/>
        <v>13</v>
      </c>
      <c r="F45" s="325">
        <f t="shared" si="12"/>
        <v>10</v>
      </c>
      <c r="G45" s="325">
        <f t="shared" si="12"/>
        <v>0</v>
      </c>
      <c r="H45" s="325">
        <f t="shared" si="12"/>
        <v>0</v>
      </c>
      <c r="I45" s="325">
        <f t="shared" si="12"/>
        <v>0</v>
      </c>
      <c r="J45" s="325">
        <f t="shared" si="12"/>
        <v>0</v>
      </c>
      <c r="K45" s="325">
        <f t="shared" si="12"/>
        <v>57</v>
      </c>
      <c r="L45" s="325">
        <f t="shared" si="12"/>
        <v>0</v>
      </c>
      <c r="M45" s="325">
        <f t="shared" si="12"/>
        <v>0</v>
      </c>
      <c r="N45" s="325">
        <f t="shared" si="12"/>
        <v>4</v>
      </c>
      <c r="O45" s="325">
        <f t="shared" si="12"/>
        <v>89</v>
      </c>
      <c r="P45" s="325">
        <f t="shared" si="12"/>
        <v>0</v>
      </c>
      <c r="Q45" s="325">
        <f t="shared" si="12"/>
        <v>8</v>
      </c>
      <c r="R45" s="325">
        <f t="shared" si="12"/>
        <v>2</v>
      </c>
      <c r="S45" s="325">
        <f t="shared" si="12"/>
        <v>0</v>
      </c>
      <c r="T45" s="328">
        <f t="shared" si="12"/>
        <v>0</v>
      </c>
      <c r="U45" s="325">
        <f t="shared" si="12"/>
        <v>0</v>
      </c>
      <c r="V45" s="325">
        <f t="shared" si="12"/>
        <v>0</v>
      </c>
      <c r="W45" s="325">
        <f t="shared" si="12"/>
        <v>11</v>
      </c>
      <c r="X45" s="325">
        <f t="shared" si="12"/>
        <v>13</v>
      </c>
      <c r="Y45" s="325">
        <f t="shared" si="12"/>
        <v>11</v>
      </c>
      <c r="Z45" s="325">
        <f t="shared" si="12"/>
        <v>0</v>
      </c>
      <c r="AA45" s="325">
        <f t="shared" si="12"/>
        <v>0</v>
      </c>
      <c r="AB45" s="379">
        <f t="shared" si="9"/>
        <v>12.568306010928962</v>
      </c>
      <c r="AC45" s="379">
        <f t="shared" si="6"/>
        <v>48.63387978142077</v>
      </c>
      <c r="AD45" s="412" t="s">
        <v>217</v>
      </c>
      <c r="AE45" s="413"/>
    </row>
    <row r="46" spans="1:31" s="177" customFormat="1" ht="15.75" customHeight="1">
      <c r="A46" s="296"/>
      <c r="B46" s="279" t="s">
        <v>45</v>
      </c>
      <c r="C46" s="326">
        <f>D46+K46+L46+M46+N46+O46+P46+Q46+R46+S46</f>
        <v>183</v>
      </c>
      <c r="D46" s="327">
        <f>SUM(E46:J46)</f>
        <v>23</v>
      </c>
      <c r="E46" s="264">
        <v>13</v>
      </c>
      <c r="F46" s="264">
        <v>10</v>
      </c>
      <c r="G46" s="264">
        <v>0</v>
      </c>
      <c r="H46" s="264">
        <v>0</v>
      </c>
      <c r="I46" s="264">
        <v>0</v>
      </c>
      <c r="J46" s="264">
        <v>0</v>
      </c>
      <c r="K46" s="264">
        <v>57</v>
      </c>
      <c r="L46" s="264">
        <v>0</v>
      </c>
      <c r="M46" s="264">
        <v>0</v>
      </c>
      <c r="N46" s="264">
        <v>4</v>
      </c>
      <c r="O46" s="264">
        <v>89</v>
      </c>
      <c r="P46" s="264">
        <v>0</v>
      </c>
      <c r="Q46" s="264">
        <v>8</v>
      </c>
      <c r="R46" s="264">
        <v>2</v>
      </c>
      <c r="S46" s="264">
        <v>0</v>
      </c>
      <c r="T46" s="327">
        <f>SUM(U46:V46)</f>
        <v>0</v>
      </c>
      <c r="U46" s="264">
        <v>0</v>
      </c>
      <c r="V46" s="264">
        <v>0</v>
      </c>
      <c r="W46" s="264">
        <v>11</v>
      </c>
      <c r="X46" s="264">
        <v>13</v>
      </c>
      <c r="Y46" s="264">
        <v>11</v>
      </c>
      <c r="Z46" s="264">
        <v>0</v>
      </c>
      <c r="AA46" s="264">
        <v>0</v>
      </c>
      <c r="AB46" s="380">
        <f t="shared" si="9"/>
        <v>12.568306010928962</v>
      </c>
      <c r="AC46" s="380">
        <f t="shared" si="6"/>
        <v>48.63387978142077</v>
      </c>
      <c r="AD46" s="293" t="s">
        <v>45</v>
      </c>
      <c r="AE46" s="292"/>
    </row>
    <row r="47" spans="1:31" s="177" customFormat="1" ht="15.75" customHeight="1">
      <c r="A47" s="296"/>
      <c r="B47" s="279" t="s">
        <v>46</v>
      </c>
      <c r="C47" s="326">
        <f>D47+K47+L47+M47+N47+O47+P47+Q47+R47+S47</f>
        <v>0</v>
      </c>
      <c r="D47" s="327">
        <f>SUM(E47:J47)</f>
        <v>0</v>
      </c>
      <c r="E47" s="264">
        <v>0</v>
      </c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327">
        <v>0</v>
      </c>
      <c r="L47" s="327">
        <v>0</v>
      </c>
      <c r="M47" s="327">
        <v>0</v>
      </c>
      <c r="N47" s="327">
        <v>0</v>
      </c>
      <c r="O47" s="327">
        <v>0</v>
      </c>
      <c r="P47" s="327">
        <v>0</v>
      </c>
      <c r="Q47" s="327">
        <v>0</v>
      </c>
      <c r="R47" s="327">
        <v>0</v>
      </c>
      <c r="S47" s="327">
        <v>0</v>
      </c>
      <c r="T47" s="327">
        <f>SUM(U47:V47)</f>
        <v>0</v>
      </c>
      <c r="U47" s="327">
        <v>0</v>
      </c>
      <c r="V47" s="327">
        <v>0</v>
      </c>
      <c r="W47" s="327">
        <v>0</v>
      </c>
      <c r="X47" s="327">
        <v>0</v>
      </c>
      <c r="Y47" s="327">
        <v>0</v>
      </c>
      <c r="Z47" s="327">
        <v>0</v>
      </c>
      <c r="AA47" s="327">
        <v>0</v>
      </c>
      <c r="AB47" s="380">
        <v>0</v>
      </c>
      <c r="AC47" s="380">
        <v>0</v>
      </c>
      <c r="AD47" s="293" t="s">
        <v>46</v>
      </c>
      <c r="AE47" s="292"/>
    </row>
    <row r="48" spans="1:31" s="176" customFormat="1" ht="19.5" customHeight="1">
      <c r="A48" s="416" t="s">
        <v>218</v>
      </c>
      <c r="B48" s="416"/>
      <c r="C48" s="667">
        <f>SUM(C49:C51)</f>
        <v>459</v>
      </c>
      <c r="D48" s="328">
        <f aca="true" t="shared" si="13" ref="D48:AA48">SUM(D49:D51)</f>
        <v>202</v>
      </c>
      <c r="E48" s="325">
        <f t="shared" si="13"/>
        <v>175</v>
      </c>
      <c r="F48" s="325">
        <f t="shared" si="13"/>
        <v>27</v>
      </c>
      <c r="G48" s="264">
        <f t="shared" si="13"/>
        <v>0</v>
      </c>
      <c r="H48" s="325">
        <f t="shared" si="13"/>
        <v>0</v>
      </c>
      <c r="I48" s="325">
        <f t="shared" si="13"/>
        <v>0</v>
      </c>
      <c r="J48" s="325">
        <f t="shared" si="13"/>
        <v>0</v>
      </c>
      <c r="K48" s="325">
        <f t="shared" si="13"/>
        <v>94</v>
      </c>
      <c r="L48" s="325">
        <f t="shared" si="13"/>
        <v>0</v>
      </c>
      <c r="M48" s="325">
        <f t="shared" si="13"/>
        <v>3</v>
      </c>
      <c r="N48" s="325">
        <f t="shared" si="13"/>
        <v>13</v>
      </c>
      <c r="O48" s="325">
        <f t="shared" si="13"/>
        <v>136</v>
      </c>
      <c r="P48" s="325">
        <f t="shared" si="13"/>
        <v>0</v>
      </c>
      <c r="Q48" s="325">
        <f t="shared" si="13"/>
        <v>5</v>
      </c>
      <c r="R48" s="325">
        <f t="shared" si="13"/>
        <v>6</v>
      </c>
      <c r="S48" s="325">
        <f t="shared" si="13"/>
        <v>0</v>
      </c>
      <c r="T48" s="328">
        <f t="shared" si="13"/>
        <v>1</v>
      </c>
      <c r="U48" s="325">
        <f t="shared" si="13"/>
        <v>1</v>
      </c>
      <c r="V48" s="325">
        <f t="shared" si="13"/>
        <v>0</v>
      </c>
      <c r="W48" s="325">
        <f t="shared" si="13"/>
        <v>23</v>
      </c>
      <c r="X48" s="325">
        <f t="shared" si="13"/>
        <v>177</v>
      </c>
      <c r="Y48" s="325">
        <f t="shared" si="13"/>
        <v>27</v>
      </c>
      <c r="Z48" s="325">
        <f t="shared" si="13"/>
        <v>5</v>
      </c>
      <c r="AA48" s="325">
        <f t="shared" si="13"/>
        <v>0</v>
      </c>
      <c r="AB48" s="379">
        <f t="shared" si="9"/>
        <v>44.008714596949886</v>
      </c>
      <c r="AC48" s="379">
        <f t="shared" si="6"/>
        <v>29.847494553376908</v>
      </c>
      <c r="AD48" s="412" t="s">
        <v>218</v>
      </c>
      <c r="AE48" s="413"/>
    </row>
    <row r="49" spans="1:31" s="177" customFormat="1" ht="15.75" customHeight="1">
      <c r="A49" s="296"/>
      <c r="B49" s="279" t="s">
        <v>47</v>
      </c>
      <c r="C49" s="326">
        <f>D49+K49+L49+M49+N49+O49+P49+Q49+R49+S49</f>
        <v>187</v>
      </c>
      <c r="D49" s="327">
        <f>SUM(E49:J49)</f>
        <v>34</v>
      </c>
      <c r="E49" s="264">
        <v>20</v>
      </c>
      <c r="F49" s="264">
        <v>14</v>
      </c>
      <c r="G49" s="264">
        <v>0</v>
      </c>
      <c r="H49" s="264">
        <v>0</v>
      </c>
      <c r="I49" s="264">
        <v>0</v>
      </c>
      <c r="J49" s="264">
        <v>0</v>
      </c>
      <c r="K49" s="264">
        <v>33</v>
      </c>
      <c r="L49" s="264">
        <v>0</v>
      </c>
      <c r="M49" s="264">
        <v>1</v>
      </c>
      <c r="N49" s="264">
        <v>9</v>
      </c>
      <c r="O49" s="264">
        <v>101</v>
      </c>
      <c r="P49" s="264">
        <v>0</v>
      </c>
      <c r="Q49" s="264">
        <v>5</v>
      </c>
      <c r="R49" s="264">
        <v>4</v>
      </c>
      <c r="S49" s="264">
        <v>0</v>
      </c>
      <c r="T49" s="327">
        <f>SUM(U49:V49)</f>
        <v>0</v>
      </c>
      <c r="U49" s="264">
        <v>0</v>
      </c>
      <c r="V49" s="264">
        <v>0</v>
      </c>
      <c r="W49" s="264">
        <v>22</v>
      </c>
      <c r="X49" s="264">
        <v>20</v>
      </c>
      <c r="Y49" s="264">
        <v>14</v>
      </c>
      <c r="Z49" s="264">
        <v>0</v>
      </c>
      <c r="AA49" s="264">
        <v>0</v>
      </c>
      <c r="AB49" s="380">
        <f t="shared" si="9"/>
        <v>18.181818181818183</v>
      </c>
      <c r="AC49" s="380">
        <f t="shared" si="6"/>
        <v>54.01069518716578</v>
      </c>
      <c r="AD49" s="293" t="s">
        <v>47</v>
      </c>
      <c r="AE49" s="292"/>
    </row>
    <row r="50" spans="1:31" s="177" customFormat="1" ht="15.75" customHeight="1">
      <c r="A50" s="296"/>
      <c r="B50" s="279" t="s">
        <v>48</v>
      </c>
      <c r="C50" s="326">
        <f>D50+K50+L50+M50+N50+O50+P50+Q50+R50+S50</f>
        <v>0</v>
      </c>
      <c r="D50" s="327">
        <f>SUM(E50:J50)</f>
        <v>0</v>
      </c>
      <c r="E50" s="264">
        <v>0</v>
      </c>
      <c r="F50" s="264">
        <v>0</v>
      </c>
      <c r="G50" s="264">
        <v>0</v>
      </c>
      <c r="H50" s="264">
        <v>0</v>
      </c>
      <c r="I50" s="264">
        <v>0</v>
      </c>
      <c r="J50" s="264">
        <v>0</v>
      </c>
      <c r="K50" s="327">
        <v>0</v>
      </c>
      <c r="L50" s="327">
        <v>0</v>
      </c>
      <c r="M50" s="327">
        <v>0</v>
      </c>
      <c r="N50" s="327">
        <v>0</v>
      </c>
      <c r="O50" s="327">
        <v>0</v>
      </c>
      <c r="P50" s="327">
        <v>0</v>
      </c>
      <c r="Q50" s="327">
        <v>0</v>
      </c>
      <c r="R50" s="327">
        <v>0</v>
      </c>
      <c r="S50" s="327">
        <v>0</v>
      </c>
      <c r="T50" s="327">
        <f>SUM(U50:V50)</f>
        <v>0</v>
      </c>
      <c r="U50" s="264">
        <v>0</v>
      </c>
      <c r="V50" s="264">
        <v>0</v>
      </c>
      <c r="W50" s="327">
        <v>0</v>
      </c>
      <c r="X50" s="327">
        <v>0</v>
      </c>
      <c r="Y50" s="327">
        <v>0</v>
      </c>
      <c r="Z50" s="327">
        <v>0</v>
      </c>
      <c r="AA50" s="327">
        <v>0</v>
      </c>
      <c r="AB50" s="380">
        <v>0</v>
      </c>
      <c r="AC50" s="380">
        <v>0</v>
      </c>
      <c r="AD50" s="293" t="s">
        <v>48</v>
      </c>
      <c r="AE50" s="292"/>
    </row>
    <row r="51" spans="1:31" s="177" customFormat="1" ht="15.75" customHeight="1">
      <c r="A51" s="296"/>
      <c r="B51" s="279" t="s">
        <v>49</v>
      </c>
      <c r="C51" s="326">
        <f>D51+K51+L51+M51+N51+O51+P51+Q51+R51+S51</f>
        <v>272</v>
      </c>
      <c r="D51" s="327">
        <f>SUM(E51:J51)</f>
        <v>168</v>
      </c>
      <c r="E51" s="264">
        <v>155</v>
      </c>
      <c r="F51" s="264">
        <v>13</v>
      </c>
      <c r="G51" s="264">
        <v>0</v>
      </c>
      <c r="H51" s="264">
        <v>0</v>
      </c>
      <c r="I51" s="264">
        <v>0</v>
      </c>
      <c r="J51" s="264">
        <v>0</v>
      </c>
      <c r="K51" s="264">
        <v>61</v>
      </c>
      <c r="L51" s="264">
        <v>0</v>
      </c>
      <c r="M51" s="264">
        <v>2</v>
      </c>
      <c r="N51" s="264">
        <v>4</v>
      </c>
      <c r="O51" s="264">
        <v>35</v>
      </c>
      <c r="P51" s="264">
        <v>0</v>
      </c>
      <c r="Q51" s="264">
        <v>0</v>
      </c>
      <c r="R51" s="264">
        <v>2</v>
      </c>
      <c r="S51" s="264">
        <v>0</v>
      </c>
      <c r="T51" s="327">
        <f>SUM(U51:V51)</f>
        <v>1</v>
      </c>
      <c r="U51" s="264">
        <v>1</v>
      </c>
      <c r="V51" s="264">
        <v>0</v>
      </c>
      <c r="W51" s="264">
        <v>1</v>
      </c>
      <c r="X51" s="264">
        <v>157</v>
      </c>
      <c r="Y51" s="264">
        <v>13</v>
      </c>
      <c r="Z51" s="264">
        <v>5</v>
      </c>
      <c r="AA51" s="264">
        <v>0</v>
      </c>
      <c r="AB51" s="380">
        <f t="shared" si="9"/>
        <v>61.76470588235294</v>
      </c>
      <c r="AC51" s="380">
        <f t="shared" si="6"/>
        <v>13.23529411764706</v>
      </c>
      <c r="AD51" s="293" t="s">
        <v>49</v>
      </c>
      <c r="AE51" s="292"/>
    </row>
    <row r="52" spans="1:31" s="176" customFormat="1" ht="19.5" customHeight="1">
      <c r="A52" s="416" t="s">
        <v>219</v>
      </c>
      <c r="B52" s="416"/>
      <c r="C52" s="667">
        <f aca="true" t="shared" si="14" ref="C52:AA52">SUM(C53:C55)</f>
        <v>212</v>
      </c>
      <c r="D52" s="328">
        <f t="shared" si="14"/>
        <v>30</v>
      </c>
      <c r="E52" s="325">
        <f t="shared" si="14"/>
        <v>19</v>
      </c>
      <c r="F52" s="325">
        <f t="shared" si="14"/>
        <v>11</v>
      </c>
      <c r="G52" s="264">
        <f t="shared" si="14"/>
        <v>0</v>
      </c>
      <c r="H52" s="325">
        <f t="shared" si="14"/>
        <v>0</v>
      </c>
      <c r="I52" s="325">
        <f t="shared" si="14"/>
        <v>0</v>
      </c>
      <c r="J52" s="325">
        <f t="shared" si="14"/>
        <v>0</v>
      </c>
      <c r="K52" s="325">
        <f t="shared" si="14"/>
        <v>29</v>
      </c>
      <c r="L52" s="325">
        <f t="shared" si="14"/>
        <v>0</v>
      </c>
      <c r="M52" s="325">
        <f t="shared" si="14"/>
        <v>1</v>
      </c>
      <c r="N52" s="325">
        <f t="shared" si="14"/>
        <v>5</v>
      </c>
      <c r="O52" s="325">
        <f t="shared" si="14"/>
        <v>146</v>
      </c>
      <c r="P52" s="325">
        <f t="shared" si="14"/>
        <v>0</v>
      </c>
      <c r="Q52" s="325">
        <f t="shared" si="14"/>
        <v>0</v>
      </c>
      <c r="R52" s="325">
        <f t="shared" si="14"/>
        <v>1</v>
      </c>
      <c r="S52" s="325">
        <f t="shared" si="14"/>
        <v>0</v>
      </c>
      <c r="T52" s="328">
        <f t="shared" si="14"/>
        <v>0</v>
      </c>
      <c r="U52" s="325">
        <f t="shared" si="14"/>
        <v>0</v>
      </c>
      <c r="V52" s="325">
        <f t="shared" si="14"/>
        <v>0</v>
      </c>
      <c r="W52" s="325">
        <f t="shared" si="14"/>
        <v>12</v>
      </c>
      <c r="X52" s="325">
        <f t="shared" si="14"/>
        <v>20</v>
      </c>
      <c r="Y52" s="325">
        <f t="shared" si="14"/>
        <v>11</v>
      </c>
      <c r="Z52" s="325">
        <f t="shared" si="14"/>
        <v>0</v>
      </c>
      <c r="AA52" s="325">
        <f t="shared" si="14"/>
        <v>0</v>
      </c>
      <c r="AB52" s="379">
        <f t="shared" si="9"/>
        <v>14.150943396226415</v>
      </c>
      <c r="AC52" s="379">
        <f t="shared" si="6"/>
        <v>68.86792452830188</v>
      </c>
      <c r="AD52" s="412" t="s">
        <v>219</v>
      </c>
      <c r="AE52" s="413"/>
    </row>
    <row r="53" spans="1:31" s="177" customFormat="1" ht="15.75" customHeight="1">
      <c r="A53" s="296"/>
      <c r="B53" s="279" t="s">
        <v>50</v>
      </c>
      <c r="C53" s="326">
        <f>D53+K53+L53+M53+N53+O53+P53+Q53+R53+S53</f>
        <v>212</v>
      </c>
      <c r="D53" s="327">
        <f>SUM(E53:J53)</f>
        <v>30</v>
      </c>
      <c r="E53" s="264">
        <v>19</v>
      </c>
      <c r="F53" s="264">
        <v>11</v>
      </c>
      <c r="G53" s="264">
        <v>0</v>
      </c>
      <c r="H53" s="264">
        <v>0</v>
      </c>
      <c r="I53" s="264">
        <v>0</v>
      </c>
      <c r="J53" s="264">
        <v>0</v>
      </c>
      <c r="K53" s="264">
        <v>29</v>
      </c>
      <c r="L53" s="264">
        <v>0</v>
      </c>
      <c r="M53" s="264">
        <v>1</v>
      </c>
      <c r="N53" s="264">
        <v>5</v>
      </c>
      <c r="O53" s="264">
        <v>146</v>
      </c>
      <c r="P53" s="264">
        <v>0</v>
      </c>
      <c r="Q53" s="264">
        <v>0</v>
      </c>
      <c r="R53" s="264">
        <v>1</v>
      </c>
      <c r="S53" s="264">
        <v>0</v>
      </c>
      <c r="T53" s="327">
        <f>SUM(U53:V53)</f>
        <v>0</v>
      </c>
      <c r="U53" s="264">
        <v>0</v>
      </c>
      <c r="V53" s="264">
        <v>0</v>
      </c>
      <c r="W53" s="264">
        <v>12</v>
      </c>
      <c r="X53" s="264">
        <v>20</v>
      </c>
      <c r="Y53" s="264">
        <v>11</v>
      </c>
      <c r="Z53" s="264">
        <v>0</v>
      </c>
      <c r="AA53" s="264">
        <v>0</v>
      </c>
      <c r="AB53" s="380">
        <f t="shared" si="9"/>
        <v>14.150943396226415</v>
      </c>
      <c r="AC53" s="380">
        <f t="shared" si="6"/>
        <v>68.86792452830188</v>
      </c>
      <c r="AD53" s="293" t="s">
        <v>50</v>
      </c>
      <c r="AE53" s="292"/>
    </row>
    <row r="54" spans="1:31" s="177" customFormat="1" ht="15.75" customHeight="1">
      <c r="A54" s="296"/>
      <c r="B54" s="279" t="s">
        <v>51</v>
      </c>
      <c r="C54" s="326">
        <f>D54+K54+L54+M54+N54+O54+P54+Q54+R54+S54</f>
        <v>0</v>
      </c>
      <c r="D54" s="327">
        <f>SUM(E54:J54)</f>
        <v>0</v>
      </c>
      <c r="E54" s="264">
        <v>0</v>
      </c>
      <c r="F54" s="264">
        <v>0</v>
      </c>
      <c r="G54" s="264">
        <v>0</v>
      </c>
      <c r="H54" s="264">
        <v>0</v>
      </c>
      <c r="I54" s="264">
        <v>0</v>
      </c>
      <c r="J54" s="264">
        <v>0</v>
      </c>
      <c r="K54" s="264">
        <v>0</v>
      </c>
      <c r="L54" s="264">
        <v>0</v>
      </c>
      <c r="M54" s="264">
        <v>0</v>
      </c>
      <c r="N54" s="264">
        <v>0</v>
      </c>
      <c r="O54" s="264">
        <v>0</v>
      </c>
      <c r="P54" s="264">
        <v>0</v>
      </c>
      <c r="Q54" s="264">
        <v>0</v>
      </c>
      <c r="R54" s="264">
        <v>0</v>
      </c>
      <c r="S54" s="327">
        <v>0</v>
      </c>
      <c r="T54" s="327">
        <f>SUM(U54:V54)</f>
        <v>0</v>
      </c>
      <c r="U54" s="264">
        <v>0</v>
      </c>
      <c r="V54" s="264">
        <v>0</v>
      </c>
      <c r="W54" s="264">
        <v>0</v>
      </c>
      <c r="X54" s="264">
        <v>0</v>
      </c>
      <c r="Y54" s="264">
        <v>0</v>
      </c>
      <c r="Z54" s="264">
        <v>0</v>
      </c>
      <c r="AA54" s="264">
        <v>0</v>
      </c>
      <c r="AB54" s="380">
        <v>0</v>
      </c>
      <c r="AC54" s="380">
        <v>0</v>
      </c>
      <c r="AD54" s="293" t="s">
        <v>51</v>
      </c>
      <c r="AE54" s="292"/>
    </row>
    <row r="55" spans="1:31" s="177" customFormat="1" ht="15.75" customHeight="1">
      <c r="A55" s="296"/>
      <c r="B55" s="279" t="s">
        <v>52</v>
      </c>
      <c r="C55" s="326">
        <f>D55+K55+L55+M55+N55+O55+P55+Q55+R55+S55</f>
        <v>0</v>
      </c>
      <c r="D55" s="327">
        <f>SUM(E55:J55)</f>
        <v>0</v>
      </c>
      <c r="E55" s="264">
        <v>0</v>
      </c>
      <c r="F55" s="264">
        <v>0</v>
      </c>
      <c r="G55" s="264">
        <v>0</v>
      </c>
      <c r="H55" s="264">
        <v>0</v>
      </c>
      <c r="I55" s="264">
        <v>0</v>
      </c>
      <c r="J55" s="264">
        <v>0</v>
      </c>
      <c r="K55" s="327">
        <v>0</v>
      </c>
      <c r="L55" s="327">
        <v>0</v>
      </c>
      <c r="M55" s="327">
        <v>0</v>
      </c>
      <c r="N55" s="327">
        <v>0</v>
      </c>
      <c r="O55" s="327">
        <v>0</v>
      </c>
      <c r="P55" s="327">
        <v>0</v>
      </c>
      <c r="Q55" s="327">
        <v>0</v>
      </c>
      <c r="R55" s="327">
        <v>0</v>
      </c>
      <c r="S55" s="327">
        <v>0</v>
      </c>
      <c r="T55" s="327">
        <f>SUM(U55:V55)</f>
        <v>0</v>
      </c>
      <c r="U55" s="327">
        <v>0</v>
      </c>
      <c r="V55" s="327">
        <v>0</v>
      </c>
      <c r="W55" s="327">
        <v>0</v>
      </c>
      <c r="X55" s="327">
        <v>0</v>
      </c>
      <c r="Y55" s="327">
        <v>0</v>
      </c>
      <c r="Z55" s="327">
        <v>0</v>
      </c>
      <c r="AA55" s="327">
        <v>0</v>
      </c>
      <c r="AB55" s="380">
        <v>0</v>
      </c>
      <c r="AC55" s="380">
        <v>0</v>
      </c>
      <c r="AD55" s="293" t="s">
        <v>52</v>
      </c>
      <c r="AE55" s="292"/>
    </row>
    <row r="56" spans="1:31" s="178" customFormat="1" ht="19.5" customHeight="1">
      <c r="A56" s="416" t="s">
        <v>220</v>
      </c>
      <c r="B56" s="416"/>
      <c r="C56" s="667">
        <f>SUM(C57:C58)</f>
        <v>170</v>
      </c>
      <c r="D56" s="328">
        <f aca="true" t="shared" si="15" ref="D56:AA56">SUM(D57:D58)</f>
        <v>23</v>
      </c>
      <c r="E56" s="325">
        <f t="shared" si="15"/>
        <v>12</v>
      </c>
      <c r="F56" s="325">
        <f t="shared" si="15"/>
        <v>11</v>
      </c>
      <c r="G56" s="264">
        <f t="shared" si="15"/>
        <v>0</v>
      </c>
      <c r="H56" s="325">
        <f t="shared" si="15"/>
        <v>0</v>
      </c>
      <c r="I56" s="325">
        <f t="shared" si="15"/>
        <v>0</v>
      </c>
      <c r="J56" s="325">
        <f t="shared" si="15"/>
        <v>0</v>
      </c>
      <c r="K56" s="325">
        <f t="shared" si="15"/>
        <v>31</v>
      </c>
      <c r="L56" s="325">
        <f t="shared" si="15"/>
        <v>0</v>
      </c>
      <c r="M56" s="325">
        <f t="shared" si="15"/>
        <v>6</v>
      </c>
      <c r="N56" s="325">
        <f t="shared" si="15"/>
        <v>5</v>
      </c>
      <c r="O56" s="325">
        <f t="shared" si="15"/>
        <v>103</v>
      </c>
      <c r="P56" s="325">
        <f t="shared" si="15"/>
        <v>1</v>
      </c>
      <c r="Q56" s="325">
        <f t="shared" si="15"/>
        <v>0</v>
      </c>
      <c r="R56" s="325">
        <f t="shared" si="15"/>
        <v>1</v>
      </c>
      <c r="S56" s="325">
        <f t="shared" si="15"/>
        <v>0</v>
      </c>
      <c r="T56" s="328">
        <f t="shared" si="15"/>
        <v>1</v>
      </c>
      <c r="U56" s="325">
        <f t="shared" si="15"/>
        <v>0</v>
      </c>
      <c r="V56" s="325">
        <f t="shared" si="15"/>
        <v>1</v>
      </c>
      <c r="W56" s="325">
        <f t="shared" si="15"/>
        <v>11</v>
      </c>
      <c r="X56" s="325">
        <f t="shared" si="15"/>
        <v>12</v>
      </c>
      <c r="Y56" s="325">
        <f t="shared" si="15"/>
        <v>11</v>
      </c>
      <c r="Z56" s="325">
        <f t="shared" si="15"/>
        <v>1</v>
      </c>
      <c r="AA56" s="325">
        <f t="shared" si="15"/>
        <v>1</v>
      </c>
      <c r="AB56" s="379">
        <f t="shared" si="9"/>
        <v>13.529411764705882</v>
      </c>
      <c r="AC56" s="379">
        <f t="shared" si="6"/>
        <v>61.76470588235294</v>
      </c>
      <c r="AD56" s="412" t="s">
        <v>220</v>
      </c>
      <c r="AE56" s="413"/>
    </row>
    <row r="57" spans="1:31" s="177" customFormat="1" ht="15.75" customHeight="1">
      <c r="A57" s="296"/>
      <c r="B57" s="279" t="s">
        <v>53</v>
      </c>
      <c r="C57" s="326">
        <f>D57+K57+L57+M57+N57+O57+P57+Q57+R57+S57</f>
        <v>66</v>
      </c>
      <c r="D57" s="327">
        <f>SUM(E57:J57)</f>
        <v>2</v>
      </c>
      <c r="E57" s="264">
        <v>1</v>
      </c>
      <c r="F57" s="264">
        <v>1</v>
      </c>
      <c r="G57" s="264">
        <v>0</v>
      </c>
      <c r="H57" s="264">
        <v>0</v>
      </c>
      <c r="I57" s="264">
        <v>0</v>
      </c>
      <c r="J57" s="264">
        <v>0</v>
      </c>
      <c r="K57" s="264">
        <v>1</v>
      </c>
      <c r="L57" s="264">
        <v>0</v>
      </c>
      <c r="M57" s="264">
        <v>5</v>
      </c>
      <c r="N57" s="264">
        <v>3</v>
      </c>
      <c r="O57" s="264">
        <v>55</v>
      </c>
      <c r="P57" s="264">
        <v>0</v>
      </c>
      <c r="Q57" s="264">
        <v>0</v>
      </c>
      <c r="R57" s="264">
        <v>0</v>
      </c>
      <c r="S57" s="264">
        <v>0</v>
      </c>
      <c r="T57" s="327">
        <f>SUM(U57:V57)</f>
        <v>0</v>
      </c>
      <c r="U57" s="264">
        <v>0</v>
      </c>
      <c r="V57" s="264">
        <v>0</v>
      </c>
      <c r="W57" s="264">
        <v>6</v>
      </c>
      <c r="X57" s="264">
        <v>1</v>
      </c>
      <c r="Y57" s="264">
        <v>1</v>
      </c>
      <c r="Z57" s="264">
        <v>1</v>
      </c>
      <c r="AA57" s="264">
        <v>1</v>
      </c>
      <c r="AB57" s="380">
        <f t="shared" si="9"/>
        <v>3.0303030303030303</v>
      </c>
      <c r="AC57" s="380">
        <f t="shared" si="6"/>
        <v>83.33333333333334</v>
      </c>
      <c r="AD57" s="293" t="s">
        <v>53</v>
      </c>
      <c r="AE57" s="292"/>
    </row>
    <row r="58" spans="1:31" s="179" customFormat="1" ht="15.75" customHeight="1">
      <c r="A58" s="296"/>
      <c r="B58" s="279" t="s">
        <v>68</v>
      </c>
      <c r="C58" s="326">
        <f>D58+K58+L58+M58+N58+O58+P58+Q58+R58+S58</f>
        <v>104</v>
      </c>
      <c r="D58" s="327">
        <f>SUM(E58:J58)</f>
        <v>21</v>
      </c>
      <c r="E58" s="264">
        <v>11</v>
      </c>
      <c r="F58" s="264">
        <v>10</v>
      </c>
      <c r="G58" s="264">
        <v>0</v>
      </c>
      <c r="H58" s="264">
        <v>0</v>
      </c>
      <c r="I58" s="264">
        <v>0</v>
      </c>
      <c r="J58" s="264">
        <v>0</v>
      </c>
      <c r="K58" s="264">
        <v>30</v>
      </c>
      <c r="L58" s="264">
        <v>0</v>
      </c>
      <c r="M58" s="264">
        <v>1</v>
      </c>
      <c r="N58" s="264">
        <v>2</v>
      </c>
      <c r="O58" s="264">
        <v>48</v>
      </c>
      <c r="P58" s="264">
        <v>1</v>
      </c>
      <c r="Q58" s="264">
        <v>0</v>
      </c>
      <c r="R58" s="264">
        <v>1</v>
      </c>
      <c r="S58" s="264">
        <v>0</v>
      </c>
      <c r="T58" s="327">
        <f>SUM(U58:V58)</f>
        <v>1</v>
      </c>
      <c r="U58" s="264">
        <v>0</v>
      </c>
      <c r="V58" s="264">
        <v>1</v>
      </c>
      <c r="W58" s="264">
        <v>5</v>
      </c>
      <c r="X58" s="264">
        <v>11</v>
      </c>
      <c r="Y58" s="264">
        <v>10</v>
      </c>
      <c r="Z58" s="264">
        <v>0</v>
      </c>
      <c r="AA58" s="264">
        <v>0</v>
      </c>
      <c r="AB58" s="380">
        <f t="shared" si="9"/>
        <v>20.192307692307693</v>
      </c>
      <c r="AC58" s="380">
        <f t="shared" si="6"/>
        <v>48.07692307692308</v>
      </c>
      <c r="AD58" s="293" t="s">
        <v>68</v>
      </c>
      <c r="AE58" s="292"/>
    </row>
    <row r="59" spans="1:31" s="176" customFormat="1" ht="19.5" customHeight="1">
      <c r="A59" s="416" t="s">
        <v>221</v>
      </c>
      <c r="B59" s="419"/>
      <c r="C59" s="667">
        <f>SUM(C60:C61)</f>
        <v>396</v>
      </c>
      <c r="D59" s="328">
        <f aca="true" t="shared" si="16" ref="D59:AA59">SUM(D60:D61)</f>
        <v>80</v>
      </c>
      <c r="E59" s="325">
        <f t="shared" si="16"/>
        <v>62</v>
      </c>
      <c r="F59" s="325">
        <f t="shared" si="16"/>
        <v>18</v>
      </c>
      <c r="G59" s="264">
        <f t="shared" si="16"/>
        <v>0</v>
      </c>
      <c r="H59" s="325">
        <f t="shared" si="16"/>
        <v>0</v>
      </c>
      <c r="I59" s="325">
        <f t="shared" si="16"/>
        <v>0</v>
      </c>
      <c r="J59" s="325">
        <f t="shared" si="16"/>
        <v>0</v>
      </c>
      <c r="K59" s="325">
        <f t="shared" si="16"/>
        <v>109</v>
      </c>
      <c r="L59" s="325">
        <f t="shared" si="16"/>
        <v>0</v>
      </c>
      <c r="M59" s="325">
        <f t="shared" si="16"/>
        <v>4</v>
      </c>
      <c r="N59" s="325">
        <f t="shared" si="16"/>
        <v>8</v>
      </c>
      <c r="O59" s="325">
        <f t="shared" si="16"/>
        <v>189</v>
      </c>
      <c r="P59" s="325">
        <f t="shared" si="16"/>
        <v>1</v>
      </c>
      <c r="Q59" s="325">
        <f t="shared" si="16"/>
        <v>0</v>
      </c>
      <c r="R59" s="325">
        <f t="shared" si="16"/>
        <v>5</v>
      </c>
      <c r="S59" s="325">
        <f t="shared" si="16"/>
        <v>0</v>
      </c>
      <c r="T59" s="328">
        <f t="shared" si="16"/>
        <v>2</v>
      </c>
      <c r="U59" s="325">
        <f t="shared" si="16"/>
        <v>2</v>
      </c>
      <c r="V59" s="325">
        <f t="shared" si="16"/>
        <v>0</v>
      </c>
      <c r="W59" s="325">
        <f t="shared" si="16"/>
        <v>13</v>
      </c>
      <c r="X59" s="325">
        <f t="shared" si="16"/>
        <v>65</v>
      </c>
      <c r="Y59" s="325">
        <f t="shared" si="16"/>
        <v>18</v>
      </c>
      <c r="Z59" s="325">
        <f t="shared" si="16"/>
        <v>0</v>
      </c>
      <c r="AA59" s="325">
        <f t="shared" si="16"/>
        <v>0</v>
      </c>
      <c r="AB59" s="379">
        <f t="shared" si="9"/>
        <v>20.2020202020202</v>
      </c>
      <c r="AC59" s="379">
        <f t="shared" si="6"/>
        <v>48.484848484848484</v>
      </c>
      <c r="AD59" s="412" t="s">
        <v>221</v>
      </c>
      <c r="AE59" s="418"/>
    </row>
    <row r="60" spans="1:31" s="177" customFormat="1" ht="15.75" customHeight="1">
      <c r="A60" s="297"/>
      <c r="B60" s="279" t="s">
        <v>54</v>
      </c>
      <c r="C60" s="326">
        <f>D60+K60+L60+M60+N60+O60+P60+Q60+R60+S60</f>
        <v>134</v>
      </c>
      <c r="D60" s="327">
        <f>SUM(E60:J60)</f>
        <v>23</v>
      </c>
      <c r="E60" s="264">
        <v>19</v>
      </c>
      <c r="F60" s="264">
        <v>4</v>
      </c>
      <c r="G60" s="264">
        <v>0</v>
      </c>
      <c r="H60" s="264">
        <v>0</v>
      </c>
      <c r="I60" s="264">
        <v>0</v>
      </c>
      <c r="J60" s="264">
        <v>0</v>
      </c>
      <c r="K60" s="264">
        <v>30</v>
      </c>
      <c r="L60" s="264">
        <v>0</v>
      </c>
      <c r="M60" s="264">
        <v>1</v>
      </c>
      <c r="N60" s="264">
        <v>3</v>
      </c>
      <c r="O60" s="264">
        <v>72</v>
      </c>
      <c r="P60" s="264">
        <v>1</v>
      </c>
      <c r="Q60" s="264">
        <v>0</v>
      </c>
      <c r="R60" s="264">
        <v>4</v>
      </c>
      <c r="S60" s="264">
        <v>0</v>
      </c>
      <c r="T60" s="327">
        <f>SUM(U60:V60)</f>
        <v>0</v>
      </c>
      <c r="U60" s="264">
        <v>0</v>
      </c>
      <c r="V60" s="264">
        <v>0</v>
      </c>
      <c r="W60" s="264">
        <v>10</v>
      </c>
      <c r="X60" s="264">
        <v>21</v>
      </c>
      <c r="Y60" s="264">
        <v>4</v>
      </c>
      <c r="Z60" s="264">
        <v>0</v>
      </c>
      <c r="AA60" s="264">
        <v>0</v>
      </c>
      <c r="AB60" s="380">
        <f t="shared" si="9"/>
        <v>17.16417910447761</v>
      </c>
      <c r="AC60" s="380">
        <f t="shared" si="6"/>
        <v>54.47761194029851</v>
      </c>
      <c r="AD60" s="293" t="s">
        <v>54</v>
      </c>
      <c r="AE60" s="292"/>
    </row>
    <row r="61" spans="1:31" s="177" customFormat="1" ht="15.75" customHeight="1">
      <c r="A61" s="297"/>
      <c r="B61" s="279" t="s">
        <v>209</v>
      </c>
      <c r="C61" s="326">
        <f>D61+K61+L61+M61+N61+O61+P61+Q61+R61+S61</f>
        <v>262</v>
      </c>
      <c r="D61" s="327">
        <f>SUM(E61:J61)</f>
        <v>57</v>
      </c>
      <c r="E61" s="264">
        <v>43</v>
      </c>
      <c r="F61" s="264">
        <v>14</v>
      </c>
      <c r="G61" s="264">
        <v>0</v>
      </c>
      <c r="H61" s="264">
        <v>0</v>
      </c>
      <c r="I61" s="264">
        <v>0</v>
      </c>
      <c r="J61" s="264">
        <v>0</v>
      </c>
      <c r="K61" s="264">
        <v>79</v>
      </c>
      <c r="L61" s="264">
        <v>0</v>
      </c>
      <c r="M61" s="264">
        <v>3</v>
      </c>
      <c r="N61" s="264">
        <v>5</v>
      </c>
      <c r="O61" s="264">
        <v>117</v>
      </c>
      <c r="P61" s="264">
        <v>0</v>
      </c>
      <c r="Q61" s="264">
        <v>0</v>
      </c>
      <c r="R61" s="264">
        <v>1</v>
      </c>
      <c r="S61" s="264">
        <v>0</v>
      </c>
      <c r="T61" s="327">
        <f>SUM(U61:V61)</f>
        <v>2</v>
      </c>
      <c r="U61" s="264">
        <v>2</v>
      </c>
      <c r="V61" s="264">
        <v>0</v>
      </c>
      <c r="W61" s="264">
        <v>3</v>
      </c>
      <c r="X61" s="264">
        <v>44</v>
      </c>
      <c r="Y61" s="264">
        <v>14</v>
      </c>
      <c r="Z61" s="264">
        <v>0</v>
      </c>
      <c r="AA61" s="264">
        <v>0</v>
      </c>
      <c r="AB61" s="380">
        <f t="shared" si="9"/>
        <v>21.755725190839694</v>
      </c>
      <c r="AC61" s="380">
        <f t="shared" si="6"/>
        <v>45.41984732824427</v>
      </c>
      <c r="AD61" s="293" t="s">
        <v>209</v>
      </c>
      <c r="AE61" s="292"/>
    </row>
    <row r="62" spans="1:31" s="176" customFormat="1" ht="19.5" customHeight="1">
      <c r="A62" s="416" t="s">
        <v>222</v>
      </c>
      <c r="B62" s="416"/>
      <c r="C62" s="667">
        <f>C63</f>
        <v>0</v>
      </c>
      <c r="D62" s="328">
        <f aca="true" t="shared" si="17" ref="D62:AA62">D63</f>
        <v>0</v>
      </c>
      <c r="E62" s="325">
        <f t="shared" si="17"/>
        <v>0</v>
      </c>
      <c r="F62" s="325">
        <f t="shared" si="17"/>
        <v>0</v>
      </c>
      <c r="G62" s="264">
        <f t="shared" si="17"/>
        <v>0</v>
      </c>
      <c r="H62" s="325">
        <f t="shared" si="17"/>
        <v>0</v>
      </c>
      <c r="I62" s="325">
        <f t="shared" si="17"/>
        <v>0</v>
      </c>
      <c r="J62" s="325">
        <f t="shared" si="17"/>
        <v>0</v>
      </c>
      <c r="K62" s="325">
        <f t="shared" si="17"/>
        <v>0</v>
      </c>
      <c r="L62" s="325">
        <f t="shared" si="17"/>
        <v>0</v>
      </c>
      <c r="M62" s="325">
        <f t="shared" si="17"/>
        <v>0</v>
      </c>
      <c r="N62" s="325">
        <f t="shared" si="17"/>
        <v>0</v>
      </c>
      <c r="O62" s="325">
        <f t="shared" si="17"/>
        <v>0</v>
      </c>
      <c r="P62" s="325">
        <f t="shared" si="17"/>
        <v>0</v>
      </c>
      <c r="Q62" s="325">
        <f t="shared" si="17"/>
        <v>0</v>
      </c>
      <c r="R62" s="325">
        <f t="shared" si="17"/>
        <v>0</v>
      </c>
      <c r="S62" s="325">
        <f t="shared" si="17"/>
        <v>0</v>
      </c>
      <c r="T62" s="328">
        <f t="shared" si="17"/>
        <v>0</v>
      </c>
      <c r="U62" s="325">
        <f t="shared" si="17"/>
        <v>0</v>
      </c>
      <c r="V62" s="325">
        <f t="shared" si="17"/>
        <v>0</v>
      </c>
      <c r="W62" s="325">
        <f t="shared" si="17"/>
        <v>0</v>
      </c>
      <c r="X62" s="325">
        <f t="shared" si="17"/>
        <v>0</v>
      </c>
      <c r="Y62" s="325">
        <f t="shared" si="17"/>
        <v>0</v>
      </c>
      <c r="Z62" s="325">
        <f t="shared" si="17"/>
        <v>0</v>
      </c>
      <c r="AA62" s="325">
        <f t="shared" si="17"/>
        <v>0</v>
      </c>
      <c r="AB62" s="379">
        <v>0</v>
      </c>
      <c r="AC62" s="379">
        <v>0</v>
      </c>
      <c r="AD62" s="412" t="s">
        <v>222</v>
      </c>
      <c r="AE62" s="413"/>
    </row>
    <row r="63" spans="1:31" s="177" customFormat="1" ht="15.75" customHeight="1">
      <c r="A63" s="297"/>
      <c r="B63" s="279" t="s">
        <v>55</v>
      </c>
      <c r="C63" s="326">
        <f>D63+K63+L63+M63+N63+O63+P63+Q63+R63+S63</f>
        <v>0</v>
      </c>
      <c r="D63" s="327">
        <f>SUM(E63:J63)</f>
        <v>0</v>
      </c>
      <c r="E63" s="264">
        <v>0</v>
      </c>
      <c r="F63" s="264">
        <v>0</v>
      </c>
      <c r="G63" s="264">
        <v>0</v>
      </c>
      <c r="H63" s="264">
        <v>0</v>
      </c>
      <c r="I63" s="264">
        <v>0</v>
      </c>
      <c r="J63" s="264">
        <v>0</v>
      </c>
      <c r="K63" s="264">
        <v>0</v>
      </c>
      <c r="L63" s="264">
        <v>0</v>
      </c>
      <c r="M63" s="264">
        <v>0</v>
      </c>
      <c r="N63" s="264">
        <v>0</v>
      </c>
      <c r="O63" s="264">
        <v>0</v>
      </c>
      <c r="P63" s="264">
        <v>0</v>
      </c>
      <c r="Q63" s="264">
        <v>0</v>
      </c>
      <c r="R63" s="264">
        <v>0</v>
      </c>
      <c r="S63" s="264">
        <v>0</v>
      </c>
      <c r="T63" s="327">
        <f>SUM(U63:V63)</f>
        <v>0</v>
      </c>
      <c r="U63" s="264">
        <v>0</v>
      </c>
      <c r="V63" s="264">
        <v>0</v>
      </c>
      <c r="W63" s="264">
        <v>0</v>
      </c>
      <c r="X63" s="264">
        <v>0</v>
      </c>
      <c r="Y63" s="264">
        <v>0</v>
      </c>
      <c r="Z63" s="264">
        <v>0</v>
      </c>
      <c r="AA63" s="264">
        <v>0</v>
      </c>
      <c r="AB63" s="380">
        <v>0</v>
      </c>
      <c r="AC63" s="380">
        <v>0</v>
      </c>
      <c r="AD63" s="293" t="s">
        <v>55</v>
      </c>
      <c r="AE63" s="292"/>
    </row>
    <row r="64" spans="1:31" s="178" customFormat="1" ht="19.5" customHeight="1">
      <c r="A64" s="416" t="s">
        <v>223</v>
      </c>
      <c r="B64" s="424"/>
      <c r="C64" s="667">
        <f>C65</f>
        <v>96</v>
      </c>
      <c r="D64" s="328">
        <f aca="true" t="shared" si="18" ref="D64:AA64">D65</f>
        <v>21</v>
      </c>
      <c r="E64" s="325">
        <f t="shared" si="18"/>
        <v>16</v>
      </c>
      <c r="F64" s="325">
        <f t="shared" si="18"/>
        <v>5</v>
      </c>
      <c r="G64" s="264">
        <f t="shared" si="18"/>
        <v>0</v>
      </c>
      <c r="H64" s="325">
        <f t="shared" si="18"/>
        <v>0</v>
      </c>
      <c r="I64" s="325">
        <f t="shared" si="18"/>
        <v>0</v>
      </c>
      <c r="J64" s="325">
        <f t="shared" si="18"/>
        <v>0</v>
      </c>
      <c r="K64" s="325">
        <f t="shared" si="18"/>
        <v>36</v>
      </c>
      <c r="L64" s="325">
        <f t="shared" si="18"/>
        <v>0</v>
      </c>
      <c r="M64" s="325">
        <f t="shared" si="18"/>
        <v>4</v>
      </c>
      <c r="N64" s="325">
        <f t="shared" si="18"/>
        <v>4</v>
      </c>
      <c r="O64" s="325">
        <f t="shared" si="18"/>
        <v>29</v>
      </c>
      <c r="P64" s="325">
        <f t="shared" si="18"/>
        <v>0</v>
      </c>
      <c r="Q64" s="325">
        <f t="shared" si="18"/>
        <v>1</v>
      </c>
      <c r="R64" s="325">
        <f t="shared" si="18"/>
        <v>1</v>
      </c>
      <c r="S64" s="325">
        <f t="shared" si="18"/>
        <v>0</v>
      </c>
      <c r="T64" s="328">
        <f t="shared" si="18"/>
        <v>0</v>
      </c>
      <c r="U64" s="325">
        <f t="shared" si="18"/>
        <v>0</v>
      </c>
      <c r="V64" s="325">
        <f t="shared" si="18"/>
        <v>0</v>
      </c>
      <c r="W64" s="325">
        <f t="shared" si="18"/>
        <v>6</v>
      </c>
      <c r="X64" s="325">
        <f t="shared" si="18"/>
        <v>16</v>
      </c>
      <c r="Y64" s="325">
        <f t="shared" si="18"/>
        <v>5</v>
      </c>
      <c r="Z64" s="325">
        <f t="shared" si="18"/>
        <v>0</v>
      </c>
      <c r="AA64" s="325">
        <f t="shared" si="18"/>
        <v>0</v>
      </c>
      <c r="AB64" s="379">
        <f t="shared" si="9"/>
        <v>21.875</v>
      </c>
      <c r="AC64" s="379">
        <f t="shared" si="6"/>
        <v>30.208333333333332</v>
      </c>
      <c r="AD64" s="412" t="s">
        <v>223</v>
      </c>
      <c r="AE64" s="418"/>
    </row>
    <row r="65" spans="1:31" s="179" customFormat="1" ht="15.75" customHeight="1">
      <c r="A65" s="297"/>
      <c r="B65" s="305" t="s">
        <v>210</v>
      </c>
      <c r="C65" s="326">
        <f>D65+K65+L65+M65+N65+O65+P65+Q65+R65+S65</f>
        <v>96</v>
      </c>
      <c r="D65" s="327">
        <f>SUM(E65:J65)</f>
        <v>21</v>
      </c>
      <c r="E65" s="264">
        <v>16</v>
      </c>
      <c r="F65" s="264">
        <v>5</v>
      </c>
      <c r="G65" s="264">
        <v>0</v>
      </c>
      <c r="H65" s="264">
        <v>0</v>
      </c>
      <c r="I65" s="264">
        <v>0</v>
      </c>
      <c r="J65" s="264">
        <v>0</v>
      </c>
      <c r="K65" s="264">
        <v>36</v>
      </c>
      <c r="L65" s="264">
        <v>0</v>
      </c>
      <c r="M65" s="264">
        <v>4</v>
      </c>
      <c r="N65" s="264">
        <v>4</v>
      </c>
      <c r="O65" s="264">
        <v>29</v>
      </c>
      <c r="P65" s="264">
        <v>0</v>
      </c>
      <c r="Q65" s="264">
        <v>1</v>
      </c>
      <c r="R65" s="264">
        <v>1</v>
      </c>
      <c r="S65" s="264">
        <v>0</v>
      </c>
      <c r="T65" s="327">
        <f>SUM(U65:V65)</f>
        <v>0</v>
      </c>
      <c r="U65" s="264">
        <v>0</v>
      </c>
      <c r="V65" s="264">
        <v>0</v>
      </c>
      <c r="W65" s="264">
        <v>6</v>
      </c>
      <c r="X65" s="264">
        <v>16</v>
      </c>
      <c r="Y65" s="264">
        <v>5</v>
      </c>
      <c r="Z65" s="264">
        <v>0</v>
      </c>
      <c r="AA65" s="264">
        <v>0</v>
      </c>
      <c r="AB65" s="380">
        <f t="shared" si="9"/>
        <v>21.875</v>
      </c>
      <c r="AC65" s="380">
        <f t="shared" si="6"/>
        <v>30.208333333333332</v>
      </c>
      <c r="AD65" s="293" t="s">
        <v>210</v>
      </c>
      <c r="AE65" s="292"/>
    </row>
    <row r="66" spans="1:31" s="8" customFormat="1" ht="16.5" customHeight="1">
      <c r="A66" s="6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42"/>
      <c r="AC66" s="142"/>
      <c r="AD66" s="294"/>
      <c r="AE66" s="280"/>
    </row>
    <row r="67" spans="2:29" ht="11.25" customHeight="1">
      <c r="B67" s="82"/>
      <c r="C67" s="82"/>
      <c r="D67" s="82"/>
      <c r="E67" s="82"/>
      <c r="F67" s="82"/>
      <c r="G67" s="82"/>
      <c r="H67" s="82"/>
      <c r="I67" s="82"/>
      <c r="J67" s="82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143"/>
      <c r="AC67" s="143"/>
    </row>
    <row r="68" spans="2:10" ht="11.25" customHeight="1">
      <c r="B68" s="82"/>
      <c r="C68" s="82"/>
      <c r="D68" s="8"/>
      <c r="E68" s="8"/>
      <c r="F68" s="8"/>
      <c r="G68" s="8"/>
      <c r="H68" s="8"/>
      <c r="I68" s="8"/>
      <c r="J68" s="8"/>
    </row>
    <row r="69" spans="2:3" ht="11.25" customHeight="1">
      <c r="B69" s="84"/>
      <c r="C69" s="84"/>
    </row>
    <row r="70" spans="2:3" ht="11.25" customHeight="1">
      <c r="B70" s="84"/>
      <c r="C70" s="84"/>
    </row>
    <row r="71" spans="2:3" ht="11.25" customHeight="1">
      <c r="B71" s="84"/>
      <c r="C71" s="84"/>
    </row>
    <row r="72" spans="2:3" ht="11.25" customHeight="1">
      <c r="B72" s="84"/>
      <c r="C72" s="84"/>
    </row>
    <row r="73" spans="2:3" ht="11.25" customHeight="1">
      <c r="B73" s="84"/>
      <c r="C73" s="84"/>
    </row>
    <row r="74" spans="2:3" ht="11.25" customHeight="1">
      <c r="B74" s="84"/>
      <c r="C74" s="84"/>
    </row>
    <row r="75" spans="2:3" ht="11.25" customHeight="1">
      <c r="B75" s="84"/>
      <c r="C75" s="84"/>
    </row>
    <row r="76" spans="2:3" ht="11.25" customHeight="1">
      <c r="B76" s="84"/>
      <c r="C76" s="84"/>
    </row>
    <row r="77" spans="2:3" ht="11.25" customHeight="1">
      <c r="B77" s="84"/>
      <c r="C77" s="84"/>
    </row>
    <row r="78" spans="2:3" ht="11.25" customHeight="1">
      <c r="B78" s="84"/>
      <c r="C78" s="84"/>
    </row>
    <row r="79" spans="2:3" ht="11.25" customHeight="1">
      <c r="B79" s="84"/>
      <c r="C79" s="84"/>
    </row>
    <row r="80" spans="2:3" ht="11.25" customHeight="1">
      <c r="B80" s="84"/>
      <c r="C80" s="84"/>
    </row>
    <row r="81" spans="2:3" ht="11.25" customHeight="1">
      <c r="B81" s="84"/>
      <c r="C81" s="84"/>
    </row>
  </sheetData>
  <sheetProtection/>
  <mergeCells count="60">
    <mergeCell ref="R4:R7"/>
    <mergeCell ref="AD15:AE15"/>
    <mergeCell ref="AD4:AE7"/>
    <mergeCell ref="AC4:AC7"/>
    <mergeCell ref="X4:AA5"/>
    <mergeCell ref="Z12:Z13"/>
    <mergeCell ref="AA12:AA13"/>
    <mergeCell ref="AB4:AB7"/>
    <mergeCell ref="S4:S7"/>
    <mergeCell ref="X6:Y6"/>
    <mergeCell ref="A1:N1"/>
    <mergeCell ref="D4:J4"/>
    <mergeCell ref="C4:C7"/>
    <mergeCell ref="K4:K7"/>
    <mergeCell ref="H5:H7"/>
    <mergeCell ref="Q4:Q7"/>
    <mergeCell ref="D5:D7"/>
    <mergeCell ref="L4:M5"/>
    <mergeCell ref="L6:L7"/>
    <mergeCell ref="A4:B7"/>
    <mergeCell ref="L12:L13"/>
    <mergeCell ref="O4:P5"/>
    <mergeCell ref="O6:O7"/>
    <mergeCell ref="N4:N7"/>
    <mergeCell ref="A45:B45"/>
    <mergeCell ref="A48:B48"/>
    <mergeCell ref="M6:M7"/>
    <mergeCell ref="M12:M13"/>
    <mergeCell ref="P6:P7"/>
    <mergeCell ref="I5:I7"/>
    <mergeCell ref="A15:B15"/>
    <mergeCell ref="J5:J7"/>
    <mergeCell ref="F5:F7"/>
    <mergeCell ref="G5:G7"/>
    <mergeCell ref="E5:E7"/>
    <mergeCell ref="A64:B64"/>
    <mergeCell ref="AD64:AE64"/>
    <mergeCell ref="AD56:AE56"/>
    <mergeCell ref="AD59:AE59"/>
    <mergeCell ref="A62:B62"/>
    <mergeCell ref="A59:B59"/>
    <mergeCell ref="AD62:AE62"/>
    <mergeCell ref="A56:B56"/>
    <mergeCell ref="AD35:AE35"/>
    <mergeCell ref="AD38:AE38"/>
    <mergeCell ref="AD43:AE43"/>
    <mergeCell ref="AD45:AE45"/>
    <mergeCell ref="AD48:AE48"/>
    <mergeCell ref="A52:B52"/>
    <mergeCell ref="AD52:AE52"/>
    <mergeCell ref="A35:B35"/>
    <mergeCell ref="A38:B38"/>
    <mergeCell ref="A43:B43"/>
    <mergeCell ref="W4:W7"/>
    <mergeCell ref="Z6:AA6"/>
    <mergeCell ref="W12:W13"/>
    <mergeCell ref="T4:V5"/>
    <mergeCell ref="T6:T7"/>
    <mergeCell ref="U6:U7"/>
    <mergeCell ref="V6:V7"/>
  </mergeCells>
  <conditionalFormatting sqref="A9:AE65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2"/>
  <colBreaks count="1" manualBreakCount="1">
    <brk id="14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8.33203125" style="5" customWidth="1"/>
    <col min="6" max="6" width="7.83203125" style="5" customWidth="1"/>
    <col min="7" max="10" width="7.58203125" style="5" customWidth="1"/>
    <col min="11" max="11" width="8.33203125" style="5" customWidth="1"/>
    <col min="12" max="14" width="7.83203125" style="5" customWidth="1"/>
    <col min="15" max="17" width="6.58203125" style="5" customWidth="1"/>
    <col min="18" max="19" width="5.58203125" style="5" customWidth="1"/>
    <col min="20" max="20" width="4.58203125" style="5" customWidth="1"/>
    <col min="21" max="22" width="5.58203125" style="5" customWidth="1"/>
    <col min="23" max="23" width="7.58203125" style="5" customWidth="1"/>
    <col min="24" max="24" width="7" style="5" customWidth="1"/>
    <col min="25" max="25" width="5.58203125" style="5" customWidth="1"/>
    <col min="26" max="26" width="7" style="5" customWidth="1"/>
    <col min="27" max="27" width="5.58203125" style="5" customWidth="1"/>
    <col min="28" max="28" width="7.58203125" style="144" customWidth="1"/>
    <col min="29" max="29" width="8.33203125" style="144" customWidth="1"/>
    <col min="30" max="30" width="8.75" style="5" customWidth="1"/>
    <col min="31" max="31" width="1.328125" style="5" customWidth="1"/>
    <col min="32" max="32" width="8.75" style="5" customWidth="1"/>
    <col min="33" max="16384" width="8.75" style="5" customWidth="1"/>
  </cols>
  <sheetData>
    <row r="1" spans="1:29" ht="16.5" customHeight="1">
      <c r="A1" s="429" t="s">
        <v>297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2"/>
      <c r="P1" s="2"/>
      <c r="Q1" s="2"/>
      <c r="R1" s="2"/>
      <c r="S1" s="3" t="s">
        <v>13</v>
      </c>
      <c r="T1" s="2"/>
      <c r="U1" s="2"/>
      <c r="V1" s="2"/>
      <c r="W1" s="2"/>
      <c r="X1" s="2"/>
      <c r="Y1" s="2"/>
      <c r="Z1" s="2"/>
      <c r="AA1" s="2"/>
      <c r="AB1" s="4"/>
      <c r="AC1" s="4"/>
    </row>
    <row r="2" spans="1:2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4"/>
    </row>
    <row r="3" spans="1:31" ht="16.5" customHeight="1">
      <c r="A3" s="270" t="s">
        <v>99</v>
      </c>
      <c r="C3" s="81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188</v>
      </c>
      <c r="P3" s="73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9"/>
      <c r="AC3" s="9"/>
      <c r="AD3" s="8"/>
      <c r="AE3" s="10" t="s">
        <v>2</v>
      </c>
    </row>
    <row r="4" spans="1:31" ht="16.5" customHeight="1">
      <c r="A4" s="439" t="s">
        <v>270</v>
      </c>
      <c r="B4" s="440"/>
      <c r="C4" s="431" t="s">
        <v>0</v>
      </c>
      <c r="D4" s="427" t="s">
        <v>170</v>
      </c>
      <c r="E4" s="427"/>
      <c r="F4" s="427"/>
      <c r="G4" s="427"/>
      <c r="H4" s="427"/>
      <c r="I4" s="427"/>
      <c r="J4" s="430"/>
      <c r="K4" s="421" t="s">
        <v>171</v>
      </c>
      <c r="L4" s="425" t="s">
        <v>172</v>
      </c>
      <c r="M4" s="434"/>
      <c r="N4" s="421" t="s">
        <v>165</v>
      </c>
      <c r="O4" s="425" t="s">
        <v>166</v>
      </c>
      <c r="P4" s="404"/>
      <c r="Q4" s="421" t="s">
        <v>235</v>
      </c>
      <c r="R4" s="421" t="s">
        <v>173</v>
      </c>
      <c r="S4" s="425" t="s">
        <v>308</v>
      </c>
      <c r="T4" s="402" t="s">
        <v>174</v>
      </c>
      <c r="U4" s="403"/>
      <c r="V4" s="404"/>
      <c r="W4" s="396" t="s">
        <v>95</v>
      </c>
      <c r="X4" s="402" t="s">
        <v>207</v>
      </c>
      <c r="Y4" s="452"/>
      <c r="Z4" s="452"/>
      <c r="AA4" s="453"/>
      <c r="AB4" s="457" t="s">
        <v>156</v>
      </c>
      <c r="AC4" s="449" t="s">
        <v>269</v>
      </c>
      <c r="AD4" s="445" t="s">
        <v>270</v>
      </c>
      <c r="AE4" s="446"/>
    </row>
    <row r="5" spans="1:31" ht="16.5" customHeight="1">
      <c r="A5" s="441"/>
      <c r="B5" s="442"/>
      <c r="C5" s="432"/>
      <c r="D5" s="421" t="s">
        <v>81</v>
      </c>
      <c r="E5" s="421" t="s">
        <v>90</v>
      </c>
      <c r="F5" s="421" t="s">
        <v>91</v>
      </c>
      <c r="G5" s="421" t="s">
        <v>92</v>
      </c>
      <c r="H5" s="421" t="s">
        <v>285</v>
      </c>
      <c r="I5" s="421" t="s">
        <v>94</v>
      </c>
      <c r="J5" s="421" t="s">
        <v>286</v>
      </c>
      <c r="K5" s="422"/>
      <c r="L5" s="435"/>
      <c r="M5" s="436"/>
      <c r="N5" s="422"/>
      <c r="O5" s="426"/>
      <c r="P5" s="407"/>
      <c r="Q5" s="422"/>
      <c r="R5" s="422"/>
      <c r="S5" s="460"/>
      <c r="T5" s="405"/>
      <c r="U5" s="406"/>
      <c r="V5" s="407"/>
      <c r="W5" s="397"/>
      <c r="X5" s="454"/>
      <c r="Y5" s="455"/>
      <c r="Z5" s="455"/>
      <c r="AA5" s="456"/>
      <c r="AB5" s="458"/>
      <c r="AC5" s="450"/>
      <c r="AD5" s="447"/>
      <c r="AE5" s="441"/>
    </row>
    <row r="6" spans="1:31" ht="16.5" customHeight="1">
      <c r="A6" s="441"/>
      <c r="B6" s="442"/>
      <c r="C6" s="432"/>
      <c r="D6" s="422"/>
      <c r="E6" s="422"/>
      <c r="F6" s="422"/>
      <c r="G6" s="422"/>
      <c r="H6" s="422"/>
      <c r="I6" s="422"/>
      <c r="J6" s="422"/>
      <c r="K6" s="422"/>
      <c r="L6" s="437" t="s">
        <v>283</v>
      </c>
      <c r="M6" s="422" t="s">
        <v>86</v>
      </c>
      <c r="N6" s="422"/>
      <c r="O6" s="427" t="s">
        <v>317</v>
      </c>
      <c r="P6" s="410" t="s">
        <v>255</v>
      </c>
      <c r="Q6" s="422"/>
      <c r="R6" s="422"/>
      <c r="S6" s="460"/>
      <c r="T6" s="408" t="s">
        <v>81</v>
      </c>
      <c r="U6" s="410" t="s">
        <v>317</v>
      </c>
      <c r="V6" s="410" t="s">
        <v>255</v>
      </c>
      <c r="W6" s="397"/>
      <c r="X6" s="462" t="s">
        <v>154</v>
      </c>
      <c r="Y6" s="463"/>
      <c r="Z6" s="399" t="s">
        <v>175</v>
      </c>
      <c r="AA6" s="400"/>
      <c r="AB6" s="458"/>
      <c r="AC6" s="450"/>
      <c r="AD6" s="447"/>
      <c r="AE6" s="441"/>
    </row>
    <row r="7" spans="1:31" ht="16.5" customHeight="1">
      <c r="A7" s="443"/>
      <c r="B7" s="444"/>
      <c r="C7" s="433"/>
      <c r="D7" s="423"/>
      <c r="E7" s="423"/>
      <c r="F7" s="423"/>
      <c r="G7" s="423"/>
      <c r="H7" s="423"/>
      <c r="I7" s="423"/>
      <c r="J7" s="423"/>
      <c r="K7" s="423"/>
      <c r="L7" s="438"/>
      <c r="M7" s="423"/>
      <c r="N7" s="423"/>
      <c r="O7" s="428"/>
      <c r="P7" s="411"/>
      <c r="Q7" s="423"/>
      <c r="R7" s="423"/>
      <c r="S7" s="461"/>
      <c r="T7" s="409"/>
      <c r="U7" s="411"/>
      <c r="V7" s="411"/>
      <c r="W7" s="398"/>
      <c r="X7" s="390" t="s">
        <v>97</v>
      </c>
      <c r="Y7" s="172" t="s">
        <v>98</v>
      </c>
      <c r="Z7" s="171" t="s">
        <v>97</v>
      </c>
      <c r="AA7" s="391" t="s">
        <v>98</v>
      </c>
      <c r="AB7" s="459"/>
      <c r="AC7" s="451"/>
      <c r="AD7" s="448"/>
      <c r="AE7" s="443"/>
    </row>
    <row r="8" spans="1:31" ht="16.5" customHeight="1">
      <c r="A8" s="273"/>
      <c r="B8" s="298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3"/>
      <c r="AC8" s="213"/>
      <c r="AD8" s="282"/>
      <c r="AE8" s="283"/>
    </row>
    <row r="9" spans="1:31" ht="16.5" customHeight="1">
      <c r="A9" s="281"/>
      <c r="B9" s="274" t="s">
        <v>277</v>
      </c>
      <c r="C9" s="330">
        <v>9972</v>
      </c>
      <c r="D9" s="115">
        <v>4793</v>
      </c>
      <c r="E9" s="115">
        <v>4667</v>
      </c>
      <c r="F9" s="115">
        <v>110</v>
      </c>
      <c r="G9" s="115">
        <v>1</v>
      </c>
      <c r="H9" s="115">
        <v>1</v>
      </c>
      <c r="I9" s="115">
        <v>14</v>
      </c>
      <c r="J9" s="115">
        <v>0</v>
      </c>
      <c r="K9" s="115">
        <v>1233</v>
      </c>
      <c r="L9" s="115">
        <v>371</v>
      </c>
      <c r="M9" s="115">
        <v>324</v>
      </c>
      <c r="N9" s="115">
        <v>166</v>
      </c>
      <c r="O9" s="115">
        <v>2623</v>
      </c>
      <c r="P9" s="115">
        <v>12</v>
      </c>
      <c r="Q9" s="115">
        <v>89</v>
      </c>
      <c r="R9" s="115">
        <v>355</v>
      </c>
      <c r="S9" s="115">
        <v>6</v>
      </c>
      <c r="T9" s="115">
        <v>3</v>
      </c>
      <c r="U9" s="115">
        <v>3</v>
      </c>
      <c r="V9" s="115">
        <v>0</v>
      </c>
      <c r="W9" s="115">
        <v>539</v>
      </c>
      <c r="X9" s="115">
        <v>5261</v>
      </c>
      <c r="Y9" s="115">
        <v>110</v>
      </c>
      <c r="Z9" s="115">
        <v>649</v>
      </c>
      <c r="AA9" s="115">
        <v>3</v>
      </c>
      <c r="AB9" s="315">
        <v>48.06458082631368</v>
      </c>
      <c r="AC9" s="315">
        <v>26.454071399919776</v>
      </c>
      <c r="AD9" s="307" t="s">
        <v>277</v>
      </c>
      <c r="AE9" s="284"/>
    </row>
    <row r="10" spans="1:31" s="126" customFormat="1" ht="16.5" customHeight="1">
      <c r="A10" s="295"/>
      <c r="B10" s="313" t="s">
        <v>287</v>
      </c>
      <c r="C10" s="316">
        <f aca="true" t="shared" si="0" ref="C10:AA10">C15+C35+C38+C43+C45+C48+C52+C56+C59+C62+C64</f>
        <v>10033</v>
      </c>
      <c r="D10" s="316">
        <f t="shared" si="0"/>
        <v>4745</v>
      </c>
      <c r="E10" s="316">
        <f t="shared" si="0"/>
        <v>4659</v>
      </c>
      <c r="F10" s="316">
        <f t="shared" si="0"/>
        <v>78</v>
      </c>
      <c r="G10" s="316">
        <f t="shared" si="0"/>
        <v>0</v>
      </c>
      <c r="H10" s="316">
        <f t="shared" si="0"/>
        <v>0</v>
      </c>
      <c r="I10" s="316">
        <f t="shared" si="0"/>
        <v>8</v>
      </c>
      <c r="J10" s="316">
        <f t="shared" si="0"/>
        <v>0</v>
      </c>
      <c r="K10" s="316">
        <f t="shared" si="0"/>
        <v>1280</v>
      </c>
      <c r="L10" s="316">
        <f t="shared" si="0"/>
        <v>264</v>
      </c>
      <c r="M10" s="316">
        <f t="shared" si="0"/>
        <v>369</v>
      </c>
      <c r="N10" s="316">
        <f t="shared" si="0"/>
        <v>213</v>
      </c>
      <c r="O10" s="316">
        <f t="shared" si="0"/>
        <v>2679</v>
      </c>
      <c r="P10" s="316">
        <f t="shared" si="0"/>
        <v>9</v>
      </c>
      <c r="Q10" s="316">
        <f t="shared" si="0"/>
        <v>130</v>
      </c>
      <c r="R10" s="316">
        <f t="shared" si="0"/>
        <v>341</v>
      </c>
      <c r="S10" s="316">
        <f t="shared" si="0"/>
        <v>3</v>
      </c>
      <c r="T10" s="316">
        <f t="shared" si="0"/>
        <v>3</v>
      </c>
      <c r="U10" s="316">
        <f t="shared" si="0"/>
        <v>3</v>
      </c>
      <c r="V10" s="316">
        <f t="shared" si="0"/>
        <v>0</v>
      </c>
      <c r="W10" s="316">
        <f t="shared" si="0"/>
        <v>570</v>
      </c>
      <c r="X10" s="316">
        <f t="shared" si="0"/>
        <v>5435</v>
      </c>
      <c r="Y10" s="316">
        <f t="shared" si="0"/>
        <v>80</v>
      </c>
      <c r="Z10" s="316">
        <f t="shared" si="0"/>
        <v>730</v>
      </c>
      <c r="AA10" s="316">
        <f t="shared" si="0"/>
        <v>0</v>
      </c>
      <c r="AB10" s="317">
        <f>D10/C10*100</f>
        <v>47.29393003089803</v>
      </c>
      <c r="AC10" s="331">
        <f>(O10+P10+T10)/C10*100</f>
        <v>26.821489086016147</v>
      </c>
      <c r="AD10" s="308" t="s">
        <v>287</v>
      </c>
      <c r="AE10" s="285"/>
    </row>
    <row r="11" spans="1:31" s="157" customFormat="1" ht="16.5" customHeight="1">
      <c r="A11" s="299"/>
      <c r="B11" s="314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318"/>
      <c r="AC11" s="319"/>
      <c r="AD11" s="329"/>
      <c r="AE11" s="309"/>
    </row>
    <row r="12" spans="1:31" ht="16.5" customHeight="1">
      <c r="A12" s="273"/>
      <c r="B12" s="301" t="s">
        <v>83</v>
      </c>
      <c r="C12" s="19">
        <v>7050</v>
      </c>
      <c r="D12" s="19">
        <f>SUM(E12:J12)</f>
        <v>3076</v>
      </c>
      <c r="E12" s="19">
        <v>3022</v>
      </c>
      <c r="F12" s="19">
        <v>46</v>
      </c>
      <c r="G12" s="19">
        <v>0</v>
      </c>
      <c r="H12" s="19">
        <v>0</v>
      </c>
      <c r="I12" s="19">
        <v>8</v>
      </c>
      <c r="J12" s="19">
        <v>0</v>
      </c>
      <c r="K12" s="19">
        <v>781</v>
      </c>
      <c r="L12" s="464">
        <v>264</v>
      </c>
      <c r="M12" s="464">
        <v>369</v>
      </c>
      <c r="N12" s="19">
        <v>161</v>
      </c>
      <c r="O12" s="19">
        <v>2264</v>
      </c>
      <c r="P12" s="19">
        <v>4</v>
      </c>
      <c r="Q12" s="19">
        <v>50</v>
      </c>
      <c r="R12" s="19">
        <v>176</v>
      </c>
      <c r="S12" s="19">
        <v>3</v>
      </c>
      <c r="T12" s="19">
        <f>SUM(U12:V12)</f>
        <v>3</v>
      </c>
      <c r="U12" s="19">
        <v>3</v>
      </c>
      <c r="V12" s="19">
        <v>0</v>
      </c>
      <c r="W12" s="401">
        <v>570</v>
      </c>
      <c r="X12" s="19">
        <v>3613</v>
      </c>
      <c r="Y12" s="19">
        <v>47</v>
      </c>
      <c r="Z12" s="401">
        <v>730</v>
      </c>
      <c r="AA12" s="401">
        <v>0</v>
      </c>
      <c r="AB12" s="320">
        <f>D12/C12*100</f>
        <v>43.63120567375886</v>
      </c>
      <c r="AC12" s="332">
        <f>(O12+P12+T12)/C12*100</f>
        <v>32.21276595744681</v>
      </c>
      <c r="AD12" s="310" t="s">
        <v>88</v>
      </c>
      <c r="AE12" s="284"/>
    </row>
    <row r="13" spans="1:31" ht="16.5" customHeight="1">
      <c r="A13" s="273"/>
      <c r="B13" s="301" t="s">
        <v>84</v>
      </c>
      <c r="C13" s="19">
        <v>2983</v>
      </c>
      <c r="D13" s="19">
        <f>SUM(E13:J13)</f>
        <v>1669</v>
      </c>
      <c r="E13" s="19">
        <v>1637</v>
      </c>
      <c r="F13" s="19">
        <v>32</v>
      </c>
      <c r="G13" s="19">
        <v>0</v>
      </c>
      <c r="H13" s="19">
        <v>0</v>
      </c>
      <c r="I13" s="19">
        <v>0</v>
      </c>
      <c r="J13" s="19">
        <v>0</v>
      </c>
      <c r="K13" s="19">
        <v>499</v>
      </c>
      <c r="L13" s="464"/>
      <c r="M13" s="464"/>
      <c r="N13" s="19">
        <v>52</v>
      </c>
      <c r="O13" s="19">
        <v>415</v>
      </c>
      <c r="P13" s="19">
        <v>5</v>
      </c>
      <c r="Q13" s="19">
        <v>80</v>
      </c>
      <c r="R13" s="19">
        <v>165</v>
      </c>
      <c r="S13" s="19">
        <v>0</v>
      </c>
      <c r="T13" s="19">
        <f>SUM(U13:V13)</f>
        <v>0</v>
      </c>
      <c r="U13" s="19">
        <v>0</v>
      </c>
      <c r="V13" s="19">
        <v>0</v>
      </c>
      <c r="W13" s="401"/>
      <c r="X13" s="19">
        <v>1822</v>
      </c>
      <c r="Y13" s="19">
        <v>33</v>
      </c>
      <c r="Z13" s="401"/>
      <c r="AA13" s="401"/>
      <c r="AB13" s="320">
        <f>D13/C13*100</f>
        <v>55.95038551793496</v>
      </c>
      <c r="AC13" s="315">
        <f>(O13+P13+T13)/C13*100</f>
        <v>14.079785450888368</v>
      </c>
      <c r="AD13" s="310" t="s">
        <v>89</v>
      </c>
      <c r="AE13" s="284"/>
    </row>
    <row r="14" spans="1:31" s="182" customFormat="1" ht="16.5" customHeight="1">
      <c r="A14" s="276"/>
      <c r="B14" s="302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0"/>
      <c r="AC14" s="323"/>
      <c r="AD14" s="287"/>
      <c r="AE14" s="288"/>
    </row>
    <row r="15" spans="1:31" s="176" customFormat="1" ht="15.75" customHeight="1">
      <c r="A15" s="416" t="s">
        <v>224</v>
      </c>
      <c r="B15" s="420"/>
      <c r="C15" s="324">
        <f>SUM(C17:C34)</f>
        <v>8825</v>
      </c>
      <c r="D15" s="325">
        <f aca="true" t="shared" si="1" ref="D15:AA15">SUM(D17:D34)</f>
        <v>4482</v>
      </c>
      <c r="E15" s="325">
        <f t="shared" si="1"/>
        <v>4403</v>
      </c>
      <c r="F15" s="325">
        <f t="shared" si="1"/>
        <v>71</v>
      </c>
      <c r="G15" s="325">
        <f t="shared" si="1"/>
        <v>0</v>
      </c>
      <c r="H15" s="325">
        <f t="shared" si="1"/>
        <v>0</v>
      </c>
      <c r="I15" s="325">
        <f t="shared" si="1"/>
        <v>8</v>
      </c>
      <c r="J15" s="325">
        <f t="shared" si="1"/>
        <v>0</v>
      </c>
      <c r="K15" s="325">
        <f t="shared" si="1"/>
        <v>1059</v>
      </c>
      <c r="L15" s="325">
        <f t="shared" si="1"/>
        <v>261</v>
      </c>
      <c r="M15" s="325">
        <f t="shared" si="1"/>
        <v>341</v>
      </c>
      <c r="N15" s="325">
        <f t="shared" si="1"/>
        <v>166</v>
      </c>
      <c r="O15" s="325">
        <f t="shared" si="1"/>
        <v>2059</v>
      </c>
      <c r="P15" s="325">
        <f t="shared" si="1"/>
        <v>7</v>
      </c>
      <c r="Q15" s="325">
        <f t="shared" si="1"/>
        <v>118</v>
      </c>
      <c r="R15" s="325">
        <f t="shared" si="1"/>
        <v>329</v>
      </c>
      <c r="S15" s="325">
        <f t="shared" si="1"/>
        <v>3</v>
      </c>
      <c r="T15" s="325">
        <f t="shared" si="1"/>
        <v>2</v>
      </c>
      <c r="U15" s="325">
        <f t="shared" si="1"/>
        <v>2</v>
      </c>
      <c r="V15" s="325">
        <f t="shared" si="1"/>
        <v>0</v>
      </c>
      <c r="W15" s="325">
        <f t="shared" si="1"/>
        <v>499</v>
      </c>
      <c r="X15" s="325">
        <f t="shared" si="1"/>
        <v>5169</v>
      </c>
      <c r="Y15" s="325">
        <f t="shared" si="1"/>
        <v>72</v>
      </c>
      <c r="Z15" s="325">
        <f t="shared" si="1"/>
        <v>725</v>
      </c>
      <c r="AA15" s="325">
        <f t="shared" si="1"/>
        <v>0</v>
      </c>
      <c r="AB15" s="379">
        <f>D15/C15*100</f>
        <v>50.787535410764875</v>
      </c>
      <c r="AC15" s="379">
        <f>(O15+P15+T15)/C15*100</f>
        <v>23.43342776203966</v>
      </c>
      <c r="AD15" s="412" t="s">
        <v>224</v>
      </c>
      <c r="AE15" s="418"/>
    </row>
    <row r="16" spans="1:31" s="176" customFormat="1" ht="15.75" customHeight="1">
      <c r="A16" s="290"/>
      <c r="B16" s="277" t="s">
        <v>162</v>
      </c>
      <c r="C16" s="324">
        <f>SUM(C17:C21)</f>
        <v>5324</v>
      </c>
      <c r="D16" s="325">
        <f aca="true" t="shared" si="2" ref="D16:AA16">SUM(D17:D21)</f>
        <v>3067</v>
      </c>
      <c r="E16" s="325">
        <f t="shared" si="2"/>
        <v>3019</v>
      </c>
      <c r="F16" s="325">
        <f t="shared" si="2"/>
        <v>48</v>
      </c>
      <c r="G16" s="325">
        <f t="shared" si="2"/>
        <v>0</v>
      </c>
      <c r="H16" s="325">
        <f t="shared" si="2"/>
        <v>0</v>
      </c>
      <c r="I16" s="325">
        <f t="shared" si="2"/>
        <v>0</v>
      </c>
      <c r="J16" s="325">
        <f t="shared" si="2"/>
        <v>0</v>
      </c>
      <c r="K16" s="325">
        <f t="shared" si="2"/>
        <v>589</v>
      </c>
      <c r="L16" s="325">
        <f t="shared" si="2"/>
        <v>191</v>
      </c>
      <c r="M16" s="325">
        <f t="shared" si="2"/>
        <v>304</v>
      </c>
      <c r="N16" s="325">
        <f t="shared" si="2"/>
        <v>58</v>
      </c>
      <c r="O16" s="325">
        <f t="shared" si="2"/>
        <v>767</v>
      </c>
      <c r="P16" s="325">
        <f t="shared" si="2"/>
        <v>5</v>
      </c>
      <c r="Q16" s="325">
        <f t="shared" si="2"/>
        <v>90</v>
      </c>
      <c r="R16" s="325">
        <f t="shared" si="2"/>
        <v>250</v>
      </c>
      <c r="S16" s="325">
        <f t="shared" si="2"/>
        <v>3</v>
      </c>
      <c r="T16" s="325">
        <f t="shared" si="2"/>
        <v>1</v>
      </c>
      <c r="U16" s="325">
        <f t="shared" si="2"/>
        <v>1</v>
      </c>
      <c r="V16" s="325">
        <f t="shared" si="2"/>
        <v>0</v>
      </c>
      <c r="W16" s="325">
        <f t="shared" si="2"/>
        <v>200</v>
      </c>
      <c r="X16" s="325">
        <f t="shared" si="2"/>
        <v>3665</v>
      </c>
      <c r="Y16" s="325">
        <f t="shared" si="2"/>
        <v>48</v>
      </c>
      <c r="Z16" s="325">
        <f t="shared" si="2"/>
        <v>641</v>
      </c>
      <c r="AA16" s="325">
        <f t="shared" si="2"/>
        <v>0</v>
      </c>
      <c r="AB16" s="379">
        <f>D16/C16*100</f>
        <v>57.60706235912848</v>
      </c>
      <c r="AC16" s="379">
        <f>(O16+P16+T16)/C16*100</f>
        <v>14.51915852742299</v>
      </c>
      <c r="AD16" s="289" t="s">
        <v>162</v>
      </c>
      <c r="AE16" s="290"/>
    </row>
    <row r="17" spans="1:31" s="177" customFormat="1" ht="15.75" customHeight="1">
      <c r="A17" s="296"/>
      <c r="B17" s="278" t="s">
        <v>27</v>
      </c>
      <c r="C17" s="327">
        <f aca="true" t="shared" si="3" ref="C17:C33">D17+K17+L17+M17+N17+O17+P17+Q17+R17+S17</f>
        <v>1541</v>
      </c>
      <c r="D17" s="327">
        <f aca="true" t="shared" si="4" ref="D17:D33">SUM(E17:J17)</f>
        <v>727</v>
      </c>
      <c r="E17" s="327">
        <v>711</v>
      </c>
      <c r="F17" s="327">
        <v>16</v>
      </c>
      <c r="G17" s="327">
        <v>0</v>
      </c>
      <c r="H17" s="327">
        <v>0</v>
      </c>
      <c r="I17" s="327">
        <v>0</v>
      </c>
      <c r="J17" s="327">
        <v>0</v>
      </c>
      <c r="K17" s="327">
        <v>219</v>
      </c>
      <c r="L17" s="327">
        <v>75</v>
      </c>
      <c r="M17" s="327">
        <v>56</v>
      </c>
      <c r="N17" s="327">
        <v>14</v>
      </c>
      <c r="O17" s="327">
        <v>330</v>
      </c>
      <c r="P17" s="327">
        <v>5</v>
      </c>
      <c r="Q17" s="327">
        <v>70</v>
      </c>
      <c r="R17" s="327">
        <v>45</v>
      </c>
      <c r="S17" s="327">
        <v>0</v>
      </c>
      <c r="T17" s="327">
        <f>SUM(U17:V17)</f>
        <v>0</v>
      </c>
      <c r="U17" s="327">
        <v>0</v>
      </c>
      <c r="V17" s="327">
        <v>0</v>
      </c>
      <c r="W17" s="327">
        <v>110</v>
      </c>
      <c r="X17" s="327">
        <v>857</v>
      </c>
      <c r="Y17" s="327">
        <v>16</v>
      </c>
      <c r="Z17" s="327">
        <v>194</v>
      </c>
      <c r="AA17" s="327">
        <v>0</v>
      </c>
      <c r="AB17" s="380">
        <f aca="true" t="shared" si="5" ref="AB17:AB34">D17/C17*100</f>
        <v>47.17715768981181</v>
      </c>
      <c r="AC17" s="380">
        <f aca="true" t="shared" si="6" ref="AC17:AC34">(O17+P17+T17)/C17*100</f>
        <v>21.73913043478261</v>
      </c>
      <c r="AD17" s="291" t="s">
        <v>27</v>
      </c>
      <c r="AE17" s="292"/>
    </row>
    <row r="18" spans="1:31" s="177" customFormat="1" ht="15.75" customHeight="1">
      <c r="A18" s="296"/>
      <c r="B18" s="278" t="s">
        <v>28</v>
      </c>
      <c r="C18" s="327">
        <f t="shared" si="3"/>
        <v>1497</v>
      </c>
      <c r="D18" s="327">
        <f t="shared" si="4"/>
        <v>868</v>
      </c>
      <c r="E18" s="327">
        <v>867</v>
      </c>
      <c r="F18" s="327">
        <v>1</v>
      </c>
      <c r="G18" s="327">
        <v>0</v>
      </c>
      <c r="H18" s="327">
        <v>0</v>
      </c>
      <c r="I18" s="327">
        <v>0</v>
      </c>
      <c r="J18" s="327">
        <v>0</v>
      </c>
      <c r="K18" s="327">
        <v>125</v>
      </c>
      <c r="L18" s="327">
        <v>20</v>
      </c>
      <c r="M18" s="327">
        <v>65</v>
      </c>
      <c r="N18" s="327">
        <v>14</v>
      </c>
      <c r="O18" s="327">
        <v>253</v>
      </c>
      <c r="P18" s="327">
        <v>0</v>
      </c>
      <c r="Q18" s="327">
        <v>12</v>
      </c>
      <c r="R18" s="327">
        <v>140</v>
      </c>
      <c r="S18" s="327">
        <v>0</v>
      </c>
      <c r="T18" s="327">
        <f aca="true" t="shared" si="7" ref="T18:T33">SUM(U18:V18)</f>
        <v>1</v>
      </c>
      <c r="U18" s="327">
        <v>1</v>
      </c>
      <c r="V18" s="327">
        <v>0</v>
      </c>
      <c r="W18" s="327">
        <v>66</v>
      </c>
      <c r="X18" s="327">
        <v>1061</v>
      </c>
      <c r="Y18" s="327">
        <v>1</v>
      </c>
      <c r="Z18" s="327">
        <v>199</v>
      </c>
      <c r="AA18" s="327">
        <v>0</v>
      </c>
      <c r="AB18" s="380">
        <f t="shared" si="5"/>
        <v>57.98263193052772</v>
      </c>
      <c r="AC18" s="380">
        <f t="shared" si="6"/>
        <v>16.967267869071474</v>
      </c>
      <c r="AD18" s="291" t="s">
        <v>28</v>
      </c>
      <c r="AE18" s="292"/>
    </row>
    <row r="19" spans="1:31" s="177" customFormat="1" ht="15.75" customHeight="1">
      <c r="A19" s="296"/>
      <c r="B19" s="278" t="s">
        <v>29</v>
      </c>
      <c r="C19" s="327">
        <f t="shared" si="3"/>
        <v>805</v>
      </c>
      <c r="D19" s="327">
        <f t="shared" si="4"/>
        <v>491</v>
      </c>
      <c r="E19" s="327">
        <v>477</v>
      </c>
      <c r="F19" s="327">
        <v>14</v>
      </c>
      <c r="G19" s="327">
        <v>0</v>
      </c>
      <c r="H19" s="327">
        <v>0</v>
      </c>
      <c r="I19" s="327">
        <v>0</v>
      </c>
      <c r="J19" s="327">
        <v>0</v>
      </c>
      <c r="K19" s="327">
        <v>82</v>
      </c>
      <c r="L19" s="327">
        <v>70</v>
      </c>
      <c r="M19" s="327">
        <v>67</v>
      </c>
      <c r="N19" s="327">
        <v>12</v>
      </c>
      <c r="O19" s="327">
        <v>46</v>
      </c>
      <c r="P19" s="327">
        <v>0</v>
      </c>
      <c r="Q19" s="327">
        <v>4</v>
      </c>
      <c r="R19" s="327">
        <v>33</v>
      </c>
      <c r="S19" s="327">
        <v>0</v>
      </c>
      <c r="T19" s="327">
        <f t="shared" si="7"/>
        <v>0</v>
      </c>
      <c r="U19" s="327">
        <v>0</v>
      </c>
      <c r="V19" s="327">
        <v>0</v>
      </c>
      <c r="W19" s="327">
        <v>3</v>
      </c>
      <c r="X19" s="327">
        <v>626</v>
      </c>
      <c r="Y19" s="327">
        <v>14</v>
      </c>
      <c r="Z19" s="327">
        <v>149</v>
      </c>
      <c r="AA19" s="327">
        <v>0</v>
      </c>
      <c r="AB19" s="380">
        <f t="shared" si="5"/>
        <v>60.993788819875775</v>
      </c>
      <c r="AC19" s="380">
        <f t="shared" si="6"/>
        <v>5.714285714285714</v>
      </c>
      <c r="AD19" s="291" t="s">
        <v>29</v>
      </c>
      <c r="AE19" s="292"/>
    </row>
    <row r="20" spans="1:31" s="177" customFormat="1" ht="15.75" customHeight="1">
      <c r="A20" s="296"/>
      <c r="B20" s="278" t="s">
        <v>30</v>
      </c>
      <c r="C20" s="327">
        <f t="shared" si="3"/>
        <v>656</v>
      </c>
      <c r="D20" s="327">
        <f t="shared" si="4"/>
        <v>465</v>
      </c>
      <c r="E20" s="327">
        <v>460</v>
      </c>
      <c r="F20" s="327">
        <v>5</v>
      </c>
      <c r="G20" s="327">
        <v>0</v>
      </c>
      <c r="H20" s="327">
        <v>0</v>
      </c>
      <c r="I20" s="327">
        <v>0</v>
      </c>
      <c r="J20" s="327">
        <v>0</v>
      </c>
      <c r="K20" s="327">
        <v>83</v>
      </c>
      <c r="L20" s="327">
        <v>2</v>
      </c>
      <c r="M20" s="327">
        <v>39</v>
      </c>
      <c r="N20" s="327">
        <v>7</v>
      </c>
      <c r="O20" s="327">
        <v>41</v>
      </c>
      <c r="P20" s="327">
        <v>0</v>
      </c>
      <c r="Q20" s="327">
        <v>0</v>
      </c>
      <c r="R20" s="327">
        <v>19</v>
      </c>
      <c r="S20" s="327">
        <v>0</v>
      </c>
      <c r="T20" s="327">
        <f t="shared" si="7"/>
        <v>0</v>
      </c>
      <c r="U20" s="327">
        <v>0</v>
      </c>
      <c r="V20" s="327">
        <v>0</v>
      </c>
      <c r="W20" s="327">
        <v>11</v>
      </c>
      <c r="X20" s="327">
        <v>520</v>
      </c>
      <c r="Y20" s="327">
        <v>5</v>
      </c>
      <c r="Z20" s="327">
        <v>59</v>
      </c>
      <c r="AA20" s="327">
        <v>0</v>
      </c>
      <c r="AB20" s="380">
        <f t="shared" si="5"/>
        <v>70.88414634146342</v>
      </c>
      <c r="AC20" s="380">
        <f t="shared" si="6"/>
        <v>6.25</v>
      </c>
      <c r="AD20" s="291" t="s">
        <v>30</v>
      </c>
      <c r="AE20" s="292"/>
    </row>
    <row r="21" spans="1:31" s="177" customFormat="1" ht="15.75" customHeight="1">
      <c r="A21" s="296"/>
      <c r="B21" s="278" t="s">
        <v>31</v>
      </c>
      <c r="C21" s="327">
        <f t="shared" si="3"/>
        <v>825</v>
      </c>
      <c r="D21" s="327">
        <f t="shared" si="4"/>
        <v>516</v>
      </c>
      <c r="E21" s="327">
        <v>504</v>
      </c>
      <c r="F21" s="327">
        <v>12</v>
      </c>
      <c r="G21" s="327">
        <v>0</v>
      </c>
      <c r="H21" s="327">
        <v>0</v>
      </c>
      <c r="I21" s="327">
        <v>0</v>
      </c>
      <c r="J21" s="327">
        <v>0</v>
      </c>
      <c r="K21" s="327">
        <v>80</v>
      </c>
      <c r="L21" s="327">
        <v>24</v>
      </c>
      <c r="M21" s="327">
        <v>77</v>
      </c>
      <c r="N21" s="327">
        <v>11</v>
      </c>
      <c r="O21" s="327">
        <v>97</v>
      </c>
      <c r="P21" s="327">
        <v>0</v>
      </c>
      <c r="Q21" s="327">
        <v>4</v>
      </c>
      <c r="R21" s="327">
        <v>13</v>
      </c>
      <c r="S21" s="327">
        <v>3</v>
      </c>
      <c r="T21" s="327">
        <f t="shared" si="7"/>
        <v>0</v>
      </c>
      <c r="U21" s="327">
        <v>0</v>
      </c>
      <c r="V21" s="327">
        <v>0</v>
      </c>
      <c r="W21" s="327">
        <v>10</v>
      </c>
      <c r="X21" s="327">
        <v>601</v>
      </c>
      <c r="Y21" s="327">
        <v>12</v>
      </c>
      <c r="Z21" s="327">
        <v>40</v>
      </c>
      <c r="AA21" s="327">
        <v>0</v>
      </c>
      <c r="AB21" s="380">
        <f t="shared" si="5"/>
        <v>62.54545454545455</v>
      </c>
      <c r="AC21" s="380">
        <f t="shared" si="6"/>
        <v>11.757575757575758</v>
      </c>
      <c r="AD21" s="291" t="s">
        <v>31</v>
      </c>
      <c r="AE21" s="292"/>
    </row>
    <row r="22" spans="1:31" s="177" customFormat="1" ht="15.75" customHeight="1">
      <c r="A22" s="296"/>
      <c r="B22" s="279" t="s">
        <v>32</v>
      </c>
      <c r="C22" s="327">
        <f t="shared" si="3"/>
        <v>698</v>
      </c>
      <c r="D22" s="327">
        <f t="shared" si="4"/>
        <v>253</v>
      </c>
      <c r="E22" s="327">
        <v>243</v>
      </c>
      <c r="F22" s="327">
        <v>5</v>
      </c>
      <c r="G22" s="327">
        <v>0</v>
      </c>
      <c r="H22" s="327">
        <v>0</v>
      </c>
      <c r="I22" s="327">
        <v>5</v>
      </c>
      <c r="J22" s="327">
        <v>0</v>
      </c>
      <c r="K22" s="327">
        <v>87</v>
      </c>
      <c r="L22" s="327">
        <v>10</v>
      </c>
      <c r="M22" s="327">
        <v>13</v>
      </c>
      <c r="N22" s="327">
        <v>19</v>
      </c>
      <c r="O22" s="327">
        <v>304</v>
      </c>
      <c r="P22" s="327">
        <v>0</v>
      </c>
      <c r="Q22" s="327">
        <v>5</v>
      </c>
      <c r="R22" s="327">
        <v>7</v>
      </c>
      <c r="S22" s="327">
        <v>0</v>
      </c>
      <c r="T22" s="327">
        <f t="shared" si="7"/>
        <v>1</v>
      </c>
      <c r="U22" s="327">
        <v>1</v>
      </c>
      <c r="V22" s="327">
        <v>0</v>
      </c>
      <c r="W22" s="327">
        <v>58</v>
      </c>
      <c r="X22" s="327">
        <v>262</v>
      </c>
      <c r="Y22" s="327">
        <v>5</v>
      </c>
      <c r="Z22" s="327">
        <v>22</v>
      </c>
      <c r="AA22" s="327">
        <v>0</v>
      </c>
      <c r="AB22" s="380">
        <f t="shared" si="5"/>
        <v>36.24641833810888</v>
      </c>
      <c r="AC22" s="380">
        <f t="shared" si="6"/>
        <v>43.69627507163324</v>
      </c>
      <c r="AD22" s="293" t="s">
        <v>32</v>
      </c>
      <c r="AE22" s="292"/>
    </row>
    <row r="23" spans="1:31" s="177" customFormat="1" ht="15.75" customHeight="1">
      <c r="A23" s="296"/>
      <c r="B23" s="279" t="s">
        <v>163</v>
      </c>
      <c r="C23" s="327">
        <f t="shared" si="3"/>
        <v>157</v>
      </c>
      <c r="D23" s="327">
        <f t="shared" si="4"/>
        <v>67</v>
      </c>
      <c r="E23" s="327">
        <v>66</v>
      </c>
      <c r="F23" s="327">
        <v>1</v>
      </c>
      <c r="G23" s="327">
        <v>0</v>
      </c>
      <c r="H23" s="327">
        <v>0</v>
      </c>
      <c r="I23" s="327">
        <v>0</v>
      </c>
      <c r="J23" s="327">
        <v>0</v>
      </c>
      <c r="K23" s="327">
        <v>41</v>
      </c>
      <c r="L23" s="327">
        <v>0</v>
      </c>
      <c r="M23" s="327">
        <v>0</v>
      </c>
      <c r="N23" s="327">
        <v>3</v>
      </c>
      <c r="O23" s="327">
        <v>40</v>
      </c>
      <c r="P23" s="327">
        <v>0</v>
      </c>
      <c r="Q23" s="327">
        <v>1</v>
      </c>
      <c r="R23" s="327">
        <v>5</v>
      </c>
      <c r="S23" s="327">
        <v>0</v>
      </c>
      <c r="T23" s="327">
        <f t="shared" si="7"/>
        <v>0</v>
      </c>
      <c r="U23" s="327">
        <v>0</v>
      </c>
      <c r="V23" s="327">
        <v>0</v>
      </c>
      <c r="W23" s="327">
        <v>8</v>
      </c>
      <c r="X23" s="327">
        <v>66</v>
      </c>
      <c r="Y23" s="327">
        <v>1</v>
      </c>
      <c r="Z23" s="327">
        <v>0</v>
      </c>
      <c r="AA23" s="327">
        <v>0</v>
      </c>
      <c r="AB23" s="380">
        <f t="shared" si="5"/>
        <v>42.675159235668794</v>
      </c>
      <c r="AC23" s="380">
        <f t="shared" si="6"/>
        <v>25.477707006369428</v>
      </c>
      <c r="AD23" s="293" t="s">
        <v>163</v>
      </c>
      <c r="AE23" s="292"/>
    </row>
    <row r="24" spans="1:31" s="177" customFormat="1" ht="15.75" customHeight="1">
      <c r="A24" s="296"/>
      <c r="B24" s="279" t="s">
        <v>33</v>
      </c>
      <c r="C24" s="327">
        <f t="shared" si="3"/>
        <v>340</v>
      </c>
      <c r="D24" s="327">
        <f t="shared" si="4"/>
        <v>120</v>
      </c>
      <c r="E24" s="327">
        <v>112</v>
      </c>
      <c r="F24" s="327">
        <v>5</v>
      </c>
      <c r="G24" s="327">
        <v>0</v>
      </c>
      <c r="H24" s="327">
        <v>0</v>
      </c>
      <c r="I24" s="327">
        <v>3</v>
      </c>
      <c r="J24" s="327">
        <v>0</v>
      </c>
      <c r="K24" s="327">
        <v>59</v>
      </c>
      <c r="L24" s="327">
        <v>3</v>
      </c>
      <c r="M24" s="327">
        <v>4</v>
      </c>
      <c r="N24" s="327">
        <v>22</v>
      </c>
      <c r="O24" s="327">
        <v>123</v>
      </c>
      <c r="P24" s="327">
        <v>0</v>
      </c>
      <c r="Q24" s="327">
        <v>4</v>
      </c>
      <c r="R24" s="327">
        <v>5</v>
      </c>
      <c r="S24" s="327">
        <v>0</v>
      </c>
      <c r="T24" s="327">
        <f t="shared" si="7"/>
        <v>0</v>
      </c>
      <c r="U24" s="327">
        <v>0</v>
      </c>
      <c r="V24" s="327">
        <v>0</v>
      </c>
      <c r="W24" s="327">
        <v>47</v>
      </c>
      <c r="X24" s="327">
        <v>113</v>
      </c>
      <c r="Y24" s="327">
        <v>5</v>
      </c>
      <c r="Z24" s="327">
        <v>0</v>
      </c>
      <c r="AA24" s="327">
        <v>0</v>
      </c>
      <c r="AB24" s="380">
        <f t="shared" si="5"/>
        <v>35.294117647058826</v>
      </c>
      <c r="AC24" s="380">
        <f t="shared" si="6"/>
        <v>36.17647058823529</v>
      </c>
      <c r="AD24" s="293" t="s">
        <v>33</v>
      </c>
      <c r="AE24" s="292"/>
    </row>
    <row r="25" spans="1:31" s="177" customFormat="1" ht="15.75" customHeight="1">
      <c r="A25" s="296"/>
      <c r="B25" s="279" t="s">
        <v>34</v>
      </c>
      <c r="C25" s="327">
        <f t="shared" si="3"/>
        <v>308</v>
      </c>
      <c r="D25" s="327">
        <f t="shared" si="4"/>
        <v>132</v>
      </c>
      <c r="E25" s="327">
        <v>131</v>
      </c>
      <c r="F25" s="327">
        <v>1</v>
      </c>
      <c r="G25" s="327">
        <v>0</v>
      </c>
      <c r="H25" s="327">
        <v>0</v>
      </c>
      <c r="I25" s="327">
        <v>0</v>
      </c>
      <c r="J25" s="327">
        <v>0</v>
      </c>
      <c r="K25" s="327">
        <v>17</v>
      </c>
      <c r="L25" s="327">
        <v>7</v>
      </c>
      <c r="M25" s="327">
        <v>1</v>
      </c>
      <c r="N25" s="327">
        <v>4</v>
      </c>
      <c r="O25" s="327">
        <v>147</v>
      </c>
      <c r="P25" s="327">
        <v>0</v>
      </c>
      <c r="Q25" s="327">
        <v>0</v>
      </c>
      <c r="R25" s="327">
        <v>0</v>
      </c>
      <c r="S25" s="327">
        <v>0</v>
      </c>
      <c r="T25" s="327">
        <f t="shared" si="7"/>
        <v>0</v>
      </c>
      <c r="U25" s="327">
        <v>0</v>
      </c>
      <c r="V25" s="327">
        <v>0</v>
      </c>
      <c r="W25" s="327">
        <v>56</v>
      </c>
      <c r="X25" s="327">
        <v>131</v>
      </c>
      <c r="Y25" s="327">
        <v>1</v>
      </c>
      <c r="Z25" s="327">
        <v>0</v>
      </c>
      <c r="AA25" s="327">
        <v>0</v>
      </c>
      <c r="AB25" s="380">
        <f t="shared" si="5"/>
        <v>42.857142857142854</v>
      </c>
      <c r="AC25" s="380">
        <f t="shared" si="6"/>
        <v>47.72727272727273</v>
      </c>
      <c r="AD25" s="293" t="s">
        <v>34</v>
      </c>
      <c r="AE25" s="292"/>
    </row>
    <row r="26" spans="1:31" s="177" customFormat="1" ht="15.75" customHeight="1">
      <c r="A26" s="296"/>
      <c r="B26" s="279" t="s">
        <v>35</v>
      </c>
      <c r="C26" s="327">
        <f t="shared" si="3"/>
        <v>264</v>
      </c>
      <c r="D26" s="327">
        <f t="shared" si="4"/>
        <v>107</v>
      </c>
      <c r="E26" s="327">
        <v>105</v>
      </c>
      <c r="F26" s="327">
        <v>2</v>
      </c>
      <c r="G26" s="327">
        <v>0</v>
      </c>
      <c r="H26" s="327">
        <v>0</v>
      </c>
      <c r="I26" s="327">
        <v>0</v>
      </c>
      <c r="J26" s="327">
        <v>0</v>
      </c>
      <c r="K26" s="327">
        <v>35</v>
      </c>
      <c r="L26" s="327">
        <v>20</v>
      </c>
      <c r="M26" s="327">
        <v>0</v>
      </c>
      <c r="N26" s="327">
        <v>4</v>
      </c>
      <c r="O26" s="327">
        <v>91</v>
      </c>
      <c r="P26" s="327">
        <v>0</v>
      </c>
      <c r="Q26" s="327">
        <v>1</v>
      </c>
      <c r="R26" s="327">
        <v>6</v>
      </c>
      <c r="S26" s="327">
        <v>0</v>
      </c>
      <c r="T26" s="327">
        <f t="shared" si="7"/>
        <v>0</v>
      </c>
      <c r="U26" s="327">
        <v>0</v>
      </c>
      <c r="V26" s="327">
        <v>0</v>
      </c>
      <c r="W26" s="327">
        <v>19</v>
      </c>
      <c r="X26" s="327">
        <v>109</v>
      </c>
      <c r="Y26" s="327">
        <v>2</v>
      </c>
      <c r="Z26" s="327">
        <v>2</v>
      </c>
      <c r="AA26" s="327">
        <v>0</v>
      </c>
      <c r="AB26" s="380">
        <f t="shared" si="5"/>
        <v>40.53030303030303</v>
      </c>
      <c r="AC26" s="380">
        <f t="shared" si="6"/>
        <v>34.46969696969697</v>
      </c>
      <c r="AD26" s="293" t="s">
        <v>35</v>
      </c>
      <c r="AE26" s="292"/>
    </row>
    <row r="27" spans="1:31" s="177" customFormat="1" ht="15.75" customHeight="1">
      <c r="A27" s="296"/>
      <c r="B27" s="279" t="s">
        <v>36</v>
      </c>
      <c r="C27" s="327">
        <f t="shared" si="3"/>
        <v>73</v>
      </c>
      <c r="D27" s="327">
        <f t="shared" si="4"/>
        <v>45</v>
      </c>
      <c r="E27" s="327">
        <v>45</v>
      </c>
      <c r="F27" s="327">
        <v>0</v>
      </c>
      <c r="G27" s="327">
        <v>0</v>
      </c>
      <c r="H27" s="327">
        <v>0</v>
      </c>
      <c r="I27" s="327">
        <v>0</v>
      </c>
      <c r="J27" s="327">
        <v>0</v>
      </c>
      <c r="K27" s="327">
        <v>15</v>
      </c>
      <c r="L27" s="327">
        <v>0</v>
      </c>
      <c r="M27" s="327">
        <v>1</v>
      </c>
      <c r="N27" s="327">
        <v>1</v>
      </c>
      <c r="O27" s="327">
        <v>6</v>
      </c>
      <c r="P27" s="327">
        <v>1</v>
      </c>
      <c r="Q27" s="327">
        <v>2</v>
      </c>
      <c r="R27" s="327">
        <v>2</v>
      </c>
      <c r="S27" s="327">
        <v>0</v>
      </c>
      <c r="T27" s="327">
        <f t="shared" si="7"/>
        <v>0</v>
      </c>
      <c r="U27" s="327">
        <v>0</v>
      </c>
      <c r="V27" s="327">
        <v>0</v>
      </c>
      <c r="W27" s="327">
        <v>2</v>
      </c>
      <c r="X27" s="327">
        <v>48</v>
      </c>
      <c r="Y27" s="327">
        <v>0</v>
      </c>
      <c r="Z27" s="327">
        <v>1</v>
      </c>
      <c r="AA27" s="327">
        <v>0</v>
      </c>
      <c r="AB27" s="380">
        <f t="shared" si="5"/>
        <v>61.64383561643836</v>
      </c>
      <c r="AC27" s="380">
        <f t="shared" si="6"/>
        <v>9.58904109589041</v>
      </c>
      <c r="AD27" s="293" t="s">
        <v>36</v>
      </c>
      <c r="AE27" s="292"/>
    </row>
    <row r="28" spans="1:31" s="177" customFormat="1" ht="15.75" customHeight="1">
      <c r="A28" s="296"/>
      <c r="B28" s="279" t="s">
        <v>37</v>
      </c>
      <c r="C28" s="327">
        <f t="shared" si="3"/>
        <v>164</v>
      </c>
      <c r="D28" s="327">
        <f t="shared" si="4"/>
        <v>118</v>
      </c>
      <c r="E28" s="327">
        <v>117</v>
      </c>
      <c r="F28" s="327">
        <v>1</v>
      </c>
      <c r="G28" s="327">
        <v>0</v>
      </c>
      <c r="H28" s="327">
        <v>0</v>
      </c>
      <c r="I28" s="327">
        <v>0</v>
      </c>
      <c r="J28" s="327">
        <v>0</v>
      </c>
      <c r="K28" s="327">
        <v>11</v>
      </c>
      <c r="L28" s="327">
        <v>6</v>
      </c>
      <c r="M28" s="327">
        <v>0</v>
      </c>
      <c r="N28" s="327">
        <v>0</v>
      </c>
      <c r="O28" s="327">
        <v>21</v>
      </c>
      <c r="P28" s="327">
        <v>0</v>
      </c>
      <c r="Q28" s="327">
        <v>6</v>
      </c>
      <c r="R28" s="327">
        <v>2</v>
      </c>
      <c r="S28" s="327">
        <v>0</v>
      </c>
      <c r="T28" s="327">
        <f t="shared" si="7"/>
        <v>0</v>
      </c>
      <c r="U28" s="327">
        <v>0</v>
      </c>
      <c r="V28" s="327">
        <v>0</v>
      </c>
      <c r="W28" s="327">
        <v>1</v>
      </c>
      <c r="X28" s="327">
        <v>125</v>
      </c>
      <c r="Y28" s="327">
        <v>1</v>
      </c>
      <c r="Z28" s="327">
        <v>8</v>
      </c>
      <c r="AA28" s="327">
        <v>0</v>
      </c>
      <c r="AB28" s="380">
        <f t="shared" si="5"/>
        <v>71.95121951219512</v>
      </c>
      <c r="AC28" s="380">
        <f t="shared" si="6"/>
        <v>12.804878048780488</v>
      </c>
      <c r="AD28" s="293" t="s">
        <v>37</v>
      </c>
      <c r="AE28" s="292"/>
    </row>
    <row r="29" spans="1:31" s="177" customFormat="1" ht="15.75" customHeight="1">
      <c r="A29" s="296"/>
      <c r="B29" s="279" t="s">
        <v>38</v>
      </c>
      <c r="C29" s="327">
        <f t="shared" si="3"/>
        <v>81</v>
      </c>
      <c r="D29" s="327">
        <f t="shared" si="4"/>
        <v>28</v>
      </c>
      <c r="E29" s="327">
        <v>28</v>
      </c>
      <c r="F29" s="327">
        <v>0</v>
      </c>
      <c r="G29" s="327">
        <v>0</v>
      </c>
      <c r="H29" s="327">
        <v>0</v>
      </c>
      <c r="I29" s="327">
        <v>0</v>
      </c>
      <c r="J29" s="327">
        <v>0</v>
      </c>
      <c r="K29" s="327">
        <v>10</v>
      </c>
      <c r="L29" s="327">
        <v>0</v>
      </c>
      <c r="M29" s="327">
        <v>3</v>
      </c>
      <c r="N29" s="327">
        <v>5</v>
      </c>
      <c r="O29" s="327">
        <v>30</v>
      </c>
      <c r="P29" s="327">
        <v>0</v>
      </c>
      <c r="Q29" s="327">
        <v>3</v>
      </c>
      <c r="R29" s="327">
        <v>2</v>
      </c>
      <c r="S29" s="327">
        <v>0</v>
      </c>
      <c r="T29" s="327">
        <f t="shared" si="7"/>
        <v>0</v>
      </c>
      <c r="U29" s="327">
        <v>0</v>
      </c>
      <c r="V29" s="327">
        <v>0</v>
      </c>
      <c r="W29" s="327">
        <v>1</v>
      </c>
      <c r="X29" s="327">
        <v>64</v>
      </c>
      <c r="Y29" s="327">
        <v>1</v>
      </c>
      <c r="Z29" s="327">
        <v>0</v>
      </c>
      <c r="AA29" s="327">
        <v>0</v>
      </c>
      <c r="AB29" s="380">
        <f t="shared" si="5"/>
        <v>34.5679012345679</v>
      </c>
      <c r="AC29" s="380">
        <f t="shared" si="6"/>
        <v>37.03703703703704</v>
      </c>
      <c r="AD29" s="293" t="s">
        <v>38</v>
      </c>
      <c r="AE29" s="292"/>
    </row>
    <row r="30" spans="1:31" s="177" customFormat="1" ht="15.75" customHeight="1">
      <c r="A30" s="296"/>
      <c r="B30" s="279" t="s">
        <v>74</v>
      </c>
      <c r="C30" s="327">
        <f t="shared" si="3"/>
        <v>294</v>
      </c>
      <c r="D30" s="327">
        <f t="shared" si="4"/>
        <v>86</v>
      </c>
      <c r="E30" s="327">
        <v>84</v>
      </c>
      <c r="F30" s="327">
        <v>2</v>
      </c>
      <c r="G30" s="327">
        <v>0</v>
      </c>
      <c r="H30" s="327">
        <v>0</v>
      </c>
      <c r="I30" s="327">
        <v>0</v>
      </c>
      <c r="J30" s="327">
        <v>0</v>
      </c>
      <c r="K30" s="327">
        <v>49</v>
      </c>
      <c r="L30" s="327">
        <v>10</v>
      </c>
      <c r="M30" s="327">
        <v>3</v>
      </c>
      <c r="N30" s="327">
        <v>16</v>
      </c>
      <c r="O30" s="327">
        <v>120</v>
      </c>
      <c r="P30" s="327">
        <v>0</v>
      </c>
      <c r="Q30" s="327">
        <v>0</v>
      </c>
      <c r="R30" s="327">
        <v>10</v>
      </c>
      <c r="S30" s="327">
        <v>0</v>
      </c>
      <c r="T30" s="327">
        <f t="shared" si="7"/>
        <v>0</v>
      </c>
      <c r="U30" s="327">
        <v>0</v>
      </c>
      <c r="V30" s="327">
        <v>0</v>
      </c>
      <c r="W30" s="327">
        <v>23</v>
      </c>
      <c r="X30" s="327">
        <v>93</v>
      </c>
      <c r="Y30" s="327">
        <v>2</v>
      </c>
      <c r="Z30" s="327">
        <v>30</v>
      </c>
      <c r="AA30" s="327">
        <v>0</v>
      </c>
      <c r="AB30" s="380">
        <f t="shared" si="5"/>
        <v>29.25170068027211</v>
      </c>
      <c r="AC30" s="380">
        <f t="shared" si="6"/>
        <v>40.816326530612244</v>
      </c>
      <c r="AD30" s="293" t="s">
        <v>75</v>
      </c>
      <c r="AE30" s="292"/>
    </row>
    <row r="31" spans="1:31" s="177" customFormat="1" ht="15.75" customHeight="1">
      <c r="A31" s="296"/>
      <c r="B31" s="279" t="s">
        <v>76</v>
      </c>
      <c r="C31" s="327">
        <f t="shared" si="3"/>
        <v>224</v>
      </c>
      <c r="D31" s="327">
        <f t="shared" si="4"/>
        <v>63</v>
      </c>
      <c r="E31" s="327">
        <v>60</v>
      </c>
      <c r="F31" s="327">
        <v>3</v>
      </c>
      <c r="G31" s="327">
        <v>0</v>
      </c>
      <c r="H31" s="327">
        <v>0</v>
      </c>
      <c r="I31" s="327">
        <v>0</v>
      </c>
      <c r="J31" s="327">
        <v>0</v>
      </c>
      <c r="K31" s="327">
        <v>40</v>
      </c>
      <c r="L31" s="327">
        <v>0</v>
      </c>
      <c r="M31" s="327">
        <v>0</v>
      </c>
      <c r="N31" s="327">
        <v>18</v>
      </c>
      <c r="O31" s="327">
        <v>99</v>
      </c>
      <c r="P31" s="327">
        <v>0</v>
      </c>
      <c r="Q31" s="327">
        <v>0</v>
      </c>
      <c r="R31" s="327">
        <v>4</v>
      </c>
      <c r="S31" s="327">
        <v>0</v>
      </c>
      <c r="T31" s="327">
        <f t="shared" si="7"/>
        <v>0</v>
      </c>
      <c r="U31" s="327">
        <v>0</v>
      </c>
      <c r="V31" s="327">
        <v>0</v>
      </c>
      <c r="W31" s="327">
        <v>9</v>
      </c>
      <c r="X31" s="327">
        <v>61</v>
      </c>
      <c r="Y31" s="327">
        <v>3</v>
      </c>
      <c r="Z31" s="327">
        <v>0</v>
      </c>
      <c r="AA31" s="327">
        <v>0</v>
      </c>
      <c r="AB31" s="380">
        <f t="shared" si="5"/>
        <v>28.125</v>
      </c>
      <c r="AC31" s="380">
        <f t="shared" si="6"/>
        <v>44.19642857142857</v>
      </c>
      <c r="AD31" s="293" t="s">
        <v>77</v>
      </c>
      <c r="AE31" s="292"/>
    </row>
    <row r="32" spans="1:31" s="177" customFormat="1" ht="15.75" customHeight="1">
      <c r="A32" s="296"/>
      <c r="B32" s="279" t="s">
        <v>78</v>
      </c>
      <c r="C32" s="327">
        <f t="shared" si="3"/>
        <v>111</v>
      </c>
      <c r="D32" s="327">
        <f t="shared" si="4"/>
        <v>59</v>
      </c>
      <c r="E32" s="327">
        <v>58</v>
      </c>
      <c r="F32" s="327">
        <v>1</v>
      </c>
      <c r="G32" s="327">
        <v>0</v>
      </c>
      <c r="H32" s="327">
        <v>0</v>
      </c>
      <c r="I32" s="327">
        <v>0</v>
      </c>
      <c r="J32" s="327">
        <v>0</v>
      </c>
      <c r="K32" s="327">
        <v>23</v>
      </c>
      <c r="L32" s="327">
        <v>0</v>
      </c>
      <c r="M32" s="327">
        <v>0</v>
      </c>
      <c r="N32" s="327">
        <v>1</v>
      </c>
      <c r="O32" s="327">
        <v>21</v>
      </c>
      <c r="P32" s="327">
        <v>0</v>
      </c>
      <c r="Q32" s="327">
        <v>3</v>
      </c>
      <c r="R32" s="327">
        <v>4</v>
      </c>
      <c r="S32" s="327">
        <v>0</v>
      </c>
      <c r="T32" s="327">
        <f t="shared" si="7"/>
        <v>0</v>
      </c>
      <c r="U32" s="327">
        <v>0</v>
      </c>
      <c r="V32" s="327">
        <v>0</v>
      </c>
      <c r="W32" s="327">
        <v>0</v>
      </c>
      <c r="X32" s="327">
        <v>59</v>
      </c>
      <c r="Y32" s="327">
        <v>1</v>
      </c>
      <c r="Z32" s="327">
        <v>4</v>
      </c>
      <c r="AA32" s="327">
        <v>0</v>
      </c>
      <c r="AB32" s="380">
        <f t="shared" si="5"/>
        <v>53.153153153153156</v>
      </c>
      <c r="AC32" s="380">
        <f t="shared" si="6"/>
        <v>18.91891891891892</v>
      </c>
      <c r="AD32" s="293" t="s">
        <v>79</v>
      </c>
      <c r="AE32" s="292"/>
    </row>
    <row r="33" spans="1:31" s="177" customFormat="1" ht="15.75" customHeight="1">
      <c r="A33" s="296"/>
      <c r="B33" s="279" t="s">
        <v>208</v>
      </c>
      <c r="C33" s="327">
        <f t="shared" si="3"/>
        <v>674</v>
      </c>
      <c r="D33" s="327">
        <f t="shared" si="4"/>
        <v>242</v>
      </c>
      <c r="E33" s="327">
        <v>240</v>
      </c>
      <c r="F33" s="327">
        <v>2</v>
      </c>
      <c r="G33" s="327">
        <v>0</v>
      </c>
      <c r="H33" s="327">
        <v>0</v>
      </c>
      <c r="I33" s="327">
        <v>0</v>
      </c>
      <c r="J33" s="327">
        <v>0</v>
      </c>
      <c r="K33" s="327">
        <v>75</v>
      </c>
      <c r="L33" s="327">
        <v>14</v>
      </c>
      <c r="M33" s="327">
        <v>12</v>
      </c>
      <c r="N33" s="327">
        <v>15</v>
      </c>
      <c r="O33" s="327">
        <v>289</v>
      </c>
      <c r="P33" s="327">
        <v>1</v>
      </c>
      <c r="Q33" s="327">
        <v>3</v>
      </c>
      <c r="R33" s="327">
        <v>23</v>
      </c>
      <c r="S33" s="327">
        <v>0</v>
      </c>
      <c r="T33" s="327">
        <f t="shared" si="7"/>
        <v>0</v>
      </c>
      <c r="U33" s="327">
        <v>0</v>
      </c>
      <c r="V33" s="327">
        <v>0</v>
      </c>
      <c r="W33" s="327">
        <v>74</v>
      </c>
      <c r="X33" s="327">
        <v>270</v>
      </c>
      <c r="Y33" s="327">
        <v>2</v>
      </c>
      <c r="Z33" s="327">
        <v>16</v>
      </c>
      <c r="AA33" s="327">
        <v>0</v>
      </c>
      <c r="AB33" s="380">
        <f t="shared" si="5"/>
        <v>35.90504451038576</v>
      </c>
      <c r="AC33" s="380">
        <f t="shared" si="6"/>
        <v>43.02670623145401</v>
      </c>
      <c r="AD33" s="293" t="s">
        <v>208</v>
      </c>
      <c r="AE33" s="292"/>
    </row>
    <row r="34" spans="1:31" s="177" customFormat="1" ht="15.75" customHeight="1">
      <c r="A34" s="296"/>
      <c r="B34" s="279" t="s">
        <v>279</v>
      </c>
      <c r="C34" s="327">
        <f>D34+K34+L34+M34+N34+O34+P34+Q34+R34+S34</f>
        <v>113</v>
      </c>
      <c r="D34" s="327">
        <f>SUM(E34:J34)</f>
        <v>95</v>
      </c>
      <c r="E34" s="327">
        <v>95</v>
      </c>
      <c r="F34" s="327">
        <v>0</v>
      </c>
      <c r="G34" s="327">
        <v>0</v>
      </c>
      <c r="H34" s="327">
        <v>0</v>
      </c>
      <c r="I34" s="327">
        <v>0</v>
      </c>
      <c r="J34" s="327">
        <v>0</v>
      </c>
      <c r="K34" s="327">
        <v>8</v>
      </c>
      <c r="L34" s="327">
        <v>0</v>
      </c>
      <c r="M34" s="327">
        <v>0</v>
      </c>
      <c r="N34" s="327">
        <v>0</v>
      </c>
      <c r="O34" s="327">
        <v>1</v>
      </c>
      <c r="P34" s="327">
        <v>0</v>
      </c>
      <c r="Q34" s="327">
        <v>0</v>
      </c>
      <c r="R34" s="327">
        <v>9</v>
      </c>
      <c r="S34" s="327">
        <v>0</v>
      </c>
      <c r="T34" s="327">
        <f>SUM(U34:V34)</f>
        <v>0</v>
      </c>
      <c r="U34" s="327">
        <v>0</v>
      </c>
      <c r="V34" s="327">
        <v>0</v>
      </c>
      <c r="W34" s="327">
        <v>1</v>
      </c>
      <c r="X34" s="327">
        <v>103</v>
      </c>
      <c r="Y34" s="327">
        <v>0</v>
      </c>
      <c r="Z34" s="327">
        <v>1</v>
      </c>
      <c r="AA34" s="327">
        <v>0</v>
      </c>
      <c r="AB34" s="380">
        <f t="shared" si="5"/>
        <v>84.070796460177</v>
      </c>
      <c r="AC34" s="380">
        <f t="shared" si="6"/>
        <v>0.8849557522123894</v>
      </c>
      <c r="AD34" s="293" t="s">
        <v>279</v>
      </c>
      <c r="AE34" s="292"/>
    </row>
    <row r="35" spans="1:31" s="176" customFormat="1" ht="19.5" customHeight="1">
      <c r="A35" s="417" t="s">
        <v>214</v>
      </c>
      <c r="B35" s="417"/>
      <c r="C35" s="324">
        <f>SUM(C36:C37)</f>
        <v>40</v>
      </c>
      <c r="D35" s="328">
        <f aca="true" t="shared" si="8" ref="D35:AA35">SUM(D36:D37)</f>
        <v>10</v>
      </c>
      <c r="E35" s="325">
        <f t="shared" si="8"/>
        <v>10</v>
      </c>
      <c r="F35" s="325">
        <f t="shared" si="8"/>
        <v>0</v>
      </c>
      <c r="G35" s="325">
        <f t="shared" si="8"/>
        <v>0</v>
      </c>
      <c r="H35" s="325">
        <f t="shared" si="8"/>
        <v>0</v>
      </c>
      <c r="I35" s="325">
        <f t="shared" si="8"/>
        <v>0</v>
      </c>
      <c r="J35" s="325">
        <f t="shared" si="8"/>
        <v>0</v>
      </c>
      <c r="K35" s="325">
        <f t="shared" si="8"/>
        <v>2</v>
      </c>
      <c r="L35" s="325">
        <f t="shared" si="8"/>
        <v>0</v>
      </c>
      <c r="M35" s="325">
        <f t="shared" si="8"/>
        <v>4</v>
      </c>
      <c r="N35" s="325">
        <f t="shared" si="8"/>
        <v>3</v>
      </c>
      <c r="O35" s="325">
        <f t="shared" si="8"/>
        <v>19</v>
      </c>
      <c r="P35" s="325">
        <f t="shared" si="8"/>
        <v>0</v>
      </c>
      <c r="Q35" s="325">
        <f t="shared" si="8"/>
        <v>2</v>
      </c>
      <c r="R35" s="325">
        <f t="shared" si="8"/>
        <v>0</v>
      </c>
      <c r="S35" s="325">
        <f t="shared" si="8"/>
        <v>0</v>
      </c>
      <c r="T35" s="328">
        <f t="shared" si="8"/>
        <v>0</v>
      </c>
      <c r="U35" s="325">
        <f t="shared" si="8"/>
        <v>0</v>
      </c>
      <c r="V35" s="325">
        <f t="shared" si="8"/>
        <v>0</v>
      </c>
      <c r="W35" s="325">
        <f t="shared" si="8"/>
        <v>2</v>
      </c>
      <c r="X35" s="325">
        <f t="shared" si="8"/>
        <v>10</v>
      </c>
      <c r="Y35" s="325">
        <f t="shared" si="8"/>
        <v>1</v>
      </c>
      <c r="Z35" s="325">
        <f t="shared" si="8"/>
        <v>0</v>
      </c>
      <c r="AA35" s="325">
        <f t="shared" si="8"/>
        <v>0</v>
      </c>
      <c r="AB35" s="379">
        <f>D35/C35*100</f>
        <v>25</v>
      </c>
      <c r="AC35" s="379">
        <f>(O35+P35+T35)/C35*100</f>
        <v>47.5</v>
      </c>
      <c r="AD35" s="412" t="s">
        <v>214</v>
      </c>
      <c r="AE35" s="413"/>
    </row>
    <row r="36" spans="1:31" s="177" customFormat="1" ht="15.75" customHeight="1">
      <c r="A36" s="296"/>
      <c r="B36" s="279" t="s">
        <v>39</v>
      </c>
      <c r="C36" s="327">
        <f>D36+K36+L36+M36+N36+O36+P36+Q36+R36+S36</f>
        <v>19</v>
      </c>
      <c r="D36" s="327">
        <f>SUM(E36:J36)</f>
        <v>2</v>
      </c>
      <c r="E36" s="327">
        <v>2</v>
      </c>
      <c r="F36" s="327">
        <v>0</v>
      </c>
      <c r="G36" s="327">
        <v>0</v>
      </c>
      <c r="H36" s="327">
        <v>0</v>
      </c>
      <c r="I36" s="327">
        <v>0</v>
      </c>
      <c r="J36" s="327">
        <v>0</v>
      </c>
      <c r="K36" s="327">
        <v>0</v>
      </c>
      <c r="L36" s="327">
        <v>0</v>
      </c>
      <c r="M36" s="327">
        <v>4</v>
      </c>
      <c r="N36" s="327">
        <v>3</v>
      </c>
      <c r="O36" s="327">
        <v>10</v>
      </c>
      <c r="P36" s="327">
        <v>0</v>
      </c>
      <c r="Q36" s="327">
        <v>0</v>
      </c>
      <c r="R36" s="327">
        <v>0</v>
      </c>
      <c r="S36" s="327">
        <v>0</v>
      </c>
      <c r="T36" s="327">
        <f>SUM(U36:V36)</f>
        <v>0</v>
      </c>
      <c r="U36" s="327">
        <v>0</v>
      </c>
      <c r="V36" s="327">
        <v>0</v>
      </c>
      <c r="W36" s="327">
        <v>1</v>
      </c>
      <c r="X36" s="327">
        <v>2</v>
      </c>
      <c r="Y36" s="327">
        <v>0</v>
      </c>
      <c r="Z36" s="327">
        <v>0</v>
      </c>
      <c r="AA36" s="327">
        <v>0</v>
      </c>
      <c r="AB36" s="380">
        <f aca="true" t="shared" si="9" ref="AB36:AB65">D36/C36*100</f>
        <v>10.526315789473683</v>
      </c>
      <c r="AC36" s="380">
        <f aca="true" t="shared" si="10" ref="AC36:AC65">(O36+P36+T36)/C36*100</f>
        <v>52.63157894736842</v>
      </c>
      <c r="AD36" s="293" t="s">
        <v>39</v>
      </c>
      <c r="AE36" s="292"/>
    </row>
    <row r="37" spans="1:31" s="177" customFormat="1" ht="15.75" customHeight="1">
      <c r="A37" s="296"/>
      <c r="B37" s="279" t="s">
        <v>40</v>
      </c>
      <c r="C37" s="327">
        <f>D37+K37+L37+M37+N37+O37+P37+Q37+R37+S37</f>
        <v>21</v>
      </c>
      <c r="D37" s="327">
        <f>SUM(E37:J37)</f>
        <v>8</v>
      </c>
      <c r="E37" s="327">
        <v>8</v>
      </c>
      <c r="F37" s="327">
        <v>0</v>
      </c>
      <c r="G37" s="327">
        <v>0</v>
      </c>
      <c r="H37" s="327">
        <v>0</v>
      </c>
      <c r="I37" s="327">
        <v>0</v>
      </c>
      <c r="J37" s="327">
        <v>0</v>
      </c>
      <c r="K37" s="327">
        <v>2</v>
      </c>
      <c r="L37" s="327">
        <v>0</v>
      </c>
      <c r="M37" s="327">
        <v>0</v>
      </c>
      <c r="N37" s="327">
        <v>0</v>
      </c>
      <c r="O37" s="327">
        <v>9</v>
      </c>
      <c r="P37" s="327">
        <v>0</v>
      </c>
      <c r="Q37" s="327">
        <v>2</v>
      </c>
      <c r="R37" s="327">
        <v>0</v>
      </c>
      <c r="S37" s="327">
        <v>0</v>
      </c>
      <c r="T37" s="327">
        <f>SUM(U37:V37)</f>
        <v>0</v>
      </c>
      <c r="U37" s="327">
        <v>0</v>
      </c>
      <c r="V37" s="327">
        <v>0</v>
      </c>
      <c r="W37" s="327">
        <v>1</v>
      </c>
      <c r="X37" s="327">
        <v>8</v>
      </c>
      <c r="Y37" s="327">
        <v>1</v>
      </c>
      <c r="Z37" s="327">
        <v>0</v>
      </c>
      <c r="AA37" s="327">
        <v>0</v>
      </c>
      <c r="AB37" s="380">
        <f t="shared" si="9"/>
        <v>38.095238095238095</v>
      </c>
      <c r="AC37" s="380">
        <f t="shared" si="10"/>
        <v>42.857142857142854</v>
      </c>
      <c r="AD37" s="293" t="s">
        <v>40</v>
      </c>
      <c r="AE37" s="292"/>
    </row>
    <row r="38" spans="1:31" s="176" customFormat="1" ht="19.5" customHeight="1">
      <c r="A38" s="416" t="s">
        <v>215</v>
      </c>
      <c r="B38" s="416"/>
      <c r="C38" s="324">
        <f>SUM(C39:C42)</f>
        <v>292</v>
      </c>
      <c r="D38" s="328">
        <f aca="true" t="shared" si="11" ref="D38:AA38">SUM(D39:D42)</f>
        <v>56</v>
      </c>
      <c r="E38" s="325">
        <f t="shared" si="11"/>
        <v>55</v>
      </c>
      <c r="F38" s="325">
        <f t="shared" si="11"/>
        <v>1</v>
      </c>
      <c r="G38" s="325">
        <f t="shared" si="11"/>
        <v>0</v>
      </c>
      <c r="H38" s="325">
        <f t="shared" si="11"/>
        <v>0</v>
      </c>
      <c r="I38" s="325">
        <f t="shared" si="11"/>
        <v>0</v>
      </c>
      <c r="J38" s="325">
        <f t="shared" si="11"/>
        <v>0</v>
      </c>
      <c r="K38" s="325">
        <f t="shared" si="11"/>
        <v>52</v>
      </c>
      <c r="L38" s="325">
        <f t="shared" si="11"/>
        <v>3</v>
      </c>
      <c r="M38" s="325">
        <f t="shared" si="11"/>
        <v>16</v>
      </c>
      <c r="N38" s="325">
        <f t="shared" si="11"/>
        <v>6</v>
      </c>
      <c r="O38" s="325">
        <f t="shared" si="11"/>
        <v>151</v>
      </c>
      <c r="P38" s="325">
        <f t="shared" si="11"/>
        <v>0</v>
      </c>
      <c r="Q38" s="325">
        <f t="shared" si="11"/>
        <v>5</v>
      </c>
      <c r="R38" s="325">
        <f t="shared" si="11"/>
        <v>3</v>
      </c>
      <c r="S38" s="325">
        <f t="shared" si="11"/>
        <v>0</v>
      </c>
      <c r="T38" s="328">
        <f t="shared" si="11"/>
        <v>0</v>
      </c>
      <c r="U38" s="325">
        <f t="shared" si="11"/>
        <v>0</v>
      </c>
      <c r="V38" s="325">
        <f t="shared" si="11"/>
        <v>0</v>
      </c>
      <c r="W38" s="325">
        <f t="shared" si="11"/>
        <v>27</v>
      </c>
      <c r="X38" s="325">
        <f t="shared" si="11"/>
        <v>61</v>
      </c>
      <c r="Y38" s="325">
        <f t="shared" si="11"/>
        <v>1</v>
      </c>
      <c r="Z38" s="325">
        <f t="shared" si="11"/>
        <v>1</v>
      </c>
      <c r="AA38" s="325">
        <f t="shared" si="11"/>
        <v>0</v>
      </c>
      <c r="AB38" s="379">
        <f t="shared" si="9"/>
        <v>19.17808219178082</v>
      </c>
      <c r="AC38" s="379">
        <f t="shared" si="10"/>
        <v>51.71232876712328</v>
      </c>
      <c r="AD38" s="412" t="s">
        <v>215</v>
      </c>
      <c r="AE38" s="413"/>
    </row>
    <row r="39" spans="1:31" s="177" customFormat="1" ht="15.75" customHeight="1">
      <c r="A39" s="296"/>
      <c r="B39" s="279" t="s">
        <v>80</v>
      </c>
      <c r="C39" s="327">
        <f>D39+K39+L39+M39+N39+O39+P39+Q39+R39+S39</f>
        <v>145</v>
      </c>
      <c r="D39" s="327">
        <f>SUM(E39:J39)</f>
        <v>18</v>
      </c>
      <c r="E39" s="327">
        <v>17</v>
      </c>
      <c r="F39" s="327">
        <v>1</v>
      </c>
      <c r="G39" s="327">
        <v>0</v>
      </c>
      <c r="H39" s="327">
        <v>0</v>
      </c>
      <c r="I39" s="327">
        <v>0</v>
      </c>
      <c r="J39" s="327">
        <v>0</v>
      </c>
      <c r="K39" s="327">
        <v>16</v>
      </c>
      <c r="L39" s="327">
        <v>0</v>
      </c>
      <c r="M39" s="327">
        <v>16</v>
      </c>
      <c r="N39" s="327">
        <v>3</v>
      </c>
      <c r="O39" s="327">
        <v>87</v>
      </c>
      <c r="P39" s="327">
        <v>0</v>
      </c>
      <c r="Q39" s="327">
        <v>5</v>
      </c>
      <c r="R39" s="327">
        <v>0</v>
      </c>
      <c r="S39" s="327">
        <v>0</v>
      </c>
      <c r="T39" s="327">
        <f>SUM(U39:V39)</f>
        <v>0</v>
      </c>
      <c r="U39" s="327">
        <v>0</v>
      </c>
      <c r="V39" s="327">
        <v>0</v>
      </c>
      <c r="W39" s="327">
        <v>13</v>
      </c>
      <c r="X39" s="327">
        <v>17</v>
      </c>
      <c r="Y39" s="327">
        <v>1</v>
      </c>
      <c r="Z39" s="327">
        <v>0</v>
      </c>
      <c r="AA39" s="327">
        <v>0</v>
      </c>
      <c r="AB39" s="380">
        <f t="shared" si="9"/>
        <v>12.413793103448276</v>
      </c>
      <c r="AC39" s="380">
        <f t="shared" si="10"/>
        <v>60</v>
      </c>
      <c r="AD39" s="293" t="s">
        <v>56</v>
      </c>
      <c r="AE39" s="292"/>
    </row>
    <row r="40" spans="1:31" s="177" customFormat="1" ht="15.75" customHeight="1">
      <c r="A40" s="296"/>
      <c r="B40" s="279" t="s">
        <v>41</v>
      </c>
      <c r="C40" s="327">
        <f>D40+K40+L40+M40+N40+O40+P40+Q40+R40+S40</f>
        <v>59</v>
      </c>
      <c r="D40" s="327">
        <f>SUM(E40:J40)</f>
        <v>7</v>
      </c>
      <c r="E40" s="327">
        <v>7</v>
      </c>
      <c r="F40" s="327">
        <v>0</v>
      </c>
      <c r="G40" s="327">
        <v>0</v>
      </c>
      <c r="H40" s="327">
        <v>0</v>
      </c>
      <c r="I40" s="327">
        <v>0</v>
      </c>
      <c r="J40" s="327">
        <v>0</v>
      </c>
      <c r="K40" s="327">
        <v>13</v>
      </c>
      <c r="L40" s="327">
        <v>0</v>
      </c>
      <c r="M40" s="327">
        <v>0</v>
      </c>
      <c r="N40" s="327">
        <v>1</v>
      </c>
      <c r="O40" s="327">
        <v>36</v>
      </c>
      <c r="P40" s="327">
        <v>0</v>
      </c>
      <c r="Q40" s="327">
        <v>0</v>
      </c>
      <c r="R40" s="327">
        <v>2</v>
      </c>
      <c r="S40" s="327">
        <v>0</v>
      </c>
      <c r="T40" s="327">
        <f>SUM(U40:V40)</f>
        <v>0</v>
      </c>
      <c r="U40" s="327">
        <v>0</v>
      </c>
      <c r="V40" s="327">
        <v>0</v>
      </c>
      <c r="W40" s="327">
        <v>7</v>
      </c>
      <c r="X40" s="327">
        <v>7</v>
      </c>
      <c r="Y40" s="327">
        <v>0</v>
      </c>
      <c r="Z40" s="327">
        <v>0</v>
      </c>
      <c r="AA40" s="327">
        <v>0</v>
      </c>
      <c r="AB40" s="380">
        <f t="shared" si="9"/>
        <v>11.864406779661017</v>
      </c>
      <c r="AC40" s="380">
        <f t="shared" si="10"/>
        <v>61.016949152542374</v>
      </c>
      <c r="AD40" s="293" t="s">
        <v>57</v>
      </c>
      <c r="AE40" s="292"/>
    </row>
    <row r="41" spans="1:31" s="177" customFormat="1" ht="15.75" customHeight="1">
      <c r="A41" s="296"/>
      <c r="B41" s="279" t="s">
        <v>42</v>
      </c>
      <c r="C41" s="327">
        <f>D41+K41+L41+M41+N41+O41+P41+Q41+R41+S41</f>
        <v>80</v>
      </c>
      <c r="D41" s="327">
        <f>SUM(E41:J41)</f>
        <v>31</v>
      </c>
      <c r="E41" s="327">
        <v>31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327">
        <v>23</v>
      </c>
      <c r="L41" s="327">
        <v>2</v>
      </c>
      <c r="M41" s="327">
        <v>0</v>
      </c>
      <c r="N41" s="327">
        <v>1</v>
      </c>
      <c r="O41" s="327">
        <v>22</v>
      </c>
      <c r="P41" s="327">
        <v>0</v>
      </c>
      <c r="Q41" s="327">
        <v>0</v>
      </c>
      <c r="R41" s="327">
        <v>1</v>
      </c>
      <c r="S41" s="327">
        <v>0</v>
      </c>
      <c r="T41" s="327">
        <f>SUM(U41:V41)</f>
        <v>0</v>
      </c>
      <c r="U41" s="327">
        <v>0</v>
      </c>
      <c r="V41" s="327">
        <v>0</v>
      </c>
      <c r="W41" s="327">
        <v>6</v>
      </c>
      <c r="X41" s="327">
        <v>37</v>
      </c>
      <c r="Y41" s="327">
        <v>0</v>
      </c>
      <c r="Z41" s="327">
        <v>1</v>
      </c>
      <c r="AA41" s="327">
        <v>0</v>
      </c>
      <c r="AB41" s="380">
        <f t="shared" si="9"/>
        <v>38.75</v>
      </c>
      <c r="AC41" s="380">
        <f t="shared" si="10"/>
        <v>27.500000000000004</v>
      </c>
      <c r="AD41" s="293" t="s">
        <v>58</v>
      </c>
      <c r="AE41" s="292"/>
    </row>
    <row r="42" spans="1:31" s="177" customFormat="1" ht="15.75" customHeight="1">
      <c r="A42" s="296"/>
      <c r="B42" s="279" t="s">
        <v>43</v>
      </c>
      <c r="C42" s="327">
        <f>D42+K42+L42+M42+N42+O42+P42+Q42+R42+S42</f>
        <v>8</v>
      </c>
      <c r="D42" s="327">
        <f>SUM(E42:J42)</f>
        <v>0</v>
      </c>
      <c r="E42" s="327"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1</v>
      </c>
      <c r="M42" s="327">
        <v>0</v>
      </c>
      <c r="N42" s="327">
        <v>1</v>
      </c>
      <c r="O42" s="327">
        <v>6</v>
      </c>
      <c r="P42" s="327">
        <v>0</v>
      </c>
      <c r="Q42" s="327">
        <v>0</v>
      </c>
      <c r="R42" s="327">
        <v>0</v>
      </c>
      <c r="S42" s="327">
        <v>0</v>
      </c>
      <c r="T42" s="327">
        <f>SUM(U42:V42)</f>
        <v>0</v>
      </c>
      <c r="U42" s="327">
        <v>0</v>
      </c>
      <c r="V42" s="327">
        <v>0</v>
      </c>
      <c r="W42" s="327">
        <v>1</v>
      </c>
      <c r="X42" s="327">
        <v>0</v>
      </c>
      <c r="Y42" s="327">
        <v>0</v>
      </c>
      <c r="Z42" s="327">
        <v>0</v>
      </c>
      <c r="AA42" s="327">
        <v>0</v>
      </c>
      <c r="AB42" s="380">
        <f t="shared" si="9"/>
        <v>0</v>
      </c>
      <c r="AC42" s="380">
        <f t="shared" si="10"/>
        <v>75</v>
      </c>
      <c r="AD42" s="293" t="s">
        <v>59</v>
      </c>
      <c r="AE42" s="292"/>
    </row>
    <row r="43" spans="1:31" s="176" customFormat="1" ht="19.5" customHeight="1">
      <c r="A43" s="416" t="s">
        <v>216</v>
      </c>
      <c r="B43" s="416"/>
      <c r="C43" s="324">
        <f>C44</f>
        <v>56</v>
      </c>
      <c r="D43" s="328">
        <f aca="true" t="shared" si="12" ref="D43:AA43">D44</f>
        <v>4</v>
      </c>
      <c r="E43" s="325">
        <f t="shared" si="12"/>
        <v>4</v>
      </c>
      <c r="F43" s="325">
        <f t="shared" si="12"/>
        <v>0</v>
      </c>
      <c r="G43" s="325">
        <f t="shared" si="12"/>
        <v>0</v>
      </c>
      <c r="H43" s="325">
        <f t="shared" si="12"/>
        <v>0</v>
      </c>
      <c r="I43" s="325">
        <f t="shared" si="12"/>
        <v>0</v>
      </c>
      <c r="J43" s="325">
        <f t="shared" si="12"/>
        <v>0</v>
      </c>
      <c r="K43" s="325">
        <f t="shared" si="12"/>
        <v>4</v>
      </c>
      <c r="L43" s="325">
        <f t="shared" si="12"/>
        <v>0</v>
      </c>
      <c r="M43" s="325">
        <f t="shared" si="12"/>
        <v>0</v>
      </c>
      <c r="N43" s="325">
        <f t="shared" si="12"/>
        <v>2</v>
      </c>
      <c r="O43" s="325">
        <f t="shared" si="12"/>
        <v>42</v>
      </c>
      <c r="P43" s="325">
        <f t="shared" si="12"/>
        <v>0</v>
      </c>
      <c r="Q43" s="325">
        <f t="shared" si="12"/>
        <v>3</v>
      </c>
      <c r="R43" s="325">
        <f t="shared" si="12"/>
        <v>1</v>
      </c>
      <c r="S43" s="325">
        <f t="shared" si="12"/>
        <v>0</v>
      </c>
      <c r="T43" s="328">
        <f t="shared" si="12"/>
        <v>0</v>
      </c>
      <c r="U43" s="325">
        <f t="shared" si="12"/>
        <v>0</v>
      </c>
      <c r="V43" s="325">
        <f t="shared" si="12"/>
        <v>0</v>
      </c>
      <c r="W43" s="325">
        <f t="shared" si="12"/>
        <v>7</v>
      </c>
      <c r="X43" s="325">
        <f t="shared" si="12"/>
        <v>4</v>
      </c>
      <c r="Y43" s="325">
        <f t="shared" si="12"/>
        <v>0</v>
      </c>
      <c r="Z43" s="325">
        <f t="shared" si="12"/>
        <v>0</v>
      </c>
      <c r="AA43" s="325">
        <f t="shared" si="12"/>
        <v>0</v>
      </c>
      <c r="AB43" s="379">
        <f t="shared" si="9"/>
        <v>7.142857142857142</v>
      </c>
      <c r="AC43" s="379">
        <f t="shared" si="10"/>
        <v>75</v>
      </c>
      <c r="AD43" s="414" t="s">
        <v>60</v>
      </c>
      <c r="AE43" s="415"/>
    </row>
    <row r="44" spans="1:31" s="177" customFormat="1" ht="15.75" customHeight="1">
      <c r="A44" s="296"/>
      <c r="B44" s="279" t="s">
        <v>44</v>
      </c>
      <c r="C44" s="327">
        <f>D44+K44+L44+M44+N44+O44+P44+Q44+R44+S44</f>
        <v>56</v>
      </c>
      <c r="D44" s="327">
        <f>SUM(E44:J44)</f>
        <v>4</v>
      </c>
      <c r="E44" s="327">
        <v>4</v>
      </c>
      <c r="F44" s="327">
        <v>0</v>
      </c>
      <c r="G44" s="327">
        <v>0</v>
      </c>
      <c r="H44" s="327">
        <v>0</v>
      </c>
      <c r="I44" s="327">
        <v>0</v>
      </c>
      <c r="J44" s="327">
        <v>0</v>
      </c>
      <c r="K44" s="327">
        <v>4</v>
      </c>
      <c r="L44" s="327">
        <v>0</v>
      </c>
      <c r="M44" s="327">
        <v>0</v>
      </c>
      <c r="N44" s="327">
        <v>2</v>
      </c>
      <c r="O44" s="327">
        <v>42</v>
      </c>
      <c r="P44" s="327">
        <v>0</v>
      </c>
      <c r="Q44" s="327">
        <v>3</v>
      </c>
      <c r="R44" s="327">
        <v>1</v>
      </c>
      <c r="S44" s="327">
        <v>0</v>
      </c>
      <c r="T44" s="327">
        <f>SUM(U44:V44)</f>
        <v>0</v>
      </c>
      <c r="U44" s="327">
        <v>0</v>
      </c>
      <c r="V44" s="327">
        <v>0</v>
      </c>
      <c r="W44" s="327">
        <v>7</v>
      </c>
      <c r="X44" s="327">
        <v>4</v>
      </c>
      <c r="Y44" s="327">
        <v>0</v>
      </c>
      <c r="Z44" s="327">
        <v>0</v>
      </c>
      <c r="AA44" s="327">
        <v>0</v>
      </c>
      <c r="AB44" s="380">
        <f t="shared" si="9"/>
        <v>7.142857142857142</v>
      </c>
      <c r="AC44" s="380">
        <f t="shared" si="10"/>
        <v>75</v>
      </c>
      <c r="AD44" s="293" t="s">
        <v>44</v>
      </c>
      <c r="AE44" s="292"/>
    </row>
    <row r="45" spans="1:31" s="176" customFormat="1" ht="19.5" customHeight="1">
      <c r="A45" s="416" t="s">
        <v>217</v>
      </c>
      <c r="B45" s="416"/>
      <c r="C45" s="324">
        <f>SUM(C46:C47)</f>
        <v>96</v>
      </c>
      <c r="D45" s="328">
        <f aca="true" t="shared" si="13" ref="D45:AA45">SUM(D46:D47)</f>
        <v>10</v>
      </c>
      <c r="E45" s="328">
        <f t="shared" si="13"/>
        <v>10</v>
      </c>
      <c r="F45" s="325">
        <f t="shared" si="13"/>
        <v>0</v>
      </c>
      <c r="G45" s="325">
        <f t="shared" si="13"/>
        <v>0</v>
      </c>
      <c r="H45" s="325">
        <f t="shared" si="13"/>
        <v>0</v>
      </c>
      <c r="I45" s="325">
        <f t="shared" si="13"/>
        <v>0</v>
      </c>
      <c r="J45" s="325">
        <f t="shared" si="13"/>
        <v>0</v>
      </c>
      <c r="K45" s="325">
        <f t="shared" si="13"/>
        <v>31</v>
      </c>
      <c r="L45" s="325">
        <f t="shared" si="13"/>
        <v>0</v>
      </c>
      <c r="M45" s="325">
        <f t="shared" si="13"/>
        <v>0</v>
      </c>
      <c r="N45" s="325">
        <f t="shared" si="13"/>
        <v>4</v>
      </c>
      <c r="O45" s="325">
        <f t="shared" si="13"/>
        <v>51</v>
      </c>
      <c r="P45" s="325">
        <f t="shared" si="13"/>
        <v>0</v>
      </c>
      <c r="Q45" s="325">
        <f t="shared" si="13"/>
        <v>0</v>
      </c>
      <c r="R45" s="325">
        <f t="shared" si="13"/>
        <v>0</v>
      </c>
      <c r="S45" s="325">
        <f t="shared" si="13"/>
        <v>0</v>
      </c>
      <c r="T45" s="328">
        <f t="shared" si="13"/>
        <v>0</v>
      </c>
      <c r="U45" s="325">
        <f t="shared" si="13"/>
        <v>0</v>
      </c>
      <c r="V45" s="325">
        <f t="shared" si="13"/>
        <v>0</v>
      </c>
      <c r="W45" s="325">
        <f t="shared" si="13"/>
        <v>4</v>
      </c>
      <c r="X45" s="325">
        <f t="shared" si="13"/>
        <v>10</v>
      </c>
      <c r="Y45" s="325">
        <f t="shared" si="13"/>
        <v>0</v>
      </c>
      <c r="Z45" s="325">
        <f t="shared" si="13"/>
        <v>0</v>
      </c>
      <c r="AA45" s="325">
        <f t="shared" si="13"/>
        <v>0</v>
      </c>
      <c r="AB45" s="379">
        <f t="shared" si="9"/>
        <v>10.416666666666668</v>
      </c>
      <c r="AC45" s="379">
        <f t="shared" si="10"/>
        <v>53.125</v>
      </c>
      <c r="AD45" s="412" t="s">
        <v>217</v>
      </c>
      <c r="AE45" s="413"/>
    </row>
    <row r="46" spans="1:31" s="177" customFormat="1" ht="15.75" customHeight="1">
      <c r="A46" s="296"/>
      <c r="B46" s="279" t="s">
        <v>45</v>
      </c>
      <c r="C46" s="327">
        <f>D46+K46+L46+M46+N46+O46+P46+Q46+R46+S46</f>
        <v>96</v>
      </c>
      <c r="D46" s="327">
        <f>SUM(E46:J46)</f>
        <v>10</v>
      </c>
      <c r="E46" s="327">
        <v>10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7">
        <v>31</v>
      </c>
      <c r="L46" s="327">
        <v>0</v>
      </c>
      <c r="M46" s="327">
        <v>0</v>
      </c>
      <c r="N46" s="327">
        <v>4</v>
      </c>
      <c r="O46" s="327">
        <v>51</v>
      </c>
      <c r="P46" s="327">
        <v>0</v>
      </c>
      <c r="Q46" s="327">
        <v>0</v>
      </c>
      <c r="R46" s="327">
        <v>0</v>
      </c>
      <c r="S46" s="327">
        <v>0</v>
      </c>
      <c r="T46" s="327">
        <f>SUM(U46:V46)</f>
        <v>0</v>
      </c>
      <c r="U46" s="327">
        <v>0</v>
      </c>
      <c r="V46" s="327">
        <v>0</v>
      </c>
      <c r="W46" s="327">
        <v>4</v>
      </c>
      <c r="X46" s="327">
        <v>10</v>
      </c>
      <c r="Y46" s="327">
        <v>0</v>
      </c>
      <c r="Z46" s="327">
        <v>0</v>
      </c>
      <c r="AA46" s="327">
        <v>0</v>
      </c>
      <c r="AB46" s="380">
        <f t="shared" si="9"/>
        <v>10.416666666666668</v>
      </c>
      <c r="AC46" s="380">
        <f t="shared" si="10"/>
        <v>53.125</v>
      </c>
      <c r="AD46" s="293" t="s">
        <v>45</v>
      </c>
      <c r="AE46" s="292"/>
    </row>
    <row r="47" spans="1:31" s="177" customFormat="1" ht="15.75" customHeight="1">
      <c r="A47" s="296"/>
      <c r="B47" s="279" t="s">
        <v>46</v>
      </c>
      <c r="C47" s="327">
        <f>D47+K47+L47+M47+N47+O47+P47+Q47+R47+S47</f>
        <v>0</v>
      </c>
      <c r="D47" s="327">
        <f>SUM(E47:J47)</f>
        <v>0</v>
      </c>
      <c r="E47" s="327">
        <v>0</v>
      </c>
      <c r="F47" s="327">
        <v>0</v>
      </c>
      <c r="G47" s="327">
        <v>0</v>
      </c>
      <c r="H47" s="327">
        <v>0</v>
      </c>
      <c r="I47" s="327">
        <v>0</v>
      </c>
      <c r="J47" s="327">
        <v>0</v>
      </c>
      <c r="K47" s="327">
        <v>0</v>
      </c>
      <c r="L47" s="327">
        <v>0</v>
      </c>
      <c r="M47" s="327">
        <v>0</v>
      </c>
      <c r="N47" s="327">
        <v>0</v>
      </c>
      <c r="O47" s="327">
        <v>0</v>
      </c>
      <c r="P47" s="327">
        <v>0</v>
      </c>
      <c r="Q47" s="327">
        <v>0</v>
      </c>
      <c r="R47" s="327">
        <v>0</v>
      </c>
      <c r="S47" s="327">
        <v>0</v>
      </c>
      <c r="T47" s="327">
        <f>SUM(U47:V47)</f>
        <v>0</v>
      </c>
      <c r="U47" s="327">
        <v>0</v>
      </c>
      <c r="V47" s="327">
        <v>0</v>
      </c>
      <c r="W47" s="327">
        <v>0</v>
      </c>
      <c r="X47" s="327">
        <v>0</v>
      </c>
      <c r="Y47" s="327">
        <v>0</v>
      </c>
      <c r="Z47" s="327">
        <v>0</v>
      </c>
      <c r="AA47" s="327">
        <v>0</v>
      </c>
      <c r="AB47" s="380">
        <v>0</v>
      </c>
      <c r="AC47" s="380">
        <v>0</v>
      </c>
      <c r="AD47" s="293" t="s">
        <v>46</v>
      </c>
      <c r="AE47" s="292"/>
    </row>
    <row r="48" spans="1:31" s="176" customFormat="1" ht="19.5" customHeight="1">
      <c r="A48" s="416" t="s">
        <v>218</v>
      </c>
      <c r="B48" s="416"/>
      <c r="C48" s="324">
        <f>SUM(C49:C51)</f>
        <v>232</v>
      </c>
      <c r="D48" s="328">
        <f aca="true" t="shared" si="14" ref="D48:AA48">SUM(D49:D51)</f>
        <v>113</v>
      </c>
      <c r="E48" s="325">
        <f t="shared" si="14"/>
        <v>110</v>
      </c>
      <c r="F48" s="325">
        <f t="shared" si="14"/>
        <v>3</v>
      </c>
      <c r="G48" s="325">
        <f t="shared" si="14"/>
        <v>0</v>
      </c>
      <c r="H48" s="325">
        <f t="shared" si="14"/>
        <v>0</v>
      </c>
      <c r="I48" s="325">
        <f t="shared" si="14"/>
        <v>0</v>
      </c>
      <c r="J48" s="325">
        <f t="shared" si="14"/>
        <v>0</v>
      </c>
      <c r="K48" s="325">
        <f t="shared" si="14"/>
        <v>37</v>
      </c>
      <c r="L48" s="325">
        <f t="shared" si="14"/>
        <v>0</v>
      </c>
      <c r="M48" s="325">
        <f t="shared" si="14"/>
        <v>1</v>
      </c>
      <c r="N48" s="325">
        <f t="shared" si="14"/>
        <v>13</v>
      </c>
      <c r="O48" s="325">
        <f t="shared" si="14"/>
        <v>64</v>
      </c>
      <c r="P48" s="325">
        <f t="shared" si="14"/>
        <v>0</v>
      </c>
      <c r="Q48" s="325">
        <f t="shared" si="14"/>
        <v>2</v>
      </c>
      <c r="R48" s="325">
        <f t="shared" si="14"/>
        <v>2</v>
      </c>
      <c r="S48" s="325">
        <f t="shared" si="14"/>
        <v>0</v>
      </c>
      <c r="T48" s="328">
        <f t="shared" si="14"/>
        <v>0</v>
      </c>
      <c r="U48" s="325">
        <f t="shared" si="14"/>
        <v>0</v>
      </c>
      <c r="V48" s="325">
        <f t="shared" si="14"/>
        <v>0</v>
      </c>
      <c r="W48" s="325">
        <f t="shared" si="14"/>
        <v>5</v>
      </c>
      <c r="X48" s="325">
        <f t="shared" si="14"/>
        <v>111</v>
      </c>
      <c r="Y48" s="325">
        <f t="shared" si="14"/>
        <v>3</v>
      </c>
      <c r="Z48" s="325">
        <f t="shared" si="14"/>
        <v>4</v>
      </c>
      <c r="AA48" s="325">
        <f t="shared" si="14"/>
        <v>0</v>
      </c>
      <c r="AB48" s="379">
        <f t="shared" si="9"/>
        <v>48.706896551724135</v>
      </c>
      <c r="AC48" s="379">
        <f t="shared" si="10"/>
        <v>27.586206896551722</v>
      </c>
      <c r="AD48" s="412" t="s">
        <v>218</v>
      </c>
      <c r="AE48" s="413"/>
    </row>
    <row r="49" spans="1:31" s="177" customFormat="1" ht="15.75" customHeight="1">
      <c r="A49" s="296"/>
      <c r="B49" s="279" t="s">
        <v>47</v>
      </c>
      <c r="C49" s="327">
        <f>D49+K49+L49+M49+N49+O49+P49+Q49+R49+S49</f>
        <v>81</v>
      </c>
      <c r="D49" s="327">
        <f>SUM(E49:J49)</f>
        <v>15</v>
      </c>
      <c r="E49" s="327">
        <v>13</v>
      </c>
      <c r="F49" s="327">
        <v>2</v>
      </c>
      <c r="G49" s="327">
        <v>0</v>
      </c>
      <c r="H49" s="327">
        <v>0</v>
      </c>
      <c r="I49" s="327">
        <v>0</v>
      </c>
      <c r="J49" s="327">
        <v>0</v>
      </c>
      <c r="K49" s="327">
        <v>11</v>
      </c>
      <c r="L49" s="327">
        <v>0</v>
      </c>
      <c r="M49" s="327">
        <v>0</v>
      </c>
      <c r="N49" s="327">
        <v>9</v>
      </c>
      <c r="O49" s="327">
        <v>43</v>
      </c>
      <c r="P49" s="327">
        <v>0</v>
      </c>
      <c r="Q49" s="327">
        <v>2</v>
      </c>
      <c r="R49" s="327">
        <v>1</v>
      </c>
      <c r="S49" s="327">
        <v>0</v>
      </c>
      <c r="T49" s="327">
        <f>SUM(U49:V49)</f>
        <v>0</v>
      </c>
      <c r="U49" s="327">
        <v>0</v>
      </c>
      <c r="V49" s="327">
        <v>0</v>
      </c>
      <c r="W49" s="327">
        <v>5</v>
      </c>
      <c r="X49" s="327">
        <v>13</v>
      </c>
      <c r="Y49" s="327">
        <v>2</v>
      </c>
      <c r="Z49" s="327">
        <v>0</v>
      </c>
      <c r="AA49" s="327">
        <v>0</v>
      </c>
      <c r="AB49" s="380">
        <f t="shared" si="9"/>
        <v>18.51851851851852</v>
      </c>
      <c r="AC49" s="380">
        <f t="shared" si="10"/>
        <v>53.086419753086425</v>
      </c>
      <c r="AD49" s="293" t="s">
        <v>47</v>
      </c>
      <c r="AE49" s="292"/>
    </row>
    <row r="50" spans="1:31" s="177" customFormat="1" ht="15.75" customHeight="1">
      <c r="A50" s="296"/>
      <c r="B50" s="279" t="s">
        <v>48</v>
      </c>
      <c r="C50" s="327">
        <f>D50+K50+L50+M50+N50+O50+P50+Q50+R50+S50</f>
        <v>0</v>
      </c>
      <c r="D50" s="327">
        <f>SUM(E50:J50)</f>
        <v>0</v>
      </c>
      <c r="E50" s="327">
        <v>0</v>
      </c>
      <c r="F50" s="327">
        <v>0</v>
      </c>
      <c r="G50" s="327">
        <v>0</v>
      </c>
      <c r="H50" s="327">
        <v>0</v>
      </c>
      <c r="I50" s="327">
        <v>0</v>
      </c>
      <c r="J50" s="327">
        <v>0</v>
      </c>
      <c r="K50" s="327">
        <v>0</v>
      </c>
      <c r="L50" s="327">
        <v>0</v>
      </c>
      <c r="M50" s="327">
        <v>0</v>
      </c>
      <c r="N50" s="327">
        <v>0</v>
      </c>
      <c r="O50" s="327">
        <v>0</v>
      </c>
      <c r="P50" s="327">
        <v>0</v>
      </c>
      <c r="Q50" s="327">
        <v>0</v>
      </c>
      <c r="R50" s="327">
        <v>0</v>
      </c>
      <c r="S50" s="327">
        <v>0</v>
      </c>
      <c r="T50" s="327">
        <f>SUM(U50:V50)</f>
        <v>0</v>
      </c>
      <c r="U50" s="327">
        <v>0</v>
      </c>
      <c r="V50" s="327">
        <v>0</v>
      </c>
      <c r="W50" s="327">
        <v>0</v>
      </c>
      <c r="X50" s="327">
        <v>0</v>
      </c>
      <c r="Y50" s="327">
        <v>0</v>
      </c>
      <c r="Z50" s="327">
        <v>0</v>
      </c>
      <c r="AA50" s="327">
        <v>0</v>
      </c>
      <c r="AB50" s="380">
        <v>0</v>
      </c>
      <c r="AC50" s="380">
        <v>0</v>
      </c>
      <c r="AD50" s="293" t="s">
        <v>48</v>
      </c>
      <c r="AE50" s="292"/>
    </row>
    <row r="51" spans="1:31" s="177" customFormat="1" ht="15.75" customHeight="1">
      <c r="A51" s="296"/>
      <c r="B51" s="279" t="s">
        <v>49</v>
      </c>
      <c r="C51" s="327">
        <f>D51+K51+L51+M51+N51+O51+P51+Q51+R51+S51</f>
        <v>151</v>
      </c>
      <c r="D51" s="327">
        <f>SUM(E51:J51)</f>
        <v>98</v>
      </c>
      <c r="E51" s="327">
        <v>97</v>
      </c>
      <c r="F51" s="327">
        <v>1</v>
      </c>
      <c r="G51" s="327">
        <v>0</v>
      </c>
      <c r="H51" s="327">
        <v>0</v>
      </c>
      <c r="I51" s="327">
        <v>0</v>
      </c>
      <c r="J51" s="327">
        <v>0</v>
      </c>
      <c r="K51" s="327">
        <v>26</v>
      </c>
      <c r="L51" s="327">
        <v>0</v>
      </c>
      <c r="M51" s="327">
        <v>1</v>
      </c>
      <c r="N51" s="327">
        <v>4</v>
      </c>
      <c r="O51" s="327">
        <v>21</v>
      </c>
      <c r="P51" s="327">
        <v>0</v>
      </c>
      <c r="Q51" s="327">
        <v>0</v>
      </c>
      <c r="R51" s="327">
        <v>1</v>
      </c>
      <c r="S51" s="327">
        <v>0</v>
      </c>
      <c r="T51" s="327">
        <f>SUM(U51:V51)</f>
        <v>0</v>
      </c>
      <c r="U51" s="327">
        <v>0</v>
      </c>
      <c r="V51" s="327">
        <v>0</v>
      </c>
      <c r="W51" s="327">
        <v>0</v>
      </c>
      <c r="X51" s="327">
        <v>98</v>
      </c>
      <c r="Y51" s="327">
        <v>1</v>
      </c>
      <c r="Z51" s="327">
        <v>4</v>
      </c>
      <c r="AA51" s="327">
        <v>0</v>
      </c>
      <c r="AB51" s="380">
        <f t="shared" si="9"/>
        <v>64.90066225165563</v>
      </c>
      <c r="AC51" s="380">
        <f t="shared" si="10"/>
        <v>13.90728476821192</v>
      </c>
      <c r="AD51" s="293" t="s">
        <v>49</v>
      </c>
      <c r="AE51" s="292"/>
    </row>
    <row r="52" spans="1:31" s="176" customFormat="1" ht="19.5" customHeight="1">
      <c r="A52" s="416" t="s">
        <v>219</v>
      </c>
      <c r="B52" s="416"/>
      <c r="C52" s="324">
        <f aca="true" t="shared" si="15" ref="C52:AA52">SUM(C53:C55)</f>
        <v>140</v>
      </c>
      <c r="D52" s="328">
        <f t="shared" si="15"/>
        <v>14</v>
      </c>
      <c r="E52" s="325">
        <f t="shared" si="15"/>
        <v>14</v>
      </c>
      <c r="F52" s="325">
        <f t="shared" si="15"/>
        <v>0</v>
      </c>
      <c r="G52" s="325">
        <f t="shared" si="15"/>
        <v>0</v>
      </c>
      <c r="H52" s="325">
        <f t="shared" si="15"/>
        <v>0</v>
      </c>
      <c r="I52" s="325">
        <f t="shared" si="15"/>
        <v>0</v>
      </c>
      <c r="J52" s="325">
        <f t="shared" si="15"/>
        <v>0</v>
      </c>
      <c r="K52" s="325">
        <f t="shared" si="15"/>
        <v>14</v>
      </c>
      <c r="L52" s="325">
        <f t="shared" si="15"/>
        <v>0</v>
      </c>
      <c r="M52" s="325">
        <f t="shared" si="15"/>
        <v>0</v>
      </c>
      <c r="N52" s="325">
        <f t="shared" si="15"/>
        <v>5</v>
      </c>
      <c r="O52" s="325">
        <f t="shared" si="15"/>
        <v>106</v>
      </c>
      <c r="P52" s="325">
        <f t="shared" si="15"/>
        <v>0</v>
      </c>
      <c r="Q52" s="325">
        <f t="shared" si="15"/>
        <v>0</v>
      </c>
      <c r="R52" s="325">
        <f t="shared" si="15"/>
        <v>1</v>
      </c>
      <c r="S52" s="325">
        <f t="shared" si="15"/>
        <v>0</v>
      </c>
      <c r="T52" s="328">
        <f t="shared" si="15"/>
        <v>0</v>
      </c>
      <c r="U52" s="325">
        <f t="shared" si="15"/>
        <v>0</v>
      </c>
      <c r="V52" s="325">
        <f t="shared" si="15"/>
        <v>0</v>
      </c>
      <c r="W52" s="325">
        <f t="shared" si="15"/>
        <v>10</v>
      </c>
      <c r="X52" s="325">
        <f t="shared" si="15"/>
        <v>14</v>
      </c>
      <c r="Y52" s="325">
        <f t="shared" si="15"/>
        <v>0</v>
      </c>
      <c r="Z52" s="325">
        <f t="shared" si="15"/>
        <v>0</v>
      </c>
      <c r="AA52" s="325">
        <f t="shared" si="15"/>
        <v>0</v>
      </c>
      <c r="AB52" s="379">
        <f t="shared" si="9"/>
        <v>10</v>
      </c>
      <c r="AC52" s="379">
        <f t="shared" si="10"/>
        <v>75.71428571428571</v>
      </c>
      <c r="AD52" s="412" t="s">
        <v>219</v>
      </c>
      <c r="AE52" s="413"/>
    </row>
    <row r="53" spans="1:31" s="177" customFormat="1" ht="15.75" customHeight="1">
      <c r="A53" s="296"/>
      <c r="B53" s="279" t="s">
        <v>50</v>
      </c>
      <c r="C53" s="327">
        <f>D53+K53+L53+M53+N53+O53+P53+Q53+R53+S53</f>
        <v>140</v>
      </c>
      <c r="D53" s="327">
        <f>SUM(E53:J53)</f>
        <v>14</v>
      </c>
      <c r="E53" s="327">
        <v>14</v>
      </c>
      <c r="F53" s="327">
        <v>0</v>
      </c>
      <c r="G53" s="327">
        <v>0</v>
      </c>
      <c r="H53" s="327">
        <v>0</v>
      </c>
      <c r="I53" s="327">
        <v>0</v>
      </c>
      <c r="J53" s="327">
        <v>0</v>
      </c>
      <c r="K53" s="327">
        <v>14</v>
      </c>
      <c r="L53" s="327">
        <v>0</v>
      </c>
      <c r="M53" s="327">
        <v>0</v>
      </c>
      <c r="N53" s="327">
        <v>5</v>
      </c>
      <c r="O53" s="327">
        <v>106</v>
      </c>
      <c r="P53" s="327">
        <v>0</v>
      </c>
      <c r="Q53" s="327">
        <v>0</v>
      </c>
      <c r="R53" s="327">
        <v>1</v>
      </c>
      <c r="S53" s="327">
        <v>0</v>
      </c>
      <c r="T53" s="327">
        <f>SUM(U53:V53)</f>
        <v>0</v>
      </c>
      <c r="U53" s="327">
        <v>0</v>
      </c>
      <c r="V53" s="327">
        <v>0</v>
      </c>
      <c r="W53" s="327">
        <v>10</v>
      </c>
      <c r="X53" s="327">
        <v>14</v>
      </c>
      <c r="Y53" s="327">
        <v>0</v>
      </c>
      <c r="Z53" s="327">
        <v>0</v>
      </c>
      <c r="AA53" s="327">
        <v>0</v>
      </c>
      <c r="AB53" s="380">
        <f t="shared" si="9"/>
        <v>10</v>
      </c>
      <c r="AC53" s="380">
        <f t="shared" si="10"/>
        <v>75.71428571428571</v>
      </c>
      <c r="AD53" s="293" t="s">
        <v>50</v>
      </c>
      <c r="AE53" s="292"/>
    </row>
    <row r="54" spans="1:31" s="177" customFormat="1" ht="15.75" customHeight="1">
      <c r="A54" s="296"/>
      <c r="B54" s="279" t="s">
        <v>51</v>
      </c>
      <c r="C54" s="327">
        <f>D54+K54+L54+M54+N54+O54+P54+Q54+R54+S54</f>
        <v>0</v>
      </c>
      <c r="D54" s="327">
        <f>SUM(E54:J54)</f>
        <v>0</v>
      </c>
      <c r="E54" s="327">
        <v>0</v>
      </c>
      <c r="F54" s="327">
        <v>0</v>
      </c>
      <c r="G54" s="327">
        <v>0</v>
      </c>
      <c r="H54" s="327">
        <v>0</v>
      </c>
      <c r="I54" s="327">
        <v>0</v>
      </c>
      <c r="J54" s="327">
        <v>0</v>
      </c>
      <c r="K54" s="327">
        <v>0</v>
      </c>
      <c r="L54" s="327">
        <v>0</v>
      </c>
      <c r="M54" s="327">
        <v>0</v>
      </c>
      <c r="N54" s="327">
        <v>0</v>
      </c>
      <c r="O54" s="327">
        <v>0</v>
      </c>
      <c r="P54" s="327">
        <v>0</v>
      </c>
      <c r="Q54" s="327">
        <v>0</v>
      </c>
      <c r="R54" s="327">
        <v>0</v>
      </c>
      <c r="S54" s="327">
        <v>0</v>
      </c>
      <c r="T54" s="327">
        <f>SUM(U54:V54)</f>
        <v>0</v>
      </c>
      <c r="U54" s="327">
        <v>0</v>
      </c>
      <c r="V54" s="327">
        <v>0</v>
      </c>
      <c r="W54" s="327">
        <v>0</v>
      </c>
      <c r="X54" s="327">
        <v>0</v>
      </c>
      <c r="Y54" s="327">
        <v>0</v>
      </c>
      <c r="Z54" s="327">
        <v>0</v>
      </c>
      <c r="AA54" s="327">
        <v>0</v>
      </c>
      <c r="AB54" s="380">
        <v>0</v>
      </c>
      <c r="AC54" s="380">
        <v>0</v>
      </c>
      <c r="AD54" s="293" t="s">
        <v>51</v>
      </c>
      <c r="AE54" s="292"/>
    </row>
    <row r="55" spans="1:31" s="177" customFormat="1" ht="15.75" customHeight="1">
      <c r="A55" s="296"/>
      <c r="B55" s="279" t="s">
        <v>52</v>
      </c>
      <c r="C55" s="327">
        <f>D55+K55+L55+M55+N55+O55+P55+Q55+R55+S55</f>
        <v>0</v>
      </c>
      <c r="D55" s="327">
        <f>SUM(E55:J55)</f>
        <v>0</v>
      </c>
      <c r="E55" s="327">
        <v>0</v>
      </c>
      <c r="F55" s="327">
        <v>0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7">
        <v>0</v>
      </c>
      <c r="O55" s="327">
        <v>0</v>
      </c>
      <c r="P55" s="327">
        <v>0</v>
      </c>
      <c r="Q55" s="327">
        <v>0</v>
      </c>
      <c r="R55" s="327">
        <v>0</v>
      </c>
      <c r="S55" s="327">
        <v>0</v>
      </c>
      <c r="T55" s="327">
        <f>SUM(U55:V55)</f>
        <v>0</v>
      </c>
      <c r="U55" s="327">
        <v>0</v>
      </c>
      <c r="V55" s="327">
        <v>0</v>
      </c>
      <c r="W55" s="327">
        <v>0</v>
      </c>
      <c r="X55" s="327">
        <v>0</v>
      </c>
      <c r="Y55" s="327">
        <v>0</v>
      </c>
      <c r="Z55" s="327">
        <v>0</v>
      </c>
      <c r="AA55" s="327">
        <v>0</v>
      </c>
      <c r="AB55" s="380">
        <v>0</v>
      </c>
      <c r="AC55" s="380">
        <v>0</v>
      </c>
      <c r="AD55" s="293" t="s">
        <v>52</v>
      </c>
      <c r="AE55" s="292"/>
    </row>
    <row r="56" spans="1:31" s="178" customFormat="1" ht="19.5" customHeight="1">
      <c r="A56" s="416" t="s">
        <v>220</v>
      </c>
      <c r="B56" s="416"/>
      <c r="C56" s="324">
        <f>SUM(C57:C58)</f>
        <v>96</v>
      </c>
      <c r="D56" s="328">
        <f aca="true" t="shared" si="16" ref="D56:AA56">SUM(D57:D58)</f>
        <v>9</v>
      </c>
      <c r="E56" s="325">
        <f t="shared" si="16"/>
        <v>7</v>
      </c>
      <c r="F56" s="325">
        <f t="shared" si="16"/>
        <v>2</v>
      </c>
      <c r="G56" s="325">
        <f t="shared" si="16"/>
        <v>0</v>
      </c>
      <c r="H56" s="325">
        <f t="shared" si="16"/>
        <v>0</v>
      </c>
      <c r="I56" s="325">
        <f t="shared" si="16"/>
        <v>0</v>
      </c>
      <c r="J56" s="325">
        <f t="shared" si="16"/>
        <v>0</v>
      </c>
      <c r="K56" s="325">
        <f t="shared" si="16"/>
        <v>14</v>
      </c>
      <c r="L56" s="325">
        <f t="shared" si="16"/>
        <v>0</v>
      </c>
      <c r="M56" s="325">
        <f t="shared" si="16"/>
        <v>4</v>
      </c>
      <c r="N56" s="325">
        <f t="shared" si="16"/>
        <v>3</v>
      </c>
      <c r="O56" s="325">
        <f t="shared" si="16"/>
        <v>64</v>
      </c>
      <c r="P56" s="325">
        <f t="shared" si="16"/>
        <v>1</v>
      </c>
      <c r="Q56" s="325">
        <f t="shared" si="16"/>
        <v>0</v>
      </c>
      <c r="R56" s="325">
        <f t="shared" si="16"/>
        <v>1</v>
      </c>
      <c r="S56" s="325">
        <f t="shared" si="16"/>
        <v>0</v>
      </c>
      <c r="T56" s="328">
        <f t="shared" si="16"/>
        <v>0</v>
      </c>
      <c r="U56" s="325">
        <f t="shared" si="16"/>
        <v>0</v>
      </c>
      <c r="V56" s="325">
        <f t="shared" si="16"/>
        <v>0</v>
      </c>
      <c r="W56" s="325">
        <f t="shared" si="16"/>
        <v>7</v>
      </c>
      <c r="X56" s="325">
        <f t="shared" si="16"/>
        <v>7</v>
      </c>
      <c r="Y56" s="325">
        <f t="shared" si="16"/>
        <v>2</v>
      </c>
      <c r="Z56" s="325">
        <f t="shared" si="16"/>
        <v>0</v>
      </c>
      <c r="AA56" s="325">
        <f t="shared" si="16"/>
        <v>0</v>
      </c>
      <c r="AB56" s="379">
        <f t="shared" si="9"/>
        <v>9.375</v>
      </c>
      <c r="AC56" s="379">
        <f t="shared" si="10"/>
        <v>67.70833333333334</v>
      </c>
      <c r="AD56" s="412" t="s">
        <v>220</v>
      </c>
      <c r="AE56" s="413"/>
    </row>
    <row r="57" spans="1:31" s="177" customFormat="1" ht="15.75" customHeight="1">
      <c r="A57" s="296"/>
      <c r="B57" s="279" t="s">
        <v>53</v>
      </c>
      <c r="C57" s="327">
        <f>D57+K57+L57+M57+N57+O57+P57+Q57+R57+S57</f>
        <v>44</v>
      </c>
      <c r="D57" s="327">
        <f>SUM(E57:J57)</f>
        <v>0</v>
      </c>
      <c r="E57" s="327">
        <v>0</v>
      </c>
      <c r="F57" s="327">
        <v>0</v>
      </c>
      <c r="G57" s="327">
        <v>0</v>
      </c>
      <c r="H57" s="327">
        <v>0</v>
      </c>
      <c r="I57" s="327">
        <v>0</v>
      </c>
      <c r="J57" s="327">
        <v>0</v>
      </c>
      <c r="K57" s="327">
        <v>0</v>
      </c>
      <c r="L57" s="327">
        <v>0</v>
      </c>
      <c r="M57" s="327">
        <v>4</v>
      </c>
      <c r="N57" s="327">
        <v>2</v>
      </c>
      <c r="O57" s="327">
        <v>38</v>
      </c>
      <c r="P57" s="327">
        <v>0</v>
      </c>
      <c r="Q57" s="327">
        <v>0</v>
      </c>
      <c r="R57" s="327">
        <v>0</v>
      </c>
      <c r="S57" s="327">
        <v>0</v>
      </c>
      <c r="T57" s="327">
        <f>SUM(U57:V57)</f>
        <v>0</v>
      </c>
      <c r="U57" s="327">
        <v>0</v>
      </c>
      <c r="V57" s="327">
        <v>0</v>
      </c>
      <c r="W57" s="327">
        <v>5</v>
      </c>
      <c r="X57" s="327">
        <v>0</v>
      </c>
      <c r="Y57" s="327">
        <v>0</v>
      </c>
      <c r="Z57" s="327">
        <v>0</v>
      </c>
      <c r="AA57" s="327">
        <v>0</v>
      </c>
      <c r="AB57" s="380">
        <f>D57/C57*100</f>
        <v>0</v>
      </c>
      <c r="AC57" s="380">
        <f t="shared" si="10"/>
        <v>86.36363636363636</v>
      </c>
      <c r="AD57" s="293" t="s">
        <v>53</v>
      </c>
      <c r="AE57" s="292"/>
    </row>
    <row r="58" spans="1:31" s="179" customFormat="1" ht="15.75" customHeight="1">
      <c r="A58" s="296"/>
      <c r="B58" s="279" t="s">
        <v>68</v>
      </c>
      <c r="C58" s="327">
        <f>D58+K58+L58+M58+N58+O58+P58+Q58+R58+S58</f>
        <v>52</v>
      </c>
      <c r="D58" s="327">
        <f>SUM(E58:J58)</f>
        <v>9</v>
      </c>
      <c r="E58" s="327">
        <v>7</v>
      </c>
      <c r="F58" s="327">
        <v>2</v>
      </c>
      <c r="G58" s="327">
        <v>0</v>
      </c>
      <c r="H58" s="327">
        <v>0</v>
      </c>
      <c r="I58" s="327">
        <v>0</v>
      </c>
      <c r="J58" s="327">
        <v>0</v>
      </c>
      <c r="K58" s="327">
        <v>14</v>
      </c>
      <c r="L58" s="327">
        <v>0</v>
      </c>
      <c r="M58" s="327">
        <v>0</v>
      </c>
      <c r="N58" s="327">
        <v>1</v>
      </c>
      <c r="O58" s="327">
        <v>26</v>
      </c>
      <c r="P58" s="327">
        <v>1</v>
      </c>
      <c r="Q58" s="327">
        <v>0</v>
      </c>
      <c r="R58" s="327">
        <v>1</v>
      </c>
      <c r="S58" s="327">
        <v>0</v>
      </c>
      <c r="T58" s="327">
        <f>SUM(U58:V58)</f>
        <v>0</v>
      </c>
      <c r="U58" s="327">
        <v>0</v>
      </c>
      <c r="V58" s="327">
        <v>0</v>
      </c>
      <c r="W58" s="327">
        <v>2</v>
      </c>
      <c r="X58" s="327">
        <v>7</v>
      </c>
      <c r="Y58" s="327">
        <v>2</v>
      </c>
      <c r="Z58" s="327">
        <v>0</v>
      </c>
      <c r="AA58" s="327">
        <v>0</v>
      </c>
      <c r="AB58" s="380">
        <f t="shared" si="9"/>
        <v>17.307692307692307</v>
      </c>
      <c r="AC58" s="380">
        <f t="shared" si="10"/>
        <v>51.92307692307693</v>
      </c>
      <c r="AD58" s="293" t="s">
        <v>68</v>
      </c>
      <c r="AE58" s="292"/>
    </row>
    <row r="59" spans="1:31" s="176" customFormat="1" ht="19.5" customHeight="1">
      <c r="A59" s="416" t="s">
        <v>221</v>
      </c>
      <c r="B59" s="419"/>
      <c r="C59" s="324">
        <f>SUM(C60:C61)</f>
        <v>207</v>
      </c>
      <c r="D59" s="328">
        <f aca="true" t="shared" si="17" ref="D59:AA59">SUM(D60:D61)</f>
        <v>40</v>
      </c>
      <c r="E59" s="325">
        <f t="shared" si="17"/>
        <v>39</v>
      </c>
      <c r="F59" s="325">
        <f t="shared" si="17"/>
        <v>1</v>
      </c>
      <c r="G59" s="325">
        <f t="shared" si="17"/>
        <v>0</v>
      </c>
      <c r="H59" s="325">
        <f t="shared" si="17"/>
        <v>0</v>
      </c>
      <c r="I59" s="325">
        <f t="shared" si="17"/>
        <v>0</v>
      </c>
      <c r="J59" s="325">
        <f t="shared" si="17"/>
        <v>0</v>
      </c>
      <c r="K59" s="325">
        <f t="shared" si="17"/>
        <v>53</v>
      </c>
      <c r="L59" s="325">
        <f t="shared" si="17"/>
        <v>0</v>
      </c>
      <c r="M59" s="325">
        <f t="shared" si="17"/>
        <v>1</v>
      </c>
      <c r="N59" s="325">
        <f t="shared" si="17"/>
        <v>7</v>
      </c>
      <c r="O59" s="325">
        <f t="shared" si="17"/>
        <v>102</v>
      </c>
      <c r="P59" s="325">
        <f t="shared" si="17"/>
        <v>1</v>
      </c>
      <c r="Q59" s="325">
        <f t="shared" si="17"/>
        <v>0</v>
      </c>
      <c r="R59" s="325">
        <f t="shared" si="17"/>
        <v>3</v>
      </c>
      <c r="S59" s="325">
        <f t="shared" si="17"/>
        <v>0</v>
      </c>
      <c r="T59" s="328">
        <f t="shared" si="17"/>
        <v>1</v>
      </c>
      <c r="U59" s="325">
        <f t="shared" si="17"/>
        <v>1</v>
      </c>
      <c r="V59" s="325">
        <f t="shared" si="17"/>
        <v>0</v>
      </c>
      <c r="W59" s="325">
        <f t="shared" si="17"/>
        <v>6</v>
      </c>
      <c r="X59" s="325">
        <f t="shared" si="17"/>
        <v>42</v>
      </c>
      <c r="Y59" s="325">
        <f t="shared" si="17"/>
        <v>1</v>
      </c>
      <c r="Z59" s="325">
        <f t="shared" si="17"/>
        <v>0</v>
      </c>
      <c r="AA59" s="325">
        <f t="shared" si="17"/>
        <v>0</v>
      </c>
      <c r="AB59" s="379">
        <f t="shared" si="9"/>
        <v>19.32367149758454</v>
      </c>
      <c r="AC59" s="379">
        <f t="shared" si="10"/>
        <v>50.24154589371981</v>
      </c>
      <c r="AD59" s="412" t="s">
        <v>221</v>
      </c>
      <c r="AE59" s="418"/>
    </row>
    <row r="60" spans="1:31" s="177" customFormat="1" ht="15.75" customHeight="1">
      <c r="A60" s="297"/>
      <c r="B60" s="279" t="s">
        <v>54</v>
      </c>
      <c r="C60" s="327">
        <f>D60+K60+L60+M60+N60+O60+P60+Q60+R60+S60</f>
        <v>67</v>
      </c>
      <c r="D60" s="327">
        <f>SUM(E60:J60)</f>
        <v>11</v>
      </c>
      <c r="E60" s="327">
        <v>11</v>
      </c>
      <c r="F60" s="327">
        <v>0</v>
      </c>
      <c r="G60" s="327">
        <v>0</v>
      </c>
      <c r="H60" s="327">
        <v>0</v>
      </c>
      <c r="I60" s="327">
        <v>0</v>
      </c>
      <c r="J60" s="327">
        <v>0</v>
      </c>
      <c r="K60" s="327">
        <v>16</v>
      </c>
      <c r="L60" s="327">
        <v>0</v>
      </c>
      <c r="M60" s="327">
        <v>0</v>
      </c>
      <c r="N60" s="327">
        <v>3</v>
      </c>
      <c r="O60" s="327">
        <v>34</v>
      </c>
      <c r="P60" s="327">
        <v>1</v>
      </c>
      <c r="Q60" s="327">
        <v>0</v>
      </c>
      <c r="R60" s="327">
        <v>2</v>
      </c>
      <c r="S60" s="327">
        <v>0</v>
      </c>
      <c r="T60" s="327">
        <f>SUM(U60:V60)</f>
        <v>0</v>
      </c>
      <c r="U60" s="327">
        <v>0</v>
      </c>
      <c r="V60" s="327">
        <v>0</v>
      </c>
      <c r="W60" s="327">
        <v>5</v>
      </c>
      <c r="X60" s="327">
        <v>13</v>
      </c>
      <c r="Y60" s="327">
        <v>0</v>
      </c>
      <c r="Z60" s="327">
        <v>0</v>
      </c>
      <c r="AA60" s="327">
        <v>0</v>
      </c>
      <c r="AB60" s="380">
        <f t="shared" si="9"/>
        <v>16.417910447761194</v>
      </c>
      <c r="AC60" s="380">
        <f t="shared" si="10"/>
        <v>52.23880597014925</v>
      </c>
      <c r="AD60" s="293" t="s">
        <v>54</v>
      </c>
      <c r="AE60" s="292"/>
    </row>
    <row r="61" spans="1:31" s="177" customFormat="1" ht="15.75" customHeight="1">
      <c r="A61" s="297"/>
      <c r="B61" s="279" t="s">
        <v>209</v>
      </c>
      <c r="C61" s="327">
        <f>D61+K61+L61+M61+N61+O61+P61+Q61+R61+S61</f>
        <v>140</v>
      </c>
      <c r="D61" s="327">
        <f>SUM(E61:J61)</f>
        <v>29</v>
      </c>
      <c r="E61" s="327">
        <v>28</v>
      </c>
      <c r="F61" s="327">
        <v>1</v>
      </c>
      <c r="G61" s="327">
        <v>0</v>
      </c>
      <c r="H61" s="327">
        <v>0</v>
      </c>
      <c r="I61" s="327">
        <v>0</v>
      </c>
      <c r="J61" s="327">
        <v>0</v>
      </c>
      <c r="K61" s="327">
        <v>37</v>
      </c>
      <c r="L61" s="327">
        <v>0</v>
      </c>
      <c r="M61" s="327">
        <v>1</v>
      </c>
      <c r="N61" s="327">
        <v>4</v>
      </c>
      <c r="O61" s="327">
        <v>68</v>
      </c>
      <c r="P61" s="327">
        <v>0</v>
      </c>
      <c r="Q61" s="327">
        <v>0</v>
      </c>
      <c r="R61" s="327">
        <v>1</v>
      </c>
      <c r="S61" s="327">
        <v>0</v>
      </c>
      <c r="T61" s="327">
        <f>SUM(U61:V61)</f>
        <v>1</v>
      </c>
      <c r="U61" s="327">
        <v>1</v>
      </c>
      <c r="V61" s="327">
        <v>0</v>
      </c>
      <c r="W61" s="327">
        <v>1</v>
      </c>
      <c r="X61" s="327">
        <v>29</v>
      </c>
      <c r="Y61" s="327">
        <v>1</v>
      </c>
      <c r="Z61" s="327">
        <v>0</v>
      </c>
      <c r="AA61" s="327">
        <v>0</v>
      </c>
      <c r="AB61" s="380">
        <f t="shared" si="9"/>
        <v>20.714285714285715</v>
      </c>
      <c r="AC61" s="380">
        <f t="shared" si="10"/>
        <v>49.28571428571429</v>
      </c>
      <c r="AD61" s="293" t="s">
        <v>209</v>
      </c>
      <c r="AE61" s="292"/>
    </row>
    <row r="62" spans="1:31" s="176" customFormat="1" ht="19.5" customHeight="1">
      <c r="A62" s="416" t="s">
        <v>222</v>
      </c>
      <c r="B62" s="416"/>
      <c r="C62" s="324">
        <f>C63</f>
        <v>0</v>
      </c>
      <c r="D62" s="328">
        <f aca="true" t="shared" si="18" ref="D62:AA62">D63</f>
        <v>0</v>
      </c>
      <c r="E62" s="325">
        <f t="shared" si="18"/>
        <v>0</v>
      </c>
      <c r="F62" s="325">
        <f t="shared" si="18"/>
        <v>0</v>
      </c>
      <c r="G62" s="325">
        <f t="shared" si="18"/>
        <v>0</v>
      </c>
      <c r="H62" s="325">
        <f t="shared" si="18"/>
        <v>0</v>
      </c>
      <c r="I62" s="325">
        <f t="shared" si="18"/>
        <v>0</v>
      </c>
      <c r="J62" s="325">
        <f t="shared" si="18"/>
        <v>0</v>
      </c>
      <c r="K62" s="325">
        <f t="shared" si="18"/>
        <v>0</v>
      </c>
      <c r="L62" s="325">
        <f t="shared" si="18"/>
        <v>0</v>
      </c>
      <c r="M62" s="325">
        <f t="shared" si="18"/>
        <v>0</v>
      </c>
      <c r="N62" s="325">
        <f t="shared" si="18"/>
        <v>0</v>
      </c>
      <c r="O62" s="325">
        <f t="shared" si="18"/>
        <v>0</v>
      </c>
      <c r="P62" s="325">
        <f t="shared" si="18"/>
        <v>0</v>
      </c>
      <c r="Q62" s="325">
        <f t="shared" si="18"/>
        <v>0</v>
      </c>
      <c r="R62" s="325">
        <f t="shared" si="18"/>
        <v>0</v>
      </c>
      <c r="S62" s="325">
        <f t="shared" si="18"/>
        <v>0</v>
      </c>
      <c r="T62" s="328">
        <f t="shared" si="18"/>
        <v>0</v>
      </c>
      <c r="U62" s="325">
        <f t="shared" si="18"/>
        <v>0</v>
      </c>
      <c r="V62" s="325">
        <f t="shared" si="18"/>
        <v>0</v>
      </c>
      <c r="W62" s="325">
        <f t="shared" si="18"/>
        <v>0</v>
      </c>
      <c r="X62" s="325">
        <f t="shared" si="18"/>
        <v>0</v>
      </c>
      <c r="Y62" s="325">
        <f t="shared" si="18"/>
        <v>0</v>
      </c>
      <c r="Z62" s="325">
        <f t="shared" si="18"/>
        <v>0</v>
      </c>
      <c r="AA62" s="325">
        <f t="shared" si="18"/>
        <v>0</v>
      </c>
      <c r="AB62" s="379">
        <v>0</v>
      </c>
      <c r="AC62" s="379">
        <v>0</v>
      </c>
      <c r="AD62" s="412" t="s">
        <v>222</v>
      </c>
      <c r="AE62" s="413"/>
    </row>
    <row r="63" spans="1:31" s="177" customFormat="1" ht="15.75" customHeight="1">
      <c r="A63" s="297"/>
      <c r="B63" s="279" t="s">
        <v>55</v>
      </c>
      <c r="C63" s="327">
        <f>D63+K63+L63+M63+N63+O63+P63+Q63+R63+S63</f>
        <v>0</v>
      </c>
      <c r="D63" s="327">
        <f>SUM(E63:J63)</f>
        <v>0</v>
      </c>
      <c r="E63" s="327">
        <v>0</v>
      </c>
      <c r="F63" s="327">
        <v>0</v>
      </c>
      <c r="G63" s="327">
        <v>0</v>
      </c>
      <c r="H63" s="327">
        <v>0</v>
      </c>
      <c r="I63" s="327">
        <v>0</v>
      </c>
      <c r="J63" s="327">
        <v>0</v>
      </c>
      <c r="K63" s="327">
        <v>0</v>
      </c>
      <c r="L63" s="327">
        <v>0</v>
      </c>
      <c r="M63" s="327">
        <v>0</v>
      </c>
      <c r="N63" s="327">
        <v>0</v>
      </c>
      <c r="O63" s="327">
        <v>0</v>
      </c>
      <c r="P63" s="327">
        <v>0</v>
      </c>
      <c r="Q63" s="327">
        <v>0</v>
      </c>
      <c r="R63" s="327">
        <v>0</v>
      </c>
      <c r="S63" s="327">
        <v>0</v>
      </c>
      <c r="T63" s="327">
        <f>SUM(U63:V63)</f>
        <v>0</v>
      </c>
      <c r="U63" s="327">
        <v>0</v>
      </c>
      <c r="V63" s="327">
        <v>0</v>
      </c>
      <c r="W63" s="327">
        <v>0</v>
      </c>
      <c r="X63" s="327">
        <v>0</v>
      </c>
      <c r="Y63" s="327">
        <v>0</v>
      </c>
      <c r="Z63" s="327">
        <v>0</v>
      </c>
      <c r="AA63" s="327">
        <v>0</v>
      </c>
      <c r="AB63" s="380">
        <v>0</v>
      </c>
      <c r="AC63" s="380">
        <v>0</v>
      </c>
      <c r="AD63" s="293" t="s">
        <v>55</v>
      </c>
      <c r="AE63" s="292"/>
    </row>
    <row r="64" spans="1:31" s="178" customFormat="1" ht="19.5" customHeight="1">
      <c r="A64" s="416" t="s">
        <v>223</v>
      </c>
      <c r="B64" s="424"/>
      <c r="C64" s="324">
        <f>C65</f>
        <v>49</v>
      </c>
      <c r="D64" s="328">
        <f aca="true" t="shared" si="19" ref="D64:AA64">D65</f>
        <v>7</v>
      </c>
      <c r="E64" s="325">
        <f t="shared" si="19"/>
        <v>7</v>
      </c>
      <c r="F64" s="325">
        <f t="shared" si="19"/>
        <v>0</v>
      </c>
      <c r="G64" s="325">
        <f t="shared" si="19"/>
        <v>0</v>
      </c>
      <c r="H64" s="325">
        <f t="shared" si="19"/>
        <v>0</v>
      </c>
      <c r="I64" s="325">
        <f t="shared" si="19"/>
        <v>0</v>
      </c>
      <c r="J64" s="325">
        <f t="shared" si="19"/>
        <v>0</v>
      </c>
      <c r="K64" s="325">
        <f t="shared" si="19"/>
        <v>14</v>
      </c>
      <c r="L64" s="325">
        <f t="shared" si="19"/>
        <v>0</v>
      </c>
      <c r="M64" s="325">
        <f t="shared" si="19"/>
        <v>2</v>
      </c>
      <c r="N64" s="325">
        <f t="shared" si="19"/>
        <v>4</v>
      </c>
      <c r="O64" s="325">
        <f t="shared" si="19"/>
        <v>21</v>
      </c>
      <c r="P64" s="325">
        <f t="shared" si="19"/>
        <v>0</v>
      </c>
      <c r="Q64" s="325">
        <f t="shared" si="19"/>
        <v>0</v>
      </c>
      <c r="R64" s="325">
        <f t="shared" si="19"/>
        <v>1</v>
      </c>
      <c r="S64" s="325">
        <f t="shared" si="19"/>
        <v>0</v>
      </c>
      <c r="T64" s="328">
        <f t="shared" si="19"/>
        <v>0</v>
      </c>
      <c r="U64" s="325">
        <f t="shared" si="19"/>
        <v>0</v>
      </c>
      <c r="V64" s="325">
        <f t="shared" si="19"/>
        <v>0</v>
      </c>
      <c r="W64" s="325">
        <f t="shared" si="19"/>
        <v>3</v>
      </c>
      <c r="X64" s="325">
        <f t="shared" si="19"/>
        <v>7</v>
      </c>
      <c r="Y64" s="325">
        <f t="shared" si="19"/>
        <v>0</v>
      </c>
      <c r="Z64" s="325">
        <f t="shared" si="19"/>
        <v>0</v>
      </c>
      <c r="AA64" s="325">
        <f t="shared" si="19"/>
        <v>0</v>
      </c>
      <c r="AB64" s="379">
        <f t="shared" si="9"/>
        <v>14.285714285714285</v>
      </c>
      <c r="AC64" s="379">
        <f t="shared" si="10"/>
        <v>42.857142857142854</v>
      </c>
      <c r="AD64" s="412" t="s">
        <v>223</v>
      </c>
      <c r="AE64" s="418"/>
    </row>
    <row r="65" spans="1:31" s="179" customFormat="1" ht="15.75" customHeight="1">
      <c r="A65" s="297"/>
      <c r="B65" s="305" t="s">
        <v>210</v>
      </c>
      <c r="C65" s="327">
        <f>D65+K65+L65+M65+N65+O65+P65+Q65+R65+S65</f>
        <v>49</v>
      </c>
      <c r="D65" s="327">
        <f>SUM(E65:J65)</f>
        <v>7</v>
      </c>
      <c r="E65" s="327">
        <v>7</v>
      </c>
      <c r="F65" s="327">
        <v>0</v>
      </c>
      <c r="G65" s="327">
        <v>0</v>
      </c>
      <c r="H65" s="327">
        <v>0</v>
      </c>
      <c r="I65" s="327">
        <v>0</v>
      </c>
      <c r="J65" s="327">
        <v>0</v>
      </c>
      <c r="K65" s="327">
        <v>14</v>
      </c>
      <c r="L65" s="327">
        <v>0</v>
      </c>
      <c r="M65" s="327">
        <v>2</v>
      </c>
      <c r="N65" s="327">
        <v>4</v>
      </c>
      <c r="O65" s="327">
        <v>21</v>
      </c>
      <c r="P65" s="327">
        <v>0</v>
      </c>
      <c r="Q65" s="327">
        <v>0</v>
      </c>
      <c r="R65" s="327">
        <v>1</v>
      </c>
      <c r="S65" s="327">
        <v>0</v>
      </c>
      <c r="T65" s="327">
        <f>SUM(U65:V65)</f>
        <v>0</v>
      </c>
      <c r="U65" s="327">
        <v>0</v>
      </c>
      <c r="V65" s="327">
        <v>0</v>
      </c>
      <c r="W65" s="327">
        <v>3</v>
      </c>
      <c r="X65" s="327">
        <v>7</v>
      </c>
      <c r="Y65" s="327">
        <v>0</v>
      </c>
      <c r="Z65" s="327">
        <v>0</v>
      </c>
      <c r="AA65" s="327">
        <v>0</v>
      </c>
      <c r="AB65" s="380">
        <f t="shared" si="9"/>
        <v>14.285714285714285</v>
      </c>
      <c r="AC65" s="380">
        <f t="shared" si="10"/>
        <v>42.857142857142854</v>
      </c>
      <c r="AD65" s="293" t="s">
        <v>210</v>
      </c>
      <c r="AE65" s="292"/>
    </row>
    <row r="66" spans="1:31" s="8" customFormat="1" ht="16.5" customHeight="1">
      <c r="A66" s="280"/>
      <c r="B66" s="30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42"/>
      <c r="AC66" s="142"/>
      <c r="AD66" s="14"/>
      <c r="AE66" s="6"/>
    </row>
    <row r="67" spans="2:29" ht="11.25" customHeight="1">
      <c r="B67" s="82"/>
      <c r="C67" s="82"/>
      <c r="D67" s="82"/>
      <c r="E67" s="82"/>
      <c r="F67" s="82"/>
      <c r="G67" s="82"/>
      <c r="H67" s="82"/>
      <c r="I67" s="82"/>
      <c r="J67" s="82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143"/>
      <c r="AC67" s="143"/>
    </row>
    <row r="68" spans="2:10" ht="11.25" customHeight="1">
      <c r="B68" s="82"/>
      <c r="C68" s="82"/>
      <c r="D68" s="8"/>
      <c r="E68" s="8"/>
      <c r="F68" s="8"/>
      <c r="G68" s="8"/>
      <c r="H68" s="8"/>
      <c r="I68" s="8"/>
      <c r="J68" s="8"/>
    </row>
    <row r="69" spans="2:3" ht="11.25" customHeight="1">
      <c r="B69" s="84"/>
      <c r="C69" s="84"/>
    </row>
    <row r="70" spans="2:3" ht="11.25" customHeight="1">
      <c r="B70" s="84"/>
      <c r="C70" s="84"/>
    </row>
    <row r="71" spans="2:3" ht="11.25" customHeight="1">
      <c r="B71" s="84"/>
      <c r="C71" s="84"/>
    </row>
    <row r="72" spans="2:3" ht="11.25" customHeight="1">
      <c r="B72" s="84"/>
      <c r="C72" s="84"/>
    </row>
    <row r="73" spans="2:3" ht="11.25" customHeight="1">
      <c r="B73" s="84"/>
      <c r="C73" s="84"/>
    </row>
    <row r="74" spans="2:3" ht="11.25" customHeight="1">
      <c r="B74" s="84"/>
      <c r="C74" s="84"/>
    </row>
    <row r="75" spans="2:3" ht="11.25" customHeight="1">
      <c r="B75" s="84"/>
      <c r="C75" s="84"/>
    </row>
    <row r="76" spans="2:3" ht="11.25" customHeight="1">
      <c r="B76" s="84"/>
      <c r="C76" s="84"/>
    </row>
    <row r="77" spans="2:3" ht="11.25" customHeight="1">
      <c r="B77" s="84"/>
      <c r="C77" s="84"/>
    </row>
    <row r="78" spans="2:3" ht="11.25" customHeight="1">
      <c r="B78" s="84"/>
      <c r="C78" s="84"/>
    </row>
    <row r="79" spans="2:3" ht="11.25" customHeight="1">
      <c r="B79" s="84"/>
      <c r="C79" s="84"/>
    </row>
    <row r="80" spans="2:3" ht="11.25" customHeight="1">
      <c r="B80" s="84"/>
      <c r="C80" s="84"/>
    </row>
    <row r="81" spans="2:3" ht="11.25" customHeight="1">
      <c r="B81" s="84"/>
      <c r="C81" s="84"/>
    </row>
  </sheetData>
  <sheetProtection/>
  <mergeCells count="60">
    <mergeCell ref="O4:P5"/>
    <mergeCell ref="O6:O7"/>
    <mergeCell ref="P6:P7"/>
    <mergeCell ref="T4:V5"/>
    <mergeCell ref="T6:T7"/>
    <mergeCell ref="U6:U7"/>
    <mergeCell ref="V6:V7"/>
    <mergeCell ref="AC4:AC7"/>
    <mergeCell ref="G5:G7"/>
    <mergeCell ref="AB4:AB7"/>
    <mergeCell ref="L6:L7"/>
    <mergeCell ref="M6:M7"/>
    <mergeCell ref="X6:Y6"/>
    <mergeCell ref="W4:W7"/>
    <mergeCell ref="X4:AA5"/>
    <mergeCell ref="Z6:AA6"/>
    <mergeCell ref="N4:N7"/>
    <mergeCell ref="AD4:AE7"/>
    <mergeCell ref="R4:R7"/>
    <mergeCell ref="S4:S7"/>
    <mergeCell ref="Q4:Q7"/>
    <mergeCell ref="AD52:AE52"/>
    <mergeCell ref="AD15:AE15"/>
    <mergeCell ref="AD35:AE35"/>
    <mergeCell ref="AD38:AE38"/>
    <mergeCell ref="AD43:AE43"/>
    <mergeCell ref="AD48:AE48"/>
    <mergeCell ref="AD45:AE45"/>
    <mergeCell ref="A64:B64"/>
    <mergeCell ref="AD64:AE64"/>
    <mergeCell ref="AD56:AE56"/>
    <mergeCell ref="AD59:AE59"/>
    <mergeCell ref="A62:B62"/>
    <mergeCell ref="A59:B59"/>
    <mergeCell ref="AD62:AE62"/>
    <mergeCell ref="A56:B56"/>
    <mergeCell ref="A52:B52"/>
    <mergeCell ref="A1:N1"/>
    <mergeCell ref="D4:J4"/>
    <mergeCell ref="C4:C7"/>
    <mergeCell ref="K4:K7"/>
    <mergeCell ref="H5:H7"/>
    <mergeCell ref="I5:I7"/>
    <mergeCell ref="D5:D7"/>
    <mergeCell ref="A4:B7"/>
    <mergeCell ref="J5:J7"/>
    <mergeCell ref="E5:E7"/>
    <mergeCell ref="L4:M5"/>
    <mergeCell ref="A15:B15"/>
    <mergeCell ref="A35:B35"/>
    <mergeCell ref="A45:B45"/>
    <mergeCell ref="A38:B38"/>
    <mergeCell ref="F5:F7"/>
    <mergeCell ref="M12:M13"/>
    <mergeCell ref="W12:W13"/>
    <mergeCell ref="Z12:Z13"/>
    <mergeCell ref="L12:L13"/>
    <mergeCell ref="A43:B43"/>
    <mergeCell ref="AA12:AA13"/>
    <mergeCell ref="A48:B48"/>
  </mergeCells>
  <conditionalFormatting sqref="A9:AE65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8.33203125" style="5" customWidth="1"/>
    <col min="6" max="6" width="7.83203125" style="5" customWidth="1"/>
    <col min="7" max="10" width="7.58203125" style="5" customWidth="1"/>
    <col min="11" max="11" width="8.33203125" style="5" customWidth="1"/>
    <col min="12" max="14" width="7.83203125" style="5" customWidth="1"/>
    <col min="15" max="17" width="6.58203125" style="5" customWidth="1"/>
    <col min="18" max="19" width="5.58203125" style="5" customWidth="1"/>
    <col min="20" max="20" width="4.58203125" style="5" customWidth="1"/>
    <col min="21" max="22" width="5.58203125" style="5" customWidth="1"/>
    <col min="23" max="23" width="7.58203125" style="5" customWidth="1"/>
    <col min="24" max="24" width="7" style="5" customWidth="1"/>
    <col min="25" max="25" width="8" style="5" customWidth="1"/>
    <col min="26" max="27" width="5.58203125" style="5" customWidth="1"/>
    <col min="28" max="28" width="7.58203125" style="144" customWidth="1"/>
    <col min="29" max="29" width="8.33203125" style="144" customWidth="1"/>
    <col min="30" max="30" width="8.75" style="5" customWidth="1"/>
    <col min="31" max="31" width="1.328125" style="5" customWidth="1"/>
    <col min="32" max="16384" width="8.75" style="5" customWidth="1"/>
  </cols>
  <sheetData>
    <row r="1" spans="1:29" ht="16.5" customHeight="1">
      <c r="A1" s="429" t="s">
        <v>296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2"/>
      <c r="P1" s="2"/>
      <c r="Q1" s="2"/>
      <c r="R1" s="2"/>
      <c r="S1" s="3" t="s">
        <v>13</v>
      </c>
      <c r="T1" s="2"/>
      <c r="U1" s="2"/>
      <c r="V1" s="2"/>
      <c r="W1" s="2"/>
      <c r="X1" s="2"/>
      <c r="Y1" s="2"/>
      <c r="Z1" s="2"/>
      <c r="AA1" s="2"/>
      <c r="AB1" s="4"/>
      <c r="AC1" s="4"/>
    </row>
    <row r="2" spans="1:2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4"/>
    </row>
    <row r="3" spans="1:31" ht="16.5" customHeight="1">
      <c r="A3" s="270" t="s">
        <v>100</v>
      </c>
      <c r="C3" s="81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188</v>
      </c>
      <c r="P3" s="73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9"/>
      <c r="AC3" s="9"/>
      <c r="AD3" s="8"/>
      <c r="AE3" s="10" t="s">
        <v>2</v>
      </c>
    </row>
    <row r="4" spans="1:31" ht="16.5" customHeight="1">
      <c r="A4" s="439" t="s">
        <v>270</v>
      </c>
      <c r="B4" s="440"/>
      <c r="C4" s="431" t="s">
        <v>0</v>
      </c>
      <c r="D4" s="427" t="s">
        <v>170</v>
      </c>
      <c r="E4" s="427"/>
      <c r="F4" s="427"/>
      <c r="G4" s="427"/>
      <c r="H4" s="427"/>
      <c r="I4" s="427"/>
      <c r="J4" s="430"/>
      <c r="K4" s="421" t="s">
        <v>171</v>
      </c>
      <c r="L4" s="425" t="s">
        <v>172</v>
      </c>
      <c r="M4" s="434"/>
      <c r="N4" s="421" t="s">
        <v>165</v>
      </c>
      <c r="O4" s="425" t="s">
        <v>166</v>
      </c>
      <c r="P4" s="404"/>
      <c r="Q4" s="421" t="s">
        <v>235</v>
      </c>
      <c r="R4" s="421" t="s">
        <v>173</v>
      </c>
      <c r="S4" s="425" t="s">
        <v>308</v>
      </c>
      <c r="T4" s="402" t="s">
        <v>174</v>
      </c>
      <c r="U4" s="403"/>
      <c r="V4" s="404"/>
      <c r="W4" s="396" t="s">
        <v>95</v>
      </c>
      <c r="X4" s="402" t="s">
        <v>207</v>
      </c>
      <c r="Y4" s="452"/>
      <c r="Z4" s="452"/>
      <c r="AA4" s="453"/>
      <c r="AB4" s="457" t="s">
        <v>156</v>
      </c>
      <c r="AC4" s="449" t="s">
        <v>269</v>
      </c>
      <c r="AD4" s="445" t="s">
        <v>270</v>
      </c>
      <c r="AE4" s="446"/>
    </row>
    <row r="5" spans="1:31" ht="16.5" customHeight="1">
      <c r="A5" s="441"/>
      <c r="B5" s="442"/>
      <c r="C5" s="432"/>
      <c r="D5" s="421" t="s">
        <v>81</v>
      </c>
      <c r="E5" s="421" t="s">
        <v>90</v>
      </c>
      <c r="F5" s="421" t="s">
        <v>91</v>
      </c>
      <c r="G5" s="421" t="s">
        <v>92</v>
      </c>
      <c r="H5" s="421" t="s">
        <v>285</v>
      </c>
      <c r="I5" s="421" t="s">
        <v>94</v>
      </c>
      <c r="J5" s="421" t="s">
        <v>286</v>
      </c>
      <c r="K5" s="422"/>
      <c r="L5" s="435"/>
      <c r="M5" s="436"/>
      <c r="N5" s="422"/>
      <c r="O5" s="426"/>
      <c r="P5" s="407"/>
      <c r="Q5" s="422"/>
      <c r="R5" s="422"/>
      <c r="S5" s="460"/>
      <c r="T5" s="465"/>
      <c r="U5" s="466"/>
      <c r="V5" s="467"/>
      <c r="W5" s="397"/>
      <c r="X5" s="454"/>
      <c r="Y5" s="455"/>
      <c r="Z5" s="455"/>
      <c r="AA5" s="456"/>
      <c r="AB5" s="458"/>
      <c r="AC5" s="450"/>
      <c r="AD5" s="447"/>
      <c r="AE5" s="441"/>
    </row>
    <row r="6" spans="1:31" ht="16.5" customHeight="1">
      <c r="A6" s="441"/>
      <c r="B6" s="442"/>
      <c r="C6" s="432"/>
      <c r="D6" s="422"/>
      <c r="E6" s="422"/>
      <c r="F6" s="422"/>
      <c r="G6" s="422"/>
      <c r="H6" s="422"/>
      <c r="I6" s="422"/>
      <c r="J6" s="422"/>
      <c r="K6" s="422"/>
      <c r="L6" s="437" t="s">
        <v>283</v>
      </c>
      <c r="M6" s="422" t="s">
        <v>86</v>
      </c>
      <c r="N6" s="422"/>
      <c r="O6" s="427" t="s">
        <v>317</v>
      </c>
      <c r="P6" s="410" t="s">
        <v>255</v>
      </c>
      <c r="Q6" s="422"/>
      <c r="R6" s="422"/>
      <c r="S6" s="460"/>
      <c r="T6" s="408" t="s">
        <v>81</v>
      </c>
      <c r="U6" s="410" t="s">
        <v>317</v>
      </c>
      <c r="V6" s="410" t="s">
        <v>255</v>
      </c>
      <c r="W6" s="397"/>
      <c r="X6" s="470" t="s">
        <v>154</v>
      </c>
      <c r="Y6" s="471"/>
      <c r="Z6" s="468" t="s">
        <v>175</v>
      </c>
      <c r="AA6" s="469"/>
      <c r="AB6" s="458"/>
      <c r="AC6" s="450"/>
      <c r="AD6" s="447"/>
      <c r="AE6" s="441"/>
    </row>
    <row r="7" spans="1:31" ht="16.5" customHeight="1">
      <c r="A7" s="443"/>
      <c r="B7" s="444"/>
      <c r="C7" s="433"/>
      <c r="D7" s="423"/>
      <c r="E7" s="423"/>
      <c r="F7" s="423"/>
      <c r="G7" s="423"/>
      <c r="H7" s="423"/>
      <c r="I7" s="423"/>
      <c r="J7" s="423"/>
      <c r="K7" s="423"/>
      <c r="L7" s="438"/>
      <c r="M7" s="423"/>
      <c r="N7" s="423"/>
      <c r="O7" s="428"/>
      <c r="P7" s="411"/>
      <c r="Q7" s="423"/>
      <c r="R7" s="423"/>
      <c r="S7" s="461"/>
      <c r="T7" s="409"/>
      <c r="U7" s="411"/>
      <c r="V7" s="411"/>
      <c r="W7" s="398"/>
      <c r="X7" s="389" t="s">
        <v>97</v>
      </c>
      <c r="Y7" s="173" t="s">
        <v>98</v>
      </c>
      <c r="Z7" s="11" t="s">
        <v>97</v>
      </c>
      <c r="AA7" s="392" t="s">
        <v>98</v>
      </c>
      <c r="AB7" s="459"/>
      <c r="AC7" s="451"/>
      <c r="AD7" s="448"/>
      <c r="AE7" s="443"/>
    </row>
    <row r="8" spans="1:31" ht="16.5" customHeight="1">
      <c r="A8" s="273"/>
      <c r="B8" s="298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3"/>
      <c r="AC8" s="213"/>
      <c r="AD8" s="282"/>
      <c r="AE8" s="283"/>
    </row>
    <row r="9" spans="1:31" ht="16.5" customHeight="1">
      <c r="A9" s="281"/>
      <c r="B9" s="274" t="s">
        <v>277</v>
      </c>
      <c r="C9" s="330">
        <v>9834</v>
      </c>
      <c r="D9" s="115">
        <v>4962</v>
      </c>
      <c r="E9" s="115">
        <v>4235</v>
      </c>
      <c r="F9" s="115">
        <v>689</v>
      </c>
      <c r="G9" s="115">
        <v>5</v>
      </c>
      <c r="H9" s="115">
        <v>1</v>
      </c>
      <c r="I9" s="115">
        <v>32</v>
      </c>
      <c r="J9" s="115">
        <v>0</v>
      </c>
      <c r="K9" s="115">
        <v>1896</v>
      </c>
      <c r="L9" s="115">
        <v>314</v>
      </c>
      <c r="M9" s="115">
        <v>239</v>
      </c>
      <c r="N9" s="115">
        <v>31</v>
      </c>
      <c r="O9" s="115">
        <v>1970</v>
      </c>
      <c r="P9" s="115">
        <v>10</v>
      </c>
      <c r="Q9" s="115">
        <v>135</v>
      </c>
      <c r="R9" s="115">
        <v>267</v>
      </c>
      <c r="S9" s="115">
        <v>10</v>
      </c>
      <c r="T9" s="115">
        <v>29</v>
      </c>
      <c r="U9" s="115">
        <v>23</v>
      </c>
      <c r="V9" s="115">
        <v>6</v>
      </c>
      <c r="W9" s="115">
        <v>311</v>
      </c>
      <c r="X9" s="115">
        <v>4611</v>
      </c>
      <c r="Y9" s="115">
        <v>693</v>
      </c>
      <c r="Z9" s="115">
        <v>342</v>
      </c>
      <c r="AA9" s="115">
        <v>15</v>
      </c>
      <c r="AB9" s="315">
        <v>50.457596095179994</v>
      </c>
      <c r="AC9" s="315">
        <v>20.429123449257677</v>
      </c>
      <c r="AD9" s="307" t="s">
        <v>277</v>
      </c>
      <c r="AE9" s="284"/>
    </row>
    <row r="10" spans="1:31" s="126" customFormat="1" ht="16.5" customHeight="1">
      <c r="A10" s="295"/>
      <c r="B10" s="275" t="s">
        <v>287</v>
      </c>
      <c r="C10" s="333">
        <f>C15+C35+C38+C43+C45+C48+C52+C56+C59+C62+C64</f>
        <v>9679</v>
      </c>
      <c r="D10" s="316">
        <f aca="true" t="shared" si="0" ref="D10:AA10">D15+D35+D38+D43+D45+D48+D52+D56+D59+D62+D64</f>
        <v>4974</v>
      </c>
      <c r="E10" s="316">
        <f t="shared" si="0"/>
        <v>4156</v>
      </c>
      <c r="F10" s="316">
        <f t="shared" si="0"/>
        <v>772</v>
      </c>
      <c r="G10" s="316">
        <f t="shared" si="0"/>
        <v>4</v>
      </c>
      <c r="H10" s="316">
        <f t="shared" si="0"/>
        <v>0</v>
      </c>
      <c r="I10" s="316">
        <f t="shared" si="0"/>
        <v>42</v>
      </c>
      <c r="J10" s="316">
        <f t="shared" si="0"/>
        <v>0</v>
      </c>
      <c r="K10" s="316">
        <f t="shared" si="0"/>
        <v>1939</v>
      </c>
      <c r="L10" s="316">
        <f t="shared" si="0"/>
        <v>205</v>
      </c>
      <c r="M10" s="316">
        <f t="shared" si="0"/>
        <v>263</v>
      </c>
      <c r="N10" s="316">
        <f t="shared" si="0"/>
        <v>19</v>
      </c>
      <c r="O10" s="316">
        <f t="shared" si="0"/>
        <v>1822</v>
      </c>
      <c r="P10" s="316">
        <f t="shared" si="0"/>
        <v>21</v>
      </c>
      <c r="Q10" s="316">
        <f t="shared" si="0"/>
        <v>190</v>
      </c>
      <c r="R10" s="316">
        <f t="shared" si="0"/>
        <v>245</v>
      </c>
      <c r="S10" s="316">
        <f t="shared" si="0"/>
        <v>1</v>
      </c>
      <c r="T10" s="316">
        <f t="shared" si="0"/>
        <v>20</v>
      </c>
      <c r="U10" s="316">
        <f t="shared" si="0"/>
        <v>18</v>
      </c>
      <c r="V10" s="316">
        <f t="shared" si="0"/>
        <v>2</v>
      </c>
      <c r="W10" s="316">
        <f t="shared" si="0"/>
        <v>269</v>
      </c>
      <c r="X10" s="316">
        <f t="shared" si="0"/>
        <v>4576</v>
      </c>
      <c r="Y10" s="316">
        <f t="shared" si="0"/>
        <v>804</v>
      </c>
      <c r="Z10" s="316">
        <f t="shared" si="0"/>
        <v>376</v>
      </c>
      <c r="AA10" s="316">
        <f t="shared" si="0"/>
        <v>4</v>
      </c>
      <c r="AB10" s="317">
        <f>D10/C10*100</f>
        <v>51.389606364293826</v>
      </c>
      <c r="AC10" s="317">
        <f>(O10+P10+T10)/C10*100</f>
        <v>19.24785618349003</v>
      </c>
      <c r="AD10" s="308" t="s">
        <v>287</v>
      </c>
      <c r="AE10" s="285"/>
    </row>
    <row r="11" spans="1:31" s="157" customFormat="1" ht="16.5" customHeight="1">
      <c r="A11" s="299"/>
      <c r="B11" s="300"/>
      <c r="C11" s="334"/>
      <c r="D11" s="335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318"/>
      <c r="AC11" s="319"/>
      <c r="AD11" s="329"/>
      <c r="AE11" s="309"/>
    </row>
    <row r="12" spans="1:31" ht="16.5" customHeight="1">
      <c r="A12" s="273"/>
      <c r="B12" s="301" t="s">
        <v>83</v>
      </c>
      <c r="C12" s="19">
        <v>7094</v>
      </c>
      <c r="D12" s="19">
        <f>SUM(E12:J12)</f>
        <v>3517</v>
      </c>
      <c r="E12" s="19">
        <v>2904</v>
      </c>
      <c r="F12" s="19">
        <v>569</v>
      </c>
      <c r="G12" s="19">
        <v>2</v>
      </c>
      <c r="H12" s="19">
        <v>0</v>
      </c>
      <c r="I12" s="19">
        <v>42</v>
      </c>
      <c r="J12" s="19">
        <v>0</v>
      </c>
      <c r="K12" s="19">
        <v>1369</v>
      </c>
      <c r="L12" s="464">
        <v>205</v>
      </c>
      <c r="M12" s="401">
        <v>263</v>
      </c>
      <c r="N12" s="19">
        <v>15</v>
      </c>
      <c r="O12" s="19">
        <v>1539</v>
      </c>
      <c r="P12" s="19">
        <v>6</v>
      </c>
      <c r="Q12" s="19">
        <v>80</v>
      </c>
      <c r="R12" s="19">
        <v>146</v>
      </c>
      <c r="S12" s="19">
        <v>1</v>
      </c>
      <c r="T12" s="19">
        <f>SUM(U12:V12)</f>
        <v>20</v>
      </c>
      <c r="U12" s="19">
        <v>18</v>
      </c>
      <c r="V12" s="19">
        <v>2</v>
      </c>
      <c r="W12" s="401">
        <v>269</v>
      </c>
      <c r="X12" s="19">
        <v>3274</v>
      </c>
      <c r="Y12" s="19">
        <v>596</v>
      </c>
      <c r="Z12" s="401">
        <v>376</v>
      </c>
      <c r="AA12" s="401">
        <v>4</v>
      </c>
      <c r="AB12" s="332">
        <f>D12/C12*100</f>
        <v>49.577107414716664</v>
      </c>
      <c r="AC12" s="332">
        <f>(O12+P12+T12)/C12*100</f>
        <v>22.0608965322808</v>
      </c>
      <c r="AD12" s="310" t="s">
        <v>88</v>
      </c>
      <c r="AE12" s="284"/>
    </row>
    <row r="13" spans="1:31" ht="16.5" customHeight="1">
      <c r="A13" s="273"/>
      <c r="B13" s="301" t="s">
        <v>84</v>
      </c>
      <c r="C13" s="19">
        <v>2585</v>
      </c>
      <c r="D13" s="19">
        <f>SUM(E13:J13)</f>
        <v>1457</v>
      </c>
      <c r="E13" s="19">
        <v>1252</v>
      </c>
      <c r="F13" s="19">
        <v>203</v>
      </c>
      <c r="G13" s="19">
        <v>2</v>
      </c>
      <c r="H13" s="19">
        <v>0</v>
      </c>
      <c r="I13" s="19">
        <v>0</v>
      </c>
      <c r="J13" s="19">
        <v>0</v>
      </c>
      <c r="K13" s="19">
        <v>570</v>
      </c>
      <c r="L13" s="464"/>
      <c r="M13" s="401"/>
      <c r="N13" s="19">
        <v>4</v>
      </c>
      <c r="O13" s="19">
        <v>283</v>
      </c>
      <c r="P13" s="19">
        <v>15</v>
      </c>
      <c r="Q13" s="19">
        <v>110</v>
      </c>
      <c r="R13" s="19">
        <v>99</v>
      </c>
      <c r="S13" s="19">
        <v>0</v>
      </c>
      <c r="T13" s="19">
        <f>SUM(U13:V13)</f>
        <v>0</v>
      </c>
      <c r="U13" s="19">
        <v>0</v>
      </c>
      <c r="V13" s="19">
        <v>0</v>
      </c>
      <c r="W13" s="401"/>
      <c r="X13" s="19">
        <v>1302</v>
      </c>
      <c r="Y13" s="19">
        <v>208</v>
      </c>
      <c r="Z13" s="401"/>
      <c r="AA13" s="401"/>
      <c r="AB13" s="332">
        <f>D13/C13*100</f>
        <v>56.36363636363636</v>
      </c>
      <c r="AC13" s="332">
        <f>(O13+P13+T13)/C13*100</f>
        <v>11.528046421663444</v>
      </c>
      <c r="AD13" s="310" t="s">
        <v>89</v>
      </c>
      <c r="AE13" s="284"/>
    </row>
    <row r="14" spans="1:31" s="182" customFormat="1" ht="16.5" customHeight="1">
      <c r="A14" s="276"/>
      <c r="B14" s="302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2"/>
      <c r="AC14" s="323"/>
      <c r="AD14" s="287"/>
      <c r="AE14" s="288"/>
    </row>
    <row r="15" spans="1:31" s="176" customFormat="1" ht="15.75" customHeight="1">
      <c r="A15" s="416" t="s">
        <v>224</v>
      </c>
      <c r="B15" s="420"/>
      <c r="C15" s="324">
        <f>SUM(C17:C34)</f>
        <v>8575</v>
      </c>
      <c r="D15" s="325">
        <f aca="true" t="shared" si="1" ref="D15:AA15">SUM(D17:D34)</f>
        <v>4706</v>
      </c>
      <c r="E15" s="325">
        <f t="shared" si="1"/>
        <v>3997</v>
      </c>
      <c r="F15" s="325">
        <f t="shared" si="1"/>
        <v>663</v>
      </c>
      <c r="G15" s="325">
        <f t="shared" si="1"/>
        <v>4</v>
      </c>
      <c r="H15" s="325">
        <f t="shared" si="1"/>
        <v>0</v>
      </c>
      <c r="I15" s="325">
        <f t="shared" si="1"/>
        <v>42</v>
      </c>
      <c r="J15" s="325">
        <f t="shared" si="1"/>
        <v>0</v>
      </c>
      <c r="K15" s="325">
        <f t="shared" si="1"/>
        <v>1695</v>
      </c>
      <c r="L15" s="325">
        <f t="shared" si="1"/>
        <v>199</v>
      </c>
      <c r="M15" s="325">
        <f t="shared" si="1"/>
        <v>218</v>
      </c>
      <c r="N15" s="325">
        <f t="shared" si="1"/>
        <v>16</v>
      </c>
      <c r="O15" s="325">
        <f t="shared" si="1"/>
        <v>1326</v>
      </c>
      <c r="P15" s="325">
        <f t="shared" si="1"/>
        <v>20</v>
      </c>
      <c r="Q15" s="325">
        <f t="shared" si="1"/>
        <v>165</v>
      </c>
      <c r="R15" s="325">
        <f t="shared" si="1"/>
        <v>229</v>
      </c>
      <c r="S15" s="325">
        <f t="shared" si="1"/>
        <v>1</v>
      </c>
      <c r="T15" s="325">
        <f t="shared" si="1"/>
        <v>16</v>
      </c>
      <c r="U15" s="325">
        <f t="shared" si="1"/>
        <v>15</v>
      </c>
      <c r="V15" s="325">
        <f t="shared" si="1"/>
        <v>1</v>
      </c>
      <c r="W15" s="325">
        <f t="shared" si="1"/>
        <v>182</v>
      </c>
      <c r="X15" s="325">
        <f t="shared" si="1"/>
        <v>4415</v>
      </c>
      <c r="Y15" s="325">
        <f t="shared" si="1"/>
        <v>694</v>
      </c>
      <c r="Z15" s="325">
        <f t="shared" si="1"/>
        <v>372</v>
      </c>
      <c r="AA15" s="325">
        <f t="shared" si="1"/>
        <v>3</v>
      </c>
      <c r="AB15" s="381">
        <f>D15/C15*100</f>
        <v>54.880466472303205</v>
      </c>
      <c r="AC15" s="381">
        <f>(O15+P15+T15)/C15*100</f>
        <v>15.88338192419825</v>
      </c>
      <c r="AD15" s="412" t="s">
        <v>224</v>
      </c>
      <c r="AE15" s="418"/>
    </row>
    <row r="16" spans="1:31" s="176" customFormat="1" ht="15.75" customHeight="1">
      <c r="A16" s="290"/>
      <c r="B16" s="277" t="s">
        <v>162</v>
      </c>
      <c r="C16" s="324">
        <f>SUM(C17:C21)</f>
        <v>5157</v>
      </c>
      <c r="D16" s="325">
        <f aca="true" t="shared" si="2" ref="D16:AA16">SUM(D17:D21)</f>
        <v>3127</v>
      </c>
      <c r="E16" s="325">
        <f t="shared" si="2"/>
        <v>2790</v>
      </c>
      <c r="F16" s="325">
        <f t="shared" si="2"/>
        <v>335</v>
      </c>
      <c r="G16" s="325">
        <f t="shared" si="2"/>
        <v>2</v>
      </c>
      <c r="H16" s="325">
        <f t="shared" si="2"/>
        <v>0</v>
      </c>
      <c r="I16" s="325">
        <f t="shared" si="2"/>
        <v>0</v>
      </c>
      <c r="J16" s="325">
        <f t="shared" si="2"/>
        <v>0</v>
      </c>
      <c r="K16" s="325">
        <f t="shared" si="2"/>
        <v>899</v>
      </c>
      <c r="L16" s="325">
        <f t="shared" si="2"/>
        <v>127</v>
      </c>
      <c r="M16" s="325">
        <f t="shared" si="2"/>
        <v>167</v>
      </c>
      <c r="N16" s="325">
        <f t="shared" si="2"/>
        <v>7</v>
      </c>
      <c r="O16" s="325">
        <f t="shared" si="2"/>
        <v>511</v>
      </c>
      <c r="P16" s="325">
        <f t="shared" si="2"/>
        <v>15</v>
      </c>
      <c r="Q16" s="325">
        <f t="shared" si="2"/>
        <v>121</v>
      </c>
      <c r="R16" s="325">
        <f t="shared" si="2"/>
        <v>182</v>
      </c>
      <c r="S16" s="325">
        <f t="shared" si="2"/>
        <v>1</v>
      </c>
      <c r="T16" s="325">
        <f t="shared" si="2"/>
        <v>0</v>
      </c>
      <c r="U16" s="325">
        <f t="shared" si="2"/>
        <v>0</v>
      </c>
      <c r="V16" s="325">
        <f t="shared" si="2"/>
        <v>0</v>
      </c>
      <c r="W16" s="325">
        <f t="shared" si="2"/>
        <v>78</v>
      </c>
      <c r="X16" s="325">
        <f t="shared" si="2"/>
        <v>3141</v>
      </c>
      <c r="Y16" s="325">
        <f t="shared" si="2"/>
        <v>343</v>
      </c>
      <c r="Z16" s="325">
        <f t="shared" si="2"/>
        <v>345</v>
      </c>
      <c r="AA16" s="325">
        <f t="shared" si="2"/>
        <v>2</v>
      </c>
      <c r="AB16" s="381">
        <f>D16/C16*100</f>
        <v>60.636028698855924</v>
      </c>
      <c r="AC16" s="381">
        <f>(O16+P16+T16)/C16*100</f>
        <v>10.199728524335855</v>
      </c>
      <c r="AD16" s="289" t="s">
        <v>162</v>
      </c>
      <c r="AE16" s="290"/>
    </row>
    <row r="17" spans="1:31" s="177" customFormat="1" ht="15.75" customHeight="1">
      <c r="A17" s="296"/>
      <c r="B17" s="278" t="s">
        <v>27</v>
      </c>
      <c r="C17" s="327">
        <f aca="true" t="shared" si="3" ref="C17:C33">D17+K17+L17+M17+N17+O17+P17+Q17+R17+S17</f>
        <v>1840</v>
      </c>
      <c r="D17" s="327">
        <f>SUM(E17:J17)</f>
        <v>1015</v>
      </c>
      <c r="E17" s="327">
        <v>887</v>
      </c>
      <c r="F17" s="327">
        <v>126</v>
      </c>
      <c r="G17" s="327">
        <v>2</v>
      </c>
      <c r="H17" s="327">
        <v>0</v>
      </c>
      <c r="I17" s="327">
        <v>0</v>
      </c>
      <c r="J17" s="327">
        <v>0</v>
      </c>
      <c r="K17" s="327">
        <v>341</v>
      </c>
      <c r="L17" s="327">
        <v>36</v>
      </c>
      <c r="M17" s="327">
        <v>70</v>
      </c>
      <c r="N17" s="327">
        <v>3</v>
      </c>
      <c r="O17" s="327">
        <v>206</v>
      </c>
      <c r="P17" s="327">
        <v>14</v>
      </c>
      <c r="Q17" s="327">
        <v>86</v>
      </c>
      <c r="R17" s="327">
        <v>69</v>
      </c>
      <c r="S17" s="327">
        <v>0</v>
      </c>
      <c r="T17" s="327">
        <f>SUM(U17:V17)</f>
        <v>0</v>
      </c>
      <c r="U17" s="327">
        <v>0</v>
      </c>
      <c r="V17" s="327">
        <v>0</v>
      </c>
      <c r="W17" s="327">
        <v>47</v>
      </c>
      <c r="X17" s="327">
        <v>1023</v>
      </c>
      <c r="Y17" s="327">
        <v>130</v>
      </c>
      <c r="Z17" s="327">
        <v>158</v>
      </c>
      <c r="AA17" s="327">
        <v>1</v>
      </c>
      <c r="AB17" s="382">
        <f aca="true" t="shared" si="4" ref="AB17:AB65">D17/C17*100</f>
        <v>55.16304347826087</v>
      </c>
      <c r="AC17" s="382">
        <f aca="true" t="shared" si="5" ref="AC17:AC65">(O17+P17+T17)/C17*100</f>
        <v>11.956521739130435</v>
      </c>
      <c r="AD17" s="291" t="s">
        <v>27</v>
      </c>
      <c r="AE17" s="292"/>
    </row>
    <row r="18" spans="1:31" s="177" customFormat="1" ht="15.75" customHeight="1">
      <c r="A18" s="296"/>
      <c r="B18" s="278" t="s">
        <v>28</v>
      </c>
      <c r="C18" s="327">
        <f t="shared" si="3"/>
        <v>604</v>
      </c>
      <c r="D18" s="327">
        <f aca="true" t="shared" si="6" ref="D18:D33">SUM(E18:J18)</f>
        <v>402</v>
      </c>
      <c r="E18" s="327">
        <v>377</v>
      </c>
      <c r="F18" s="327">
        <v>25</v>
      </c>
      <c r="G18" s="327">
        <v>0</v>
      </c>
      <c r="H18" s="327">
        <v>0</v>
      </c>
      <c r="I18" s="327">
        <v>0</v>
      </c>
      <c r="J18" s="327">
        <v>0</v>
      </c>
      <c r="K18" s="327">
        <v>89</v>
      </c>
      <c r="L18" s="327">
        <v>5</v>
      </c>
      <c r="M18" s="327">
        <v>18</v>
      </c>
      <c r="N18" s="327">
        <v>0</v>
      </c>
      <c r="O18" s="327">
        <v>55</v>
      </c>
      <c r="P18" s="327">
        <v>0</v>
      </c>
      <c r="Q18" s="327">
        <v>7</v>
      </c>
      <c r="R18" s="327">
        <v>28</v>
      </c>
      <c r="S18" s="327">
        <v>0</v>
      </c>
      <c r="T18" s="327">
        <f aca="true" t="shared" si="7" ref="T18:T33">SUM(U18:V18)</f>
        <v>0</v>
      </c>
      <c r="U18" s="327">
        <v>0</v>
      </c>
      <c r="V18" s="327">
        <v>0</v>
      </c>
      <c r="W18" s="327">
        <v>7</v>
      </c>
      <c r="X18" s="327">
        <v>407</v>
      </c>
      <c r="Y18" s="327">
        <v>25</v>
      </c>
      <c r="Z18" s="327">
        <v>43</v>
      </c>
      <c r="AA18" s="327">
        <v>1</v>
      </c>
      <c r="AB18" s="382">
        <f t="shared" si="4"/>
        <v>66.55629139072848</v>
      </c>
      <c r="AC18" s="382">
        <f t="shared" si="5"/>
        <v>9.105960264900661</v>
      </c>
      <c r="AD18" s="291" t="s">
        <v>28</v>
      </c>
      <c r="AE18" s="292"/>
    </row>
    <row r="19" spans="1:31" s="177" customFormat="1" ht="15.75" customHeight="1">
      <c r="A19" s="296"/>
      <c r="B19" s="278" t="s">
        <v>29</v>
      </c>
      <c r="C19" s="327">
        <f t="shared" si="3"/>
        <v>921</v>
      </c>
      <c r="D19" s="327">
        <f t="shared" si="6"/>
        <v>548</v>
      </c>
      <c r="E19" s="327">
        <v>474</v>
      </c>
      <c r="F19" s="327">
        <v>74</v>
      </c>
      <c r="G19" s="327">
        <v>0</v>
      </c>
      <c r="H19" s="327">
        <v>0</v>
      </c>
      <c r="I19" s="327">
        <v>0</v>
      </c>
      <c r="J19" s="327">
        <v>0</v>
      </c>
      <c r="K19" s="327">
        <v>161</v>
      </c>
      <c r="L19" s="327">
        <v>60</v>
      </c>
      <c r="M19" s="327">
        <v>41</v>
      </c>
      <c r="N19" s="327">
        <v>2</v>
      </c>
      <c r="O19" s="327">
        <v>53</v>
      </c>
      <c r="P19" s="327">
        <v>1</v>
      </c>
      <c r="Q19" s="327">
        <v>9</v>
      </c>
      <c r="R19" s="327">
        <v>46</v>
      </c>
      <c r="S19" s="327">
        <v>0</v>
      </c>
      <c r="T19" s="327">
        <f t="shared" si="7"/>
        <v>0</v>
      </c>
      <c r="U19" s="327">
        <v>0</v>
      </c>
      <c r="V19" s="327">
        <v>0</v>
      </c>
      <c r="W19" s="327">
        <v>4</v>
      </c>
      <c r="X19" s="327">
        <v>588</v>
      </c>
      <c r="Y19" s="327">
        <v>74</v>
      </c>
      <c r="Z19" s="327">
        <v>98</v>
      </c>
      <c r="AA19" s="327">
        <v>0</v>
      </c>
      <c r="AB19" s="382">
        <f t="shared" si="4"/>
        <v>59.50054288816504</v>
      </c>
      <c r="AC19" s="382">
        <f t="shared" si="5"/>
        <v>5.863192182410423</v>
      </c>
      <c r="AD19" s="291" t="s">
        <v>29</v>
      </c>
      <c r="AE19" s="292"/>
    </row>
    <row r="20" spans="1:31" s="177" customFormat="1" ht="15.75" customHeight="1">
      <c r="A20" s="296"/>
      <c r="B20" s="278" t="s">
        <v>30</v>
      </c>
      <c r="C20" s="327">
        <f t="shared" si="3"/>
        <v>701</v>
      </c>
      <c r="D20" s="327">
        <f t="shared" si="6"/>
        <v>531</v>
      </c>
      <c r="E20" s="327">
        <v>493</v>
      </c>
      <c r="F20" s="327">
        <v>38</v>
      </c>
      <c r="G20" s="327">
        <v>0</v>
      </c>
      <c r="H20" s="327">
        <v>0</v>
      </c>
      <c r="I20" s="327">
        <v>0</v>
      </c>
      <c r="J20" s="327">
        <v>0</v>
      </c>
      <c r="K20" s="327">
        <v>112</v>
      </c>
      <c r="L20" s="327">
        <v>5</v>
      </c>
      <c r="M20" s="327">
        <v>6</v>
      </c>
      <c r="N20" s="327">
        <v>0</v>
      </c>
      <c r="O20" s="327">
        <v>29</v>
      </c>
      <c r="P20" s="327">
        <v>0</v>
      </c>
      <c r="Q20" s="327">
        <v>0</v>
      </c>
      <c r="R20" s="327">
        <v>17</v>
      </c>
      <c r="S20" s="327">
        <v>1</v>
      </c>
      <c r="T20" s="327">
        <f t="shared" si="7"/>
        <v>0</v>
      </c>
      <c r="U20" s="327">
        <v>0</v>
      </c>
      <c r="V20" s="327">
        <v>0</v>
      </c>
      <c r="W20" s="327">
        <v>2</v>
      </c>
      <c r="X20" s="327">
        <v>514</v>
      </c>
      <c r="Y20" s="327">
        <v>41</v>
      </c>
      <c r="Z20" s="327">
        <v>23</v>
      </c>
      <c r="AA20" s="327">
        <v>0</v>
      </c>
      <c r="AB20" s="382">
        <f t="shared" si="4"/>
        <v>75.74893009985735</v>
      </c>
      <c r="AC20" s="382">
        <f t="shared" si="5"/>
        <v>4.136947218259629</v>
      </c>
      <c r="AD20" s="291" t="s">
        <v>30</v>
      </c>
      <c r="AE20" s="292"/>
    </row>
    <row r="21" spans="1:31" s="177" customFormat="1" ht="15.75" customHeight="1">
      <c r="A21" s="296"/>
      <c r="B21" s="278" t="s">
        <v>31</v>
      </c>
      <c r="C21" s="327">
        <f t="shared" si="3"/>
        <v>1091</v>
      </c>
      <c r="D21" s="327">
        <f t="shared" si="6"/>
        <v>631</v>
      </c>
      <c r="E21" s="327">
        <v>559</v>
      </c>
      <c r="F21" s="327">
        <v>72</v>
      </c>
      <c r="G21" s="327">
        <v>0</v>
      </c>
      <c r="H21" s="327">
        <v>0</v>
      </c>
      <c r="I21" s="327">
        <v>0</v>
      </c>
      <c r="J21" s="327">
        <v>0</v>
      </c>
      <c r="K21" s="327">
        <v>196</v>
      </c>
      <c r="L21" s="327">
        <v>21</v>
      </c>
      <c r="M21" s="327">
        <v>32</v>
      </c>
      <c r="N21" s="327">
        <v>2</v>
      </c>
      <c r="O21" s="327">
        <v>168</v>
      </c>
      <c r="P21" s="327">
        <v>0</v>
      </c>
      <c r="Q21" s="327">
        <v>19</v>
      </c>
      <c r="R21" s="327">
        <v>22</v>
      </c>
      <c r="S21" s="327">
        <v>0</v>
      </c>
      <c r="T21" s="327">
        <f t="shared" si="7"/>
        <v>0</v>
      </c>
      <c r="U21" s="327">
        <v>0</v>
      </c>
      <c r="V21" s="327">
        <v>0</v>
      </c>
      <c r="W21" s="327">
        <v>18</v>
      </c>
      <c r="X21" s="327">
        <v>609</v>
      </c>
      <c r="Y21" s="327">
        <v>73</v>
      </c>
      <c r="Z21" s="327">
        <v>23</v>
      </c>
      <c r="AA21" s="327">
        <v>0</v>
      </c>
      <c r="AB21" s="382">
        <f t="shared" si="4"/>
        <v>57.83684692942255</v>
      </c>
      <c r="AC21" s="382">
        <f t="shared" si="5"/>
        <v>15.3987167736022</v>
      </c>
      <c r="AD21" s="291" t="s">
        <v>31</v>
      </c>
      <c r="AE21" s="292"/>
    </row>
    <row r="22" spans="1:31" s="177" customFormat="1" ht="15.75" customHeight="1">
      <c r="A22" s="296"/>
      <c r="B22" s="279" t="s">
        <v>32</v>
      </c>
      <c r="C22" s="327">
        <f t="shared" si="3"/>
        <v>661</v>
      </c>
      <c r="D22" s="327">
        <f t="shared" si="6"/>
        <v>263</v>
      </c>
      <c r="E22" s="327">
        <v>207</v>
      </c>
      <c r="F22" s="327">
        <v>55</v>
      </c>
      <c r="G22" s="327">
        <v>0</v>
      </c>
      <c r="H22" s="327">
        <v>0</v>
      </c>
      <c r="I22" s="327">
        <v>1</v>
      </c>
      <c r="J22" s="327">
        <v>0</v>
      </c>
      <c r="K22" s="327">
        <v>141</v>
      </c>
      <c r="L22" s="327">
        <v>2</v>
      </c>
      <c r="M22" s="327">
        <v>20</v>
      </c>
      <c r="N22" s="327">
        <v>4</v>
      </c>
      <c r="O22" s="327">
        <v>207</v>
      </c>
      <c r="P22" s="327">
        <v>2</v>
      </c>
      <c r="Q22" s="327">
        <v>13</v>
      </c>
      <c r="R22" s="327">
        <v>9</v>
      </c>
      <c r="S22" s="327">
        <v>0</v>
      </c>
      <c r="T22" s="327">
        <f t="shared" si="7"/>
        <v>7</v>
      </c>
      <c r="U22" s="327">
        <v>6</v>
      </c>
      <c r="V22" s="327">
        <v>1</v>
      </c>
      <c r="W22" s="327">
        <v>16</v>
      </c>
      <c r="X22" s="327">
        <v>218</v>
      </c>
      <c r="Y22" s="327">
        <v>58</v>
      </c>
      <c r="Z22" s="327">
        <v>10</v>
      </c>
      <c r="AA22" s="327">
        <v>1</v>
      </c>
      <c r="AB22" s="382">
        <f t="shared" si="4"/>
        <v>39.78819969742814</v>
      </c>
      <c r="AC22" s="382">
        <f t="shared" si="5"/>
        <v>32.677760968229954</v>
      </c>
      <c r="AD22" s="293" t="s">
        <v>32</v>
      </c>
      <c r="AE22" s="292"/>
    </row>
    <row r="23" spans="1:31" s="177" customFormat="1" ht="15.75" customHeight="1">
      <c r="A23" s="296"/>
      <c r="B23" s="279" t="s">
        <v>163</v>
      </c>
      <c r="C23" s="327">
        <f t="shared" si="3"/>
        <v>238</v>
      </c>
      <c r="D23" s="327">
        <f t="shared" si="6"/>
        <v>99</v>
      </c>
      <c r="E23" s="327">
        <v>55</v>
      </c>
      <c r="F23" s="327">
        <v>44</v>
      </c>
      <c r="G23" s="327">
        <v>0</v>
      </c>
      <c r="H23" s="327">
        <v>0</v>
      </c>
      <c r="I23" s="327">
        <v>0</v>
      </c>
      <c r="J23" s="327">
        <v>0</v>
      </c>
      <c r="K23" s="327">
        <v>63</v>
      </c>
      <c r="L23" s="327">
        <v>0</v>
      </c>
      <c r="M23" s="327">
        <v>0</v>
      </c>
      <c r="N23" s="327">
        <v>0</v>
      </c>
      <c r="O23" s="327">
        <v>68</v>
      </c>
      <c r="P23" s="327">
        <v>0</v>
      </c>
      <c r="Q23" s="327">
        <v>6</v>
      </c>
      <c r="R23" s="327">
        <v>2</v>
      </c>
      <c r="S23" s="327">
        <v>0</v>
      </c>
      <c r="T23" s="327">
        <f t="shared" si="7"/>
        <v>0</v>
      </c>
      <c r="U23" s="327">
        <v>0</v>
      </c>
      <c r="V23" s="327">
        <v>0</v>
      </c>
      <c r="W23" s="327">
        <v>13</v>
      </c>
      <c r="X23" s="327">
        <v>55</v>
      </c>
      <c r="Y23" s="327">
        <v>44</v>
      </c>
      <c r="Z23" s="327">
        <v>0</v>
      </c>
      <c r="AA23" s="327">
        <v>0</v>
      </c>
      <c r="AB23" s="382">
        <f t="shared" si="4"/>
        <v>41.596638655462186</v>
      </c>
      <c r="AC23" s="382">
        <f t="shared" si="5"/>
        <v>28.57142857142857</v>
      </c>
      <c r="AD23" s="293" t="s">
        <v>163</v>
      </c>
      <c r="AE23" s="292"/>
    </row>
    <row r="24" spans="1:31" s="177" customFormat="1" ht="15.75" customHeight="1">
      <c r="A24" s="296"/>
      <c r="B24" s="279" t="s">
        <v>33</v>
      </c>
      <c r="C24" s="327">
        <f>D24+K24+L24+M24+N24+O24+P24+Q24+R24+S24</f>
        <v>277</v>
      </c>
      <c r="D24" s="327">
        <f t="shared" si="6"/>
        <v>106</v>
      </c>
      <c r="E24" s="327">
        <v>76</v>
      </c>
      <c r="F24" s="327">
        <v>29</v>
      </c>
      <c r="G24" s="327">
        <v>0</v>
      </c>
      <c r="H24" s="327">
        <v>0</v>
      </c>
      <c r="I24" s="327">
        <v>1</v>
      </c>
      <c r="J24" s="327">
        <v>0</v>
      </c>
      <c r="K24" s="327">
        <v>86</v>
      </c>
      <c r="L24" s="327">
        <v>1</v>
      </c>
      <c r="M24" s="327">
        <v>6</v>
      </c>
      <c r="N24" s="327">
        <v>3</v>
      </c>
      <c r="O24" s="327">
        <v>69</v>
      </c>
      <c r="P24" s="327">
        <v>0</v>
      </c>
      <c r="Q24" s="327">
        <v>2</v>
      </c>
      <c r="R24" s="327">
        <v>4</v>
      </c>
      <c r="S24" s="327">
        <v>0</v>
      </c>
      <c r="T24" s="327">
        <f t="shared" si="7"/>
        <v>0</v>
      </c>
      <c r="U24" s="327">
        <v>0</v>
      </c>
      <c r="V24" s="327">
        <v>0</v>
      </c>
      <c r="W24" s="327">
        <v>20</v>
      </c>
      <c r="X24" s="327">
        <v>77</v>
      </c>
      <c r="Y24" s="327">
        <v>29</v>
      </c>
      <c r="Z24" s="327">
        <v>2</v>
      </c>
      <c r="AA24" s="327">
        <v>0</v>
      </c>
      <c r="AB24" s="382">
        <f t="shared" si="4"/>
        <v>38.26714801444043</v>
      </c>
      <c r="AC24" s="382">
        <f t="shared" si="5"/>
        <v>24.90974729241877</v>
      </c>
      <c r="AD24" s="293" t="s">
        <v>33</v>
      </c>
      <c r="AE24" s="292"/>
    </row>
    <row r="25" spans="1:31" s="177" customFormat="1" ht="15.75" customHeight="1">
      <c r="A25" s="296"/>
      <c r="B25" s="279" t="s">
        <v>34</v>
      </c>
      <c r="C25" s="327">
        <f t="shared" si="3"/>
        <v>190</v>
      </c>
      <c r="D25" s="327">
        <f t="shared" si="6"/>
        <v>137</v>
      </c>
      <c r="E25" s="327">
        <v>89</v>
      </c>
      <c r="F25" s="327">
        <v>8</v>
      </c>
      <c r="G25" s="327">
        <v>0</v>
      </c>
      <c r="H25" s="327">
        <v>0</v>
      </c>
      <c r="I25" s="327">
        <v>40</v>
      </c>
      <c r="J25" s="327">
        <v>0</v>
      </c>
      <c r="K25" s="327">
        <v>23</v>
      </c>
      <c r="L25" s="327">
        <v>4</v>
      </c>
      <c r="M25" s="327">
        <v>1</v>
      </c>
      <c r="N25" s="327">
        <v>1</v>
      </c>
      <c r="O25" s="327">
        <v>23</v>
      </c>
      <c r="P25" s="327">
        <v>0</v>
      </c>
      <c r="Q25" s="327">
        <v>0</v>
      </c>
      <c r="R25" s="327">
        <v>1</v>
      </c>
      <c r="S25" s="327">
        <v>0</v>
      </c>
      <c r="T25" s="327">
        <f t="shared" si="7"/>
        <v>0</v>
      </c>
      <c r="U25" s="327">
        <v>0</v>
      </c>
      <c r="V25" s="327">
        <v>0</v>
      </c>
      <c r="W25" s="327">
        <v>11</v>
      </c>
      <c r="X25" s="327">
        <v>89</v>
      </c>
      <c r="Y25" s="327">
        <v>8</v>
      </c>
      <c r="Z25" s="327">
        <v>0</v>
      </c>
      <c r="AA25" s="327">
        <v>0</v>
      </c>
      <c r="AB25" s="382">
        <f t="shared" si="4"/>
        <v>72.10526315789474</v>
      </c>
      <c r="AC25" s="382">
        <f t="shared" si="5"/>
        <v>12.105263157894736</v>
      </c>
      <c r="AD25" s="293" t="s">
        <v>34</v>
      </c>
      <c r="AE25" s="292"/>
    </row>
    <row r="26" spans="1:31" s="177" customFormat="1" ht="15.75" customHeight="1">
      <c r="A26" s="296"/>
      <c r="B26" s="279" t="s">
        <v>35</v>
      </c>
      <c r="C26" s="327">
        <f t="shared" si="3"/>
        <v>238</v>
      </c>
      <c r="D26" s="327">
        <f t="shared" si="6"/>
        <v>99</v>
      </c>
      <c r="E26" s="327">
        <v>70</v>
      </c>
      <c r="F26" s="327">
        <v>29</v>
      </c>
      <c r="G26" s="327">
        <v>0</v>
      </c>
      <c r="H26" s="327">
        <v>0</v>
      </c>
      <c r="I26" s="327">
        <v>0</v>
      </c>
      <c r="J26" s="327">
        <v>0</v>
      </c>
      <c r="K26" s="327">
        <v>21</v>
      </c>
      <c r="L26" s="327">
        <v>51</v>
      </c>
      <c r="M26" s="327">
        <v>0</v>
      </c>
      <c r="N26" s="327">
        <v>0</v>
      </c>
      <c r="O26" s="327">
        <v>62</v>
      </c>
      <c r="P26" s="327">
        <v>0</v>
      </c>
      <c r="Q26" s="327">
        <v>2</v>
      </c>
      <c r="R26" s="327">
        <v>3</v>
      </c>
      <c r="S26" s="327">
        <v>0</v>
      </c>
      <c r="T26" s="327">
        <f t="shared" si="7"/>
        <v>0</v>
      </c>
      <c r="U26" s="327">
        <v>0</v>
      </c>
      <c r="V26" s="327">
        <v>0</v>
      </c>
      <c r="W26" s="327">
        <v>13</v>
      </c>
      <c r="X26" s="327">
        <v>79</v>
      </c>
      <c r="Y26" s="327">
        <v>29</v>
      </c>
      <c r="Z26" s="327">
        <v>0</v>
      </c>
      <c r="AA26" s="327">
        <v>0</v>
      </c>
      <c r="AB26" s="382">
        <f t="shared" si="4"/>
        <v>41.596638655462186</v>
      </c>
      <c r="AC26" s="382">
        <f t="shared" si="5"/>
        <v>26.05042016806723</v>
      </c>
      <c r="AD26" s="293" t="s">
        <v>35</v>
      </c>
      <c r="AE26" s="292"/>
    </row>
    <row r="27" spans="1:31" s="177" customFormat="1" ht="15.75" customHeight="1">
      <c r="A27" s="296"/>
      <c r="B27" s="279" t="s">
        <v>36</v>
      </c>
      <c r="C27" s="327">
        <f t="shared" si="3"/>
        <v>80</v>
      </c>
      <c r="D27" s="327">
        <f t="shared" si="6"/>
        <v>53</v>
      </c>
      <c r="E27" s="327">
        <v>42</v>
      </c>
      <c r="F27" s="327">
        <v>11</v>
      </c>
      <c r="G27" s="327">
        <v>0</v>
      </c>
      <c r="H27" s="327">
        <v>0</v>
      </c>
      <c r="I27" s="327">
        <v>0</v>
      </c>
      <c r="J27" s="327">
        <v>0</v>
      </c>
      <c r="K27" s="327">
        <v>22</v>
      </c>
      <c r="L27" s="327">
        <v>0</v>
      </c>
      <c r="M27" s="327">
        <v>0</v>
      </c>
      <c r="N27" s="327">
        <v>0</v>
      </c>
      <c r="O27" s="327">
        <v>4</v>
      </c>
      <c r="P27" s="327">
        <v>0</v>
      </c>
      <c r="Q27" s="327">
        <v>0</v>
      </c>
      <c r="R27" s="327">
        <v>1</v>
      </c>
      <c r="S27" s="327">
        <v>0</v>
      </c>
      <c r="T27" s="327">
        <f t="shared" si="7"/>
        <v>0</v>
      </c>
      <c r="U27" s="327">
        <v>0</v>
      </c>
      <c r="V27" s="327">
        <v>0</v>
      </c>
      <c r="W27" s="327">
        <v>1</v>
      </c>
      <c r="X27" s="327">
        <v>43</v>
      </c>
      <c r="Y27" s="327">
        <v>11</v>
      </c>
      <c r="Z27" s="327">
        <v>0</v>
      </c>
      <c r="AA27" s="327">
        <v>0</v>
      </c>
      <c r="AB27" s="382">
        <f t="shared" si="4"/>
        <v>66.25</v>
      </c>
      <c r="AC27" s="382">
        <f t="shared" si="5"/>
        <v>5</v>
      </c>
      <c r="AD27" s="293" t="s">
        <v>36</v>
      </c>
      <c r="AE27" s="292"/>
    </row>
    <row r="28" spans="1:31" s="177" customFormat="1" ht="15.75" customHeight="1">
      <c r="A28" s="296"/>
      <c r="B28" s="279" t="s">
        <v>37</v>
      </c>
      <c r="C28" s="327">
        <f t="shared" si="3"/>
        <v>180</v>
      </c>
      <c r="D28" s="327">
        <f t="shared" si="6"/>
        <v>114</v>
      </c>
      <c r="E28" s="327">
        <v>104</v>
      </c>
      <c r="F28" s="327">
        <v>10</v>
      </c>
      <c r="G28" s="327">
        <v>0</v>
      </c>
      <c r="H28" s="327">
        <v>0</v>
      </c>
      <c r="I28" s="327">
        <v>0</v>
      </c>
      <c r="J28" s="327">
        <v>0</v>
      </c>
      <c r="K28" s="327">
        <v>25</v>
      </c>
      <c r="L28" s="327">
        <v>8</v>
      </c>
      <c r="M28" s="327">
        <v>0</v>
      </c>
      <c r="N28" s="327">
        <v>0</v>
      </c>
      <c r="O28" s="327">
        <v>20</v>
      </c>
      <c r="P28" s="327">
        <v>0</v>
      </c>
      <c r="Q28" s="327">
        <v>7</v>
      </c>
      <c r="R28" s="327">
        <v>6</v>
      </c>
      <c r="S28" s="327">
        <v>0</v>
      </c>
      <c r="T28" s="327">
        <f t="shared" si="7"/>
        <v>0</v>
      </c>
      <c r="U28" s="327">
        <v>0</v>
      </c>
      <c r="V28" s="327">
        <v>0</v>
      </c>
      <c r="W28" s="327">
        <v>1</v>
      </c>
      <c r="X28" s="327">
        <v>112</v>
      </c>
      <c r="Y28" s="327">
        <v>10</v>
      </c>
      <c r="Z28" s="327">
        <v>1</v>
      </c>
      <c r="AA28" s="327">
        <v>0</v>
      </c>
      <c r="AB28" s="382">
        <f t="shared" si="4"/>
        <v>63.33333333333333</v>
      </c>
      <c r="AC28" s="382">
        <f t="shared" si="5"/>
        <v>11.11111111111111</v>
      </c>
      <c r="AD28" s="293" t="s">
        <v>37</v>
      </c>
      <c r="AE28" s="292"/>
    </row>
    <row r="29" spans="1:31" s="177" customFormat="1" ht="15.75" customHeight="1">
      <c r="A29" s="296"/>
      <c r="B29" s="279" t="s">
        <v>38</v>
      </c>
      <c r="C29" s="327">
        <f t="shared" si="3"/>
        <v>204</v>
      </c>
      <c r="D29" s="327">
        <f t="shared" si="6"/>
        <v>75</v>
      </c>
      <c r="E29" s="327">
        <v>48</v>
      </c>
      <c r="F29" s="327">
        <v>27</v>
      </c>
      <c r="G29" s="327">
        <v>0</v>
      </c>
      <c r="H29" s="327">
        <v>0</v>
      </c>
      <c r="I29" s="327">
        <v>0</v>
      </c>
      <c r="J29" s="327">
        <v>0</v>
      </c>
      <c r="K29" s="327">
        <v>51</v>
      </c>
      <c r="L29" s="327">
        <v>0</v>
      </c>
      <c r="M29" s="327">
        <v>3</v>
      </c>
      <c r="N29" s="327">
        <v>0</v>
      </c>
      <c r="O29" s="327">
        <v>68</v>
      </c>
      <c r="P29" s="327">
        <v>1</v>
      </c>
      <c r="Q29" s="327">
        <v>1</v>
      </c>
      <c r="R29" s="327">
        <v>5</v>
      </c>
      <c r="S29" s="327">
        <v>0</v>
      </c>
      <c r="T29" s="327">
        <f t="shared" si="7"/>
        <v>0</v>
      </c>
      <c r="U29" s="327">
        <v>0</v>
      </c>
      <c r="V29" s="327">
        <v>0</v>
      </c>
      <c r="W29" s="327">
        <v>2</v>
      </c>
      <c r="X29" s="327">
        <v>77</v>
      </c>
      <c r="Y29" s="327">
        <v>44</v>
      </c>
      <c r="Z29" s="327">
        <v>0</v>
      </c>
      <c r="AA29" s="327">
        <v>0</v>
      </c>
      <c r="AB29" s="382">
        <f t="shared" si="4"/>
        <v>36.76470588235294</v>
      </c>
      <c r="AC29" s="382">
        <f t="shared" si="5"/>
        <v>33.82352941176471</v>
      </c>
      <c r="AD29" s="293" t="s">
        <v>38</v>
      </c>
      <c r="AE29" s="292"/>
    </row>
    <row r="30" spans="1:31" s="177" customFormat="1" ht="15.75" customHeight="1">
      <c r="A30" s="296"/>
      <c r="B30" s="279" t="s">
        <v>74</v>
      </c>
      <c r="C30" s="327">
        <f t="shared" si="3"/>
        <v>246</v>
      </c>
      <c r="D30" s="327">
        <f t="shared" si="6"/>
        <v>91</v>
      </c>
      <c r="E30" s="327">
        <v>73</v>
      </c>
      <c r="F30" s="327">
        <v>18</v>
      </c>
      <c r="G30" s="327">
        <v>0</v>
      </c>
      <c r="H30" s="327">
        <v>0</v>
      </c>
      <c r="I30" s="327">
        <v>0</v>
      </c>
      <c r="J30" s="327">
        <v>0</v>
      </c>
      <c r="K30" s="327">
        <v>76</v>
      </c>
      <c r="L30" s="327">
        <v>2</v>
      </c>
      <c r="M30" s="327">
        <v>4</v>
      </c>
      <c r="N30" s="327">
        <v>0</v>
      </c>
      <c r="O30" s="327">
        <v>71</v>
      </c>
      <c r="P30" s="327">
        <v>0</v>
      </c>
      <c r="Q30" s="327">
        <v>1</v>
      </c>
      <c r="R30" s="327">
        <v>1</v>
      </c>
      <c r="S30" s="327">
        <v>0</v>
      </c>
      <c r="T30" s="327">
        <f t="shared" si="7"/>
        <v>1</v>
      </c>
      <c r="U30" s="327">
        <v>1</v>
      </c>
      <c r="V30" s="327">
        <v>0</v>
      </c>
      <c r="W30" s="327">
        <v>3</v>
      </c>
      <c r="X30" s="327">
        <v>74</v>
      </c>
      <c r="Y30" s="327">
        <v>18</v>
      </c>
      <c r="Z30" s="327">
        <v>3</v>
      </c>
      <c r="AA30" s="327">
        <v>0</v>
      </c>
      <c r="AB30" s="382">
        <f t="shared" si="4"/>
        <v>36.99186991869919</v>
      </c>
      <c r="AC30" s="382">
        <f t="shared" si="5"/>
        <v>29.268292682926827</v>
      </c>
      <c r="AD30" s="293" t="s">
        <v>75</v>
      </c>
      <c r="AE30" s="292"/>
    </row>
    <row r="31" spans="1:31" s="177" customFormat="1" ht="15.75" customHeight="1">
      <c r="A31" s="296"/>
      <c r="B31" s="279" t="s">
        <v>76</v>
      </c>
      <c r="C31" s="327">
        <f t="shared" si="3"/>
        <v>243</v>
      </c>
      <c r="D31" s="327">
        <f t="shared" si="6"/>
        <v>97</v>
      </c>
      <c r="E31" s="327">
        <v>59</v>
      </c>
      <c r="F31" s="327">
        <v>37</v>
      </c>
      <c r="G31" s="327">
        <v>1</v>
      </c>
      <c r="H31" s="327">
        <v>0</v>
      </c>
      <c r="I31" s="327">
        <v>0</v>
      </c>
      <c r="J31" s="327">
        <v>0</v>
      </c>
      <c r="K31" s="327">
        <v>76</v>
      </c>
      <c r="L31" s="327">
        <v>2</v>
      </c>
      <c r="M31" s="327">
        <v>3</v>
      </c>
      <c r="N31" s="327">
        <v>0</v>
      </c>
      <c r="O31" s="327">
        <v>62</v>
      </c>
      <c r="P31" s="327">
        <v>2</v>
      </c>
      <c r="Q31" s="327">
        <v>0</v>
      </c>
      <c r="R31" s="327">
        <v>1</v>
      </c>
      <c r="S31" s="327">
        <v>0</v>
      </c>
      <c r="T31" s="327">
        <f t="shared" si="7"/>
        <v>0</v>
      </c>
      <c r="U31" s="327">
        <v>0</v>
      </c>
      <c r="V31" s="327">
        <v>0</v>
      </c>
      <c r="W31" s="327">
        <v>7</v>
      </c>
      <c r="X31" s="327">
        <v>59</v>
      </c>
      <c r="Y31" s="327">
        <v>37</v>
      </c>
      <c r="Z31" s="327">
        <v>0</v>
      </c>
      <c r="AA31" s="327">
        <v>0</v>
      </c>
      <c r="AB31" s="382">
        <f t="shared" si="4"/>
        <v>39.91769547325103</v>
      </c>
      <c r="AC31" s="382">
        <f t="shared" si="5"/>
        <v>26.337448559670783</v>
      </c>
      <c r="AD31" s="293" t="s">
        <v>77</v>
      </c>
      <c r="AE31" s="292"/>
    </row>
    <row r="32" spans="1:31" s="177" customFormat="1" ht="15.75" customHeight="1">
      <c r="A32" s="296"/>
      <c r="B32" s="279" t="s">
        <v>78</v>
      </c>
      <c r="C32" s="327">
        <f t="shared" si="3"/>
        <v>141</v>
      </c>
      <c r="D32" s="327">
        <f t="shared" si="6"/>
        <v>59</v>
      </c>
      <c r="E32" s="327">
        <v>43</v>
      </c>
      <c r="F32" s="327">
        <v>15</v>
      </c>
      <c r="G32" s="327">
        <v>1</v>
      </c>
      <c r="H32" s="327">
        <v>0</v>
      </c>
      <c r="I32" s="327">
        <v>0</v>
      </c>
      <c r="J32" s="327">
        <v>0</v>
      </c>
      <c r="K32" s="327">
        <v>53</v>
      </c>
      <c r="L32" s="327">
        <v>0</v>
      </c>
      <c r="M32" s="327">
        <v>2</v>
      </c>
      <c r="N32" s="327">
        <v>0</v>
      </c>
      <c r="O32" s="327">
        <v>18</v>
      </c>
      <c r="P32" s="327">
        <v>0</v>
      </c>
      <c r="Q32" s="327">
        <v>6</v>
      </c>
      <c r="R32" s="327">
        <v>3</v>
      </c>
      <c r="S32" s="327">
        <v>0</v>
      </c>
      <c r="T32" s="327">
        <f t="shared" si="7"/>
        <v>0</v>
      </c>
      <c r="U32" s="327">
        <v>0</v>
      </c>
      <c r="V32" s="327">
        <v>0</v>
      </c>
      <c r="W32" s="327">
        <v>2</v>
      </c>
      <c r="X32" s="327">
        <v>44</v>
      </c>
      <c r="Y32" s="327">
        <v>15</v>
      </c>
      <c r="Z32" s="327">
        <v>3</v>
      </c>
      <c r="AA32" s="327">
        <v>0</v>
      </c>
      <c r="AB32" s="382">
        <f t="shared" si="4"/>
        <v>41.843971631205676</v>
      </c>
      <c r="AC32" s="382">
        <f t="shared" si="5"/>
        <v>12.76595744680851</v>
      </c>
      <c r="AD32" s="293" t="s">
        <v>79</v>
      </c>
      <c r="AE32" s="292"/>
    </row>
    <row r="33" spans="1:31" s="177" customFormat="1" ht="15.75" customHeight="1">
      <c r="A33" s="296"/>
      <c r="B33" s="279" t="s">
        <v>208</v>
      </c>
      <c r="C33" s="327">
        <f t="shared" si="3"/>
        <v>565</v>
      </c>
      <c r="D33" s="327">
        <f t="shared" si="6"/>
        <v>277</v>
      </c>
      <c r="E33" s="327">
        <v>241</v>
      </c>
      <c r="F33" s="327">
        <v>36</v>
      </c>
      <c r="G33" s="327">
        <v>0</v>
      </c>
      <c r="H33" s="327">
        <v>0</v>
      </c>
      <c r="I33" s="327">
        <v>0</v>
      </c>
      <c r="J33" s="327">
        <v>0</v>
      </c>
      <c r="K33" s="327">
        <v>121</v>
      </c>
      <c r="L33" s="327">
        <v>2</v>
      </c>
      <c r="M33" s="327">
        <v>11</v>
      </c>
      <c r="N33" s="327">
        <v>1</v>
      </c>
      <c r="O33" s="327">
        <v>139</v>
      </c>
      <c r="P33" s="327">
        <v>0</v>
      </c>
      <c r="Q33" s="327">
        <v>6</v>
      </c>
      <c r="R33" s="327">
        <v>8</v>
      </c>
      <c r="S33" s="327">
        <v>0</v>
      </c>
      <c r="T33" s="327">
        <f t="shared" si="7"/>
        <v>8</v>
      </c>
      <c r="U33" s="327">
        <v>8</v>
      </c>
      <c r="V33" s="327">
        <v>0</v>
      </c>
      <c r="W33" s="327">
        <v>15</v>
      </c>
      <c r="X33" s="327">
        <v>244</v>
      </c>
      <c r="Y33" s="327">
        <v>37</v>
      </c>
      <c r="Z33" s="327">
        <v>7</v>
      </c>
      <c r="AA33" s="327">
        <v>0</v>
      </c>
      <c r="AB33" s="382">
        <f t="shared" si="4"/>
        <v>49.02654867256637</v>
      </c>
      <c r="AC33" s="382">
        <f t="shared" si="5"/>
        <v>26.017699115044245</v>
      </c>
      <c r="AD33" s="293" t="s">
        <v>208</v>
      </c>
      <c r="AE33" s="292"/>
    </row>
    <row r="34" spans="1:31" s="177" customFormat="1" ht="15.75" customHeight="1">
      <c r="A34" s="296"/>
      <c r="B34" s="279" t="s">
        <v>278</v>
      </c>
      <c r="C34" s="327">
        <f>D34+K34+L34+M34+N34+O34+P34+Q34+R34+S34</f>
        <v>155</v>
      </c>
      <c r="D34" s="327">
        <f>SUM(E34:J34)</f>
        <v>109</v>
      </c>
      <c r="E34" s="327">
        <v>100</v>
      </c>
      <c r="F34" s="327">
        <v>9</v>
      </c>
      <c r="G34" s="327">
        <v>0</v>
      </c>
      <c r="H34" s="327">
        <v>0</v>
      </c>
      <c r="I34" s="327">
        <v>0</v>
      </c>
      <c r="J34" s="327">
        <v>0</v>
      </c>
      <c r="K34" s="327">
        <v>38</v>
      </c>
      <c r="L34" s="327">
        <v>0</v>
      </c>
      <c r="M34" s="327">
        <v>1</v>
      </c>
      <c r="N34" s="327">
        <v>0</v>
      </c>
      <c r="O34" s="327">
        <v>4</v>
      </c>
      <c r="P34" s="327">
        <v>0</v>
      </c>
      <c r="Q34" s="327">
        <v>0</v>
      </c>
      <c r="R34" s="327">
        <v>3</v>
      </c>
      <c r="S34" s="327">
        <v>0</v>
      </c>
      <c r="T34" s="327">
        <f>SUM(U34:V34)</f>
        <v>0</v>
      </c>
      <c r="U34" s="327">
        <v>0</v>
      </c>
      <c r="V34" s="327">
        <v>0</v>
      </c>
      <c r="W34" s="327">
        <v>0</v>
      </c>
      <c r="X34" s="327">
        <v>103</v>
      </c>
      <c r="Y34" s="327">
        <v>11</v>
      </c>
      <c r="Z34" s="327">
        <v>1</v>
      </c>
      <c r="AA34" s="327">
        <v>0</v>
      </c>
      <c r="AB34" s="382">
        <f t="shared" si="4"/>
        <v>70.3225806451613</v>
      </c>
      <c r="AC34" s="382">
        <f t="shared" si="5"/>
        <v>2.5806451612903225</v>
      </c>
      <c r="AD34" s="293" t="s">
        <v>278</v>
      </c>
      <c r="AE34" s="292"/>
    </row>
    <row r="35" spans="1:31" s="176" customFormat="1" ht="19.5" customHeight="1">
      <c r="A35" s="417" t="s">
        <v>214</v>
      </c>
      <c r="B35" s="417"/>
      <c r="C35" s="324">
        <f>SUM(C36:C37)</f>
        <v>36</v>
      </c>
      <c r="D35" s="328">
        <f aca="true" t="shared" si="8" ref="D35:AA35">SUM(D36:D37)</f>
        <v>8</v>
      </c>
      <c r="E35" s="325">
        <f t="shared" si="8"/>
        <v>5</v>
      </c>
      <c r="F35" s="325">
        <f t="shared" si="8"/>
        <v>3</v>
      </c>
      <c r="G35" s="325">
        <f t="shared" si="8"/>
        <v>0</v>
      </c>
      <c r="H35" s="325">
        <f t="shared" si="8"/>
        <v>0</v>
      </c>
      <c r="I35" s="325">
        <f t="shared" si="8"/>
        <v>0</v>
      </c>
      <c r="J35" s="325">
        <f t="shared" si="8"/>
        <v>0</v>
      </c>
      <c r="K35" s="325">
        <f t="shared" si="8"/>
        <v>0</v>
      </c>
      <c r="L35" s="325">
        <f t="shared" si="8"/>
        <v>0</v>
      </c>
      <c r="M35" s="325">
        <f t="shared" si="8"/>
        <v>5</v>
      </c>
      <c r="N35" s="325">
        <f t="shared" si="8"/>
        <v>0</v>
      </c>
      <c r="O35" s="325">
        <f t="shared" si="8"/>
        <v>21</v>
      </c>
      <c r="P35" s="325">
        <f t="shared" si="8"/>
        <v>0</v>
      </c>
      <c r="Q35" s="325">
        <f t="shared" si="8"/>
        <v>2</v>
      </c>
      <c r="R35" s="325">
        <f t="shared" si="8"/>
        <v>0</v>
      </c>
      <c r="S35" s="325">
        <f t="shared" si="8"/>
        <v>0</v>
      </c>
      <c r="T35" s="328">
        <f t="shared" si="8"/>
        <v>1</v>
      </c>
      <c r="U35" s="325">
        <f t="shared" si="8"/>
        <v>1</v>
      </c>
      <c r="V35" s="325">
        <f t="shared" si="8"/>
        <v>0</v>
      </c>
      <c r="W35" s="325">
        <f t="shared" si="8"/>
        <v>5</v>
      </c>
      <c r="X35" s="325">
        <f t="shared" si="8"/>
        <v>5</v>
      </c>
      <c r="Y35" s="325">
        <f t="shared" si="8"/>
        <v>3</v>
      </c>
      <c r="Z35" s="325">
        <f t="shared" si="8"/>
        <v>0</v>
      </c>
      <c r="AA35" s="325">
        <f t="shared" si="8"/>
        <v>0</v>
      </c>
      <c r="AB35" s="381">
        <f t="shared" si="4"/>
        <v>22.22222222222222</v>
      </c>
      <c r="AC35" s="381">
        <f t="shared" si="5"/>
        <v>61.111111111111114</v>
      </c>
      <c r="AD35" s="412" t="s">
        <v>214</v>
      </c>
      <c r="AE35" s="413"/>
    </row>
    <row r="36" spans="1:31" s="177" customFormat="1" ht="15.75" customHeight="1">
      <c r="A36" s="296"/>
      <c r="B36" s="279" t="s">
        <v>39</v>
      </c>
      <c r="C36" s="327">
        <f>D36+K36+L36+M36+N36+O36+P36+Q36+R36+S36</f>
        <v>30</v>
      </c>
      <c r="D36" s="327">
        <f>SUM(E36:J36)</f>
        <v>8</v>
      </c>
      <c r="E36" s="327">
        <v>5</v>
      </c>
      <c r="F36" s="327">
        <v>3</v>
      </c>
      <c r="G36" s="327">
        <v>0</v>
      </c>
      <c r="H36" s="327">
        <v>0</v>
      </c>
      <c r="I36" s="327">
        <v>0</v>
      </c>
      <c r="J36" s="327">
        <v>0</v>
      </c>
      <c r="K36" s="327">
        <v>0</v>
      </c>
      <c r="L36" s="327">
        <v>0</v>
      </c>
      <c r="M36" s="327">
        <v>5</v>
      </c>
      <c r="N36" s="327">
        <v>0</v>
      </c>
      <c r="O36" s="327">
        <v>15</v>
      </c>
      <c r="P36" s="327">
        <v>0</v>
      </c>
      <c r="Q36" s="327">
        <v>2</v>
      </c>
      <c r="R36" s="327">
        <v>0</v>
      </c>
      <c r="S36" s="327">
        <v>0</v>
      </c>
      <c r="T36" s="327">
        <f>SUM(U36:V36)</f>
        <v>1</v>
      </c>
      <c r="U36" s="327">
        <v>1</v>
      </c>
      <c r="V36" s="327">
        <v>0</v>
      </c>
      <c r="W36" s="327">
        <v>4</v>
      </c>
      <c r="X36" s="327">
        <v>5</v>
      </c>
      <c r="Y36" s="327">
        <v>3</v>
      </c>
      <c r="Z36" s="327">
        <v>0</v>
      </c>
      <c r="AA36" s="327">
        <v>0</v>
      </c>
      <c r="AB36" s="382">
        <f t="shared" si="4"/>
        <v>26.666666666666668</v>
      </c>
      <c r="AC36" s="382">
        <f t="shared" si="5"/>
        <v>53.333333333333336</v>
      </c>
      <c r="AD36" s="293" t="s">
        <v>39</v>
      </c>
      <c r="AE36" s="292"/>
    </row>
    <row r="37" spans="1:31" s="177" customFormat="1" ht="15.75" customHeight="1">
      <c r="A37" s="296"/>
      <c r="B37" s="279" t="s">
        <v>40</v>
      </c>
      <c r="C37" s="327">
        <f>D37+K37+L37+M37+N37+O37+P37+Q37+R37+S37</f>
        <v>6</v>
      </c>
      <c r="D37" s="327">
        <f>SUM(E37:J37)</f>
        <v>0</v>
      </c>
      <c r="E37" s="327">
        <v>0</v>
      </c>
      <c r="F37" s="327">
        <v>0</v>
      </c>
      <c r="G37" s="327">
        <v>0</v>
      </c>
      <c r="H37" s="327">
        <v>0</v>
      </c>
      <c r="I37" s="327">
        <v>0</v>
      </c>
      <c r="J37" s="327">
        <v>0</v>
      </c>
      <c r="K37" s="327">
        <v>0</v>
      </c>
      <c r="L37" s="327">
        <v>0</v>
      </c>
      <c r="M37" s="327">
        <v>0</v>
      </c>
      <c r="N37" s="327">
        <v>0</v>
      </c>
      <c r="O37" s="327">
        <v>6</v>
      </c>
      <c r="P37" s="327">
        <v>0</v>
      </c>
      <c r="Q37" s="327">
        <v>0</v>
      </c>
      <c r="R37" s="327">
        <v>0</v>
      </c>
      <c r="S37" s="327">
        <v>0</v>
      </c>
      <c r="T37" s="327">
        <f>SUM(U37:V37)</f>
        <v>0</v>
      </c>
      <c r="U37" s="327">
        <v>0</v>
      </c>
      <c r="V37" s="327">
        <v>0</v>
      </c>
      <c r="W37" s="327">
        <v>1</v>
      </c>
      <c r="X37" s="327">
        <v>0</v>
      </c>
      <c r="Y37" s="327">
        <v>0</v>
      </c>
      <c r="Z37" s="327">
        <v>0</v>
      </c>
      <c r="AA37" s="327">
        <v>0</v>
      </c>
      <c r="AB37" s="382">
        <f t="shared" si="4"/>
        <v>0</v>
      </c>
      <c r="AC37" s="382">
        <f t="shared" si="5"/>
        <v>100</v>
      </c>
      <c r="AD37" s="293" t="s">
        <v>40</v>
      </c>
      <c r="AE37" s="292"/>
    </row>
    <row r="38" spans="1:31" s="176" customFormat="1" ht="19.5" customHeight="1">
      <c r="A38" s="416" t="s">
        <v>215</v>
      </c>
      <c r="B38" s="416"/>
      <c r="C38" s="324">
        <f>SUM(C39:C42)</f>
        <v>330</v>
      </c>
      <c r="D38" s="328">
        <f aca="true" t="shared" si="9" ref="D38:AA38">SUM(D39:D42)</f>
        <v>71</v>
      </c>
      <c r="E38" s="325">
        <f t="shared" si="9"/>
        <v>44</v>
      </c>
      <c r="F38" s="325">
        <f t="shared" si="9"/>
        <v>27</v>
      </c>
      <c r="G38" s="325">
        <f t="shared" si="9"/>
        <v>0</v>
      </c>
      <c r="H38" s="325">
        <f t="shared" si="9"/>
        <v>0</v>
      </c>
      <c r="I38" s="325">
        <f t="shared" si="9"/>
        <v>0</v>
      </c>
      <c r="J38" s="325">
        <f t="shared" si="9"/>
        <v>0</v>
      </c>
      <c r="K38" s="325">
        <f t="shared" si="9"/>
        <v>40</v>
      </c>
      <c r="L38" s="325">
        <f t="shared" si="9"/>
        <v>6</v>
      </c>
      <c r="M38" s="325">
        <f t="shared" si="9"/>
        <v>30</v>
      </c>
      <c r="N38" s="325">
        <f t="shared" si="9"/>
        <v>0</v>
      </c>
      <c r="O38" s="325">
        <f t="shared" si="9"/>
        <v>165</v>
      </c>
      <c r="P38" s="325">
        <f t="shared" si="9"/>
        <v>1</v>
      </c>
      <c r="Q38" s="325">
        <f t="shared" si="9"/>
        <v>9</v>
      </c>
      <c r="R38" s="325">
        <f t="shared" si="9"/>
        <v>8</v>
      </c>
      <c r="S38" s="325">
        <f t="shared" si="9"/>
        <v>0</v>
      </c>
      <c r="T38" s="328">
        <f t="shared" si="9"/>
        <v>0</v>
      </c>
      <c r="U38" s="325">
        <f t="shared" si="9"/>
        <v>0</v>
      </c>
      <c r="V38" s="325">
        <f t="shared" si="9"/>
        <v>0</v>
      </c>
      <c r="W38" s="325">
        <f t="shared" si="9"/>
        <v>36</v>
      </c>
      <c r="X38" s="325">
        <f t="shared" si="9"/>
        <v>44</v>
      </c>
      <c r="Y38" s="325">
        <f t="shared" si="9"/>
        <v>27</v>
      </c>
      <c r="Z38" s="325">
        <f t="shared" si="9"/>
        <v>2</v>
      </c>
      <c r="AA38" s="325">
        <f t="shared" si="9"/>
        <v>0</v>
      </c>
      <c r="AB38" s="381">
        <f t="shared" si="4"/>
        <v>21.515151515151516</v>
      </c>
      <c r="AC38" s="381">
        <f t="shared" si="5"/>
        <v>50.303030303030305</v>
      </c>
      <c r="AD38" s="412" t="s">
        <v>215</v>
      </c>
      <c r="AE38" s="413"/>
    </row>
    <row r="39" spans="1:31" s="177" customFormat="1" ht="15.75" customHeight="1">
      <c r="A39" s="296"/>
      <c r="B39" s="279" t="s">
        <v>80</v>
      </c>
      <c r="C39" s="327">
        <f>D39+K39+L39+M39+N39+O39+P39+Q39+R39+S39</f>
        <v>191</v>
      </c>
      <c r="D39" s="327">
        <f>SUM(E39:J39)</f>
        <v>20</v>
      </c>
      <c r="E39" s="327">
        <v>13</v>
      </c>
      <c r="F39" s="327">
        <v>7</v>
      </c>
      <c r="G39" s="327">
        <v>0</v>
      </c>
      <c r="H39" s="327">
        <v>0</v>
      </c>
      <c r="I39" s="327">
        <v>0</v>
      </c>
      <c r="J39" s="327">
        <v>0</v>
      </c>
      <c r="K39" s="327">
        <v>8</v>
      </c>
      <c r="L39" s="327">
        <v>0</v>
      </c>
      <c r="M39" s="327">
        <v>30</v>
      </c>
      <c r="N39" s="327">
        <v>0</v>
      </c>
      <c r="O39" s="327">
        <v>120</v>
      </c>
      <c r="P39" s="327">
        <v>1</v>
      </c>
      <c r="Q39" s="327">
        <v>9</v>
      </c>
      <c r="R39" s="327">
        <v>3</v>
      </c>
      <c r="S39" s="327">
        <v>0</v>
      </c>
      <c r="T39" s="327">
        <f>SUM(U39:V39)</f>
        <v>0</v>
      </c>
      <c r="U39" s="327">
        <v>0</v>
      </c>
      <c r="V39" s="327">
        <v>0</v>
      </c>
      <c r="W39" s="327">
        <v>24</v>
      </c>
      <c r="X39" s="327">
        <v>13</v>
      </c>
      <c r="Y39" s="327">
        <v>7</v>
      </c>
      <c r="Z39" s="327">
        <v>0</v>
      </c>
      <c r="AA39" s="327">
        <v>0</v>
      </c>
      <c r="AB39" s="382">
        <f t="shared" si="4"/>
        <v>10.471204188481675</v>
      </c>
      <c r="AC39" s="382">
        <f t="shared" si="5"/>
        <v>63.35078534031413</v>
      </c>
      <c r="AD39" s="293" t="s">
        <v>56</v>
      </c>
      <c r="AE39" s="292"/>
    </row>
    <row r="40" spans="1:31" s="177" customFormat="1" ht="15.75" customHeight="1">
      <c r="A40" s="296"/>
      <c r="B40" s="279" t="s">
        <v>41</v>
      </c>
      <c r="C40" s="327">
        <f>D40+K40+L40+M40+N40+O40+P40+Q40+R40+S40</f>
        <v>43</v>
      </c>
      <c r="D40" s="327">
        <f>SUM(E40:J40)</f>
        <v>5</v>
      </c>
      <c r="E40" s="327">
        <v>1</v>
      </c>
      <c r="F40" s="327">
        <v>4</v>
      </c>
      <c r="G40" s="327">
        <v>0</v>
      </c>
      <c r="H40" s="327">
        <v>0</v>
      </c>
      <c r="I40" s="327">
        <v>0</v>
      </c>
      <c r="J40" s="327">
        <v>0</v>
      </c>
      <c r="K40" s="327">
        <v>18</v>
      </c>
      <c r="L40" s="327">
        <v>0</v>
      </c>
      <c r="M40" s="327">
        <v>0</v>
      </c>
      <c r="N40" s="327">
        <v>0</v>
      </c>
      <c r="O40" s="327">
        <v>18</v>
      </c>
      <c r="P40" s="327">
        <v>0</v>
      </c>
      <c r="Q40" s="327">
        <v>0</v>
      </c>
      <c r="R40" s="327">
        <v>2</v>
      </c>
      <c r="S40" s="327">
        <v>0</v>
      </c>
      <c r="T40" s="327">
        <f>SUM(U40:V40)</f>
        <v>0</v>
      </c>
      <c r="U40" s="327">
        <v>0</v>
      </c>
      <c r="V40" s="327">
        <v>0</v>
      </c>
      <c r="W40" s="327">
        <v>6</v>
      </c>
      <c r="X40" s="327">
        <v>1</v>
      </c>
      <c r="Y40" s="327">
        <v>4</v>
      </c>
      <c r="Z40" s="327">
        <v>2</v>
      </c>
      <c r="AA40" s="327">
        <v>0</v>
      </c>
      <c r="AB40" s="382">
        <f t="shared" si="4"/>
        <v>11.627906976744185</v>
      </c>
      <c r="AC40" s="382">
        <f t="shared" si="5"/>
        <v>41.86046511627907</v>
      </c>
      <c r="AD40" s="293" t="s">
        <v>57</v>
      </c>
      <c r="AE40" s="292"/>
    </row>
    <row r="41" spans="1:31" s="177" customFormat="1" ht="15.75" customHeight="1">
      <c r="A41" s="296"/>
      <c r="B41" s="279" t="s">
        <v>42</v>
      </c>
      <c r="C41" s="327">
        <f>D41+K41+L41+M41+N41+O41+P41+Q41+R41+S41</f>
        <v>77</v>
      </c>
      <c r="D41" s="327">
        <f>SUM(E41:J41)</f>
        <v>43</v>
      </c>
      <c r="E41" s="327">
        <v>30</v>
      </c>
      <c r="F41" s="327">
        <v>13</v>
      </c>
      <c r="G41" s="327">
        <v>0</v>
      </c>
      <c r="H41" s="327">
        <v>0</v>
      </c>
      <c r="I41" s="327">
        <v>0</v>
      </c>
      <c r="J41" s="327">
        <v>0</v>
      </c>
      <c r="K41" s="327">
        <v>14</v>
      </c>
      <c r="L41" s="327">
        <v>0</v>
      </c>
      <c r="M41" s="327">
        <v>0</v>
      </c>
      <c r="N41" s="327">
        <v>0</v>
      </c>
      <c r="O41" s="327">
        <v>17</v>
      </c>
      <c r="P41" s="327">
        <v>0</v>
      </c>
      <c r="Q41" s="327">
        <v>0</v>
      </c>
      <c r="R41" s="327">
        <v>3</v>
      </c>
      <c r="S41" s="327">
        <v>0</v>
      </c>
      <c r="T41" s="327">
        <f>SUM(U41:V41)</f>
        <v>0</v>
      </c>
      <c r="U41" s="327">
        <v>0</v>
      </c>
      <c r="V41" s="327">
        <v>0</v>
      </c>
      <c r="W41" s="327">
        <v>3</v>
      </c>
      <c r="X41" s="327">
        <v>30</v>
      </c>
      <c r="Y41" s="327">
        <v>13</v>
      </c>
      <c r="Z41" s="327">
        <v>0</v>
      </c>
      <c r="AA41" s="327">
        <v>0</v>
      </c>
      <c r="AB41" s="382">
        <f t="shared" si="4"/>
        <v>55.84415584415584</v>
      </c>
      <c r="AC41" s="382">
        <f t="shared" si="5"/>
        <v>22.07792207792208</v>
      </c>
      <c r="AD41" s="293" t="s">
        <v>58</v>
      </c>
      <c r="AE41" s="292"/>
    </row>
    <row r="42" spans="1:31" s="177" customFormat="1" ht="15.75" customHeight="1">
      <c r="A42" s="296"/>
      <c r="B42" s="279" t="s">
        <v>43</v>
      </c>
      <c r="C42" s="327">
        <f>D42+K42+L42+M42+N42+O42+P42+Q42+R42+S42</f>
        <v>19</v>
      </c>
      <c r="D42" s="327">
        <f>SUM(E42:J42)</f>
        <v>3</v>
      </c>
      <c r="E42" s="327">
        <v>0</v>
      </c>
      <c r="F42" s="327">
        <v>3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6</v>
      </c>
      <c r="M42" s="327">
        <v>0</v>
      </c>
      <c r="N42" s="327">
        <v>0</v>
      </c>
      <c r="O42" s="327">
        <v>10</v>
      </c>
      <c r="P42" s="327">
        <v>0</v>
      </c>
      <c r="Q42" s="327">
        <v>0</v>
      </c>
      <c r="R42" s="327">
        <v>0</v>
      </c>
      <c r="S42" s="327">
        <v>0</v>
      </c>
      <c r="T42" s="327">
        <f>SUM(U42:V42)</f>
        <v>0</v>
      </c>
      <c r="U42" s="327">
        <v>0</v>
      </c>
      <c r="V42" s="327">
        <v>0</v>
      </c>
      <c r="W42" s="327">
        <v>3</v>
      </c>
      <c r="X42" s="327">
        <v>0</v>
      </c>
      <c r="Y42" s="327">
        <v>3</v>
      </c>
      <c r="Z42" s="327">
        <v>0</v>
      </c>
      <c r="AA42" s="327">
        <v>0</v>
      </c>
      <c r="AB42" s="382">
        <f t="shared" si="4"/>
        <v>15.789473684210526</v>
      </c>
      <c r="AC42" s="382">
        <f t="shared" si="5"/>
        <v>52.63157894736842</v>
      </c>
      <c r="AD42" s="293" t="s">
        <v>59</v>
      </c>
      <c r="AE42" s="292"/>
    </row>
    <row r="43" spans="1:31" s="176" customFormat="1" ht="19.5" customHeight="1">
      <c r="A43" s="416" t="s">
        <v>216</v>
      </c>
      <c r="B43" s="416"/>
      <c r="C43" s="324">
        <f>C44</f>
        <v>42</v>
      </c>
      <c r="D43" s="328">
        <f aca="true" t="shared" si="10" ref="D43:AA43">D44</f>
        <v>3</v>
      </c>
      <c r="E43" s="325">
        <f t="shared" si="10"/>
        <v>0</v>
      </c>
      <c r="F43" s="325">
        <f t="shared" si="10"/>
        <v>3</v>
      </c>
      <c r="G43" s="325">
        <f t="shared" si="10"/>
        <v>0</v>
      </c>
      <c r="H43" s="325">
        <f t="shared" si="10"/>
        <v>0</v>
      </c>
      <c r="I43" s="325">
        <f t="shared" si="10"/>
        <v>0</v>
      </c>
      <c r="J43" s="325">
        <f t="shared" si="10"/>
        <v>0</v>
      </c>
      <c r="K43" s="325">
        <f t="shared" si="10"/>
        <v>11</v>
      </c>
      <c r="L43" s="325">
        <f t="shared" si="10"/>
        <v>0</v>
      </c>
      <c r="M43" s="325">
        <f t="shared" si="10"/>
        <v>0</v>
      </c>
      <c r="N43" s="325">
        <f t="shared" si="10"/>
        <v>0</v>
      </c>
      <c r="O43" s="325">
        <f t="shared" si="10"/>
        <v>26</v>
      </c>
      <c r="P43" s="325">
        <f t="shared" si="10"/>
        <v>0</v>
      </c>
      <c r="Q43" s="325">
        <f t="shared" si="10"/>
        <v>2</v>
      </c>
      <c r="R43" s="325">
        <f t="shared" si="10"/>
        <v>0</v>
      </c>
      <c r="S43" s="325">
        <f t="shared" si="10"/>
        <v>0</v>
      </c>
      <c r="T43" s="328">
        <f t="shared" si="10"/>
        <v>0</v>
      </c>
      <c r="U43" s="325">
        <f t="shared" si="10"/>
        <v>0</v>
      </c>
      <c r="V43" s="325">
        <f t="shared" si="10"/>
        <v>0</v>
      </c>
      <c r="W43" s="325">
        <f t="shared" si="10"/>
        <v>5</v>
      </c>
      <c r="X43" s="325">
        <f t="shared" si="10"/>
        <v>0</v>
      </c>
      <c r="Y43" s="325">
        <f t="shared" si="10"/>
        <v>3</v>
      </c>
      <c r="Z43" s="325">
        <f t="shared" si="10"/>
        <v>0</v>
      </c>
      <c r="AA43" s="325">
        <f t="shared" si="10"/>
        <v>0</v>
      </c>
      <c r="AB43" s="381">
        <f t="shared" si="4"/>
        <v>7.142857142857142</v>
      </c>
      <c r="AC43" s="381">
        <f t="shared" si="5"/>
        <v>61.904761904761905</v>
      </c>
      <c r="AD43" s="414" t="s">
        <v>60</v>
      </c>
      <c r="AE43" s="415"/>
    </row>
    <row r="44" spans="1:31" s="177" customFormat="1" ht="15.75" customHeight="1">
      <c r="A44" s="296"/>
      <c r="B44" s="279" t="s">
        <v>44</v>
      </c>
      <c r="C44" s="327">
        <f>D44+K44+L44+M44+N44+O44+P44+Q44+R44+S44</f>
        <v>42</v>
      </c>
      <c r="D44" s="327">
        <f>SUM(E44:J44)</f>
        <v>3</v>
      </c>
      <c r="E44" s="327">
        <v>0</v>
      </c>
      <c r="F44" s="327">
        <v>3</v>
      </c>
      <c r="G44" s="327">
        <v>0</v>
      </c>
      <c r="H44" s="327">
        <v>0</v>
      </c>
      <c r="I44" s="327">
        <v>0</v>
      </c>
      <c r="J44" s="327">
        <v>0</v>
      </c>
      <c r="K44" s="327">
        <v>11</v>
      </c>
      <c r="L44" s="327">
        <v>0</v>
      </c>
      <c r="M44" s="327">
        <v>0</v>
      </c>
      <c r="N44" s="327">
        <v>0</v>
      </c>
      <c r="O44" s="327">
        <v>26</v>
      </c>
      <c r="P44" s="327">
        <v>0</v>
      </c>
      <c r="Q44" s="327">
        <v>2</v>
      </c>
      <c r="R44" s="327">
        <v>0</v>
      </c>
      <c r="S44" s="327">
        <v>0</v>
      </c>
      <c r="T44" s="327">
        <f>SUM(U44:V44)</f>
        <v>0</v>
      </c>
      <c r="U44" s="327">
        <v>0</v>
      </c>
      <c r="V44" s="327">
        <v>0</v>
      </c>
      <c r="W44" s="327">
        <v>5</v>
      </c>
      <c r="X44" s="327">
        <v>0</v>
      </c>
      <c r="Y44" s="327">
        <v>3</v>
      </c>
      <c r="Z44" s="327">
        <v>0</v>
      </c>
      <c r="AA44" s="327">
        <v>0</v>
      </c>
      <c r="AB44" s="382">
        <f t="shared" si="4"/>
        <v>7.142857142857142</v>
      </c>
      <c r="AC44" s="382">
        <f t="shared" si="5"/>
        <v>61.904761904761905</v>
      </c>
      <c r="AD44" s="293" t="s">
        <v>44</v>
      </c>
      <c r="AE44" s="292"/>
    </row>
    <row r="45" spans="1:31" s="176" customFormat="1" ht="19.5" customHeight="1">
      <c r="A45" s="416" t="s">
        <v>217</v>
      </c>
      <c r="B45" s="416"/>
      <c r="C45" s="324">
        <f>SUM(C46:C47)</f>
        <v>87</v>
      </c>
      <c r="D45" s="328">
        <f aca="true" t="shared" si="11" ref="D45:AA45">SUM(D46:D47)</f>
        <v>13</v>
      </c>
      <c r="E45" s="325">
        <f t="shared" si="11"/>
        <v>3</v>
      </c>
      <c r="F45" s="325">
        <f t="shared" si="11"/>
        <v>10</v>
      </c>
      <c r="G45" s="325">
        <f t="shared" si="11"/>
        <v>0</v>
      </c>
      <c r="H45" s="325">
        <f t="shared" si="11"/>
        <v>0</v>
      </c>
      <c r="I45" s="325">
        <f t="shared" si="11"/>
        <v>0</v>
      </c>
      <c r="J45" s="325">
        <f t="shared" si="11"/>
        <v>0</v>
      </c>
      <c r="K45" s="325">
        <f t="shared" si="11"/>
        <v>26</v>
      </c>
      <c r="L45" s="325">
        <f t="shared" si="11"/>
        <v>0</v>
      </c>
      <c r="M45" s="325">
        <f t="shared" si="11"/>
        <v>0</v>
      </c>
      <c r="N45" s="325">
        <f t="shared" si="11"/>
        <v>0</v>
      </c>
      <c r="O45" s="325">
        <f t="shared" si="11"/>
        <v>38</v>
      </c>
      <c r="P45" s="325">
        <f t="shared" si="11"/>
        <v>0</v>
      </c>
      <c r="Q45" s="325">
        <f t="shared" si="11"/>
        <v>8</v>
      </c>
      <c r="R45" s="325">
        <f t="shared" si="11"/>
        <v>2</v>
      </c>
      <c r="S45" s="325">
        <f t="shared" si="11"/>
        <v>0</v>
      </c>
      <c r="T45" s="328">
        <f t="shared" si="11"/>
        <v>0</v>
      </c>
      <c r="U45" s="325">
        <f t="shared" si="11"/>
        <v>0</v>
      </c>
      <c r="V45" s="325">
        <f t="shared" si="11"/>
        <v>0</v>
      </c>
      <c r="W45" s="325">
        <f t="shared" si="11"/>
        <v>7</v>
      </c>
      <c r="X45" s="325">
        <f t="shared" si="11"/>
        <v>3</v>
      </c>
      <c r="Y45" s="325">
        <f t="shared" si="11"/>
        <v>11</v>
      </c>
      <c r="Z45" s="325">
        <f t="shared" si="11"/>
        <v>0</v>
      </c>
      <c r="AA45" s="325">
        <f t="shared" si="11"/>
        <v>0</v>
      </c>
      <c r="AB45" s="381">
        <f t="shared" si="4"/>
        <v>14.942528735632186</v>
      </c>
      <c r="AC45" s="381">
        <f t="shared" si="5"/>
        <v>43.67816091954023</v>
      </c>
      <c r="AD45" s="412" t="s">
        <v>217</v>
      </c>
      <c r="AE45" s="413"/>
    </row>
    <row r="46" spans="1:31" s="177" customFormat="1" ht="15.75" customHeight="1">
      <c r="A46" s="296"/>
      <c r="B46" s="279" t="s">
        <v>45</v>
      </c>
      <c r="C46" s="327">
        <f>D46+K46+L46+M46+N46+O46+P46+Q46+R46+S46</f>
        <v>87</v>
      </c>
      <c r="D46" s="327">
        <f>SUM(E46:J46)</f>
        <v>13</v>
      </c>
      <c r="E46" s="327">
        <v>3</v>
      </c>
      <c r="F46" s="327">
        <v>10</v>
      </c>
      <c r="G46" s="327">
        <v>0</v>
      </c>
      <c r="H46" s="327">
        <v>0</v>
      </c>
      <c r="I46" s="327">
        <v>0</v>
      </c>
      <c r="J46" s="327">
        <v>0</v>
      </c>
      <c r="K46" s="327">
        <v>26</v>
      </c>
      <c r="L46" s="327">
        <v>0</v>
      </c>
      <c r="M46" s="327">
        <v>0</v>
      </c>
      <c r="N46" s="327">
        <v>0</v>
      </c>
      <c r="O46" s="327">
        <v>38</v>
      </c>
      <c r="P46" s="327">
        <v>0</v>
      </c>
      <c r="Q46" s="327">
        <v>8</v>
      </c>
      <c r="R46" s="327">
        <v>2</v>
      </c>
      <c r="S46" s="327">
        <v>0</v>
      </c>
      <c r="T46" s="327">
        <f>SUM(U46:V46)</f>
        <v>0</v>
      </c>
      <c r="U46" s="327">
        <v>0</v>
      </c>
      <c r="V46" s="327">
        <v>0</v>
      </c>
      <c r="W46" s="327">
        <v>7</v>
      </c>
      <c r="X46" s="327">
        <v>3</v>
      </c>
      <c r="Y46" s="327">
        <v>11</v>
      </c>
      <c r="Z46" s="327">
        <v>0</v>
      </c>
      <c r="AA46" s="327">
        <v>0</v>
      </c>
      <c r="AB46" s="382">
        <f t="shared" si="4"/>
        <v>14.942528735632186</v>
      </c>
      <c r="AC46" s="382">
        <f t="shared" si="5"/>
        <v>43.67816091954023</v>
      </c>
      <c r="AD46" s="293" t="s">
        <v>45</v>
      </c>
      <c r="AE46" s="292"/>
    </row>
    <row r="47" spans="1:31" s="177" customFormat="1" ht="15.75" customHeight="1">
      <c r="A47" s="296"/>
      <c r="B47" s="279" t="s">
        <v>46</v>
      </c>
      <c r="C47" s="327">
        <f>D47+K47+L47+M47+N47+O47+P47+Q47+R47+S47</f>
        <v>0</v>
      </c>
      <c r="D47" s="327">
        <f>SUM(E47:J47)</f>
        <v>0</v>
      </c>
      <c r="E47" s="327">
        <v>0</v>
      </c>
      <c r="F47" s="327">
        <v>0</v>
      </c>
      <c r="G47" s="327">
        <v>0</v>
      </c>
      <c r="H47" s="327">
        <v>0</v>
      </c>
      <c r="I47" s="327">
        <v>0</v>
      </c>
      <c r="J47" s="327">
        <v>0</v>
      </c>
      <c r="K47" s="327">
        <v>0</v>
      </c>
      <c r="L47" s="327">
        <v>0</v>
      </c>
      <c r="M47" s="327">
        <v>0</v>
      </c>
      <c r="N47" s="327">
        <v>0</v>
      </c>
      <c r="O47" s="327">
        <v>0</v>
      </c>
      <c r="P47" s="327">
        <v>0</v>
      </c>
      <c r="Q47" s="327">
        <v>0</v>
      </c>
      <c r="R47" s="327">
        <v>0</v>
      </c>
      <c r="S47" s="327">
        <v>0</v>
      </c>
      <c r="T47" s="327">
        <f>SUM(U47:V47)</f>
        <v>0</v>
      </c>
      <c r="U47" s="327">
        <v>0</v>
      </c>
      <c r="V47" s="327">
        <v>0</v>
      </c>
      <c r="W47" s="327">
        <v>0</v>
      </c>
      <c r="X47" s="327">
        <v>0</v>
      </c>
      <c r="Y47" s="327">
        <v>0</v>
      </c>
      <c r="Z47" s="327">
        <v>0</v>
      </c>
      <c r="AA47" s="327">
        <v>0</v>
      </c>
      <c r="AB47" s="382">
        <v>0</v>
      </c>
      <c r="AC47" s="382">
        <v>0</v>
      </c>
      <c r="AD47" s="293" t="s">
        <v>46</v>
      </c>
      <c r="AE47" s="292"/>
    </row>
    <row r="48" spans="1:31" s="176" customFormat="1" ht="19.5" customHeight="1">
      <c r="A48" s="416" t="s">
        <v>218</v>
      </c>
      <c r="B48" s="416"/>
      <c r="C48" s="324">
        <f>SUM(C49:C51)</f>
        <v>227</v>
      </c>
      <c r="D48" s="328">
        <f aca="true" t="shared" si="12" ref="D48:AA48">SUM(D49:D51)</f>
        <v>89</v>
      </c>
      <c r="E48" s="325">
        <f t="shared" si="12"/>
        <v>65</v>
      </c>
      <c r="F48" s="325">
        <f t="shared" si="12"/>
        <v>24</v>
      </c>
      <c r="G48" s="325">
        <f t="shared" si="12"/>
        <v>0</v>
      </c>
      <c r="H48" s="325">
        <f t="shared" si="12"/>
        <v>0</v>
      </c>
      <c r="I48" s="325">
        <f t="shared" si="12"/>
        <v>0</v>
      </c>
      <c r="J48" s="325">
        <f t="shared" si="12"/>
        <v>0</v>
      </c>
      <c r="K48" s="325">
        <f t="shared" si="12"/>
        <v>57</v>
      </c>
      <c r="L48" s="325">
        <f t="shared" si="12"/>
        <v>0</v>
      </c>
      <c r="M48" s="325">
        <f t="shared" si="12"/>
        <v>2</v>
      </c>
      <c r="N48" s="325">
        <f t="shared" si="12"/>
        <v>0</v>
      </c>
      <c r="O48" s="325">
        <f t="shared" si="12"/>
        <v>72</v>
      </c>
      <c r="P48" s="325">
        <f t="shared" si="12"/>
        <v>0</v>
      </c>
      <c r="Q48" s="325">
        <f t="shared" si="12"/>
        <v>3</v>
      </c>
      <c r="R48" s="325">
        <f t="shared" si="12"/>
        <v>4</v>
      </c>
      <c r="S48" s="325">
        <f t="shared" si="12"/>
        <v>0</v>
      </c>
      <c r="T48" s="328">
        <f t="shared" si="12"/>
        <v>1</v>
      </c>
      <c r="U48" s="325">
        <f t="shared" si="12"/>
        <v>1</v>
      </c>
      <c r="V48" s="325">
        <f t="shared" si="12"/>
        <v>0</v>
      </c>
      <c r="W48" s="325">
        <f t="shared" si="12"/>
        <v>18</v>
      </c>
      <c r="X48" s="325">
        <f t="shared" si="12"/>
        <v>66</v>
      </c>
      <c r="Y48" s="325">
        <f t="shared" si="12"/>
        <v>24</v>
      </c>
      <c r="Z48" s="325">
        <f t="shared" si="12"/>
        <v>1</v>
      </c>
      <c r="AA48" s="325">
        <f t="shared" si="12"/>
        <v>0</v>
      </c>
      <c r="AB48" s="381">
        <f t="shared" si="4"/>
        <v>39.20704845814978</v>
      </c>
      <c r="AC48" s="381">
        <f t="shared" si="5"/>
        <v>32.158590308370044</v>
      </c>
      <c r="AD48" s="412" t="s">
        <v>218</v>
      </c>
      <c r="AE48" s="413"/>
    </row>
    <row r="49" spans="1:31" s="177" customFormat="1" ht="15.75" customHeight="1">
      <c r="A49" s="296"/>
      <c r="B49" s="279" t="s">
        <v>47</v>
      </c>
      <c r="C49" s="327">
        <f>D49+K49+L49+M49+N49+O49+P49+Q49+R49+S49</f>
        <v>106</v>
      </c>
      <c r="D49" s="327">
        <f>SUM(E49:J49)</f>
        <v>19</v>
      </c>
      <c r="E49" s="327">
        <v>7</v>
      </c>
      <c r="F49" s="327">
        <v>12</v>
      </c>
      <c r="G49" s="327">
        <v>0</v>
      </c>
      <c r="H49" s="327">
        <v>0</v>
      </c>
      <c r="I49" s="327">
        <v>0</v>
      </c>
      <c r="J49" s="327">
        <v>0</v>
      </c>
      <c r="K49" s="327">
        <v>22</v>
      </c>
      <c r="L49" s="327">
        <v>0</v>
      </c>
      <c r="M49" s="327">
        <v>1</v>
      </c>
      <c r="N49" s="327">
        <v>0</v>
      </c>
      <c r="O49" s="327">
        <v>58</v>
      </c>
      <c r="P49" s="327">
        <v>0</v>
      </c>
      <c r="Q49" s="327">
        <v>3</v>
      </c>
      <c r="R49" s="327">
        <v>3</v>
      </c>
      <c r="S49" s="327">
        <v>0</v>
      </c>
      <c r="T49" s="327">
        <f>SUM(U49:V49)</f>
        <v>0</v>
      </c>
      <c r="U49" s="327">
        <v>0</v>
      </c>
      <c r="V49" s="327">
        <v>0</v>
      </c>
      <c r="W49" s="327">
        <v>17</v>
      </c>
      <c r="X49" s="327">
        <v>7</v>
      </c>
      <c r="Y49" s="327">
        <v>12</v>
      </c>
      <c r="Z49" s="327">
        <v>0</v>
      </c>
      <c r="AA49" s="327">
        <v>0</v>
      </c>
      <c r="AB49" s="382">
        <f t="shared" si="4"/>
        <v>17.92452830188679</v>
      </c>
      <c r="AC49" s="382">
        <f t="shared" si="5"/>
        <v>54.71698113207547</v>
      </c>
      <c r="AD49" s="293" t="s">
        <v>47</v>
      </c>
      <c r="AE49" s="292"/>
    </row>
    <row r="50" spans="1:31" s="177" customFormat="1" ht="15.75" customHeight="1">
      <c r="A50" s="296"/>
      <c r="B50" s="279" t="s">
        <v>48</v>
      </c>
      <c r="C50" s="327">
        <f>D50+K50+L50+M50+N50+O50+P50+Q50+R50+S50</f>
        <v>0</v>
      </c>
      <c r="D50" s="327">
        <f>SUM(E50:J50)</f>
        <v>0</v>
      </c>
      <c r="E50" s="327">
        <v>0</v>
      </c>
      <c r="F50" s="327">
        <v>0</v>
      </c>
      <c r="G50" s="327">
        <v>0</v>
      </c>
      <c r="H50" s="327">
        <v>0</v>
      </c>
      <c r="I50" s="327">
        <v>0</v>
      </c>
      <c r="J50" s="327">
        <v>0</v>
      </c>
      <c r="K50" s="327">
        <v>0</v>
      </c>
      <c r="L50" s="327">
        <v>0</v>
      </c>
      <c r="M50" s="327">
        <v>0</v>
      </c>
      <c r="N50" s="327">
        <v>0</v>
      </c>
      <c r="O50" s="327">
        <v>0</v>
      </c>
      <c r="P50" s="327">
        <v>0</v>
      </c>
      <c r="Q50" s="327">
        <v>0</v>
      </c>
      <c r="R50" s="327">
        <v>0</v>
      </c>
      <c r="S50" s="327">
        <v>0</v>
      </c>
      <c r="T50" s="327">
        <f>SUM(U50:V50)</f>
        <v>0</v>
      </c>
      <c r="U50" s="327">
        <v>0</v>
      </c>
      <c r="V50" s="327">
        <v>0</v>
      </c>
      <c r="W50" s="327">
        <v>0</v>
      </c>
      <c r="X50" s="327">
        <v>0</v>
      </c>
      <c r="Y50" s="327">
        <v>0</v>
      </c>
      <c r="Z50" s="327">
        <v>0</v>
      </c>
      <c r="AA50" s="327">
        <v>0</v>
      </c>
      <c r="AB50" s="382">
        <v>0</v>
      </c>
      <c r="AC50" s="382">
        <v>0</v>
      </c>
      <c r="AD50" s="293" t="s">
        <v>48</v>
      </c>
      <c r="AE50" s="292"/>
    </row>
    <row r="51" spans="1:31" s="177" customFormat="1" ht="15.75" customHeight="1">
      <c r="A51" s="296"/>
      <c r="B51" s="279" t="s">
        <v>49</v>
      </c>
      <c r="C51" s="327">
        <f>D51+K51+L51+M51+N51+O51+P51+Q51+R51+S51</f>
        <v>121</v>
      </c>
      <c r="D51" s="327">
        <f>SUM(E51:J51)</f>
        <v>70</v>
      </c>
      <c r="E51" s="327">
        <v>58</v>
      </c>
      <c r="F51" s="327">
        <v>12</v>
      </c>
      <c r="G51" s="327">
        <v>0</v>
      </c>
      <c r="H51" s="327">
        <v>0</v>
      </c>
      <c r="I51" s="327">
        <v>0</v>
      </c>
      <c r="J51" s="327">
        <v>0</v>
      </c>
      <c r="K51" s="327">
        <v>35</v>
      </c>
      <c r="L51" s="327">
        <v>0</v>
      </c>
      <c r="M51" s="327">
        <v>1</v>
      </c>
      <c r="N51" s="327">
        <v>0</v>
      </c>
      <c r="O51" s="327">
        <v>14</v>
      </c>
      <c r="P51" s="327">
        <v>0</v>
      </c>
      <c r="Q51" s="327">
        <v>0</v>
      </c>
      <c r="R51" s="327">
        <v>1</v>
      </c>
      <c r="S51" s="327">
        <v>0</v>
      </c>
      <c r="T51" s="327">
        <f>SUM(U51:V51)</f>
        <v>1</v>
      </c>
      <c r="U51" s="327">
        <v>1</v>
      </c>
      <c r="V51" s="327">
        <v>0</v>
      </c>
      <c r="W51" s="327">
        <v>1</v>
      </c>
      <c r="X51" s="327">
        <v>59</v>
      </c>
      <c r="Y51" s="327">
        <v>12</v>
      </c>
      <c r="Z51" s="327">
        <v>1</v>
      </c>
      <c r="AA51" s="327">
        <v>0</v>
      </c>
      <c r="AB51" s="382">
        <f t="shared" si="4"/>
        <v>57.85123966942148</v>
      </c>
      <c r="AC51" s="382">
        <f t="shared" si="5"/>
        <v>12.396694214876034</v>
      </c>
      <c r="AD51" s="293" t="s">
        <v>49</v>
      </c>
      <c r="AE51" s="292"/>
    </row>
    <row r="52" spans="1:31" s="176" customFormat="1" ht="19.5" customHeight="1">
      <c r="A52" s="416" t="s">
        <v>219</v>
      </c>
      <c r="B52" s="416"/>
      <c r="C52" s="324">
        <f aca="true" t="shared" si="13" ref="C52:AA52">SUM(C53:C55)</f>
        <v>72</v>
      </c>
      <c r="D52" s="328">
        <f t="shared" si="13"/>
        <v>16</v>
      </c>
      <c r="E52" s="325">
        <f t="shared" si="13"/>
        <v>5</v>
      </c>
      <c r="F52" s="325">
        <f t="shared" si="13"/>
        <v>11</v>
      </c>
      <c r="G52" s="325">
        <f t="shared" si="13"/>
        <v>0</v>
      </c>
      <c r="H52" s="325">
        <f t="shared" si="13"/>
        <v>0</v>
      </c>
      <c r="I52" s="325">
        <f t="shared" si="13"/>
        <v>0</v>
      </c>
      <c r="J52" s="325">
        <f t="shared" si="13"/>
        <v>0</v>
      </c>
      <c r="K52" s="325">
        <f t="shared" si="13"/>
        <v>15</v>
      </c>
      <c r="L52" s="325">
        <f t="shared" si="13"/>
        <v>0</v>
      </c>
      <c r="M52" s="325">
        <f t="shared" si="13"/>
        <v>1</v>
      </c>
      <c r="N52" s="325">
        <f t="shared" si="13"/>
        <v>0</v>
      </c>
      <c r="O52" s="325">
        <f t="shared" si="13"/>
        <v>40</v>
      </c>
      <c r="P52" s="325">
        <f t="shared" si="13"/>
        <v>0</v>
      </c>
      <c r="Q52" s="325">
        <f t="shared" si="13"/>
        <v>0</v>
      </c>
      <c r="R52" s="325">
        <f t="shared" si="13"/>
        <v>0</v>
      </c>
      <c r="S52" s="325">
        <f t="shared" si="13"/>
        <v>0</v>
      </c>
      <c r="T52" s="328">
        <f t="shared" si="13"/>
        <v>0</v>
      </c>
      <c r="U52" s="325">
        <f t="shared" si="13"/>
        <v>0</v>
      </c>
      <c r="V52" s="325">
        <f t="shared" si="13"/>
        <v>0</v>
      </c>
      <c r="W52" s="325">
        <f t="shared" si="13"/>
        <v>2</v>
      </c>
      <c r="X52" s="325">
        <f t="shared" si="13"/>
        <v>6</v>
      </c>
      <c r="Y52" s="325">
        <f t="shared" si="13"/>
        <v>11</v>
      </c>
      <c r="Z52" s="325">
        <f t="shared" si="13"/>
        <v>0</v>
      </c>
      <c r="AA52" s="325">
        <f t="shared" si="13"/>
        <v>0</v>
      </c>
      <c r="AB52" s="381">
        <f t="shared" si="4"/>
        <v>22.22222222222222</v>
      </c>
      <c r="AC52" s="381">
        <f t="shared" si="5"/>
        <v>55.55555555555556</v>
      </c>
      <c r="AD52" s="412" t="s">
        <v>219</v>
      </c>
      <c r="AE52" s="413"/>
    </row>
    <row r="53" spans="1:31" s="177" customFormat="1" ht="15.75" customHeight="1">
      <c r="A53" s="296"/>
      <c r="B53" s="279" t="s">
        <v>50</v>
      </c>
      <c r="C53" s="327">
        <f>D53+K53+L53+M53+N53+O53+P53+Q53+R53+S53</f>
        <v>72</v>
      </c>
      <c r="D53" s="327">
        <f>SUM(E53:J53)</f>
        <v>16</v>
      </c>
      <c r="E53" s="327">
        <v>5</v>
      </c>
      <c r="F53" s="327">
        <v>11</v>
      </c>
      <c r="G53" s="327">
        <v>0</v>
      </c>
      <c r="H53" s="327">
        <v>0</v>
      </c>
      <c r="I53" s="327">
        <v>0</v>
      </c>
      <c r="J53" s="327">
        <v>0</v>
      </c>
      <c r="K53" s="327">
        <v>15</v>
      </c>
      <c r="L53" s="327">
        <v>0</v>
      </c>
      <c r="M53" s="327">
        <v>1</v>
      </c>
      <c r="N53" s="327">
        <v>0</v>
      </c>
      <c r="O53" s="327">
        <v>40</v>
      </c>
      <c r="P53" s="327">
        <v>0</v>
      </c>
      <c r="Q53" s="327">
        <v>0</v>
      </c>
      <c r="R53" s="327">
        <v>0</v>
      </c>
      <c r="S53" s="327">
        <v>0</v>
      </c>
      <c r="T53" s="327">
        <f>SUM(U53:V53)</f>
        <v>0</v>
      </c>
      <c r="U53" s="327">
        <v>0</v>
      </c>
      <c r="V53" s="327">
        <v>0</v>
      </c>
      <c r="W53" s="327">
        <v>2</v>
      </c>
      <c r="X53" s="327">
        <v>6</v>
      </c>
      <c r="Y53" s="327">
        <v>11</v>
      </c>
      <c r="Z53" s="327">
        <v>0</v>
      </c>
      <c r="AA53" s="327">
        <v>0</v>
      </c>
      <c r="AB53" s="382">
        <f t="shared" si="4"/>
        <v>22.22222222222222</v>
      </c>
      <c r="AC53" s="382">
        <f t="shared" si="5"/>
        <v>55.55555555555556</v>
      </c>
      <c r="AD53" s="293" t="s">
        <v>50</v>
      </c>
      <c r="AE53" s="292"/>
    </row>
    <row r="54" spans="1:31" s="177" customFormat="1" ht="15.75" customHeight="1">
      <c r="A54" s="296"/>
      <c r="B54" s="279" t="s">
        <v>51</v>
      </c>
      <c r="C54" s="327">
        <f>D54+K54+L54+M54+N54+O54+P54+Q54+R54+S54</f>
        <v>0</v>
      </c>
      <c r="D54" s="327">
        <f>SUM(E54:J54)</f>
        <v>0</v>
      </c>
      <c r="E54" s="327">
        <v>0</v>
      </c>
      <c r="F54" s="327">
        <v>0</v>
      </c>
      <c r="G54" s="327">
        <v>0</v>
      </c>
      <c r="H54" s="327">
        <v>0</v>
      </c>
      <c r="I54" s="327">
        <v>0</v>
      </c>
      <c r="J54" s="327">
        <v>0</v>
      </c>
      <c r="K54" s="327">
        <v>0</v>
      </c>
      <c r="L54" s="327">
        <v>0</v>
      </c>
      <c r="M54" s="327">
        <v>0</v>
      </c>
      <c r="N54" s="327">
        <v>0</v>
      </c>
      <c r="O54" s="327">
        <v>0</v>
      </c>
      <c r="P54" s="327">
        <v>0</v>
      </c>
      <c r="Q54" s="327">
        <v>0</v>
      </c>
      <c r="R54" s="327">
        <v>0</v>
      </c>
      <c r="S54" s="327">
        <v>0</v>
      </c>
      <c r="T54" s="327">
        <f>SUM(U54:V54)</f>
        <v>0</v>
      </c>
      <c r="U54" s="327">
        <v>0</v>
      </c>
      <c r="V54" s="327">
        <v>0</v>
      </c>
      <c r="W54" s="327">
        <v>0</v>
      </c>
      <c r="X54" s="327">
        <v>0</v>
      </c>
      <c r="Y54" s="327">
        <v>0</v>
      </c>
      <c r="Z54" s="327">
        <v>0</v>
      </c>
      <c r="AA54" s="327">
        <v>0</v>
      </c>
      <c r="AB54" s="382">
        <v>0</v>
      </c>
      <c r="AC54" s="382">
        <v>0</v>
      </c>
      <c r="AD54" s="293" t="s">
        <v>51</v>
      </c>
      <c r="AE54" s="292"/>
    </row>
    <row r="55" spans="1:31" s="177" customFormat="1" ht="15.75" customHeight="1">
      <c r="A55" s="296"/>
      <c r="B55" s="279" t="s">
        <v>52</v>
      </c>
      <c r="C55" s="327">
        <f>D55+K55+L55+M55+N55+O55+P55+Q55+R55+S55</f>
        <v>0</v>
      </c>
      <c r="D55" s="327">
        <f>SUM(E55:J55)</f>
        <v>0</v>
      </c>
      <c r="E55" s="327">
        <v>0</v>
      </c>
      <c r="F55" s="327">
        <v>0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7">
        <v>0</v>
      </c>
      <c r="O55" s="327">
        <v>0</v>
      </c>
      <c r="P55" s="327">
        <v>0</v>
      </c>
      <c r="Q55" s="327">
        <v>0</v>
      </c>
      <c r="R55" s="327">
        <v>0</v>
      </c>
      <c r="S55" s="327">
        <v>0</v>
      </c>
      <c r="T55" s="327">
        <f>SUM(U55:V55)</f>
        <v>0</v>
      </c>
      <c r="U55" s="327">
        <v>0</v>
      </c>
      <c r="V55" s="327">
        <v>0</v>
      </c>
      <c r="W55" s="327">
        <v>0</v>
      </c>
      <c r="X55" s="327">
        <v>0</v>
      </c>
      <c r="Y55" s="327">
        <v>0</v>
      </c>
      <c r="Z55" s="327">
        <v>0</v>
      </c>
      <c r="AA55" s="327">
        <v>0</v>
      </c>
      <c r="AB55" s="382">
        <v>0</v>
      </c>
      <c r="AC55" s="382">
        <v>0</v>
      </c>
      <c r="AD55" s="293" t="s">
        <v>52</v>
      </c>
      <c r="AE55" s="292"/>
    </row>
    <row r="56" spans="1:31" s="178" customFormat="1" ht="19.5" customHeight="1">
      <c r="A56" s="416" t="s">
        <v>220</v>
      </c>
      <c r="B56" s="416"/>
      <c r="C56" s="324">
        <f>SUM(C57:C58)</f>
        <v>74</v>
      </c>
      <c r="D56" s="328">
        <f aca="true" t="shared" si="14" ref="D56:AA56">SUM(D57:D58)</f>
        <v>14</v>
      </c>
      <c r="E56" s="325">
        <f t="shared" si="14"/>
        <v>5</v>
      </c>
      <c r="F56" s="325">
        <f t="shared" si="14"/>
        <v>9</v>
      </c>
      <c r="G56" s="325">
        <f t="shared" si="14"/>
        <v>0</v>
      </c>
      <c r="H56" s="325">
        <f t="shared" si="14"/>
        <v>0</v>
      </c>
      <c r="I56" s="325">
        <f t="shared" si="14"/>
        <v>0</v>
      </c>
      <c r="J56" s="325">
        <f t="shared" si="14"/>
        <v>0</v>
      </c>
      <c r="K56" s="325">
        <f t="shared" si="14"/>
        <v>17</v>
      </c>
      <c r="L56" s="325">
        <f t="shared" si="14"/>
        <v>0</v>
      </c>
      <c r="M56" s="325">
        <f t="shared" si="14"/>
        <v>2</v>
      </c>
      <c r="N56" s="325">
        <f t="shared" si="14"/>
        <v>2</v>
      </c>
      <c r="O56" s="325">
        <f t="shared" si="14"/>
        <v>39</v>
      </c>
      <c r="P56" s="325">
        <f t="shared" si="14"/>
        <v>0</v>
      </c>
      <c r="Q56" s="325">
        <f t="shared" si="14"/>
        <v>0</v>
      </c>
      <c r="R56" s="325">
        <f t="shared" si="14"/>
        <v>0</v>
      </c>
      <c r="S56" s="325">
        <f t="shared" si="14"/>
        <v>0</v>
      </c>
      <c r="T56" s="328">
        <f t="shared" si="14"/>
        <v>1</v>
      </c>
      <c r="U56" s="325">
        <f t="shared" si="14"/>
        <v>0</v>
      </c>
      <c r="V56" s="325">
        <f t="shared" si="14"/>
        <v>1</v>
      </c>
      <c r="W56" s="325">
        <f t="shared" si="14"/>
        <v>4</v>
      </c>
      <c r="X56" s="325">
        <f t="shared" si="14"/>
        <v>5</v>
      </c>
      <c r="Y56" s="325">
        <f t="shared" si="14"/>
        <v>9</v>
      </c>
      <c r="Z56" s="325">
        <f t="shared" si="14"/>
        <v>1</v>
      </c>
      <c r="AA56" s="325">
        <f t="shared" si="14"/>
        <v>1</v>
      </c>
      <c r="AB56" s="381">
        <f t="shared" si="4"/>
        <v>18.91891891891892</v>
      </c>
      <c r="AC56" s="381">
        <f t="shared" si="5"/>
        <v>54.054054054054056</v>
      </c>
      <c r="AD56" s="412" t="s">
        <v>220</v>
      </c>
      <c r="AE56" s="413"/>
    </row>
    <row r="57" spans="1:31" s="177" customFormat="1" ht="15.75" customHeight="1">
      <c r="A57" s="296"/>
      <c r="B57" s="279" t="s">
        <v>53</v>
      </c>
      <c r="C57" s="327">
        <f>D57+K57+L57+M57+N57+O57+P57+Q57+R57+S57</f>
        <v>22</v>
      </c>
      <c r="D57" s="327">
        <f>SUM(E57:J57)</f>
        <v>2</v>
      </c>
      <c r="E57" s="327">
        <v>1</v>
      </c>
      <c r="F57" s="327">
        <v>1</v>
      </c>
      <c r="G57" s="327">
        <v>0</v>
      </c>
      <c r="H57" s="327">
        <v>0</v>
      </c>
      <c r="I57" s="327">
        <v>0</v>
      </c>
      <c r="J57" s="327">
        <v>0</v>
      </c>
      <c r="K57" s="327">
        <v>1</v>
      </c>
      <c r="L57" s="327">
        <v>0</v>
      </c>
      <c r="M57" s="327">
        <v>1</v>
      </c>
      <c r="N57" s="327">
        <v>1</v>
      </c>
      <c r="O57" s="327">
        <v>17</v>
      </c>
      <c r="P57" s="327">
        <v>0</v>
      </c>
      <c r="Q57" s="327">
        <v>0</v>
      </c>
      <c r="R57" s="327">
        <v>0</v>
      </c>
      <c r="S57" s="327">
        <v>0</v>
      </c>
      <c r="T57" s="327">
        <f>SUM(U57:V57)</f>
        <v>0</v>
      </c>
      <c r="U57" s="327">
        <v>0</v>
      </c>
      <c r="V57" s="327">
        <v>0</v>
      </c>
      <c r="W57" s="327">
        <v>1</v>
      </c>
      <c r="X57" s="327">
        <v>1</v>
      </c>
      <c r="Y57" s="327">
        <v>1</v>
      </c>
      <c r="Z57" s="327">
        <v>1</v>
      </c>
      <c r="AA57" s="327">
        <v>1</v>
      </c>
      <c r="AB57" s="382">
        <f t="shared" si="4"/>
        <v>9.090909090909092</v>
      </c>
      <c r="AC57" s="382">
        <f t="shared" si="5"/>
        <v>77.27272727272727</v>
      </c>
      <c r="AD57" s="293" t="s">
        <v>53</v>
      </c>
      <c r="AE57" s="292"/>
    </row>
    <row r="58" spans="1:31" s="179" customFormat="1" ht="15.75" customHeight="1">
      <c r="A58" s="296"/>
      <c r="B58" s="279" t="s">
        <v>68</v>
      </c>
      <c r="C58" s="327">
        <f>D58+K58+L58+M58+N58+O58+P58+Q58+R58+S58</f>
        <v>52</v>
      </c>
      <c r="D58" s="327">
        <f>SUM(E58:J58)</f>
        <v>12</v>
      </c>
      <c r="E58" s="327">
        <v>4</v>
      </c>
      <c r="F58" s="327">
        <v>8</v>
      </c>
      <c r="G58" s="327">
        <v>0</v>
      </c>
      <c r="H58" s="327">
        <v>0</v>
      </c>
      <c r="I58" s="327">
        <v>0</v>
      </c>
      <c r="J58" s="327">
        <v>0</v>
      </c>
      <c r="K58" s="327">
        <v>16</v>
      </c>
      <c r="L58" s="327">
        <v>0</v>
      </c>
      <c r="M58" s="327">
        <v>1</v>
      </c>
      <c r="N58" s="327">
        <v>1</v>
      </c>
      <c r="O58" s="327">
        <v>22</v>
      </c>
      <c r="P58" s="327">
        <v>0</v>
      </c>
      <c r="Q58" s="327">
        <v>0</v>
      </c>
      <c r="R58" s="327">
        <v>0</v>
      </c>
      <c r="S58" s="327">
        <v>0</v>
      </c>
      <c r="T58" s="327">
        <f>SUM(U58:V58)</f>
        <v>1</v>
      </c>
      <c r="U58" s="327">
        <v>0</v>
      </c>
      <c r="V58" s="327">
        <v>1</v>
      </c>
      <c r="W58" s="327">
        <v>3</v>
      </c>
      <c r="X58" s="327">
        <v>4</v>
      </c>
      <c r="Y58" s="327">
        <v>8</v>
      </c>
      <c r="Z58" s="327">
        <v>0</v>
      </c>
      <c r="AA58" s="327">
        <v>0</v>
      </c>
      <c r="AB58" s="382">
        <f t="shared" si="4"/>
        <v>23.076923076923077</v>
      </c>
      <c r="AC58" s="382">
        <f t="shared" si="5"/>
        <v>44.230769230769226</v>
      </c>
      <c r="AD58" s="293" t="s">
        <v>68</v>
      </c>
      <c r="AE58" s="292"/>
    </row>
    <row r="59" spans="1:31" s="176" customFormat="1" ht="19.5" customHeight="1">
      <c r="A59" s="416" t="s">
        <v>221</v>
      </c>
      <c r="B59" s="419"/>
      <c r="C59" s="324">
        <f>SUM(C60:C61)</f>
        <v>189</v>
      </c>
      <c r="D59" s="328">
        <f aca="true" t="shared" si="15" ref="D59:AA59">SUM(D60:D61)</f>
        <v>40</v>
      </c>
      <c r="E59" s="325">
        <f t="shared" si="15"/>
        <v>23</v>
      </c>
      <c r="F59" s="325">
        <f t="shared" si="15"/>
        <v>17</v>
      </c>
      <c r="G59" s="325">
        <f t="shared" si="15"/>
        <v>0</v>
      </c>
      <c r="H59" s="325">
        <f t="shared" si="15"/>
        <v>0</v>
      </c>
      <c r="I59" s="325">
        <f t="shared" si="15"/>
        <v>0</v>
      </c>
      <c r="J59" s="325">
        <f t="shared" si="15"/>
        <v>0</v>
      </c>
      <c r="K59" s="325">
        <f t="shared" si="15"/>
        <v>56</v>
      </c>
      <c r="L59" s="325">
        <f t="shared" si="15"/>
        <v>0</v>
      </c>
      <c r="M59" s="325">
        <f t="shared" si="15"/>
        <v>3</v>
      </c>
      <c r="N59" s="325">
        <f t="shared" si="15"/>
        <v>1</v>
      </c>
      <c r="O59" s="325">
        <f t="shared" si="15"/>
        <v>87</v>
      </c>
      <c r="P59" s="325">
        <f t="shared" si="15"/>
        <v>0</v>
      </c>
      <c r="Q59" s="325">
        <f t="shared" si="15"/>
        <v>0</v>
      </c>
      <c r="R59" s="325">
        <f t="shared" si="15"/>
        <v>2</v>
      </c>
      <c r="S59" s="325">
        <f t="shared" si="15"/>
        <v>0</v>
      </c>
      <c r="T59" s="328">
        <f t="shared" si="15"/>
        <v>1</v>
      </c>
      <c r="U59" s="325">
        <f t="shared" si="15"/>
        <v>1</v>
      </c>
      <c r="V59" s="325">
        <f t="shared" si="15"/>
        <v>0</v>
      </c>
      <c r="W59" s="325">
        <f t="shared" si="15"/>
        <v>7</v>
      </c>
      <c r="X59" s="325">
        <f t="shared" si="15"/>
        <v>23</v>
      </c>
      <c r="Y59" s="325">
        <f t="shared" si="15"/>
        <v>17</v>
      </c>
      <c r="Z59" s="325">
        <f t="shared" si="15"/>
        <v>0</v>
      </c>
      <c r="AA59" s="325">
        <f t="shared" si="15"/>
        <v>0</v>
      </c>
      <c r="AB59" s="381">
        <f t="shared" si="4"/>
        <v>21.164021164021165</v>
      </c>
      <c r="AC59" s="381">
        <f t="shared" si="5"/>
        <v>46.56084656084656</v>
      </c>
      <c r="AD59" s="412" t="s">
        <v>221</v>
      </c>
      <c r="AE59" s="418"/>
    </row>
    <row r="60" spans="1:31" s="177" customFormat="1" ht="15.75" customHeight="1">
      <c r="A60" s="297"/>
      <c r="B60" s="279" t="s">
        <v>54</v>
      </c>
      <c r="C60" s="327">
        <f>D60+K60+L60+M60+N60+O60+P60+Q60+R60+S60</f>
        <v>67</v>
      </c>
      <c r="D60" s="327">
        <f>SUM(E60:J60)</f>
        <v>12</v>
      </c>
      <c r="E60" s="327">
        <v>8</v>
      </c>
      <c r="F60" s="327">
        <v>4</v>
      </c>
      <c r="G60" s="327">
        <v>0</v>
      </c>
      <c r="H60" s="327">
        <v>0</v>
      </c>
      <c r="I60" s="327">
        <v>0</v>
      </c>
      <c r="J60" s="327">
        <v>0</v>
      </c>
      <c r="K60" s="327">
        <v>14</v>
      </c>
      <c r="L60" s="327">
        <v>0</v>
      </c>
      <c r="M60" s="327">
        <v>1</v>
      </c>
      <c r="N60" s="327">
        <v>0</v>
      </c>
      <c r="O60" s="327">
        <v>38</v>
      </c>
      <c r="P60" s="327">
        <v>0</v>
      </c>
      <c r="Q60" s="327">
        <v>0</v>
      </c>
      <c r="R60" s="327">
        <v>2</v>
      </c>
      <c r="S60" s="327">
        <v>0</v>
      </c>
      <c r="T60" s="327">
        <f>SUM(U60:V60)</f>
        <v>0</v>
      </c>
      <c r="U60" s="327">
        <v>0</v>
      </c>
      <c r="V60" s="327">
        <v>0</v>
      </c>
      <c r="W60" s="327">
        <v>5</v>
      </c>
      <c r="X60" s="327">
        <v>8</v>
      </c>
      <c r="Y60" s="327">
        <v>4</v>
      </c>
      <c r="Z60" s="327">
        <v>0</v>
      </c>
      <c r="AA60" s="327">
        <v>0</v>
      </c>
      <c r="AB60" s="382">
        <f t="shared" si="4"/>
        <v>17.91044776119403</v>
      </c>
      <c r="AC60" s="382">
        <f t="shared" si="5"/>
        <v>56.71641791044776</v>
      </c>
      <c r="AD60" s="293" t="s">
        <v>54</v>
      </c>
      <c r="AE60" s="292"/>
    </row>
    <row r="61" spans="1:31" s="177" customFormat="1" ht="15.75" customHeight="1">
      <c r="A61" s="297"/>
      <c r="B61" s="279" t="s">
        <v>209</v>
      </c>
      <c r="C61" s="327">
        <f>D61+K61+L61+M61+N61+O61+P61+Q61+R61+S61</f>
        <v>122</v>
      </c>
      <c r="D61" s="327">
        <f>SUM(E61:J61)</f>
        <v>28</v>
      </c>
      <c r="E61" s="327">
        <v>15</v>
      </c>
      <c r="F61" s="327">
        <v>13</v>
      </c>
      <c r="G61" s="327">
        <v>0</v>
      </c>
      <c r="H61" s="327">
        <v>0</v>
      </c>
      <c r="I61" s="327">
        <v>0</v>
      </c>
      <c r="J61" s="327">
        <v>0</v>
      </c>
      <c r="K61" s="327">
        <v>42</v>
      </c>
      <c r="L61" s="327">
        <v>0</v>
      </c>
      <c r="M61" s="327">
        <v>2</v>
      </c>
      <c r="N61" s="327">
        <v>1</v>
      </c>
      <c r="O61" s="327">
        <v>49</v>
      </c>
      <c r="P61" s="327">
        <v>0</v>
      </c>
      <c r="Q61" s="327">
        <v>0</v>
      </c>
      <c r="R61" s="327">
        <v>0</v>
      </c>
      <c r="S61" s="327">
        <v>0</v>
      </c>
      <c r="T61" s="327">
        <f>SUM(U61:V61)</f>
        <v>1</v>
      </c>
      <c r="U61" s="327">
        <v>1</v>
      </c>
      <c r="V61" s="327">
        <v>0</v>
      </c>
      <c r="W61" s="327">
        <v>2</v>
      </c>
      <c r="X61" s="327">
        <v>15</v>
      </c>
      <c r="Y61" s="327">
        <v>13</v>
      </c>
      <c r="Z61" s="327">
        <v>0</v>
      </c>
      <c r="AA61" s="327">
        <v>0</v>
      </c>
      <c r="AB61" s="382">
        <f t="shared" si="4"/>
        <v>22.950819672131146</v>
      </c>
      <c r="AC61" s="382">
        <f t="shared" si="5"/>
        <v>40.98360655737705</v>
      </c>
      <c r="AD61" s="293" t="s">
        <v>209</v>
      </c>
      <c r="AE61" s="292"/>
    </row>
    <row r="62" spans="1:31" s="176" customFormat="1" ht="19.5" customHeight="1">
      <c r="A62" s="416" t="s">
        <v>222</v>
      </c>
      <c r="B62" s="416"/>
      <c r="C62" s="324">
        <f>C63</f>
        <v>0</v>
      </c>
      <c r="D62" s="328">
        <f aca="true" t="shared" si="16" ref="D62:AA62">D63</f>
        <v>0</v>
      </c>
      <c r="E62" s="325">
        <f t="shared" si="16"/>
        <v>0</v>
      </c>
      <c r="F62" s="325">
        <f t="shared" si="16"/>
        <v>0</v>
      </c>
      <c r="G62" s="325">
        <f t="shared" si="16"/>
        <v>0</v>
      </c>
      <c r="H62" s="325">
        <f t="shared" si="16"/>
        <v>0</v>
      </c>
      <c r="I62" s="325">
        <f t="shared" si="16"/>
        <v>0</v>
      </c>
      <c r="J62" s="325">
        <f t="shared" si="16"/>
        <v>0</v>
      </c>
      <c r="K62" s="325">
        <f t="shared" si="16"/>
        <v>0</v>
      </c>
      <c r="L62" s="325">
        <f t="shared" si="16"/>
        <v>0</v>
      </c>
      <c r="M62" s="325">
        <f t="shared" si="16"/>
        <v>0</v>
      </c>
      <c r="N62" s="325">
        <f t="shared" si="16"/>
        <v>0</v>
      </c>
      <c r="O62" s="325">
        <f t="shared" si="16"/>
        <v>0</v>
      </c>
      <c r="P62" s="325">
        <f t="shared" si="16"/>
        <v>0</v>
      </c>
      <c r="Q62" s="325">
        <f t="shared" si="16"/>
        <v>0</v>
      </c>
      <c r="R62" s="325">
        <f t="shared" si="16"/>
        <v>0</v>
      </c>
      <c r="S62" s="325">
        <f t="shared" si="16"/>
        <v>0</v>
      </c>
      <c r="T62" s="328">
        <f t="shared" si="16"/>
        <v>0</v>
      </c>
      <c r="U62" s="325">
        <f t="shared" si="16"/>
        <v>0</v>
      </c>
      <c r="V62" s="325">
        <f t="shared" si="16"/>
        <v>0</v>
      </c>
      <c r="W62" s="325">
        <f t="shared" si="16"/>
        <v>0</v>
      </c>
      <c r="X62" s="325">
        <f t="shared" si="16"/>
        <v>0</v>
      </c>
      <c r="Y62" s="325">
        <f t="shared" si="16"/>
        <v>0</v>
      </c>
      <c r="Z62" s="325">
        <f t="shared" si="16"/>
        <v>0</v>
      </c>
      <c r="AA62" s="325">
        <f t="shared" si="16"/>
        <v>0</v>
      </c>
      <c r="AB62" s="381">
        <v>0</v>
      </c>
      <c r="AC62" s="381">
        <v>0</v>
      </c>
      <c r="AD62" s="412" t="s">
        <v>222</v>
      </c>
      <c r="AE62" s="413"/>
    </row>
    <row r="63" spans="1:31" s="177" customFormat="1" ht="15.75" customHeight="1">
      <c r="A63" s="297"/>
      <c r="B63" s="279" t="s">
        <v>55</v>
      </c>
      <c r="C63" s="327">
        <f>D63+K63+L63+M63+N63+O63+P63+Q63+R63+S63</f>
        <v>0</v>
      </c>
      <c r="D63" s="327">
        <f>SUM(E63:J63)</f>
        <v>0</v>
      </c>
      <c r="E63" s="327">
        <v>0</v>
      </c>
      <c r="F63" s="327">
        <v>0</v>
      </c>
      <c r="G63" s="327">
        <v>0</v>
      </c>
      <c r="H63" s="327">
        <v>0</v>
      </c>
      <c r="I63" s="327">
        <v>0</v>
      </c>
      <c r="J63" s="327">
        <v>0</v>
      </c>
      <c r="K63" s="327">
        <v>0</v>
      </c>
      <c r="L63" s="327">
        <v>0</v>
      </c>
      <c r="M63" s="327">
        <v>0</v>
      </c>
      <c r="N63" s="327">
        <v>0</v>
      </c>
      <c r="O63" s="327">
        <v>0</v>
      </c>
      <c r="P63" s="327">
        <v>0</v>
      </c>
      <c r="Q63" s="327">
        <v>0</v>
      </c>
      <c r="R63" s="327">
        <v>0</v>
      </c>
      <c r="S63" s="327">
        <v>0</v>
      </c>
      <c r="T63" s="327">
        <f>SUM(U63:V63)</f>
        <v>0</v>
      </c>
      <c r="U63" s="327">
        <v>0</v>
      </c>
      <c r="V63" s="327">
        <v>0</v>
      </c>
      <c r="W63" s="327">
        <v>0</v>
      </c>
      <c r="X63" s="327">
        <v>0</v>
      </c>
      <c r="Y63" s="327">
        <v>0</v>
      </c>
      <c r="Z63" s="327">
        <v>0</v>
      </c>
      <c r="AA63" s="327">
        <v>0</v>
      </c>
      <c r="AB63" s="382">
        <v>0</v>
      </c>
      <c r="AC63" s="382">
        <v>0</v>
      </c>
      <c r="AD63" s="293" t="s">
        <v>55</v>
      </c>
      <c r="AE63" s="292"/>
    </row>
    <row r="64" spans="1:31" s="178" customFormat="1" ht="19.5" customHeight="1">
      <c r="A64" s="416" t="s">
        <v>223</v>
      </c>
      <c r="B64" s="424"/>
      <c r="C64" s="324">
        <f>C65</f>
        <v>47</v>
      </c>
      <c r="D64" s="328">
        <f aca="true" t="shared" si="17" ref="D64:AA64">D65</f>
        <v>14</v>
      </c>
      <c r="E64" s="325">
        <f t="shared" si="17"/>
        <v>9</v>
      </c>
      <c r="F64" s="325">
        <f t="shared" si="17"/>
        <v>5</v>
      </c>
      <c r="G64" s="325">
        <f t="shared" si="17"/>
        <v>0</v>
      </c>
      <c r="H64" s="325">
        <f t="shared" si="17"/>
        <v>0</v>
      </c>
      <c r="I64" s="325">
        <f t="shared" si="17"/>
        <v>0</v>
      </c>
      <c r="J64" s="325">
        <f t="shared" si="17"/>
        <v>0</v>
      </c>
      <c r="K64" s="325">
        <f t="shared" si="17"/>
        <v>22</v>
      </c>
      <c r="L64" s="325">
        <f t="shared" si="17"/>
        <v>0</v>
      </c>
      <c r="M64" s="325">
        <f t="shared" si="17"/>
        <v>2</v>
      </c>
      <c r="N64" s="325">
        <f t="shared" si="17"/>
        <v>0</v>
      </c>
      <c r="O64" s="325">
        <f t="shared" si="17"/>
        <v>8</v>
      </c>
      <c r="P64" s="325">
        <f t="shared" si="17"/>
        <v>0</v>
      </c>
      <c r="Q64" s="325">
        <f t="shared" si="17"/>
        <v>1</v>
      </c>
      <c r="R64" s="325">
        <f t="shared" si="17"/>
        <v>0</v>
      </c>
      <c r="S64" s="325">
        <f t="shared" si="17"/>
        <v>0</v>
      </c>
      <c r="T64" s="328">
        <f t="shared" si="17"/>
        <v>0</v>
      </c>
      <c r="U64" s="325">
        <f t="shared" si="17"/>
        <v>0</v>
      </c>
      <c r="V64" s="325">
        <f t="shared" si="17"/>
        <v>0</v>
      </c>
      <c r="W64" s="325">
        <f t="shared" si="17"/>
        <v>3</v>
      </c>
      <c r="X64" s="325">
        <f t="shared" si="17"/>
        <v>9</v>
      </c>
      <c r="Y64" s="325">
        <f t="shared" si="17"/>
        <v>5</v>
      </c>
      <c r="Z64" s="325">
        <f t="shared" si="17"/>
        <v>0</v>
      </c>
      <c r="AA64" s="325">
        <f t="shared" si="17"/>
        <v>0</v>
      </c>
      <c r="AB64" s="381">
        <f t="shared" si="4"/>
        <v>29.78723404255319</v>
      </c>
      <c r="AC64" s="381">
        <f t="shared" si="5"/>
        <v>17.02127659574468</v>
      </c>
      <c r="AD64" s="412" t="s">
        <v>223</v>
      </c>
      <c r="AE64" s="418"/>
    </row>
    <row r="65" spans="1:31" s="179" customFormat="1" ht="15.75" customHeight="1">
      <c r="A65" s="297"/>
      <c r="B65" s="305" t="s">
        <v>210</v>
      </c>
      <c r="C65" s="327">
        <f>D65+K65+L65+M65+N65+O65+P65+Q65+R65+S65</f>
        <v>47</v>
      </c>
      <c r="D65" s="327">
        <f>SUM(E65:J65)</f>
        <v>14</v>
      </c>
      <c r="E65" s="327">
        <v>9</v>
      </c>
      <c r="F65" s="327">
        <v>5</v>
      </c>
      <c r="G65" s="327">
        <v>0</v>
      </c>
      <c r="H65" s="327">
        <v>0</v>
      </c>
      <c r="I65" s="327">
        <v>0</v>
      </c>
      <c r="J65" s="327">
        <v>0</v>
      </c>
      <c r="K65" s="327">
        <v>22</v>
      </c>
      <c r="L65" s="327">
        <v>0</v>
      </c>
      <c r="M65" s="327">
        <v>2</v>
      </c>
      <c r="N65" s="327">
        <v>0</v>
      </c>
      <c r="O65" s="327">
        <v>8</v>
      </c>
      <c r="P65" s="327">
        <v>0</v>
      </c>
      <c r="Q65" s="327">
        <v>1</v>
      </c>
      <c r="R65" s="327">
        <v>0</v>
      </c>
      <c r="S65" s="327">
        <v>0</v>
      </c>
      <c r="T65" s="327">
        <f>SUM(U65:V65)</f>
        <v>0</v>
      </c>
      <c r="U65" s="327">
        <v>0</v>
      </c>
      <c r="V65" s="327">
        <v>0</v>
      </c>
      <c r="W65" s="327">
        <v>3</v>
      </c>
      <c r="X65" s="327">
        <v>9</v>
      </c>
      <c r="Y65" s="327">
        <v>5</v>
      </c>
      <c r="Z65" s="327">
        <v>0</v>
      </c>
      <c r="AA65" s="327">
        <v>0</v>
      </c>
      <c r="AB65" s="382">
        <f t="shared" si="4"/>
        <v>29.78723404255319</v>
      </c>
      <c r="AC65" s="382">
        <f t="shared" si="5"/>
        <v>17.02127659574468</v>
      </c>
      <c r="AD65" s="293" t="s">
        <v>210</v>
      </c>
      <c r="AE65" s="292"/>
    </row>
    <row r="66" spans="1:31" s="8" customFormat="1" ht="16.5" customHeight="1">
      <c r="A66" s="6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42"/>
      <c r="AC66" s="142"/>
      <c r="AD66" s="14"/>
      <c r="AE66" s="6"/>
    </row>
    <row r="67" spans="2:29" ht="11.25" customHeight="1">
      <c r="B67" s="82"/>
      <c r="C67" s="82"/>
      <c r="D67" s="82"/>
      <c r="E67" s="82"/>
      <c r="F67" s="82"/>
      <c r="G67" s="82"/>
      <c r="H67" s="82"/>
      <c r="I67" s="82"/>
      <c r="J67" s="82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143"/>
      <c r="AC67" s="143"/>
    </row>
    <row r="68" spans="2:10" ht="11.25" customHeight="1">
      <c r="B68" s="82"/>
      <c r="C68" s="82"/>
      <c r="D68" s="8"/>
      <c r="E68" s="8"/>
      <c r="F68" s="8"/>
      <c r="G68" s="8"/>
      <c r="H68" s="8"/>
      <c r="I68" s="8"/>
      <c r="J68" s="8"/>
    </row>
    <row r="69" spans="2:3" ht="11.25" customHeight="1">
      <c r="B69" s="84"/>
      <c r="C69" s="84"/>
    </row>
    <row r="70" spans="2:3" ht="11.25" customHeight="1">
      <c r="B70" s="84"/>
      <c r="C70" s="84"/>
    </row>
    <row r="71" spans="2:3" ht="11.25" customHeight="1">
      <c r="B71" s="84"/>
      <c r="C71" s="84"/>
    </row>
    <row r="72" spans="2:3" ht="11.25" customHeight="1">
      <c r="B72" s="84"/>
      <c r="C72" s="84"/>
    </row>
    <row r="73" spans="2:3" ht="11.25" customHeight="1">
      <c r="B73" s="84"/>
      <c r="C73" s="84"/>
    </row>
    <row r="74" spans="2:3" ht="11.25" customHeight="1">
      <c r="B74" s="84"/>
      <c r="C74" s="84"/>
    </row>
    <row r="75" spans="2:3" ht="11.25" customHeight="1">
      <c r="B75" s="84"/>
      <c r="C75" s="84"/>
    </row>
    <row r="76" spans="2:3" ht="11.25" customHeight="1">
      <c r="B76" s="84"/>
      <c r="C76" s="84"/>
    </row>
    <row r="77" spans="2:3" ht="11.25" customHeight="1">
      <c r="B77" s="84"/>
      <c r="C77" s="84"/>
    </row>
    <row r="78" spans="2:3" ht="11.25" customHeight="1">
      <c r="B78" s="84"/>
      <c r="C78" s="84"/>
    </row>
    <row r="79" spans="2:3" ht="11.25" customHeight="1">
      <c r="B79" s="84"/>
      <c r="C79" s="84"/>
    </row>
    <row r="80" spans="2:3" ht="11.25" customHeight="1">
      <c r="B80" s="84"/>
      <c r="C80" s="84"/>
    </row>
    <row r="81" spans="2:3" ht="11.25" customHeight="1">
      <c r="B81" s="84"/>
      <c r="C81" s="84"/>
    </row>
  </sheetData>
  <sheetProtection/>
  <mergeCells count="60">
    <mergeCell ref="Z12:Z13"/>
    <mergeCell ref="AA12:AA13"/>
    <mergeCell ref="W12:W13"/>
    <mergeCell ref="AB4:AB7"/>
    <mergeCell ref="Z6:AA6"/>
    <mergeCell ref="X4:AA5"/>
    <mergeCell ref="X6:Y6"/>
    <mergeCell ref="AD4:AE7"/>
    <mergeCell ref="T4:V5"/>
    <mergeCell ref="T6:T7"/>
    <mergeCell ref="U6:U7"/>
    <mergeCell ref="V6:V7"/>
    <mergeCell ref="Q4:Q7"/>
    <mergeCell ref="W4:W7"/>
    <mergeCell ref="S4:S7"/>
    <mergeCell ref="A1:N1"/>
    <mergeCell ref="D4:J4"/>
    <mergeCell ref="C4:C7"/>
    <mergeCell ref="K4:K7"/>
    <mergeCell ref="H5:H7"/>
    <mergeCell ref="I5:I7"/>
    <mergeCell ref="D5:D7"/>
    <mergeCell ref="J5:J7"/>
    <mergeCell ref="L4:M5"/>
    <mergeCell ref="L6:L7"/>
    <mergeCell ref="A35:B35"/>
    <mergeCell ref="A38:B38"/>
    <mergeCell ref="R4:R7"/>
    <mergeCell ref="O4:P5"/>
    <mergeCell ref="O6:O7"/>
    <mergeCell ref="P6:P7"/>
    <mergeCell ref="N4:N7"/>
    <mergeCell ref="A15:B15"/>
    <mergeCell ref="F5:F7"/>
    <mergeCell ref="A4:B7"/>
    <mergeCell ref="L12:L13"/>
    <mergeCell ref="M12:M13"/>
    <mergeCell ref="E5:E7"/>
    <mergeCell ref="M6:M7"/>
    <mergeCell ref="G5:G7"/>
    <mergeCell ref="AD64:AE64"/>
    <mergeCell ref="AD56:AE56"/>
    <mergeCell ref="AD59:AE59"/>
    <mergeCell ref="AC4:AC7"/>
    <mergeCell ref="AD62:AE62"/>
    <mergeCell ref="A43:B43"/>
    <mergeCell ref="A45:B45"/>
    <mergeCell ref="A48:B48"/>
    <mergeCell ref="A52:B52"/>
    <mergeCell ref="A56:B56"/>
    <mergeCell ref="A64:B64"/>
    <mergeCell ref="A62:B62"/>
    <mergeCell ref="A59:B59"/>
    <mergeCell ref="AD52:AE52"/>
    <mergeCell ref="AD15:AE15"/>
    <mergeCell ref="AD35:AE35"/>
    <mergeCell ref="AD38:AE38"/>
    <mergeCell ref="AD43:AE43"/>
    <mergeCell ref="AD45:AE45"/>
    <mergeCell ref="AD48:AE48"/>
  </mergeCells>
  <conditionalFormatting sqref="A9:AE65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4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I73"/>
  <sheetViews>
    <sheetView showGridLines="0" zoomScaleSheetLayoutView="100" workbookViewId="0" topLeftCell="A1">
      <selection activeCell="A1" sqref="A1:P1"/>
    </sheetView>
  </sheetViews>
  <sheetFormatPr defaultColWidth="8.66015625" defaultRowHeight="15" customHeight="1"/>
  <cols>
    <col min="1" max="1" width="9.5" style="97" customWidth="1"/>
    <col min="2" max="2" width="7.58203125" style="97" customWidth="1"/>
    <col min="3" max="13" width="7" style="97" customWidth="1"/>
    <col min="14" max="16" width="6.83203125" style="97" customWidth="1"/>
    <col min="17" max="19" width="6.33203125" style="97" customWidth="1"/>
    <col min="20" max="23" width="6" style="97" customWidth="1"/>
    <col min="24" max="25" width="6.08203125" style="97" customWidth="1"/>
    <col min="26" max="27" width="6" style="97" customWidth="1"/>
    <col min="28" max="30" width="5.58203125" style="97" customWidth="1"/>
    <col min="31" max="35" width="6" style="97" customWidth="1"/>
    <col min="36" max="16384" width="8.58203125" style="97" customWidth="1"/>
  </cols>
  <sheetData>
    <row r="1" spans="1:27" s="90" customFormat="1" ht="16.5" customHeight="1">
      <c r="A1" s="515" t="s">
        <v>295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89"/>
      <c r="R1" s="89"/>
      <c r="S1" s="89"/>
      <c r="T1" s="89"/>
      <c r="U1" s="89"/>
      <c r="V1" s="89"/>
      <c r="W1" s="89"/>
      <c r="X1" s="89"/>
      <c r="Y1" s="89"/>
      <c r="AA1" s="89"/>
    </row>
    <row r="2" spans="1:27" s="90" customFormat="1" ht="9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89"/>
      <c r="R2" s="89"/>
      <c r="S2" s="89"/>
      <c r="T2" s="89"/>
      <c r="U2" s="89"/>
      <c r="V2" s="89"/>
      <c r="W2" s="89"/>
      <c r="X2" s="89"/>
      <c r="Y2" s="89"/>
      <c r="AA2" s="89"/>
    </row>
    <row r="3" spans="1:35" s="90" customFormat="1" ht="16.5" customHeight="1">
      <c r="A3" s="337" t="s">
        <v>189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 t="s">
        <v>190</v>
      </c>
      <c r="N3" s="73"/>
      <c r="O3" s="73"/>
      <c r="P3" s="73"/>
      <c r="Q3" s="73" t="s">
        <v>191</v>
      </c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1"/>
      <c r="AD3" s="92"/>
      <c r="AE3" s="92"/>
      <c r="AF3" s="92"/>
      <c r="AI3" s="92" t="s">
        <v>2</v>
      </c>
    </row>
    <row r="4" spans="1:35" s="90" customFormat="1" ht="16.5" customHeight="1">
      <c r="A4" s="93"/>
      <c r="B4" s="472" t="s">
        <v>0</v>
      </c>
      <c r="C4" s="521"/>
      <c r="D4" s="522"/>
      <c r="E4" s="526" t="s">
        <v>178</v>
      </c>
      <c r="F4" s="527"/>
      <c r="G4" s="528"/>
      <c r="H4" s="472" t="s">
        <v>280</v>
      </c>
      <c r="I4" s="521"/>
      <c r="J4" s="522"/>
      <c r="K4" s="532" t="s">
        <v>299</v>
      </c>
      <c r="L4" s="533"/>
      <c r="M4" s="534"/>
      <c r="N4" s="532" t="s">
        <v>176</v>
      </c>
      <c r="O4" s="540"/>
      <c r="P4" s="541"/>
      <c r="Q4" s="472" t="s">
        <v>192</v>
      </c>
      <c r="R4" s="473"/>
      <c r="S4" s="473"/>
      <c r="T4" s="473"/>
      <c r="U4" s="474"/>
      <c r="V4" s="542" t="s">
        <v>311</v>
      </c>
      <c r="W4" s="543"/>
      <c r="X4" s="544"/>
      <c r="Y4" s="472" t="s">
        <v>177</v>
      </c>
      <c r="Z4" s="521"/>
      <c r="AA4" s="522"/>
      <c r="AB4" s="548" t="s">
        <v>310</v>
      </c>
      <c r="AC4" s="527"/>
      <c r="AD4" s="527"/>
      <c r="AE4" s="535" t="s">
        <v>230</v>
      </c>
      <c r="AF4" s="536"/>
      <c r="AG4" s="536"/>
      <c r="AH4" s="536"/>
      <c r="AI4" s="536"/>
    </row>
    <row r="5" spans="1:35" s="90" customFormat="1" ht="16.5" customHeight="1">
      <c r="A5" s="338" t="s">
        <v>242</v>
      </c>
      <c r="B5" s="523"/>
      <c r="C5" s="524"/>
      <c r="D5" s="525"/>
      <c r="E5" s="529"/>
      <c r="F5" s="530"/>
      <c r="G5" s="531"/>
      <c r="H5" s="523" t="s">
        <v>258</v>
      </c>
      <c r="I5" s="524"/>
      <c r="J5" s="525"/>
      <c r="K5" s="483" t="s">
        <v>257</v>
      </c>
      <c r="L5" s="484"/>
      <c r="M5" s="485"/>
      <c r="N5" s="488" t="s">
        <v>157</v>
      </c>
      <c r="O5" s="489"/>
      <c r="P5" s="490"/>
      <c r="Q5" s="475" t="s">
        <v>0</v>
      </c>
      <c r="R5" s="509" t="s">
        <v>254</v>
      </c>
      <c r="S5" s="510"/>
      <c r="T5" s="486" t="s">
        <v>255</v>
      </c>
      <c r="U5" s="487"/>
      <c r="V5" s="545"/>
      <c r="W5" s="546"/>
      <c r="X5" s="547"/>
      <c r="Y5" s="523"/>
      <c r="Z5" s="524"/>
      <c r="AA5" s="525"/>
      <c r="AB5" s="549"/>
      <c r="AC5" s="549"/>
      <c r="AD5" s="549"/>
      <c r="AE5" s="552" t="s">
        <v>81</v>
      </c>
      <c r="AF5" s="509" t="s">
        <v>254</v>
      </c>
      <c r="AG5" s="510"/>
      <c r="AH5" s="486" t="s">
        <v>255</v>
      </c>
      <c r="AI5" s="491"/>
    </row>
    <row r="6" spans="1:35" ht="16.5" customHeight="1">
      <c r="A6" s="339"/>
      <c r="B6" s="211" t="s">
        <v>0</v>
      </c>
      <c r="C6" s="96" t="s">
        <v>8</v>
      </c>
      <c r="D6" s="94" t="s">
        <v>1</v>
      </c>
      <c r="E6" s="211" t="s">
        <v>0</v>
      </c>
      <c r="F6" s="96" t="s">
        <v>8</v>
      </c>
      <c r="G6" s="95" t="s">
        <v>1</v>
      </c>
      <c r="H6" s="94" t="s">
        <v>0</v>
      </c>
      <c r="I6" s="96" t="s">
        <v>8</v>
      </c>
      <c r="J6" s="94" t="s">
        <v>1</v>
      </c>
      <c r="K6" s="211" t="s">
        <v>0</v>
      </c>
      <c r="L6" s="96" t="s">
        <v>8</v>
      </c>
      <c r="M6" s="95" t="s">
        <v>1</v>
      </c>
      <c r="N6" s="211" t="s">
        <v>0</v>
      </c>
      <c r="O6" s="96" t="s">
        <v>8</v>
      </c>
      <c r="P6" s="95" t="s">
        <v>1</v>
      </c>
      <c r="Q6" s="476"/>
      <c r="R6" s="96" t="s">
        <v>8</v>
      </c>
      <c r="S6" s="95" t="s">
        <v>1</v>
      </c>
      <c r="T6" s="96" t="s">
        <v>8</v>
      </c>
      <c r="U6" s="95" t="s">
        <v>1</v>
      </c>
      <c r="V6" s="94" t="s">
        <v>0</v>
      </c>
      <c r="W6" s="96" t="s">
        <v>8</v>
      </c>
      <c r="X6" s="94" t="s">
        <v>1</v>
      </c>
      <c r="Y6" s="96" t="s">
        <v>0</v>
      </c>
      <c r="Z6" s="94" t="s">
        <v>8</v>
      </c>
      <c r="AA6" s="96" t="s">
        <v>1</v>
      </c>
      <c r="AB6" s="253" t="s">
        <v>0</v>
      </c>
      <c r="AC6" s="96" t="s">
        <v>8</v>
      </c>
      <c r="AD6" s="383" t="s">
        <v>1</v>
      </c>
      <c r="AE6" s="553"/>
      <c r="AF6" s="96" t="s">
        <v>8</v>
      </c>
      <c r="AG6" s="95" t="s">
        <v>1</v>
      </c>
      <c r="AH6" s="96" t="s">
        <v>8</v>
      </c>
      <c r="AI6" s="94" t="s">
        <v>1</v>
      </c>
    </row>
    <row r="7" spans="1:33" ht="16.5" customHeight="1">
      <c r="A7" s="340"/>
      <c r="B7" s="254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5" ht="16.5" customHeight="1">
      <c r="A8" s="274" t="s">
        <v>277</v>
      </c>
      <c r="B8" s="344">
        <v>19806</v>
      </c>
      <c r="C8" s="345">
        <v>9972</v>
      </c>
      <c r="D8" s="345">
        <v>9834</v>
      </c>
      <c r="E8" s="345">
        <v>9755</v>
      </c>
      <c r="F8" s="345">
        <v>4793</v>
      </c>
      <c r="G8" s="345">
        <v>4962</v>
      </c>
      <c r="H8" s="345">
        <v>3129</v>
      </c>
      <c r="I8" s="345">
        <v>1233</v>
      </c>
      <c r="J8" s="345">
        <v>1896</v>
      </c>
      <c r="K8" s="345">
        <v>1248</v>
      </c>
      <c r="L8" s="345">
        <v>695</v>
      </c>
      <c r="M8" s="345">
        <v>553</v>
      </c>
      <c r="N8" s="345">
        <v>197</v>
      </c>
      <c r="O8" s="345">
        <v>166</v>
      </c>
      <c r="P8" s="345">
        <v>31</v>
      </c>
      <c r="Q8" s="345">
        <v>4615</v>
      </c>
      <c r="R8" s="345">
        <v>2623</v>
      </c>
      <c r="S8" s="345">
        <v>1970</v>
      </c>
      <c r="T8" s="346">
        <v>12</v>
      </c>
      <c r="U8" s="346">
        <v>10</v>
      </c>
      <c r="V8" s="346">
        <v>224</v>
      </c>
      <c r="W8" s="346">
        <v>89</v>
      </c>
      <c r="X8" s="346">
        <v>135</v>
      </c>
      <c r="Y8" s="345">
        <v>622</v>
      </c>
      <c r="Z8" s="345">
        <v>355</v>
      </c>
      <c r="AA8" s="345">
        <v>267</v>
      </c>
      <c r="AB8" s="345">
        <v>16</v>
      </c>
      <c r="AC8" s="345">
        <v>6</v>
      </c>
      <c r="AD8" s="345">
        <v>10</v>
      </c>
      <c r="AE8" s="345">
        <v>32</v>
      </c>
      <c r="AF8" s="345">
        <v>3</v>
      </c>
      <c r="AG8" s="345">
        <v>23</v>
      </c>
      <c r="AH8" s="347">
        <v>0</v>
      </c>
      <c r="AI8" s="347">
        <v>6</v>
      </c>
    </row>
    <row r="9" spans="1:35" s="201" customFormat="1" ht="16.5" customHeight="1">
      <c r="A9" s="341" t="s">
        <v>287</v>
      </c>
      <c r="B9" s="348">
        <f>B11+B24</f>
        <v>19712</v>
      </c>
      <c r="C9" s="349">
        <f>C11+C24</f>
        <v>10033</v>
      </c>
      <c r="D9" s="349">
        <f>D11+D24</f>
        <v>9679</v>
      </c>
      <c r="E9" s="349">
        <f aca="true" t="shared" si="0" ref="E9:AI9">E11+E24</f>
        <v>9719</v>
      </c>
      <c r="F9" s="349">
        <f t="shared" si="0"/>
        <v>4745</v>
      </c>
      <c r="G9" s="349">
        <f t="shared" si="0"/>
        <v>4974</v>
      </c>
      <c r="H9" s="349">
        <f t="shared" si="0"/>
        <v>3219</v>
      </c>
      <c r="I9" s="349">
        <f t="shared" si="0"/>
        <v>1280</v>
      </c>
      <c r="J9" s="349">
        <f t="shared" si="0"/>
        <v>1939</v>
      </c>
      <c r="K9" s="349">
        <f t="shared" si="0"/>
        <v>1101</v>
      </c>
      <c r="L9" s="349">
        <f t="shared" si="0"/>
        <v>633</v>
      </c>
      <c r="M9" s="349">
        <f t="shared" si="0"/>
        <v>468</v>
      </c>
      <c r="N9" s="349">
        <f t="shared" si="0"/>
        <v>232</v>
      </c>
      <c r="O9" s="349">
        <f t="shared" si="0"/>
        <v>213</v>
      </c>
      <c r="P9" s="349">
        <f t="shared" si="0"/>
        <v>19</v>
      </c>
      <c r="Q9" s="349">
        <f t="shared" si="0"/>
        <v>4531</v>
      </c>
      <c r="R9" s="349">
        <f t="shared" si="0"/>
        <v>2679</v>
      </c>
      <c r="S9" s="349">
        <f t="shared" si="0"/>
        <v>1822</v>
      </c>
      <c r="T9" s="349">
        <f t="shared" si="0"/>
        <v>9</v>
      </c>
      <c r="U9" s="349">
        <f t="shared" si="0"/>
        <v>21</v>
      </c>
      <c r="V9" s="349">
        <f t="shared" si="0"/>
        <v>320</v>
      </c>
      <c r="W9" s="349">
        <f t="shared" si="0"/>
        <v>130</v>
      </c>
      <c r="X9" s="349">
        <f t="shared" si="0"/>
        <v>190</v>
      </c>
      <c r="Y9" s="349">
        <f t="shared" si="0"/>
        <v>586</v>
      </c>
      <c r="Z9" s="349">
        <f t="shared" si="0"/>
        <v>341</v>
      </c>
      <c r="AA9" s="349">
        <f t="shared" si="0"/>
        <v>245</v>
      </c>
      <c r="AB9" s="349">
        <f t="shared" si="0"/>
        <v>4</v>
      </c>
      <c r="AC9" s="349">
        <f t="shared" si="0"/>
        <v>3</v>
      </c>
      <c r="AD9" s="349">
        <f t="shared" si="0"/>
        <v>1</v>
      </c>
      <c r="AE9" s="349">
        <f t="shared" si="0"/>
        <v>23</v>
      </c>
      <c r="AF9" s="349">
        <f t="shared" si="0"/>
        <v>3</v>
      </c>
      <c r="AG9" s="349">
        <f t="shared" si="0"/>
        <v>18</v>
      </c>
      <c r="AH9" s="349">
        <f t="shared" si="0"/>
        <v>0</v>
      </c>
      <c r="AI9" s="349">
        <f t="shared" si="0"/>
        <v>2</v>
      </c>
    </row>
    <row r="10" spans="1:35" ht="16.5" customHeight="1">
      <c r="A10" s="340"/>
      <c r="B10" s="350"/>
      <c r="C10" s="351"/>
      <c r="D10" s="351"/>
      <c r="E10" s="351"/>
      <c r="F10" s="351"/>
      <c r="G10" s="351"/>
      <c r="H10" s="351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3"/>
      <c r="AI10" s="353"/>
    </row>
    <row r="11" spans="1:35" ht="16.5" customHeight="1">
      <c r="A11" s="342" t="s">
        <v>193</v>
      </c>
      <c r="B11" s="344">
        <f>SUM(C11:D11)</f>
        <v>19371</v>
      </c>
      <c r="C11" s="345">
        <f>SUM(C12:C22)</f>
        <v>9832</v>
      </c>
      <c r="D11" s="345">
        <f>SUM(D12:D22)</f>
        <v>9539</v>
      </c>
      <c r="E11" s="345">
        <f aca="true" t="shared" si="1" ref="E11:AI11">SUM(E12:E22)</f>
        <v>9699</v>
      </c>
      <c r="F11" s="345">
        <f t="shared" si="1"/>
        <v>4735</v>
      </c>
      <c r="G11" s="345">
        <f t="shared" si="1"/>
        <v>4964</v>
      </c>
      <c r="H11" s="345">
        <f t="shared" si="1"/>
        <v>3179</v>
      </c>
      <c r="I11" s="345">
        <f t="shared" si="1"/>
        <v>1262</v>
      </c>
      <c r="J11" s="345">
        <f t="shared" si="1"/>
        <v>1917</v>
      </c>
      <c r="K11" s="345">
        <f t="shared" si="1"/>
        <v>1100</v>
      </c>
      <c r="L11" s="345">
        <f t="shared" si="1"/>
        <v>633</v>
      </c>
      <c r="M11" s="345">
        <f t="shared" si="1"/>
        <v>467</v>
      </c>
      <c r="N11" s="345">
        <f t="shared" si="1"/>
        <v>214</v>
      </c>
      <c r="O11" s="345">
        <f t="shared" si="1"/>
        <v>198</v>
      </c>
      <c r="P11" s="345">
        <f t="shared" si="1"/>
        <v>16</v>
      </c>
      <c r="Q11" s="345">
        <f t="shared" si="1"/>
        <v>4340</v>
      </c>
      <c r="R11" s="345">
        <f t="shared" si="1"/>
        <v>2557</v>
      </c>
      <c r="S11" s="345">
        <f t="shared" si="1"/>
        <v>1754</v>
      </c>
      <c r="T11" s="345">
        <f t="shared" si="1"/>
        <v>9</v>
      </c>
      <c r="U11" s="345">
        <f t="shared" si="1"/>
        <v>20</v>
      </c>
      <c r="V11" s="345">
        <f t="shared" si="1"/>
        <v>262</v>
      </c>
      <c r="W11" s="345">
        <f t="shared" si="1"/>
        <v>100</v>
      </c>
      <c r="X11" s="345">
        <f t="shared" si="1"/>
        <v>162</v>
      </c>
      <c r="Y11" s="345">
        <f t="shared" si="1"/>
        <v>573</v>
      </c>
      <c r="Z11" s="345">
        <f t="shared" si="1"/>
        <v>335</v>
      </c>
      <c r="AA11" s="345">
        <f t="shared" si="1"/>
        <v>238</v>
      </c>
      <c r="AB11" s="345">
        <f t="shared" si="1"/>
        <v>4</v>
      </c>
      <c r="AC11" s="345">
        <f t="shared" si="1"/>
        <v>3</v>
      </c>
      <c r="AD11" s="345">
        <f t="shared" si="1"/>
        <v>1</v>
      </c>
      <c r="AE11" s="345">
        <f t="shared" si="1"/>
        <v>21</v>
      </c>
      <c r="AF11" s="345">
        <f t="shared" si="1"/>
        <v>3</v>
      </c>
      <c r="AG11" s="345">
        <f t="shared" si="1"/>
        <v>16</v>
      </c>
      <c r="AH11" s="345">
        <f t="shared" si="1"/>
        <v>0</v>
      </c>
      <c r="AI11" s="345">
        <f t="shared" si="1"/>
        <v>2</v>
      </c>
    </row>
    <row r="12" spans="1:35" ht="16.5" customHeight="1">
      <c r="A12" s="343" t="s">
        <v>18</v>
      </c>
      <c r="B12" s="344">
        <f>SUM(C12:D12)</f>
        <v>14059</v>
      </c>
      <c r="C12" s="345">
        <f>F12+I12+L12+O12+R12+T12+W12+Z12+AC12</f>
        <v>6608</v>
      </c>
      <c r="D12" s="345">
        <f>G12+J12+M12+P12+S12+U12+X12+AA12+AD12</f>
        <v>7451</v>
      </c>
      <c r="E12" s="345">
        <f>SUM(F12:G12)</f>
        <v>8458</v>
      </c>
      <c r="F12" s="354">
        <v>4043</v>
      </c>
      <c r="G12" s="354">
        <v>4415</v>
      </c>
      <c r="H12" s="345">
        <f>SUM(I12:J12)</f>
        <v>2322</v>
      </c>
      <c r="I12" s="354">
        <v>813</v>
      </c>
      <c r="J12" s="354">
        <v>1509</v>
      </c>
      <c r="K12" s="345">
        <f>SUM(L12:M12)</f>
        <v>950</v>
      </c>
      <c r="L12" s="354">
        <v>547</v>
      </c>
      <c r="M12" s="354">
        <v>403</v>
      </c>
      <c r="N12" s="345">
        <f>SUM(O12:P12)</f>
        <v>106</v>
      </c>
      <c r="O12" s="354">
        <v>97</v>
      </c>
      <c r="P12" s="354">
        <v>9</v>
      </c>
      <c r="Q12" s="345">
        <f>SUM(R12:U12)</f>
        <v>1579</v>
      </c>
      <c r="R12" s="354">
        <v>748</v>
      </c>
      <c r="S12" s="354">
        <v>809</v>
      </c>
      <c r="T12" s="354">
        <v>8</v>
      </c>
      <c r="U12" s="354">
        <v>14</v>
      </c>
      <c r="V12" s="345">
        <f>SUM(W12:X12)</f>
        <v>127</v>
      </c>
      <c r="W12" s="354">
        <v>47</v>
      </c>
      <c r="X12" s="354">
        <v>80</v>
      </c>
      <c r="Y12" s="345">
        <f>SUM(Z12:AA12)</f>
        <v>513</v>
      </c>
      <c r="Z12" s="354">
        <v>302</v>
      </c>
      <c r="AA12" s="354">
        <v>211</v>
      </c>
      <c r="AB12" s="345">
        <f>SUM(AC12:AD12)</f>
        <v>4</v>
      </c>
      <c r="AC12" s="354">
        <v>3</v>
      </c>
      <c r="AD12" s="354">
        <v>1</v>
      </c>
      <c r="AE12" s="345">
        <f>SUM(AF12:AI12)</f>
        <v>13</v>
      </c>
      <c r="AF12" s="354">
        <v>1</v>
      </c>
      <c r="AG12" s="354">
        <v>10</v>
      </c>
      <c r="AH12" s="354">
        <v>0</v>
      </c>
      <c r="AI12" s="353">
        <v>2</v>
      </c>
    </row>
    <row r="13" spans="1:35" ht="16.5" customHeight="1">
      <c r="A13" s="343" t="s">
        <v>19</v>
      </c>
      <c r="B13" s="344">
        <f aca="true" t="shared" si="2" ref="B13:B28">SUM(C13:D13)</f>
        <v>612</v>
      </c>
      <c r="C13" s="345">
        <f aca="true" t="shared" si="3" ref="C13:C22">F13+I13+L13+O13+R13+T13+W13+Z13+AC13</f>
        <v>393</v>
      </c>
      <c r="D13" s="345">
        <f aca="true" t="shared" si="4" ref="D13:D22">G13+J13+M13+P13+S13+U13+X13+AA13+AD13</f>
        <v>219</v>
      </c>
      <c r="E13" s="345">
        <f aca="true" t="shared" si="5" ref="E13:E22">SUM(F13:G13)</f>
        <v>58</v>
      </c>
      <c r="F13" s="354">
        <v>28</v>
      </c>
      <c r="G13" s="354">
        <v>30</v>
      </c>
      <c r="H13" s="345">
        <f aca="true" t="shared" si="6" ref="H13:H22">SUM(I13:J13)</f>
        <v>124</v>
      </c>
      <c r="I13" s="354">
        <v>81</v>
      </c>
      <c r="J13" s="354">
        <v>43</v>
      </c>
      <c r="K13" s="345">
        <f aca="true" t="shared" si="7" ref="K13:K22">SUM(L13:M13)</f>
        <v>9</v>
      </c>
      <c r="L13" s="354">
        <v>5</v>
      </c>
      <c r="M13" s="354">
        <v>4</v>
      </c>
      <c r="N13" s="345">
        <f aca="true" t="shared" si="8" ref="N13:N22">SUM(O13:P13)</f>
        <v>14</v>
      </c>
      <c r="O13" s="354">
        <v>13</v>
      </c>
      <c r="P13" s="354">
        <v>1</v>
      </c>
      <c r="Q13" s="345">
        <f aca="true" t="shared" si="9" ref="Q13:Q22">SUM(R13:U13)</f>
        <v>393</v>
      </c>
      <c r="R13" s="354">
        <v>260</v>
      </c>
      <c r="S13" s="354">
        <v>133</v>
      </c>
      <c r="T13" s="354">
        <v>0</v>
      </c>
      <c r="U13" s="354">
        <v>0</v>
      </c>
      <c r="V13" s="345">
        <f aca="true" t="shared" si="10" ref="V13:V22">SUM(W13:X13)</f>
        <v>13</v>
      </c>
      <c r="W13" s="354">
        <v>6</v>
      </c>
      <c r="X13" s="354">
        <v>7</v>
      </c>
      <c r="Y13" s="345">
        <f aca="true" t="shared" si="11" ref="Y13:Y22">SUM(Z13:AA13)</f>
        <v>1</v>
      </c>
      <c r="Z13" s="354">
        <v>0</v>
      </c>
      <c r="AA13" s="354">
        <v>1</v>
      </c>
      <c r="AB13" s="345">
        <f aca="true" t="shared" si="12" ref="AB13:AB22">SUM(AC13:AD13)</f>
        <v>0</v>
      </c>
      <c r="AC13" s="354">
        <v>0</v>
      </c>
      <c r="AD13" s="354">
        <v>0</v>
      </c>
      <c r="AE13" s="345">
        <f aca="true" t="shared" si="13" ref="AE13:AE22">SUM(AF13:AI13)</f>
        <v>1</v>
      </c>
      <c r="AF13" s="354">
        <v>1</v>
      </c>
      <c r="AG13" s="354">
        <v>0</v>
      </c>
      <c r="AH13" s="354">
        <v>0</v>
      </c>
      <c r="AI13" s="353">
        <v>0</v>
      </c>
    </row>
    <row r="14" spans="1:35" ht="16.5" customHeight="1">
      <c r="A14" s="343" t="s">
        <v>20</v>
      </c>
      <c r="B14" s="344">
        <f>SUM(C14:D14)</f>
        <v>1645</v>
      </c>
      <c r="C14" s="345">
        <f t="shared" si="3"/>
        <v>1406</v>
      </c>
      <c r="D14" s="345">
        <f t="shared" si="4"/>
        <v>239</v>
      </c>
      <c r="E14" s="345">
        <f t="shared" si="5"/>
        <v>321</v>
      </c>
      <c r="F14" s="354">
        <v>278</v>
      </c>
      <c r="G14" s="354">
        <v>43</v>
      </c>
      <c r="H14" s="345">
        <f t="shared" si="6"/>
        <v>169</v>
      </c>
      <c r="I14" s="354">
        <v>120</v>
      </c>
      <c r="J14" s="354">
        <v>49</v>
      </c>
      <c r="K14" s="345">
        <f t="shared" si="7"/>
        <v>29</v>
      </c>
      <c r="L14" s="354">
        <v>22</v>
      </c>
      <c r="M14" s="354">
        <v>7</v>
      </c>
      <c r="N14" s="345">
        <f t="shared" si="8"/>
        <v>45</v>
      </c>
      <c r="O14" s="354">
        <v>42</v>
      </c>
      <c r="P14" s="354">
        <v>3</v>
      </c>
      <c r="Q14" s="345">
        <f t="shared" si="9"/>
        <v>1077</v>
      </c>
      <c r="R14" s="354">
        <v>940</v>
      </c>
      <c r="S14" s="354">
        <v>137</v>
      </c>
      <c r="T14" s="354">
        <v>0</v>
      </c>
      <c r="U14" s="354">
        <v>0</v>
      </c>
      <c r="V14" s="345">
        <f t="shared" si="10"/>
        <v>0</v>
      </c>
      <c r="W14" s="354">
        <v>0</v>
      </c>
      <c r="X14" s="354">
        <v>0</v>
      </c>
      <c r="Y14" s="345">
        <f t="shared" si="11"/>
        <v>4</v>
      </c>
      <c r="Z14" s="354">
        <v>4</v>
      </c>
      <c r="AA14" s="354">
        <v>0</v>
      </c>
      <c r="AB14" s="345">
        <f t="shared" si="12"/>
        <v>0</v>
      </c>
      <c r="AC14" s="354">
        <v>0</v>
      </c>
      <c r="AD14" s="354">
        <v>0</v>
      </c>
      <c r="AE14" s="345">
        <f t="shared" si="13"/>
        <v>1</v>
      </c>
      <c r="AF14" s="354">
        <v>1</v>
      </c>
      <c r="AG14" s="354">
        <v>0</v>
      </c>
      <c r="AH14" s="354">
        <v>0</v>
      </c>
      <c r="AI14" s="353">
        <v>0</v>
      </c>
    </row>
    <row r="15" spans="1:35" ht="16.5" customHeight="1">
      <c r="A15" s="343" t="s">
        <v>21</v>
      </c>
      <c r="B15" s="344">
        <f t="shared" si="2"/>
        <v>1135</v>
      </c>
      <c r="C15" s="345">
        <f t="shared" si="3"/>
        <v>540</v>
      </c>
      <c r="D15" s="345">
        <f t="shared" si="4"/>
        <v>595</v>
      </c>
      <c r="E15" s="345">
        <f t="shared" si="5"/>
        <v>215</v>
      </c>
      <c r="F15" s="354">
        <v>139</v>
      </c>
      <c r="G15" s="354">
        <v>76</v>
      </c>
      <c r="H15" s="345">
        <f t="shared" si="6"/>
        <v>239</v>
      </c>
      <c r="I15" s="354">
        <v>121</v>
      </c>
      <c r="J15" s="354">
        <v>118</v>
      </c>
      <c r="K15" s="345">
        <f t="shared" si="7"/>
        <v>49</v>
      </c>
      <c r="L15" s="354">
        <v>20</v>
      </c>
      <c r="M15" s="354">
        <v>29</v>
      </c>
      <c r="N15" s="345">
        <f t="shared" si="8"/>
        <v>9</v>
      </c>
      <c r="O15" s="354">
        <v>9</v>
      </c>
      <c r="P15" s="354">
        <v>0</v>
      </c>
      <c r="Q15" s="345">
        <f t="shared" si="9"/>
        <v>605</v>
      </c>
      <c r="R15" s="354">
        <v>245</v>
      </c>
      <c r="S15" s="354">
        <v>359</v>
      </c>
      <c r="T15" s="354">
        <v>0</v>
      </c>
      <c r="U15" s="354">
        <v>1</v>
      </c>
      <c r="V15" s="345">
        <f t="shared" si="10"/>
        <v>9</v>
      </c>
      <c r="W15" s="354">
        <v>2</v>
      </c>
      <c r="X15" s="354">
        <v>7</v>
      </c>
      <c r="Y15" s="345">
        <f t="shared" si="11"/>
        <v>9</v>
      </c>
      <c r="Z15" s="354">
        <v>4</v>
      </c>
      <c r="AA15" s="354">
        <v>5</v>
      </c>
      <c r="AB15" s="345">
        <f t="shared" si="12"/>
        <v>0</v>
      </c>
      <c r="AC15" s="354">
        <v>0</v>
      </c>
      <c r="AD15" s="354">
        <v>0</v>
      </c>
      <c r="AE15" s="345">
        <f t="shared" si="13"/>
        <v>0</v>
      </c>
      <c r="AF15" s="354">
        <v>0</v>
      </c>
      <c r="AG15" s="354">
        <v>0</v>
      </c>
      <c r="AH15" s="354">
        <v>0</v>
      </c>
      <c r="AI15" s="353">
        <v>0</v>
      </c>
    </row>
    <row r="16" spans="1:35" ht="16.5" customHeight="1">
      <c r="A16" s="343" t="s">
        <v>22</v>
      </c>
      <c r="B16" s="344">
        <f t="shared" si="2"/>
        <v>181</v>
      </c>
      <c r="C16" s="345">
        <f t="shared" si="3"/>
        <v>136</v>
      </c>
      <c r="D16" s="345">
        <f t="shared" si="4"/>
        <v>45</v>
      </c>
      <c r="E16" s="345">
        <f t="shared" si="5"/>
        <v>16</v>
      </c>
      <c r="F16" s="354">
        <v>9</v>
      </c>
      <c r="G16" s="354">
        <v>7</v>
      </c>
      <c r="H16" s="345">
        <f t="shared" si="6"/>
        <v>13</v>
      </c>
      <c r="I16" s="354">
        <v>11</v>
      </c>
      <c r="J16" s="354">
        <v>2</v>
      </c>
      <c r="K16" s="345">
        <f t="shared" si="7"/>
        <v>1</v>
      </c>
      <c r="L16" s="354">
        <v>0</v>
      </c>
      <c r="M16" s="354">
        <v>1</v>
      </c>
      <c r="N16" s="345">
        <f t="shared" si="8"/>
        <v>7</v>
      </c>
      <c r="O16" s="354">
        <v>7</v>
      </c>
      <c r="P16" s="354">
        <v>0</v>
      </c>
      <c r="Q16" s="345">
        <f t="shared" si="9"/>
        <v>138</v>
      </c>
      <c r="R16" s="354">
        <v>106</v>
      </c>
      <c r="S16" s="354">
        <v>32</v>
      </c>
      <c r="T16" s="354">
        <v>0</v>
      </c>
      <c r="U16" s="354">
        <v>0</v>
      </c>
      <c r="V16" s="345">
        <f t="shared" si="10"/>
        <v>5</v>
      </c>
      <c r="W16" s="354">
        <v>2</v>
      </c>
      <c r="X16" s="354">
        <v>3</v>
      </c>
      <c r="Y16" s="345">
        <f t="shared" si="11"/>
        <v>1</v>
      </c>
      <c r="Z16" s="354">
        <v>1</v>
      </c>
      <c r="AA16" s="354">
        <v>0</v>
      </c>
      <c r="AB16" s="345">
        <f t="shared" si="12"/>
        <v>0</v>
      </c>
      <c r="AC16" s="354">
        <v>0</v>
      </c>
      <c r="AD16" s="354">
        <v>0</v>
      </c>
      <c r="AE16" s="345">
        <f t="shared" si="13"/>
        <v>0</v>
      </c>
      <c r="AF16" s="354">
        <v>0</v>
      </c>
      <c r="AG16" s="354">
        <v>0</v>
      </c>
      <c r="AH16" s="354">
        <v>0</v>
      </c>
      <c r="AI16" s="353">
        <v>0</v>
      </c>
    </row>
    <row r="17" spans="1:35" ht="16.5" customHeight="1">
      <c r="A17" s="343" t="s">
        <v>23</v>
      </c>
      <c r="B17" s="344">
        <f t="shared" si="2"/>
        <v>247</v>
      </c>
      <c r="C17" s="345">
        <f t="shared" si="3"/>
        <v>83</v>
      </c>
      <c r="D17" s="345">
        <f t="shared" si="4"/>
        <v>164</v>
      </c>
      <c r="E17" s="345">
        <f t="shared" si="5"/>
        <v>40</v>
      </c>
      <c r="F17" s="354">
        <v>3</v>
      </c>
      <c r="G17" s="354">
        <v>37</v>
      </c>
      <c r="H17" s="345">
        <f t="shared" si="6"/>
        <v>44</v>
      </c>
      <c r="I17" s="354">
        <v>12</v>
      </c>
      <c r="J17" s="354">
        <v>32</v>
      </c>
      <c r="K17" s="345">
        <f t="shared" si="7"/>
        <v>1</v>
      </c>
      <c r="L17" s="354">
        <v>0</v>
      </c>
      <c r="M17" s="354">
        <v>1</v>
      </c>
      <c r="N17" s="345">
        <f t="shared" si="8"/>
        <v>1</v>
      </c>
      <c r="O17" s="354">
        <v>0</v>
      </c>
      <c r="P17" s="354">
        <v>1</v>
      </c>
      <c r="Q17" s="345">
        <f t="shared" si="9"/>
        <v>96</v>
      </c>
      <c r="R17" s="354">
        <v>33</v>
      </c>
      <c r="S17" s="354">
        <v>61</v>
      </c>
      <c r="T17" s="354">
        <v>1</v>
      </c>
      <c r="U17" s="354">
        <v>1</v>
      </c>
      <c r="V17" s="345">
        <f t="shared" si="10"/>
        <v>62</v>
      </c>
      <c r="W17" s="354">
        <v>32</v>
      </c>
      <c r="X17" s="354">
        <v>30</v>
      </c>
      <c r="Y17" s="345">
        <f t="shared" si="11"/>
        <v>3</v>
      </c>
      <c r="Z17" s="354">
        <v>2</v>
      </c>
      <c r="AA17" s="354">
        <v>1</v>
      </c>
      <c r="AB17" s="345">
        <f t="shared" si="12"/>
        <v>0</v>
      </c>
      <c r="AC17" s="354">
        <v>0</v>
      </c>
      <c r="AD17" s="354">
        <v>0</v>
      </c>
      <c r="AE17" s="345">
        <f t="shared" si="13"/>
        <v>1</v>
      </c>
      <c r="AF17" s="354">
        <v>0</v>
      </c>
      <c r="AG17" s="354">
        <v>1</v>
      </c>
      <c r="AH17" s="354">
        <v>0</v>
      </c>
      <c r="AI17" s="353">
        <v>0</v>
      </c>
    </row>
    <row r="18" spans="1:35" ht="16.5" customHeight="1">
      <c r="A18" s="343" t="s">
        <v>24</v>
      </c>
      <c r="B18" s="344">
        <f t="shared" si="2"/>
        <v>40</v>
      </c>
      <c r="C18" s="345">
        <f t="shared" si="3"/>
        <v>0</v>
      </c>
      <c r="D18" s="345">
        <f t="shared" si="4"/>
        <v>40</v>
      </c>
      <c r="E18" s="345">
        <f t="shared" si="5"/>
        <v>40</v>
      </c>
      <c r="F18" s="354">
        <v>0</v>
      </c>
      <c r="G18" s="354">
        <v>40</v>
      </c>
      <c r="H18" s="345">
        <f t="shared" si="6"/>
        <v>0</v>
      </c>
      <c r="I18" s="354">
        <v>0</v>
      </c>
      <c r="J18" s="354">
        <v>0</v>
      </c>
      <c r="K18" s="345">
        <f t="shared" si="7"/>
        <v>0</v>
      </c>
      <c r="L18" s="354">
        <v>0</v>
      </c>
      <c r="M18" s="354">
        <v>0</v>
      </c>
      <c r="N18" s="345">
        <f t="shared" si="8"/>
        <v>0</v>
      </c>
      <c r="O18" s="354">
        <v>0</v>
      </c>
      <c r="P18" s="354">
        <v>0</v>
      </c>
      <c r="Q18" s="345">
        <f t="shared" si="9"/>
        <v>0</v>
      </c>
      <c r="R18" s="354">
        <v>0</v>
      </c>
      <c r="S18" s="354">
        <v>0</v>
      </c>
      <c r="T18" s="354">
        <v>0</v>
      </c>
      <c r="U18" s="354">
        <v>0</v>
      </c>
      <c r="V18" s="345">
        <f t="shared" si="10"/>
        <v>0</v>
      </c>
      <c r="W18" s="354">
        <v>0</v>
      </c>
      <c r="X18" s="354">
        <v>0</v>
      </c>
      <c r="Y18" s="345">
        <f t="shared" si="11"/>
        <v>0</v>
      </c>
      <c r="Z18" s="354">
        <v>0</v>
      </c>
      <c r="AA18" s="354">
        <v>0</v>
      </c>
      <c r="AB18" s="345">
        <f t="shared" si="12"/>
        <v>0</v>
      </c>
      <c r="AC18" s="354">
        <v>0</v>
      </c>
      <c r="AD18" s="354">
        <v>0</v>
      </c>
      <c r="AE18" s="345">
        <f t="shared" si="13"/>
        <v>0</v>
      </c>
      <c r="AF18" s="354">
        <v>0</v>
      </c>
      <c r="AG18" s="354">
        <v>0</v>
      </c>
      <c r="AH18" s="354">
        <v>0</v>
      </c>
      <c r="AI18" s="353">
        <v>0</v>
      </c>
    </row>
    <row r="19" spans="1:35" ht="16.5" customHeight="1">
      <c r="A19" s="343" t="s">
        <v>212</v>
      </c>
      <c r="B19" s="344">
        <f t="shared" si="2"/>
        <v>0</v>
      </c>
      <c r="C19" s="345">
        <f t="shared" si="3"/>
        <v>0</v>
      </c>
      <c r="D19" s="345">
        <f t="shared" si="4"/>
        <v>0</v>
      </c>
      <c r="E19" s="345">
        <f t="shared" si="5"/>
        <v>0</v>
      </c>
      <c r="F19" s="354">
        <v>0</v>
      </c>
      <c r="G19" s="354">
        <v>0</v>
      </c>
      <c r="H19" s="345">
        <f t="shared" si="6"/>
        <v>0</v>
      </c>
      <c r="I19" s="354">
        <v>0</v>
      </c>
      <c r="J19" s="354">
        <v>0</v>
      </c>
      <c r="K19" s="345">
        <f t="shared" si="7"/>
        <v>0</v>
      </c>
      <c r="L19" s="354">
        <v>0</v>
      </c>
      <c r="M19" s="354">
        <v>0</v>
      </c>
      <c r="N19" s="345">
        <f t="shared" si="8"/>
        <v>0</v>
      </c>
      <c r="O19" s="354">
        <v>0</v>
      </c>
      <c r="P19" s="354">
        <v>0</v>
      </c>
      <c r="Q19" s="345">
        <f t="shared" si="9"/>
        <v>0</v>
      </c>
      <c r="R19" s="354">
        <v>0</v>
      </c>
      <c r="S19" s="354">
        <v>0</v>
      </c>
      <c r="T19" s="354">
        <v>0</v>
      </c>
      <c r="U19" s="354">
        <v>0</v>
      </c>
      <c r="V19" s="345">
        <f t="shared" si="10"/>
        <v>0</v>
      </c>
      <c r="W19" s="354">
        <v>0</v>
      </c>
      <c r="X19" s="354">
        <v>0</v>
      </c>
      <c r="Y19" s="345">
        <f t="shared" si="11"/>
        <v>0</v>
      </c>
      <c r="Z19" s="354">
        <v>0</v>
      </c>
      <c r="AA19" s="354">
        <v>0</v>
      </c>
      <c r="AB19" s="345">
        <f t="shared" si="12"/>
        <v>0</v>
      </c>
      <c r="AC19" s="354">
        <v>0</v>
      </c>
      <c r="AD19" s="354">
        <v>0</v>
      </c>
      <c r="AE19" s="345">
        <f t="shared" si="13"/>
        <v>0</v>
      </c>
      <c r="AF19" s="354">
        <v>0</v>
      </c>
      <c r="AG19" s="354">
        <v>0</v>
      </c>
      <c r="AH19" s="354">
        <v>0</v>
      </c>
      <c r="AI19" s="353">
        <v>0</v>
      </c>
    </row>
    <row r="20" spans="1:35" ht="16.5" customHeight="1">
      <c r="A20" s="343" t="s">
        <v>213</v>
      </c>
      <c r="B20" s="344">
        <f t="shared" si="2"/>
        <v>88</v>
      </c>
      <c r="C20" s="345">
        <f t="shared" si="3"/>
        <v>22</v>
      </c>
      <c r="D20" s="345">
        <f t="shared" si="4"/>
        <v>66</v>
      </c>
      <c r="E20" s="345">
        <f t="shared" si="5"/>
        <v>13</v>
      </c>
      <c r="F20" s="354">
        <v>3</v>
      </c>
      <c r="G20" s="354">
        <v>10</v>
      </c>
      <c r="H20" s="345">
        <f t="shared" si="6"/>
        <v>4</v>
      </c>
      <c r="I20" s="354">
        <v>2</v>
      </c>
      <c r="J20" s="354">
        <v>2</v>
      </c>
      <c r="K20" s="345">
        <f t="shared" si="7"/>
        <v>3</v>
      </c>
      <c r="L20" s="354">
        <v>1</v>
      </c>
      <c r="M20" s="354">
        <v>2</v>
      </c>
      <c r="N20" s="345">
        <f t="shared" si="8"/>
        <v>1</v>
      </c>
      <c r="O20" s="354">
        <v>1</v>
      </c>
      <c r="P20" s="354">
        <v>0</v>
      </c>
      <c r="Q20" s="345">
        <f t="shared" si="9"/>
        <v>42</v>
      </c>
      <c r="R20" s="354">
        <v>7</v>
      </c>
      <c r="S20" s="354">
        <v>33</v>
      </c>
      <c r="T20" s="354">
        <v>0</v>
      </c>
      <c r="U20" s="354">
        <v>2</v>
      </c>
      <c r="V20" s="345">
        <f t="shared" si="10"/>
        <v>24</v>
      </c>
      <c r="W20" s="354">
        <v>7</v>
      </c>
      <c r="X20" s="354">
        <v>17</v>
      </c>
      <c r="Y20" s="345">
        <f t="shared" si="11"/>
        <v>1</v>
      </c>
      <c r="Z20" s="354">
        <v>1</v>
      </c>
      <c r="AA20" s="354">
        <v>0</v>
      </c>
      <c r="AB20" s="345">
        <f t="shared" si="12"/>
        <v>0</v>
      </c>
      <c r="AC20" s="354">
        <v>0</v>
      </c>
      <c r="AD20" s="354">
        <v>0</v>
      </c>
      <c r="AE20" s="345">
        <f t="shared" si="13"/>
        <v>1</v>
      </c>
      <c r="AF20" s="354">
        <v>0</v>
      </c>
      <c r="AG20" s="354">
        <v>1</v>
      </c>
      <c r="AH20" s="354">
        <v>0</v>
      </c>
      <c r="AI20" s="353">
        <v>0</v>
      </c>
    </row>
    <row r="21" spans="1:35" ht="16.5" customHeight="1">
      <c r="A21" s="343" t="s">
        <v>25</v>
      </c>
      <c r="B21" s="344">
        <f t="shared" si="2"/>
        <v>519</v>
      </c>
      <c r="C21" s="345">
        <f t="shared" si="3"/>
        <v>241</v>
      </c>
      <c r="D21" s="345">
        <f t="shared" si="4"/>
        <v>278</v>
      </c>
      <c r="E21" s="345">
        <f t="shared" si="5"/>
        <v>336</v>
      </c>
      <c r="F21" s="354">
        <v>146</v>
      </c>
      <c r="G21" s="354">
        <v>190</v>
      </c>
      <c r="H21" s="345">
        <f t="shared" si="6"/>
        <v>59</v>
      </c>
      <c r="I21" s="354">
        <v>25</v>
      </c>
      <c r="J21" s="354">
        <v>34</v>
      </c>
      <c r="K21" s="345">
        <f t="shared" si="7"/>
        <v>52</v>
      </c>
      <c r="L21" s="354">
        <v>38</v>
      </c>
      <c r="M21" s="354">
        <v>14</v>
      </c>
      <c r="N21" s="345">
        <f t="shared" si="8"/>
        <v>4</v>
      </c>
      <c r="O21" s="354">
        <v>3</v>
      </c>
      <c r="P21" s="354">
        <v>1</v>
      </c>
      <c r="Q21" s="345">
        <f t="shared" si="9"/>
        <v>38</v>
      </c>
      <c r="R21" s="354">
        <v>22</v>
      </c>
      <c r="S21" s="354">
        <v>16</v>
      </c>
      <c r="T21" s="354">
        <v>0</v>
      </c>
      <c r="U21" s="354">
        <v>0</v>
      </c>
      <c r="V21" s="345">
        <f t="shared" si="10"/>
        <v>10</v>
      </c>
      <c r="W21" s="354">
        <v>0</v>
      </c>
      <c r="X21" s="354">
        <v>10</v>
      </c>
      <c r="Y21" s="345">
        <f t="shared" si="11"/>
        <v>20</v>
      </c>
      <c r="Z21" s="354">
        <v>7</v>
      </c>
      <c r="AA21" s="354">
        <v>13</v>
      </c>
      <c r="AB21" s="345">
        <f t="shared" si="12"/>
        <v>0</v>
      </c>
      <c r="AC21" s="354">
        <v>0</v>
      </c>
      <c r="AD21" s="354">
        <v>0</v>
      </c>
      <c r="AE21" s="345">
        <f t="shared" si="13"/>
        <v>1</v>
      </c>
      <c r="AF21" s="354">
        <v>0</v>
      </c>
      <c r="AG21" s="354">
        <v>1</v>
      </c>
      <c r="AH21" s="354">
        <v>0</v>
      </c>
      <c r="AI21" s="353">
        <v>0</v>
      </c>
    </row>
    <row r="22" spans="1:35" ht="16.5" customHeight="1">
      <c r="A22" s="343" t="s">
        <v>26</v>
      </c>
      <c r="B22" s="344">
        <f t="shared" si="2"/>
        <v>845</v>
      </c>
      <c r="C22" s="345">
        <f t="shared" si="3"/>
        <v>403</v>
      </c>
      <c r="D22" s="345">
        <f t="shared" si="4"/>
        <v>442</v>
      </c>
      <c r="E22" s="345">
        <f t="shared" si="5"/>
        <v>202</v>
      </c>
      <c r="F22" s="354">
        <v>86</v>
      </c>
      <c r="G22" s="354">
        <v>116</v>
      </c>
      <c r="H22" s="345">
        <f t="shared" si="6"/>
        <v>205</v>
      </c>
      <c r="I22" s="354">
        <v>77</v>
      </c>
      <c r="J22" s="354">
        <v>128</v>
      </c>
      <c r="K22" s="345">
        <f t="shared" si="7"/>
        <v>6</v>
      </c>
      <c r="L22" s="354">
        <v>0</v>
      </c>
      <c r="M22" s="354">
        <v>6</v>
      </c>
      <c r="N22" s="345">
        <f t="shared" si="8"/>
        <v>27</v>
      </c>
      <c r="O22" s="354">
        <v>26</v>
      </c>
      <c r="P22" s="354">
        <v>1</v>
      </c>
      <c r="Q22" s="345">
        <f t="shared" si="9"/>
        <v>372</v>
      </c>
      <c r="R22" s="354">
        <v>196</v>
      </c>
      <c r="S22" s="354">
        <v>174</v>
      </c>
      <c r="T22" s="354">
        <v>0</v>
      </c>
      <c r="U22" s="354">
        <v>2</v>
      </c>
      <c r="V22" s="345">
        <f t="shared" si="10"/>
        <v>12</v>
      </c>
      <c r="W22" s="354">
        <v>4</v>
      </c>
      <c r="X22" s="354">
        <v>8</v>
      </c>
      <c r="Y22" s="345">
        <f t="shared" si="11"/>
        <v>21</v>
      </c>
      <c r="Z22" s="354">
        <v>14</v>
      </c>
      <c r="AA22" s="354">
        <v>7</v>
      </c>
      <c r="AB22" s="345">
        <f t="shared" si="12"/>
        <v>0</v>
      </c>
      <c r="AC22" s="354">
        <v>0</v>
      </c>
      <c r="AD22" s="354">
        <v>0</v>
      </c>
      <c r="AE22" s="345">
        <f t="shared" si="13"/>
        <v>3</v>
      </c>
      <c r="AF22" s="354">
        <v>0</v>
      </c>
      <c r="AG22" s="354">
        <v>3</v>
      </c>
      <c r="AH22" s="354">
        <v>0</v>
      </c>
      <c r="AI22" s="353">
        <v>0</v>
      </c>
    </row>
    <row r="23" spans="1:35" ht="16.5" customHeight="1">
      <c r="A23" s="340"/>
      <c r="B23" s="355"/>
      <c r="C23" s="345"/>
      <c r="D23" s="345"/>
      <c r="E23" s="356"/>
      <c r="F23" s="357"/>
      <c r="G23" s="354"/>
      <c r="H23" s="356"/>
      <c r="I23" s="354"/>
      <c r="J23" s="354"/>
      <c r="K23" s="356"/>
      <c r="L23" s="356"/>
      <c r="M23" s="354"/>
      <c r="N23" s="356"/>
      <c r="O23" s="354"/>
      <c r="P23" s="354"/>
      <c r="Q23" s="345"/>
      <c r="R23" s="354"/>
      <c r="S23" s="354"/>
      <c r="T23" s="354"/>
      <c r="U23" s="354"/>
      <c r="V23" s="345"/>
      <c r="W23" s="354"/>
      <c r="X23" s="354"/>
      <c r="Y23" s="356"/>
      <c r="Z23" s="354"/>
      <c r="AA23" s="354"/>
      <c r="AB23" s="356"/>
      <c r="AC23" s="354"/>
      <c r="AD23" s="354"/>
      <c r="AE23" s="354"/>
      <c r="AF23" s="354"/>
      <c r="AG23" s="354"/>
      <c r="AH23" s="353"/>
      <c r="AI23" s="353"/>
    </row>
    <row r="24" spans="1:35" ht="16.5" customHeight="1">
      <c r="A24" s="342" t="s">
        <v>225</v>
      </c>
      <c r="B24" s="344">
        <f>SUM(C24:D24)</f>
        <v>341</v>
      </c>
      <c r="C24" s="345">
        <f aca="true" t="shared" si="14" ref="C24:AI24">SUM(C25:C28)</f>
        <v>201</v>
      </c>
      <c r="D24" s="345">
        <f t="shared" si="14"/>
        <v>140</v>
      </c>
      <c r="E24" s="345">
        <f t="shared" si="14"/>
        <v>20</v>
      </c>
      <c r="F24" s="345">
        <f t="shared" si="14"/>
        <v>10</v>
      </c>
      <c r="G24" s="345">
        <f t="shared" si="14"/>
        <v>10</v>
      </c>
      <c r="H24" s="345">
        <f t="shared" si="14"/>
        <v>40</v>
      </c>
      <c r="I24" s="345">
        <f t="shared" si="14"/>
        <v>18</v>
      </c>
      <c r="J24" s="345">
        <f t="shared" si="14"/>
        <v>22</v>
      </c>
      <c r="K24" s="345">
        <f t="shared" si="14"/>
        <v>1</v>
      </c>
      <c r="L24" s="345">
        <f t="shared" si="14"/>
        <v>0</v>
      </c>
      <c r="M24" s="345">
        <f t="shared" si="14"/>
        <v>1</v>
      </c>
      <c r="N24" s="345">
        <f t="shared" si="14"/>
        <v>18</v>
      </c>
      <c r="O24" s="345">
        <f t="shared" si="14"/>
        <v>15</v>
      </c>
      <c r="P24" s="345">
        <f t="shared" si="14"/>
        <v>3</v>
      </c>
      <c r="Q24" s="345">
        <f t="shared" si="14"/>
        <v>191</v>
      </c>
      <c r="R24" s="345">
        <f t="shared" si="14"/>
        <v>122</v>
      </c>
      <c r="S24" s="345">
        <f t="shared" si="14"/>
        <v>68</v>
      </c>
      <c r="T24" s="345">
        <f t="shared" si="14"/>
        <v>0</v>
      </c>
      <c r="U24" s="345">
        <f t="shared" si="14"/>
        <v>1</v>
      </c>
      <c r="V24" s="345">
        <f t="shared" si="14"/>
        <v>58</v>
      </c>
      <c r="W24" s="345">
        <f t="shared" si="14"/>
        <v>30</v>
      </c>
      <c r="X24" s="345">
        <f t="shared" si="14"/>
        <v>28</v>
      </c>
      <c r="Y24" s="345">
        <f t="shared" si="14"/>
        <v>13</v>
      </c>
      <c r="Z24" s="345">
        <f t="shared" si="14"/>
        <v>6</v>
      </c>
      <c r="AA24" s="345">
        <f t="shared" si="14"/>
        <v>7</v>
      </c>
      <c r="AB24" s="345">
        <f t="shared" si="14"/>
        <v>0</v>
      </c>
      <c r="AC24" s="345">
        <f t="shared" si="14"/>
        <v>0</v>
      </c>
      <c r="AD24" s="345">
        <f t="shared" si="14"/>
        <v>0</v>
      </c>
      <c r="AE24" s="345">
        <f t="shared" si="14"/>
        <v>2</v>
      </c>
      <c r="AF24" s="345">
        <f t="shared" si="14"/>
        <v>0</v>
      </c>
      <c r="AG24" s="345">
        <f t="shared" si="14"/>
        <v>2</v>
      </c>
      <c r="AH24" s="345">
        <f t="shared" si="14"/>
        <v>0</v>
      </c>
      <c r="AI24" s="345">
        <f t="shared" si="14"/>
        <v>0</v>
      </c>
    </row>
    <row r="25" spans="1:35" ht="16.5" customHeight="1">
      <c r="A25" s="343" t="s">
        <v>18</v>
      </c>
      <c r="B25" s="344">
        <f t="shared" si="2"/>
        <v>300</v>
      </c>
      <c r="C25" s="345">
        <f aca="true" t="shared" si="15" ref="C25:D28">F25+I25+L25+O25+R25+T25+W25+Z25+AC25</f>
        <v>160</v>
      </c>
      <c r="D25" s="345">
        <f t="shared" si="15"/>
        <v>140</v>
      </c>
      <c r="E25" s="345">
        <f>SUM(F25:G25)</f>
        <v>19</v>
      </c>
      <c r="F25" s="354">
        <v>9</v>
      </c>
      <c r="G25" s="354">
        <v>10</v>
      </c>
      <c r="H25" s="345">
        <f>SUM(I25:J25)</f>
        <v>39</v>
      </c>
      <c r="I25" s="354">
        <v>17</v>
      </c>
      <c r="J25" s="354">
        <v>22</v>
      </c>
      <c r="K25" s="345">
        <f>SUM(L25:M25)</f>
        <v>1</v>
      </c>
      <c r="L25" s="354">
        <v>0</v>
      </c>
      <c r="M25" s="354">
        <v>1</v>
      </c>
      <c r="N25" s="345">
        <f>SUM(O25:P25)</f>
        <v>15</v>
      </c>
      <c r="O25" s="354">
        <v>12</v>
      </c>
      <c r="P25" s="354">
        <v>3</v>
      </c>
      <c r="Q25" s="345">
        <f>SUM(R25:U25)</f>
        <v>158</v>
      </c>
      <c r="R25" s="354">
        <v>89</v>
      </c>
      <c r="S25" s="354">
        <v>68</v>
      </c>
      <c r="T25" s="354">
        <v>0</v>
      </c>
      <c r="U25" s="354">
        <v>1</v>
      </c>
      <c r="V25" s="345">
        <f>SUM(W25:X25)</f>
        <v>58</v>
      </c>
      <c r="W25" s="354">
        <v>30</v>
      </c>
      <c r="X25" s="354">
        <v>28</v>
      </c>
      <c r="Y25" s="345">
        <f>SUM(Z25:AA25)</f>
        <v>10</v>
      </c>
      <c r="Z25" s="354">
        <v>3</v>
      </c>
      <c r="AA25" s="354">
        <v>7</v>
      </c>
      <c r="AB25" s="345">
        <f>SUM(AC25:AD25)</f>
        <v>0</v>
      </c>
      <c r="AC25" s="354">
        <v>0</v>
      </c>
      <c r="AD25" s="354">
        <v>0</v>
      </c>
      <c r="AE25" s="345">
        <f>SUM(AF25:AI25)</f>
        <v>2</v>
      </c>
      <c r="AF25" s="354">
        <v>0</v>
      </c>
      <c r="AG25" s="354">
        <v>2</v>
      </c>
      <c r="AH25" s="354">
        <v>0</v>
      </c>
      <c r="AI25" s="353">
        <v>0</v>
      </c>
    </row>
    <row r="26" spans="1:35" ht="16.5" customHeight="1">
      <c r="A26" s="343" t="s">
        <v>19</v>
      </c>
      <c r="B26" s="344">
        <f t="shared" si="2"/>
        <v>0</v>
      </c>
      <c r="C26" s="345">
        <f t="shared" si="15"/>
        <v>0</v>
      </c>
      <c r="D26" s="345">
        <f t="shared" si="15"/>
        <v>0</v>
      </c>
      <c r="E26" s="345">
        <f>SUM(F26:G26)</f>
        <v>0</v>
      </c>
      <c r="F26" s="354">
        <v>0</v>
      </c>
      <c r="G26" s="354">
        <v>0</v>
      </c>
      <c r="H26" s="345">
        <f>SUM(I26:J26)</f>
        <v>0</v>
      </c>
      <c r="I26" s="354">
        <v>0</v>
      </c>
      <c r="J26" s="354">
        <v>0</v>
      </c>
      <c r="K26" s="345">
        <f>SUM(L26:M26)</f>
        <v>0</v>
      </c>
      <c r="L26" s="354">
        <v>0</v>
      </c>
      <c r="M26" s="354">
        <v>0</v>
      </c>
      <c r="N26" s="345">
        <f>SUM(O26:P26)</f>
        <v>0</v>
      </c>
      <c r="O26" s="354">
        <v>0</v>
      </c>
      <c r="P26" s="354">
        <v>0</v>
      </c>
      <c r="Q26" s="345">
        <f>SUM(R26:U26)</f>
        <v>0</v>
      </c>
      <c r="R26" s="354">
        <v>0</v>
      </c>
      <c r="S26" s="354">
        <v>0</v>
      </c>
      <c r="T26" s="354">
        <v>0</v>
      </c>
      <c r="U26" s="354">
        <v>0</v>
      </c>
      <c r="V26" s="345">
        <f>SUM(W26:X26)</f>
        <v>0</v>
      </c>
      <c r="W26" s="354">
        <v>0</v>
      </c>
      <c r="X26" s="354">
        <v>0</v>
      </c>
      <c r="Y26" s="345">
        <f>SUM(Z26:AA26)</f>
        <v>0</v>
      </c>
      <c r="Z26" s="354">
        <v>0</v>
      </c>
      <c r="AA26" s="354">
        <v>0</v>
      </c>
      <c r="AB26" s="345">
        <f>SUM(AC26:AD26)</f>
        <v>0</v>
      </c>
      <c r="AC26" s="354">
        <v>0</v>
      </c>
      <c r="AD26" s="354">
        <v>0</v>
      </c>
      <c r="AE26" s="345">
        <f>SUM(AF26:AI26)</f>
        <v>0</v>
      </c>
      <c r="AF26" s="354">
        <v>0</v>
      </c>
      <c r="AG26" s="354">
        <v>0</v>
      </c>
      <c r="AH26" s="354">
        <v>0</v>
      </c>
      <c r="AI26" s="353">
        <v>0</v>
      </c>
    </row>
    <row r="27" spans="1:35" ht="16.5" customHeight="1">
      <c r="A27" s="343" t="s">
        <v>20</v>
      </c>
      <c r="B27" s="344">
        <f t="shared" si="2"/>
        <v>41</v>
      </c>
      <c r="C27" s="345">
        <f t="shared" si="15"/>
        <v>41</v>
      </c>
      <c r="D27" s="345">
        <f t="shared" si="15"/>
        <v>0</v>
      </c>
      <c r="E27" s="345">
        <f>SUM(F27:G27)</f>
        <v>1</v>
      </c>
      <c r="F27" s="354">
        <v>1</v>
      </c>
      <c r="G27" s="354">
        <v>0</v>
      </c>
      <c r="H27" s="345">
        <f>SUM(I27:J27)</f>
        <v>1</v>
      </c>
      <c r="I27" s="354">
        <v>1</v>
      </c>
      <c r="J27" s="354">
        <v>0</v>
      </c>
      <c r="K27" s="345">
        <f>SUM(L27:M27)</f>
        <v>0</v>
      </c>
      <c r="L27" s="354">
        <v>0</v>
      </c>
      <c r="M27" s="354">
        <v>0</v>
      </c>
      <c r="N27" s="345">
        <f>SUM(O27:P27)</f>
        <v>3</v>
      </c>
      <c r="O27" s="354">
        <v>3</v>
      </c>
      <c r="P27" s="354">
        <v>0</v>
      </c>
      <c r="Q27" s="345">
        <f>SUM(R27:U27)</f>
        <v>33</v>
      </c>
      <c r="R27" s="354">
        <v>33</v>
      </c>
      <c r="S27" s="354">
        <v>0</v>
      </c>
      <c r="T27" s="354">
        <v>0</v>
      </c>
      <c r="U27" s="354">
        <v>0</v>
      </c>
      <c r="V27" s="345">
        <f>SUM(W27:X27)</f>
        <v>0</v>
      </c>
      <c r="W27" s="354">
        <v>0</v>
      </c>
      <c r="X27" s="354">
        <v>0</v>
      </c>
      <c r="Y27" s="345">
        <f>SUM(Z27:AA27)</f>
        <v>3</v>
      </c>
      <c r="Z27" s="354">
        <v>3</v>
      </c>
      <c r="AA27" s="354">
        <v>0</v>
      </c>
      <c r="AB27" s="345">
        <f>SUM(AC27:AD27)</f>
        <v>0</v>
      </c>
      <c r="AC27" s="354">
        <v>0</v>
      </c>
      <c r="AD27" s="354">
        <v>0</v>
      </c>
      <c r="AE27" s="345">
        <f>SUM(AF27:AI27)</f>
        <v>0</v>
      </c>
      <c r="AF27" s="354">
        <v>0</v>
      </c>
      <c r="AG27" s="354">
        <v>0</v>
      </c>
      <c r="AH27" s="354">
        <v>0</v>
      </c>
      <c r="AI27" s="353">
        <v>0</v>
      </c>
    </row>
    <row r="28" spans="1:35" ht="16.5" customHeight="1">
      <c r="A28" s="343" t="s">
        <v>21</v>
      </c>
      <c r="B28" s="344">
        <f t="shared" si="2"/>
        <v>0</v>
      </c>
      <c r="C28" s="345">
        <f t="shared" si="15"/>
        <v>0</v>
      </c>
      <c r="D28" s="345">
        <f t="shared" si="15"/>
        <v>0</v>
      </c>
      <c r="E28" s="345">
        <f>SUM(F28:G28)</f>
        <v>0</v>
      </c>
      <c r="F28" s="354">
        <v>0</v>
      </c>
      <c r="G28" s="354">
        <v>0</v>
      </c>
      <c r="H28" s="345">
        <f>SUM(I28:J28)</f>
        <v>0</v>
      </c>
      <c r="I28" s="354">
        <v>0</v>
      </c>
      <c r="J28" s="354">
        <v>0</v>
      </c>
      <c r="K28" s="345">
        <f>SUM(L28:M28)</f>
        <v>0</v>
      </c>
      <c r="L28" s="354">
        <v>0</v>
      </c>
      <c r="M28" s="354">
        <v>0</v>
      </c>
      <c r="N28" s="345">
        <f>SUM(O28:P28)</f>
        <v>0</v>
      </c>
      <c r="O28" s="354">
        <v>0</v>
      </c>
      <c r="P28" s="354">
        <v>0</v>
      </c>
      <c r="Q28" s="345">
        <f>SUM(R28:U28)</f>
        <v>0</v>
      </c>
      <c r="R28" s="354">
        <v>0</v>
      </c>
      <c r="S28" s="354">
        <v>0</v>
      </c>
      <c r="T28" s="354">
        <v>0</v>
      </c>
      <c r="U28" s="354">
        <v>0</v>
      </c>
      <c r="V28" s="345">
        <f>SUM(W28:X28)</f>
        <v>0</v>
      </c>
      <c r="W28" s="354">
        <v>0</v>
      </c>
      <c r="X28" s="354">
        <v>0</v>
      </c>
      <c r="Y28" s="345">
        <f>SUM(Z28:AA28)</f>
        <v>0</v>
      </c>
      <c r="Z28" s="354">
        <v>0</v>
      </c>
      <c r="AA28" s="354">
        <v>0</v>
      </c>
      <c r="AB28" s="345">
        <f>SUM(AC28:AD28)</f>
        <v>0</v>
      </c>
      <c r="AC28" s="354">
        <v>0</v>
      </c>
      <c r="AD28" s="354">
        <v>0</v>
      </c>
      <c r="AE28" s="345">
        <f>SUM(AF28:AI28)</f>
        <v>0</v>
      </c>
      <c r="AF28" s="354">
        <v>0</v>
      </c>
      <c r="AG28" s="354">
        <v>0</v>
      </c>
      <c r="AH28" s="354">
        <v>0</v>
      </c>
      <c r="AI28" s="353">
        <v>0</v>
      </c>
    </row>
    <row r="29" spans="1:35" ht="16.5" customHeight="1">
      <c r="A29" s="100"/>
      <c r="B29" s="14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</row>
    <row r="30" ht="16.5" customHeight="1">
      <c r="A30" s="98"/>
    </row>
    <row r="31" ht="16.5" customHeight="1">
      <c r="A31" s="98"/>
    </row>
    <row r="32" ht="16.5" customHeight="1">
      <c r="A32" s="98"/>
    </row>
    <row r="33" ht="16.5" customHeight="1">
      <c r="A33" s="98"/>
    </row>
    <row r="34" spans="1:34" ht="16.5" customHeigh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48"/>
    </row>
    <row r="35" ht="16.5" customHeight="1">
      <c r="A35" s="98"/>
    </row>
    <row r="36" ht="16.5" customHeight="1">
      <c r="A36" s="98"/>
    </row>
    <row r="37" ht="16.5" customHeight="1"/>
    <row r="38" ht="16.5" customHeight="1"/>
    <row r="39" spans="1:34" ht="16.5" customHeight="1">
      <c r="A39" s="516" t="s">
        <v>313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3"/>
      <c r="AE39" s="104"/>
      <c r="AF39" s="104"/>
      <c r="AG39" s="104"/>
      <c r="AH39" s="104"/>
    </row>
    <row r="40" spans="1:34" ht="9" customHeight="1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3"/>
      <c r="AE40" s="104"/>
      <c r="AF40" s="104"/>
      <c r="AG40" s="104"/>
      <c r="AH40" s="104"/>
    </row>
    <row r="41" spans="1:31" ht="16.5" customHeight="1">
      <c r="A41" s="358" t="s">
        <v>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 t="s">
        <v>191</v>
      </c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5"/>
      <c r="AD41" s="106"/>
      <c r="AE41" s="106" t="s">
        <v>2</v>
      </c>
    </row>
    <row r="42" spans="1:31" ht="16.5" customHeight="1">
      <c r="A42" s="537" t="s">
        <v>16</v>
      </c>
      <c r="B42" s="517" t="s">
        <v>179</v>
      </c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9"/>
      <c r="Q42" s="550" t="s">
        <v>300</v>
      </c>
      <c r="R42" s="551"/>
      <c r="S42" s="551"/>
      <c r="T42" s="551"/>
      <c r="U42" s="551"/>
      <c r="V42" s="551"/>
      <c r="W42" s="551"/>
      <c r="X42" s="502" t="s">
        <v>14</v>
      </c>
      <c r="Y42" s="497"/>
      <c r="Z42" s="497"/>
      <c r="AA42" s="497"/>
      <c r="AB42" s="497"/>
      <c r="AC42" s="497"/>
      <c r="AD42" s="497"/>
      <c r="AE42" s="497"/>
    </row>
    <row r="43" spans="1:31" ht="16.5" customHeight="1">
      <c r="A43" s="538"/>
      <c r="B43" s="496" t="s">
        <v>0</v>
      </c>
      <c r="C43" s="497"/>
      <c r="D43" s="498"/>
      <c r="E43" s="496" t="s">
        <v>194</v>
      </c>
      <c r="F43" s="498"/>
      <c r="G43" s="520" t="s">
        <v>195</v>
      </c>
      <c r="H43" s="520"/>
      <c r="I43" s="477" t="s">
        <v>15</v>
      </c>
      <c r="J43" s="478"/>
      <c r="K43" s="477" t="s">
        <v>15</v>
      </c>
      <c r="L43" s="478"/>
      <c r="M43" s="496" t="s">
        <v>196</v>
      </c>
      <c r="N43" s="498"/>
      <c r="O43" s="479" t="s">
        <v>259</v>
      </c>
      <c r="P43" s="480"/>
      <c r="Q43" s="496" t="s">
        <v>81</v>
      </c>
      <c r="R43" s="497"/>
      <c r="S43" s="498"/>
      <c r="T43" s="492" t="s">
        <v>158</v>
      </c>
      <c r="U43" s="493"/>
      <c r="V43" s="514" t="s">
        <v>86</v>
      </c>
      <c r="W43" s="493"/>
      <c r="X43" s="503" t="s">
        <v>101</v>
      </c>
      <c r="Y43" s="504"/>
      <c r="Z43" s="504"/>
      <c r="AA43" s="505"/>
      <c r="AB43" s="511" t="s">
        <v>180</v>
      </c>
      <c r="AC43" s="512"/>
      <c r="AD43" s="512"/>
      <c r="AE43" s="513"/>
    </row>
    <row r="44" spans="1:31" ht="16.5" customHeight="1">
      <c r="A44" s="538"/>
      <c r="B44" s="499"/>
      <c r="C44" s="500"/>
      <c r="D44" s="501"/>
      <c r="E44" s="499" t="s">
        <v>197</v>
      </c>
      <c r="F44" s="501"/>
      <c r="G44" s="520" t="s">
        <v>198</v>
      </c>
      <c r="H44" s="520"/>
      <c r="I44" s="499" t="s">
        <v>199</v>
      </c>
      <c r="J44" s="501"/>
      <c r="K44" s="520" t="s">
        <v>200</v>
      </c>
      <c r="L44" s="520"/>
      <c r="M44" s="499" t="s">
        <v>260</v>
      </c>
      <c r="N44" s="501"/>
      <c r="O44" s="481" t="s">
        <v>260</v>
      </c>
      <c r="P44" s="482"/>
      <c r="Q44" s="499"/>
      <c r="R44" s="500"/>
      <c r="S44" s="501"/>
      <c r="T44" s="494"/>
      <c r="U44" s="495"/>
      <c r="V44" s="494"/>
      <c r="W44" s="495"/>
      <c r="X44" s="554" t="s">
        <v>261</v>
      </c>
      <c r="Y44" s="508"/>
      <c r="Z44" s="506" t="s">
        <v>262</v>
      </c>
      <c r="AA44" s="507"/>
      <c r="AB44" s="506" t="s">
        <v>261</v>
      </c>
      <c r="AC44" s="508"/>
      <c r="AD44" s="506" t="s">
        <v>262</v>
      </c>
      <c r="AE44" s="508"/>
    </row>
    <row r="45" spans="1:31" ht="16.5" customHeight="1">
      <c r="A45" s="539"/>
      <c r="B45" s="107" t="s">
        <v>0</v>
      </c>
      <c r="C45" s="110" t="s">
        <v>8</v>
      </c>
      <c r="D45" s="108" t="s">
        <v>1</v>
      </c>
      <c r="E45" s="110" t="s">
        <v>8</v>
      </c>
      <c r="F45" s="108" t="s">
        <v>1</v>
      </c>
      <c r="G45" s="109" t="s">
        <v>8</v>
      </c>
      <c r="H45" s="110" t="s">
        <v>1</v>
      </c>
      <c r="I45" s="108" t="s">
        <v>8</v>
      </c>
      <c r="J45" s="110" t="s">
        <v>1</v>
      </c>
      <c r="K45" s="109" t="s">
        <v>8</v>
      </c>
      <c r="L45" s="110" t="s">
        <v>1</v>
      </c>
      <c r="M45" s="108" t="s">
        <v>8</v>
      </c>
      <c r="N45" s="110" t="s">
        <v>1</v>
      </c>
      <c r="O45" s="109" t="s">
        <v>8</v>
      </c>
      <c r="P45" s="110" t="s">
        <v>1</v>
      </c>
      <c r="Q45" s="107" t="s">
        <v>0</v>
      </c>
      <c r="R45" s="110" t="s">
        <v>8</v>
      </c>
      <c r="S45" s="108" t="s">
        <v>1</v>
      </c>
      <c r="T45" s="110" t="s">
        <v>8</v>
      </c>
      <c r="U45" s="108" t="s">
        <v>1</v>
      </c>
      <c r="V45" s="110" t="s">
        <v>8</v>
      </c>
      <c r="W45" s="108" t="s">
        <v>1</v>
      </c>
      <c r="X45" s="393" t="s">
        <v>8</v>
      </c>
      <c r="Y45" s="110" t="s">
        <v>1</v>
      </c>
      <c r="Z45" s="107" t="s">
        <v>8</v>
      </c>
      <c r="AA45" s="110" t="s">
        <v>1</v>
      </c>
      <c r="AB45" s="107" t="s">
        <v>8</v>
      </c>
      <c r="AC45" s="109" t="s">
        <v>1</v>
      </c>
      <c r="AD45" s="110" t="s">
        <v>8</v>
      </c>
      <c r="AE45" s="108" t="s">
        <v>1</v>
      </c>
    </row>
    <row r="46" spans="1:31" ht="16.5" customHeight="1">
      <c r="A46" s="359"/>
      <c r="B46" s="255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58"/>
      <c r="Y46" s="158"/>
      <c r="Z46" s="158"/>
      <c r="AA46" s="158"/>
      <c r="AB46" s="101"/>
      <c r="AC46" s="101"/>
      <c r="AD46" s="101"/>
      <c r="AE46" s="101"/>
    </row>
    <row r="47" spans="1:31" ht="16.5" customHeight="1">
      <c r="A47" s="274" t="s">
        <v>277</v>
      </c>
      <c r="B47" s="363">
        <v>9755</v>
      </c>
      <c r="C47" s="364">
        <v>4793</v>
      </c>
      <c r="D47" s="364">
        <v>4962</v>
      </c>
      <c r="E47" s="364">
        <v>4667</v>
      </c>
      <c r="F47" s="364">
        <v>4235</v>
      </c>
      <c r="G47" s="364">
        <v>110</v>
      </c>
      <c r="H47" s="364">
        <v>689</v>
      </c>
      <c r="I47" s="364">
        <v>1</v>
      </c>
      <c r="J47" s="364">
        <v>5</v>
      </c>
      <c r="K47" s="364">
        <v>1</v>
      </c>
      <c r="L47" s="364">
        <v>1</v>
      </c>
      <c r="M47" s="364">
        <v>14</v>
      </c>
      <c r="N47" s="364">
        <v>32</v>
      </c>
      <c r="O47" s="364">
        <v>0</v>
      </c>
      <c r="P47" s="364">
        <v>0</v>
      </c>
      <c r="Q47" s="364">
        <v>1248</v>
      </c>
      <c r="R47" s="364">
        <v>695</v>
      </c>
      <c r="S47" s="364">
        <v>553</v>
      </c>
      <c r="T47" s="364">
        <v>371</v>
      </c>
      <c r="U47" s="364">
        <v>314</v>
      </c>
      <c r="V47" s="364">
        <v>324</v>
      </c>
      <c r="W47" s="364">
        <v>239</v>
      </c>
      <c r="X47" s="364">
        <v>5261</v>
      </c>
      <c r="Y47" s="364">
        <v>4611</v>
      </c>
      <c r="Z47" s="364">
        <v>110</v>
      </c>
      <c r="AA47" s="364">
        <v>693</v>
      </c>
      <c r="AB47" s="365">
        <v>649</v>
      </c>
      <c r="AC47" s="365">
        <v>342</v>
      </c>
      <c r="AD47" s="365">
        <v>3</v>
      </c>
      <c r="AE47" s="365">
        <v>15</v>
      </c>
    </row>
    <row r="48" spans="1:31" s="131" customFormat="1" ht="16.5" customHeight="1">
      <c r="A48" s="341" t="s">
        <v>287</v>
      </c>
      <c r="B48" s="366">
        <f>B50+B63</f>
        <v>9719</v>
      </c>
      <c r="C48" s="367">
        <f aca="true" t="shared" si="16" ref="C48:AE48">C50+C63</f>
        <v>4745</v>
      </c>
      <c r="D48" s="367">
        <f t="shared" si="16"/>
        <v>4974</v>
      </c>
      <c r="E48" s="367">
        <f t="shared" si="16"/>
        <v>4659</v>
      </c>
      <c r="F48" s="367">
        <f t="shared" si="16"/>
        <v>4156</v>
      </c>
      <c r="G48" s="367">
        <f t="shared" si="16"/>
        <v>78</v>
      </c>
      <c r="H48" s="367">
        <f t="shared" si="16"/>
        <v>772</v>
      </c>
      <c r="I48" s="367">
        <f t="shared" si="16"/>
        <v>0</v>
      </c>
      <c r="J48" s="367">
        <f t="shared" si="16"/>
        <v>4</v>
      </c>
      <c r="K48" s="367">
        <f t="shared" si="16"/>
        <v>0</v>
      </c>
      <c r="L48" s="367">
        <f t="shared" si="16"/>
        <v>0</v>
      </c>
      <c r="M48" s="367">
        <f t="shared" si="16"/>
        <v>8</v>
      </c>
      <c r="N48" s="367">
        <f t="shared" si="16"/>
        <v>42</v>
      </c>
      <c r="O48" s="367">
        <f t="shared" si="16"/>
        <v>0</v>
      </c>
      <c r="P48" s="367">
        <f t="shared" si="16"/>
        <v>0</v>
      </c>
      <c r="Q48" s="367">
        <f t="shared" si="16"/>
        <v>1101</v>
      </c>
      <c r="R48" s="367">
        <f t="shared" si="16"/>
        <v>633</v>
      </c>
      <c r="S48" s="367">
        <f t="shared" si="16"/>
        <v>468</v>
      </c>
      <c r="T48" s="367">
        <f t="shared" si="16"/>
        <v>264</v>
      </c>
      <c r="U48" s="367">
        <f t="shared" si="16"/>
        <v>205</v>
      </c>
      <c r="V48" s="367">
        <f t="shared" si="16"/>
        <v>369</v>
      </c>
      <c r="W48" s="367">
        <f t="shared" si="16"/>
        <v>263</v>
      </c>
      <c r="X48" s="367">
        <f t="shared" si="16"/>
        <v>5435</v>
      </c>
      <c r="Y48" s="367">
        <f t="shared" si="16"/>
        <v>4576</v>
      </c>
      <c r="Z48" s="367">
        <f t="shared" si="16"/>
        <v>80</v>
      </c>
      <c r="AA48" s="367">
        <f t="shared" si="16"/>
        <v>804</v>
      </c>
      <c r="AB48" s="367">
        <f t="shared" si="16"/>
        <v>730</v>
      </c>
      <c r="AC48" s="367">
        <f t="shared" si="16"/>
        <v>376</v>
      </c>
      <c r="AD48" s="367">
        <f t="shared" si="16"/>
        <v>0</v>
      </c>
      <c r="AE48" s="367">
        <f t="shared" si="16"/>
        <v>4</v>
      </c>
    </row>
    <row r="49" spans="1:31" ht="16.5" customHeight="1">
      <c r="A49" s="359"/>
      <c r="B49" s="368" t="s">
        <v>252</v>
      </c>
      <c r="C49" s="365" t="s">
        <v>252</v>
      </c>
      <c r="D49" s="365" t="s">
        <v>252</v>
      </c>
      <c r="E49" s="365" t="s">
        <v>252</v>
      </c>
      <c r="F49" s="365" t="s">
        <v>252</v>
      </c>
      <c r="G49" s="365" t="s">
        <v>252</v>
      </c>
      <c r="H49" s="365" t="s">
        <v>252</v>
      </c>
      <c r="I49" s="365" t="s">
        <v>252</v>
      </c>
      <c r="J49" s="365" t="s">
        <v>252</v>
      </c>
      <c r="K49" s="365" t="s">
        <v>252</v>
      </c>
      <c r="L49" s="365" t="s">
        <v>252</v>
      </c>
      <c r="M49" s="365" t="s">
        <v>252</v>
      </c>
      <c r="N49" s="365" t="s">
        <v>252</v>
      </c>
      <c r="O49" s="365" t="s">
        <v>252</v>
      </c>
      <c r="P49" s="365" t="s">
        <v>252</v>
      </c>
      <c r="Q49" s="365" t="s">
        <v>252</v>
      </c>
      <c r="R49" s="365" t="s">
        <v>252</v>
      </c>
      <c r="S49" s="365" t="s">
        <v>252</v>
      </c>
      <c r="T49" s="365" t="s">
        <v>252</v>
      </c>
      <c r="U49" s="365" t="s">
        <v>252</v>
      </c>
      <c r="V49" s="365" t="s">
        <v>252</v>
      </c>
      <c r="W49" s="365" t="s">
        <v>252</v>
      </c>
      <c r="X49" s="365" t="s">
        <v>252</v>
      </c>
      <c r="Y49" s="365" t="s">
        <v>252</v>
      </c>
      <c r="Z49" s="365" t="s">
        <v>252</v>
      </c>
      <c r="AA49" s="365" t="s">
        <v>252</v>
      </c>
      <c r="AB49" s="365" t="s">
        <v>252</v>
      </c>
      <c r="AC49" s="365" t="s">
        <v>252</v>
      </c>
      <c r="AD49" s="365" t="s">
        <v>252</v>
      </c>
      <c r="AE49" s="365" t="s">
        <v>252</v>
      </c>
    </row>
    <row r="50" spans="1:31" ht="16.5" customHeight="1">
      <c r="A50" s="360" t="s">
        <v>17</v>
      </c>
      <c r="B50" s="363">
        <f>SUM(B51:B61)</f>
        <v>9699</v>
      </c>
      <c r="C50" s="364">
        <f>SUM(C51:C61)</f>
        <v>4735</v>
      </c>
      <c r="D50" s="364">
        <f>SUM(D51:D61)</f>
        <v>4964</v>
      </c>
      <c r="E50" s="364">
        <f aca="true" t="shared" si="17" ref="E50:AE50">SUM(E51:E61)</f>
        <v>4650</v>
      </c>
      <c r="F50" s="364">
        <f t="shared" si="17"/>
        <v>4147</v>
      </c>
      <c r="G50" s="364">
        <f t="shared" si="17"/>
        <v>77</v>
      </c>
      <c r="H50" s="364">
        <f>SUM(H51:H61)</f>
        <v>771</v>
      </c>
      <c r="I50" s="364">
        <f t="shared" si="17"/>
        <v>0</v>
      </c>
      <c r="J50" s="364">
        <f t="shared" si="17"/>
        <v>4</v>
      </c>
      <c r="K50" s="364">
        <f t="shared" si="17"/>
        <v>0</v>
      </c>
      <c r="L50" s="364">
        <f t="shared" si="17"/>
        <v>0</v>
      </c>
      <c r="M50" s="364">
        <f t="shared" si="17"/>
        <v>8</v>
      </c>
      <c r="N50" s="364">
        <f t="shared" si="17"/>
        <v>42</v>
      </c>
      <c r="O50" s="364">
        <f t="shared" si="17"/>
        <v>0</v>
      </c>
      <c r="P50" s="364">
        <f t="shared" si="17"/>
        <v>0</v>
      </c>
      <c r="Q50" s="364">
        <f>SUM(Q51:Q61)</f>
        <v>1100</v>
      </c>
      <c r="R50" s="364">
        <f t="shared" si="17"/>
        <v>633</v>
      </c>
      <c r="S50" s="364">
        <f t="shared" si="17"/>
        <v>467</v>
      </c>
      <c r="T50" s="364">
        <f t="shared" si="17"/>
        <v>264</v>
      </c>
      <c r="U50" s="364">
        <f>SUM(U51:U61)</f>
        <v>205</v>
      </c>
      <c r="V50" s="364">
        <f t="shared" si="17"/>
        <v>369</v>
      </c>
      <c r="W50" s="364">
        <f t="shared" si="17"/>
        <v>262</v>
      </c>
      <c r="X50" s="364">
        <f t="shared" si="17"/>
        <v>5426</v>
      </c>
      <c r="Y50" s="364">
        <f t="shared" si="17"/>
        <v>4567</v>
      </c>
      <c r="Z50" s="364">
        <f t="shared" si="17"/>
        <v>79</v>
      </c>
      <c r="AA50" s="364">
        <f t="shared" si="17"/>
        <v>803</v>
      </c>
      <c r="AB50" s="364">
        <f t="shared" si="17"/>
        <v>730</v>
      </c>
      <c r="AC50" s="364">
        <f t="shared" si="17"/>
        <v>376</v>
      </c>
      <c r="AD50" s="364">
        <f t="shared" si="17"/>
        <v>0</v>
      </c>
      <c r="AE50" s="364">
        <f t="shared" si="17"/>
        <v>4</v>
      </c>
    </row>
    <row r="51" spans="1:31" ht="16.5" customHeight="1">
      <c r="A51" s="361" t="s">
        <v>18</v>
      </c>
      <c r="B51" s="363">
        <f>SUM(C51:D51)</f>
        <v>8458</v>
      </c>
      <c r="C51" s="364">
        <f>E51+G51+I51+K51+M51+O51</f>
        <v>4043</v>
      </c>
      <c r="D51" s="364">
        <f>F51+H51+J51+L51+N51+P51</f>
        <v>4415</v>
      </c>
      <c r="E51" s="369">
        <v>3983</v>
      </c>
      <c r="F51" s="369">
        <v>3785</v>
      </c>
      <c r="G51" s="369">
        <v>60</v>
      </c>
      <c r="H51" s="369">
        <v>625</v>
      </c>
      <c r="I51" s="369">
        <v>0</v>
      </c>
      <c r="J51" s="369">
        <v>4</v>
      </c>
      <c r="K51" s="369">
        <v>0</v>
      </c>
      <c r="L51" s="369">
        <v>0</v>
      </c>
      <c r="M51" s="369">
        <v>0</v>
      </c>
      <c r="N51" s="369">
        <v>1</v>
      </c>
      <c r="O51" s="369">
        <v>0</v>
      </c>
      <c r="P51" s="369">
        <v>0</v>
      </c>
      <c r="Q51" s="369">
        <f>SUM(R51:S51)</f>
        <v>950</v>
      </c>
      <c r="R51" s="369">
        <f>T51+V51</f>
        <v>547</v>
      </c>
      <c r="S51" s="369">
        <f>U51+W51</f>
        <v>403</v>
      </c>
      <c r="T51" s="369">
        <v>239</v>
      </c>
      <c r="U51" s="369">
        <v>193</v>
      </c>
      <c r="V51" s="369">
        <v>308</v>
      </c>
      <c r="W51" s="369">
        <v>210</v>
      </c>
      <c r="X51" s="369">
        <v>4701</v>
      </c>
      <c r="Y51" s="369">
        <v>4181</v>
      </c>
      <c r="Z51" s="369">
        <v>62</v>
      </c>
      <c r="AA51" s="369">
        <v>656</v>
      </c>
      <c r="AB51" s="365">
        <v>671</v>
      </c>
      <c r="AC51" s="365">
        <v>326</v>
      </c>
      <c r="AD51" s="365">
        <v>0</v>
      </c>
      <c r="AE51" s="365">
        <v>2</v>
      </c>
    </row>
    <row r="52" spans="1:31" ht="16.5" customHeight="1">
      <c r="A52" s="361" t="s">
        <v>19</v>
      </c>
      <c r="B52" s="363">
        <f aca="true" t="shared" si="18" ref="B52:B61">SUM(C52:D52)</f>
        <v>58</v>
      </c>
      <c r="C52" s="364">
        <f aca="true" t="shared" si="19" ref="C52:C61">E52+G52+I52+K52+M52+O52</f>
        <v>28</v>
      </c>
      <c r="D52" s="364">
        <f aca="true" t="shared" si="20" ref="D52:D61">F52+H52+J52+L52+N52+P52</f>
        <v>30</v>
      </c>
      <c r="E52" s="369">
        <v>28</v>
      </c>
      <c r="F52" s="369">
        <v>11</v>
      </c>
      <c r="G52" s="369">
        <v>0</v>
      </c>
      <c r="H52" s="369">
        <v>19</v>
      </c>
      <c r="I52" s="369">
        <v>0</v>
      </c>
      <c r="J52" s="369">
        <v>0</v>
      </c>
      <c r="K52" s="369">
        <v>0</v>
      </c>
      <c r="L52" s="369">
        <v>0</v>
      </c>
      <c r="M52" s="369">
        <v>0</v>
      </c>
      <c r="N52" s="369">
        <v>0</v>
      </c>
      <c r="O52" s="369">
        <v>0</v>
      </c>
      <c r="P52" s="369">
        <v>0</v>
      </c>
      <c r="Q52" s="369">
        <f aca="true" t="shared" si="21" ref="Q52:Q61">SUM(R52:S52)</f>
        <v>9</v>
      </c>
      <c r="R52" s="369">
        <f aca="true" t="shared" si="22" ref="R52:R61">T52+V52</f>
        <v>5</v>
      </c>
      <c r="S52" s="369">
        <f aca="true" t="shared" si="23" ref="S52:S61">U52+W52</f>
        <v>4</v>
      </c>
      <c r="T52" s="369">
        <v>0</v>
      </c>
      <c r="U52" s="369">
        <v>0</v>
      </c>
      <c r="V52" s="369">
        <v>5</v>
      </c>
      <c r="W52" s="369">
        <v>4</v>
      </c>
      <c r="X52" s="369">
        <v>28</v>
      </c>
      <c r="Y52" s="369">
        <v>11</v>
      </c>
      <c r="Z52" s="369">
        <v>0</v>
      </c>
      <c r="AA52" s="369">
        <v>19</v>
      </c>
      <c r="AB52" s="365">
        <v>0</v>
      </c>
      <c r="AC52" s="365">
        <v>1</v>
      </c>
      <c r="AD52" s="365">
        <v>0</v>
      </c>
      <c r="AE52" s="365">
        <v>1</v>
      </c>
    </row>
    <row r="53" spans="1:31" ht="16.5" customHeight="1">
      <c r="A53" s="361" t="s">
        <v>20</v>
      </c>
      <c r="B53" s="363">
        <f t="shared" si="18"/>
        <v>321</v>
      </c>
      <c r="C53" s="364">
        <f t="shared" si="19"/>
        <v>278</v>
      </c>
      <c r="D53" s="364">
        <f t="shared" si="20"/>
        <v>43</v>
      </c>
      <c r="E53" s="369">
        <v>275</v>
      </c>
      <c r="F53" s="369">
        <v>29</v>
      </c>
      <c r="G53" s="369">
        <v>3</v>
      </c>
      <c r="H53" s="369">
        <v>13</v>
      </c>
      <c r="I53" s="369">
        <v>0</v>
      </c>
      <c r="J53" s="369">
        <v>0</v>
      </c>
      <c r="K53" s="369">
        <v>0</v>
      </c>
      <c r="L53" s="369">
        <v>0</v>
      </c>
      <c r="M53" s="369">
        <v>0</v>
      </c>
      <c r="N53" s="369">
        <v>1</v>
      </c>
      <c r="O53" s="369">
        <v>0</v>
      </c>
      <c r="P53" s="369">
        <v>0</v>
      </c>
      <c r="Q53" s="369">
        <f t="shared" si="21"/>
        <v>29</v>
      </c>
      <c r="R53" s="369">
        <f t="shared" si="22"/>
        <v>22</v>
      </c>
      <c r="S53" s="369">
        <f t="shared" si="23"/>
        <v>7</v>
      </c>
      <c r="T53" s="369">
        <v>19</v>
      </c>
      <c r="U53" s="369">
        <v>5</v>
      </c>
      <c r="V53" s="369">
        <v>3</v>
      </c>
      <c r="W53" s="369">
        <v>2</v>
      </c>
      <c r="X53" s="369">
        <v>276</v>
      </c>
      <c r="Y53" s="369">
        <v>29</v>
      </c>
      <c r="Z53" s="369">
        <v>3</v>
      </c>
      <c r="AA53" s="369">
        <v>13</v>
      </c>
      <c r="AB53" s="365">
        <v>1</v>
      </c>
      <c r="AC53" s="365">
        <v>1</v>
      </c>
      <c r="AD53" s="365">
        <v>0</v>
      </c>
      <c r="AE53" s="365">
        <v>1</v>
      </c>
    </row>
    <row r="54" spans="1:31" ht="16.5" customHeight="1">
      <c r="A54" s="361" t="s">
        <v>21</v>
      </c>
      <c r="B54" s="363">
        <f t="shared" si="18"/>
        <v>215</v>
      </c>
      <c r="C54" s="364">
        <f t="shared" si="19"/>
        <v>139</v>
      </c>
      <c r="D54" s="364">
        <f t="shared" si="20"/>
        <v>76</v>
      </c>
      <c r="E54" s="369">
        <v>132</v>
      </c>
      <c r="F54" s="369">
        <v>45</v>
      </c>
      <c r="G54" s="369">
        <v>7</v>
      </c>
      <c r="H54" s="369">
        <v>31</v>
      </c>
      <c r="I54" s="369">
        <v>0</v>
      </c>
      <c r="J54" s="369">
        <v>0</v>
      </c>
      <c r="K54" s="369">
        <v>0</v>
      </c>
      <c r="L54" s="369">
        <v>0</v>
      </c>
      <c r="M54" s="369">
        <v>0</v>
      </c>
      <c r="N54" s="369">
        <v>0</v>
      </c>
      <c r="O54" s="369">
        <v>0</v>
      </c>
      <c r="P54" s="369">
        <v>0</v>
      </c>
      <c r="Q54" s="369">
        <f t="shared" si="21"/>
        <v>49</v>
      </c>
      <c r="R54" s="369">
        <f t="shared" si="22"/>
        <v>20</v>
      </c>
      <c r="S54" s="369">
        <f t="shared" si="23"/>
        <v>29</v>
      </c>
      <c r="T54" s="369">
        <v>0</v>
      </c>
      <c r="U54" s="369">
        <v>0</v>
      </c>
      <c r="V54" s="369">
        <v>20</v>
      </c>
      <c r="W54" s="369">
        <v>29</v>
      </c>
      <c r="X54" s="369">
        <v>135</v>
      </c>
      <c r="Y54" s="369">
        <v>45</v>
      </c>
      <c r="Z54" s="369">
        <v>7</v>
      </c>
      <c r="AA54" s="369">
        <v>32</v>
      </c>
      <c r="AB54" s="365">
        <v>4</v>
      </c>
      <c r="AC54" s="365">
        <v>0</v>
      </c>
      <c r="AD54" s="365">
        <v>0</v>
      </c>
      <c r="AE54" s="365">
        <v>0</v>
      </c>
    </row>
    <row r="55" spans="1:31" ht="16.5" customHeight="1">
      <c r="A55" s="361" t="s">
        <v>22</v>
      </c>
      <c r="B55" s="363">
        <f t="shared" si="18"/>
        <v>16</v>
      </c>
      <c r="C55" s="364">
        <f t="shared" si="19"/>
        <v>9</v>
      </c>
      <c r="D55" s="364">
        <f t="shared" si="20"/>
        <v>7</v>
      </c>
      <c r="E55" s="369">
        <v>1</v>
      </c>
      <c r="F55" s="369">
        <v>3</v>
      </c>
      <c r="G55" s="369">
        <v>0</v>
      </c>
      <c r="H55" s="369">
        <v>4</v>
      </c>
      <c r="I55" s="369">
        <v>0</v>
      </c>
      <c r="J55" s="369">
        <v>0</v>
      </c>
      <c r="K55" s="369">
        <v>0</v>
      </c>
      <c r="L55" s="369">
        <v>0</v>
      </c>
      <c r="M55" s="369">
        <v>8</v>
      </c>
      <c r="N55" s="369">
        <v>0</v>
      </c>
      <c r="O55" s="369">
        <v>0</v>
      </c>
      <c r="P55" s="369">
        <v>0</v>
      </c>
      <c r="Q55" s="369">
        <f t="shared" si="21"/>
        <v>1</v>
      </c>
      <c r="R55" s="369">
        <f t="shared" si="22"/>
        <v>0</v>
      </c>
      <c r="S55" s="369">
        <f t="shared" si="23"/>
        <v>1</v>
      </c>
      <c r="T55" s="369">
        <v>0</v>
      </c>
      <c r="U55" s="369">
        <v>0</v>
      </c>
      <c r="V55" s="369">
        <v>0</v>
      </c>
      <c r="W55" s="369">
        <v>1</v>
      </c>
      <c r="X55" s="369">
        <v>1</v>
      </c>
      <c r="Y55" s="369">
        <v>3</v>
      </c>
      <c r="Z55" s="369">
        <v>0</v>
      </c>
      <c r="AA55" s="369">
        <v>4</v>
      </c>
      <c r="AB55" s="365">
        <v>0</v>
      </c>
      <c r="AC55" s="365">
        <v>0</v>
      </c>
      <c r="AD55" s="365">
        <v>0</v>
      </c>
      <c r="AE55" s="365">
        <v>0</v>
      </c>
    </row>
    <row r="56" spans="1:31" ht="16.5" customHeight="1">
      <c r="A56" s="361" t="s">
        <v>23</v>
      </c>
      <c r="B56" s="363">
        <f t="shared" si="18"/>
        <v>40</v>
      </c>
      <c r="C56" s="364">
        <f t="shared" si="19"/>
        <v>3</v>
      </c>
      <c r="D56" s="364">
        <f t="shared" si="20"/>
        <v>37</v>
      </c>
      <c r="E56" s="369">
        <v>1</v>
      </c>
      <c r="F56" s="369">
        <v>14</v>
      </c>
      <c r="G56" s="369">
        <v>2</v>
      </c>
      <c r="H56" s="369">
        <v>23</v>
      </c>
      <c r="I56" s="369">
        <v>0</v>
      </c>
      <c r="J56" s="369">
        <v>0</v>
      </c>
      <c r="K56" s="369">
        <v>0</v>
      </c>
      <c r="L56" s="369">
        <v>0</v>
      </c>
      <c r="M56" s="369">
        <v>0</v>
      </c>
      <c r="N56" s="369">
        <v>0</v>
      </c>
      <c r="O56" s="369">
        <v>0</v>
      </c>
      <c r="P56" s="369">
        <v>0</v>
      </c>
      <c r="Q56" s="369">
        <f t="shared" si="21"/>
        <v>1</v>
      </c>
      <c r="R56" s="369">
        <f t="shared" si="22"/>
        <v>0</v>
      </c>
      <c r="S56" s="369">
        <f t="shared" si="23"/>
        <v>1</v>
      </c>
      <c r="T56" s="369">
        <v>0</v>
      </c>
      <c r="U56" s="369">
        <v>0</v>
      </c>
      <c r="V56" s="369">
        <v>0</v>
      </c>
      <c r="W56" s="369">
        <v>1</v>
      </c>
      <c r="X56" s="369">
        <v>1</v>
      </c>
      <c r="Y56" s="369">
        <v>15</v>
      </c>
      <c r="Z56" s="369">
        <v>2</v>
      </c>
      <c r="AA56" s="369">
        <v>23</v>
      </c>
      <c r="AB56" s="365">
        <v>0</v>
      </c>
      <c r="AC56" s="365">
        <v>0</v>
      </c>
      <c r="AD56" s="365">
        <v>0</v>
      </c>
      <c r="AE56" s="365">
        <v>0</v>
      </c>
    </row>
    <row r="57" spans="1:31" ht="16.5" customHeight="1">
      <c r="A57" s="361" t="s">
        <v>24</v>
      </c>
      <c r="B57" s="363">
        <f t="shared" si="18"/>
        <v>40</v>
      </c>
      <c r="C57" s="364">
        <f t="shared" si="19"/>
        <v>0</v>
      </c>
      <c r="D57" s="364">
        <f t="shared" si="20"/>
        <v>40</v>
      </c>
      <c r="E57" s="369">
        <v>0</v>
      </c>
      <c r="F57" s="369">
        <v>0</v>
      </c>
      <c r="G57" s="369">
        <v>0</v>
      </c>
      <c r="H57" s="369">
        <v>0</v>
      </c>
      <c r="I57" s="369">
        <v>0</v>
      </c>
      <c r="J57" s="369">
        <v>0</v>
      </c>
      <c r="K57" s="369">
        <v>0</v>
      </c>
      <c r="L57" s="369">
        <v>0</v>
      </c>
      <c r="M57" s="369">
        <v>0</v>
      </c>
      <c r="N57" s="369">
        <v>40</v>
      </c>
      <c r="O57" s="369">
        <v>0</v>
      </c>
      <c r="P57" s="369">
        <v>0</v>
      </c>
      <c r="Q57" s="369">
        <f t="shared" si="21"/>
        <v>0</v>
      </c>
      <c r="R57" s="369">
        <f t="shared" si="22"/>
        <v>0</v>
      </c>
      <c r="S57" s="369">
        <f t="shared" si="23"/>
        <v>0</v>
      </c>
      <c r="T57" s="369">
        <v>0</v>
      </c>
      <c r="U57" s="369">
        <v>0</v>
      </c>
      <c r="V57" s="369">
        <v>0</v>
      </c>
      <c r="W57" s="369">
        <v>0</v>
      </c>
      <c r="X57" s="369">
        <v>0</v>
      </c>
      <c r="Y57" s="369">
        <v>0</v>
      </c>
      <c r="Z57" s="369">
        <v>0</v>
      </c>
      <c r="AA57" s="369">
        <v>0</v>
      </c>
      <c r="AB57" s="365">
        <v>0</v>
      </c>
      <c r="AC57" s="365">
        <v>0</v>
      </c>
      <c r="AD57" s="365">
        <v>0</v>
      </c>
      <c r="AE57" s="365">
        <v>0</v>
      </c>
    </row>
    <row r="58" spans="1:31" ht="16.5" customHeight="1">
      <c r="A58" s="361" t="s">
        <v>212</v>
      </c>
      <c r="B58" s="363">
        <f t="shared" si="18"/>
        <v>0</v>
      </c>
      <c r="C58" s="364">
        <f t="shared" si="19"/>
        <v>0</v>
      </c>
      <c r="D58" s="364">
        <f t="shared" si="20"/>
        <v>0</v>
      </c>
      <c r="E58" s="369">
        <v>0</v>
      </c>
      <c r="F58" s="369">
        <v>0</v>
      </c>
      <c r="G58" s="369">
        <v>0</v>
      </c>
      <c r="H58" s="369">
        <v>0</v>
      </c>
      <c r="I58" s="369">
        <v>0</v>
      </c>
      <c r="J58" s="369">
        <v>0</v>
      </c>
      <c r="K58" s="369">
        <v>0</v>
      </c>
      <c r="L58" s="369">
        <v>0</v>
      </c>
      <c r="M58" s="369">
        <v>0</v>
      </c>
      <c r="N58" s="369">
        <v>0</v>
      </c>
      <c r="O58" s="369">
        <v>0</v>
      </c>
      <c r="P58" s="369">
        <v>0</v>
      </c>
      <c r="Q58" s="369">
        <f t="shared" si="21"/>
        <v>0</v>
      </c>
      <c r="R58" s="369">
        <f t="shared" si="22"/>
        <v>0</v>
      </c>
      <c r="S58" s="369">
        <f t="shared" si="23"/>
        <v>0</v>
      </c>
      <c r="T58" s="369">
        <v>0</v>
      </c>
      <c r="U58" s="369">
        <v>0</v>
      </c>
      <c r="V58" s="369">
        <v>0</v>
      </c>
      <c r="W58" s="369">
        <v>0</v>
      </c>
      <c r="X58" s="369">
        <v>0</v>
      </c>
      <c r="Y58" s="369">
        <v>0</v>
      </c>
      <c r="Z58" s="369">
        <v>0</v>
      </c>
      <c r="AA58" s="369">
        <v>0</v>
      </c>
      <c r="AB58" s="365">
        <v>0</v>
      </c>
      <c r="AC58" s="365">
        <v>0</v>
      </c>
      <c r="AD58" s="365">
        <v>0</v>
      </c>
      <c r="AE58" s="365">
        <v>0</v>
      </c>
    </row>
    <row r="59" spans="1:31" ht="16.5" customHeight="1">
      <c r="A59" s="361" t="s">
        <v>213</v>
      </c>
      <c r="B59" s="363">
        <f t="shared" si="18"/>
        <v>13</v>
      </c>
      <c r="C59" s="364">
        <f t="shared" si="19"/>
        <v>3</v>
      </c>
      <c r="D59" s="364">
        <f t="shared" si="20"/>
        <v>10</v>
      </c>
      <c r="E59" s="369">
        <v>3</v>
      </c>
      <c r="F59" s="369">
        <v>7</v>
      </c>
      <c r="G59" s="369">
        <v>0</v>
      </c>
      <c r="H59" s="369">
        <v>3</v>
      </c>
      <c r="I59" s="369">
        <v>0</v>
      </c>
      <c r="J59" s="369">
        <v>0</v>
      </c>
      <c r="K59" s="369">
        <v>0</v>
      </c>
      <c r="L59" s="369">
        <v>0</v>
      </c>
      <c r="M59" s="369">
        <v>0</v>
      </c>
      <c r="N59" s="369">
        <v>0</v>
      </c>
      <c r="O59" s="369">
        <v>0</v>
      </c>
      <c r="P59" s="369">
        <v>0</v>
      </c>
      <c r="Q59" s="369">
        <f t="shared" si="21"/>
        <v>3</v>
      </c>
      <c r="R59" s="369">
        <f t="shared" si="22"/>
        <v>1</v>
      </c>
      <c r="S59" s="369">
        <f t="shared" si="23"/>
        <v>2</v>
      </c>
      <c r="T59" s="369">
        <v>0</v>
      </c>
      <c r="U59" s="369">
        <v>0</v>
      </c>
      <c r="V59" s="369">
        <v>1</v>
      </c>
      <c r="W59" s="369">
        <v>2</v>
      </c>
      <c r="X59" s="369">
        <v>3</v>
      </c>
      <c r="Y59" s="369">
        <v>7</v>
      </c>
      <c r="Z59" s="369">
        <v>0</v>
      </c>
      <c r="AA59" s="369">
        <v>3</v>
      </c>
      <c r="AB59" s="365">
        <v>0</v>
      </c>
      <c r="AC59" s="365">
        <v>0</v>
      </c>
      <c r="AD59" s="365">
        <v>0</v>
      </c>
      <c r="AE59" s="365">
        <v>0</v>
      </c>
    </row>
    <row r="60" spans="1:31" ht="16.5" customHeight="1">
      <c r="A60" s="361" t="s">
        <v>25</v>
      </c>
      <c r="B60" s="363">
        <f t="shared" si="18"/>
        <v>336</v>
      </c>
      <c r="C60" s="364">
        <f t="shared" si="19"/>
        <v>146</v>
      </c>
      <c r="D60" s="364">
        <f t="shared" si="20"/>
        <v>190</v>
      </c>
      <c r="E60" s="369">
        <v>145</v>
      </c>
      <c r="F60" s="369">
        <v>182</v>
      </c>
      <c r="G60" s="369">
        <v>1</v>
      </c>
      <c r="H60" s="369">
        <v>8</v>
      </c>
      <c r="I60" s="369">
        <v>0</v>
      </c>
      <c r="J60" s="369">
        <v>0</v>
      </c>
      <c r="K60" s="369">
        <v>0</v>
      </c>
      <c r="L60" s="369">
        <v>0</v>
      </c>
      <c r="M60" s="369">
        <v>0</v>
      </c>
      <c r="N60" s="369">
        <v>0</v>
      </c>
      <c r="O60" s="369">
        <v>0</v>
      </c>
      <c r="P60" s="369">
        <v>0</v>
      </c>
      <c r="Q60" s="369">
        <f t="shared" si="21"/>
        <v>52</v>
      </c>
      <c r="R60" s="369">
        <f t="shared" si="22"/>
        <v>38</v>
      </c>
      <c r="S60" s="369">
        <f t="shared" si="23"/>
        <v>14</v>
      </c>
      <c r="T60" s="369">
        <v>6</v>
      </c>
      <c r="U60" s="369">
        <v>7</v>
      </c>
      <c r="V60" s="369">
        <v>32</v>
      </c>
      <c r="W60" s="369">
        <v>7</v>
      </c>
      <c r="X60" s="369">
        <v>190</v>
      </c>
      <c r="Y60" s="369">
        <v>203</v>
      </c>
      <c r="Z60" s="369">
        <v>1</v>
      </c>
      <c r="AA60" s="369">
        <v>8</v>
      </c>
      <c r="AB60" s="365">
        <v>41</v>
      </c>
      <c r="AC60" s="365">
        <v>44</v>
      </c>
      <c r="AD60" s="365">
        <v>0</v>
      </c>
      <c r="AE60" s="365">
        <v>0</v>
      </c>
    </row>
    <row r="61" spans="1:31" ht="16.5" customHeight="1">
      <c r="A61" s="361" t="s">
        <v>26</v>
      </c>
      <c r="B61" s="363">
        <f t="shared" si="18"/>
        <v>202</v>
      </c>
      <c r="C61" s="364">
        <f t="shared" si="19"/>
        <v>86</v>
      </c>
      <c r="D61" s="364">
        <f t="shared" si="20"/>
        <v>116</v>
      </c>
      <c r="E61" s="369">
        <v>82</v>
      </c>
      <c r="F61" s="369">
        <v>71</v>
      </c>
      <c r="G61" s="369">
        <v>4</v>
      </c>
      <c r="H61" s="369">
        <v>45</v>
      </c>
      <c r="I61" s="369">
        <v>0</v>
      </c>
      <c r="J61" s="369">
        <v>0</v>
      </c>
      <c r="K61" s="369">
        <v>0</v>
      </c>
      <c r="L61" s="369">
        <v>0</v>
      </c>
      <c r="M61" s="369">
        <v>0</v>
      </c>
      <c r="N61" s="369">
        <v>0</v>
      </c>
      <c r="O61" s="369">
        <v>0</v>
      </c>
      <c r="P61" s="369">
        <v>0</v>
      </c>
      <c r="Q61" s="369">
        <f t="shared" si="21"/>
        <v>6</v>
      </c>
      <c r="R61" s="369">
        <f t="shared" si="22"/>
        <v>0</v>
      </c>
      <c r="S61" s="369">
        <f t="shared" si="23"/>
        <v>6</v>
      </c>
      <c r="T61" s="369">
        <v>0</v>
      </c>
      <c r="U61" s="369">
        <v>0</v>
      </c>
      <c r="V61" s="369">
        <v>0</v>
      </c>
      <c r="W61" s="369">
        <v>6</v>
      </c>
      <c r="X61" s="369">
        <v>91</v>
      </c>
      <c r="Y61" s="369">
        <v>73</v>
      </c>
      <c r="Z61" s="369">
        <v>4</v>
      </c>
      <c r="AA61" s="369">
        <v>45</v>
      </c>
      <c r="AB61" s="365">
        <v>13</v>
      </c>
      <c r="AC61" s="365">
        <v>4</v>
      </c>
      <c r="AD61" s="365">
        <v>0</v>
      </c>
      <c r="AE61" s="365">
        <v>0</v>
      </c>
    </row>
    <row r="62" spans="1:31" ht="16.5" customHeight="1">
      <c r="A62" s="359"/>
      <c r="B62" s="363"/>
      <c r="C62" s="365"/>
      <c r="D62" s="365"/>
      <c r="E62" s="369"/>
      <c r="F62" s="369"/>
      <c r="G62" s="365"/>
      <c r="H62" s="369"/>
      <c r="I62" s="369"/>
      <c r="J62" s="365"/>
      <c r="K62" s="369"/>
      <c r="L62" s="369"/>
      <c r="M62" s="365"/>
      <c r="N62" s="369"/>
      <c r="O62" s="369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</row>
    <row r="63" spans="1:31" ht="16.5" customHeight="1">
      <c r="A63" s="360" t="s">
        <v>3</v>
      </c>
      <c r="B63" s="363">
        <f>SUM(B64:B67)</f>
        <v>20</v>
      </c>
      <c r="C63" s="364">
        <f>SUM(C64:C67)</f>
        <v>10</v>
      </c>
      <c r="D63" s="364">
        <f aca="true" t="shared" si="24" ref="D63:AE63">SUM(D64:D67)</f>
        <v>10</v>
      </c>
      <c r="E63" s="364">
        <f t="shared" si="24"/>
        <v>9</v>
      </c>
      <c r="F63" s="364">
        <f t="shared" si="24"/>
        <v>9</v>
      </c>
      <c r="G63" s="364">
        <f t="shared" si="24"/>
        <v>1</v>
      </c>
      <c r="H63" s="364">
        <f t="shared" si="24"/>
        <v>1</v>
      </c>
      <c r="I63" s="364">
        <f t="shared" si="24"/>
        <v>0</v>
      </c>
      <c r="J63" s="364">
        <f t="shared" si="24"/>
        <v>0</v>
      </c>
      <c r="K63" s="364">
        <f t="shared" si="24"/>
        <v>0</v>
      </c>
      <c r="L63" s="364">
        <f t="shared" si="24"/>
        <v>0</v>
      </c>
      <c r="M63" s="364">
        <f t="shared" si="24"/>
        <v>0</v>
      </c>
      <c r="N63" s="364">
        <f t="shared" si="24"/>
        <v>0</v>
      </c>
      <c r="O63" s="364">
        <f t="shared" si="24"/>
        <v>0</v>
      </c>
      <c r="P63" s="364">
        <f t="shared" si="24"/>
        <v>0</v>
      </c>
      <c r="Q63" s="364">
        <f>SUM(Q64:Q67)</f>
        <v>1</v>
      </c>
      <c r="R63" s="364">
        <f t="shared" si="24"/>
        <v>0</v>
      </c>
      <c r="S63" s="364">
        <f t="shared" si="24"/>
        <v>1</v>
      </c>
      <c r="T63" s="364">
        <f t="shared" si="24"/>
        <v>0</v>
      </c>
      <c r="U63" s="364">
        <f t="shared" si="24"/>
        <v>0</v>
      </c>
      <c r="V63" s="364">
        <f t="shared" si="24"/>
        <v>0</v>
      </c>
      <c r="W63" s="364">
        <f t="shared" si="24"/>
        <v>1</v>
      </c>
      <c r="X63" s="364">
        <f t="shared" si="24"/>
        <v>9</v>
      </c>
      <c r="Y63" s="364">
        <f t="shared" si="24"/>
        <v>9</v>
      </c>
      <c r="Z63" s="364">
        <f t="shared" si="24"/>
        <v>1</v>
      </c>
      <c r="AA63" s="364">
        <f t="shared" si="24"/>
        <v>1</v>
      </c>
      <c r="AB63" s="364">
        <f t="shared" si="24"/>
        <v>0</v>
      </c>
      <c r="AC63" s="364">
        <f t="shared" si="24"/>
        <v>0</v>
      </c>
      <c r="AD63" s="364">
        <f t="shared" si="24"/>
        <v>0</v>
      </c>
      <c r="AE63" s="364">
        <f t="shared" si="24"/>
        <v>0</v>
      </c>
    </row>
    <row r="64" spans="1:31" ht="16.5" customHeight="1">
      <c r="A64" s="361" t="s">
        <v>18</v>
      </c>
      <c r="B64" s="363">
        <f>SUM(C64:D64)</f>
        <v>19</v>
      </c>
      <c r="C64" s="364">
        <f aca="true" t="shared" si="25" ref="C64:D67">E64+G64+I64+K64+M64+O64</f>
        <v>9</v>
      </c>
      <c r="D64" s="364">
        <f t="shared" si="25"/>
        <v>10</v>
      </c>
      <c r="E64" s="369">
        <v>8</v>
      </c>
      <c r="F64" s="369">
        <v>9</v>
      </c>
      <c r="G64" s="369">
        <v>1</v>
      </c>
      <c r="H64" s="369">
        <v>1</v>
      </c>
      <c r="I64" s="369">
        <v>0</v>
      </c>
      <c r="J64" s="369">
        <v>0</v>
      </c>
      <c r="K64" s="369">
        <v>0</v>
      </c>
      <c r="L64" s="369">
        <v>0</v>
      </c>
      <c r="M64" s="369">
        <v>0</v>
      </c>
      <c r="N64" s="369">
        <v>0</v>
      </c>
      <c r="O64" s="369">
        <v>0</v>
      </c>
      <c r="P64" s="369">
        <v>0</v>
      </c>
      <c r="Q64" s="369">
        <f>SUM(R64:S64)</f>
        <v>1</v>
      </c>
      <c r="R64" s="369">
        <f aca="true" t="shared" si="26" ref="R64:S67">T64+V64</f>
        <v>0</v>
      </c>
      <c r="S64" s="369">
        <f t="shared" si="26"/>
        <v>1</v>
      </c>
      <c r="T64" s="369">
        <v>0</v>
      </c>
      <c r="U64" s="369">
        <v>0</v>
      </c>
      <c r="V64" s="369">
        <v>0</v>
      </c>
      <c r="W64" s="369">
        <v>1</v>
      </c>
      <c r="X64" s="369">
        <v>8</v>
      </c>
      <c r="Y64" s="369">
        <v>9</v>
      </c>
      <c r="Z64" s="369">
        <v>1</v>
      </c>
      <c r="AA64" s="369">
        <v>1</v>
      </c>
      <c r="AB64" s="365">
        <v>0</v>
      </c>
      <c r="AC64" s="365">
        <v>0</v>
      </c>
      <c r="AD64" s="365">
        <v>0</v>
      </c>
      <c r="AE64" s="365">
        <v>0</v>
      </c>
    </row>
    <row r="65" spans="1:31" ht="16.5" customHeight="1">
      <c r="A65" s="361" t="s">
        <v>19</v>
      </c>
      <c r="B65" s="363">
        <f>SUM(C65:D65)</f>
        <v>0</v>
      </c>
      <c r="C65" s="364">
        <f t="shared" si="25"/>
        <v>0</v>
      </c>
      <c r="D65" s="364">
        <f t="shared" si="25"/>
        <v>0</v>
      </c>
      <c r="E65" s="369">
        <v>0</v>
      </c>
      <c r="F65" s="369">
        <v>0</v>
      </c>
      <c r="G65" s="369">
        <v>0</v>
      </c>
      <c r="H65" s="369">
        <v>0</v>
      </c>
      <c r="I65" s="369">
        <v>0</v>
      </c>
      <c r="J65" s="369">
        <v>0</v>
      </c>
      <c r="K65" s="369">
        <v>0</v>
      </c>
      <c r="L65" s="369">
        <v>0</v>
      </c>
      <c r="M65" s="369">
        <v>0</v>
      </c>
      <c r="N65" s="369">
        <v>0</v>
      </c>
      <c r="O65" s="369">
        <v>0</v>
      </c>
      <c r="P65" s="369">
        <v>0</v>
      </c>
      <c r="Q65" s="369">
        <f>SUM(R65:S65)</f>
        <v>0</v>
      </c>
      <c r="R65" s="369">
        <f t="shared" si="26"/>
        <v>0</v>
      </c>
      <c r="S65" s="369">
        <f t="shared" si="26"/>
        <v>0</v>
      </c>
      <c r="T65" s="369">
        <v>0</v>
      </c>
      <c r="U65" s="369">
        <v>0</v>
      </c>
      <c r="V65" s="369">
        <v>0</v>
      </c>
      <c r="W65" s="369">
        <v>0</v>
      </c>
      <c r="X65" s="369">
        <v>0</v>
      </c>
      <c r="Y65" s="369">
        <v>0</v>
      </c>
      <c r="Z65" s="369">
        <v>0</v>
      </c>
      <c r="AA65" s="369">
        <v>0</v>
      </c>
      <c r="AB65" s="365">
        <v>0</v>
      </c>
      <c r="AC65" s="365">
        <v>0</v>
      </c>
      <c r="AD65" s="365">
        <v>0</v>
      </c>
      <c r="AE65" s="365">
        <v>0</v>
      </c>
    </row>
    <row r="66" spans="1:31" ht="16.5" customHeight="1">
      <c r="A66" s="361" t="s">
        <v>20</v>
      </c>
      <c r="B66" s="363">
        <f>SUM(C66:D66)</f>
        <v>1</v>
      </c>
      <c r="C66" s="364">
        <f t="shared" si="25"/>
        <v>1</v>
      </c>
      <c r="D66" s="364">
        <f t="shared" si="25"/>
        <v>0</v>
      </c>
      <c r="E66" s="369">
        <v>1</v>
      </c>
      <c r="F66" s="369">
        <v>0</v>
      </c>
      <c r="G66" s="369">
        <v>0</v>
      </c>
      <c r="H66" s="369">
        <v>0</v>
      </c>
      <c r="I66" s="369">
        <v>0</v>
      </c>
      <c r="J66" s="369">
        <v>0</v>
      </c>
      <c r="K66" s="369">
        <v>0</v>
      </c>
      <c r="L66" s="369">
        <v>0</v>
      </c>
      <c r="M66" s="369">
        <v>0</v>
      </c>
      <c r="N66" s="369">
        <v>0</v>
      </c>
      <c r="O66" s="369">
        <v>0</v>
      </c>
      <c r="P66" s="369">
        <v>0</v>
      </c>
      <c r="Q66" s="369">
        <f>SUM(R66:S66)</f>
        <v>0</v>
      </c>
      <c r="R66" s="369">
        <f t="shared" si="26"/>
        <v>0</v>
      </c>
      <c r="S66" s="369">
        <f t="shared" si="26"/>
        <v>0</v>
      </c>
      <c r="T66" s="369">
        <v>0</v>
      </c>
      <c r="U66" s="369">
        <v>0</v>
      </c>
      <c r="V66" s="369">
        <v>0</v>
      </c>
      <c r="W66" s="369">
        <v>0</v>
      </c>
      <c r="X66" s="369">
        <v>1</v>
      </c>
      <c r="Y66" s="369">
        <v>0</v>
      </c>
      <c r="Z66" s="369">
        <v>0</v>
      </c>
      <c r="AA66" s="369">
        <v>0</v>
      </c>
      <c r="AB66" s="365">
        <v>0</v>
      </c>
      <c r="AC66" s="365">
        <v>0</v>
      </c>
      <c r="AD66" s="365">
        <v>0</v>
      </c>
      <c r="AE66" s="365">
        <v>0</v>
      </c>
    </row>
    <row r="67" spans="1:31" ht="16.5" customHeight="1">
      <c r="A67" s="361" t="s">
        <v>21</v>
      </c>
      <c r="B67" s="363">
        <f>SUM(C67:D67)</f>
        <v>0</v>
      </c>
      <c r="C67" s="364">
        <f t="shared" si="25"/>
        <v>0</v>
      </c>
      <c r="D67" s="364">
        <f t="shared" si="25"/>
        <v>0</v>
      </c>
      <c r="E67" s="369">
        <v>0</v>
      </c>
      <c r="F67" s="369">
        <v>0</v>
      </c>
      <c r="G67" s="369">
        <v>0</v>
      </c>
      <c r="H67" s="369">
        <v>0</v>
      </c>
      <c r="I67" s="369">
        <v>0</v>
      </c>
      <c r="J67" s="369">
        <v>0</v>
      </c>
      <c r="K67" s="369">
        <v>0</v>
      </c>
      <c r="L67" s="369">
        <v>0</v>
      </c>
      <c r="M67" s="369">
        <v>0</v>
      </c>
      <c r="N67" s="369">
        <v>0</v>
      </c>
      <c r="O67" s="369">
        <v>0</v>
      </c>
      <c r="P67" s="369">
        <v>0</v>
      </c>
      <c r="Q67" s="369">
        <f>SUM(R67:S67)</f>
        <v>0</v>
      </c>
      <c r="R67" s="369">
        <f t="shared" si="26"/>
        <v>0</v>
      </c>
      <c r="S67" s="369">
        <f t="shared" si="26"/>
        <v>0</v>
      </c>
      <c r="T67" s="369">
        <v>0</v>
      </c>
      <c r="U67" s="369">
        <v>0</v>
      </c>
      <c r="V67" s="369">
        <v>0</v>
      </c>
      <c r="W67" s="369">
        <v>0</v>
      </c>
      <c r="X67" s="369">
        <v>0</v>
      </c>
      <c r="Y67" s="369">
        <v>0</v>
      </c>
      <c r="Z67" s="369">
        <v>0</v>
      </c>
      <c r="AA67" s="369">
        <v>0</v>
      </c>
      <c r="AB67" s="365">
        <v>0</v>
      </c>
      <c r="AC67" s="365">
        <v>0</v>
      </c>
      <c r="AD67" s="365">
        <v>0</v>
      </c>
      <c r="AE67" s="365">
        <v>0</v>
      </c>
    </row>
    <row r="68" spans="1:31" ht="16.5" customHeight="1">
      <c r="A68" s="362"/>
      <c r="B68" s="14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7.25" customHeight="1">
      <c r="A69" s="101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</row>
    <row r="70" spans="1:31" ht="15" customHeight="1">
      <c r="A70" s="101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203"/>
      <c r="Y70" s="148"/>
      <c r="Z70" s="148"/>
      <c r="AA70" s="148"/>
      <c r="AB70" s="148"/>
      <c r="AC70" s="148"/>
      <c r="AD70" s="148"/>
      <c r="AE70" s="148"/>
    </row>
    <row r="71" spans="1:34" ht="15" customHeight="1">
      <c r="A71" s="101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202"/>
      <c r="X71" s="203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</row>
    <row r="72" spans="1:34" ht="15" customHeight="1">
      <c r="A72" s="101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203"/>
      <c r="X72" s="203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</row>
    <row r="73" spans="1:34" ht="15" customHeight="1">
      <c r="A73" s="101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</row>
  </sheetData>
  <sheetProtection/>
  <mergeCells count="47">
    <mergeCell ref="AE5:AE6"/>
    <mergeCell ref="B43:D44"/>
    <mergeCell ref="I44:J44"/>
    <mergeCell ref="E43:F43"/>
    <mergeCell ref="K44:L44"/>
    <mergeCell ref="M44:N44"/>
    <mergeCell ref="G43:H43"/>
    <mergeCell ref="M43:N43"/>
    <mergeCell ref="AD44:AE44"/>
    <mergeCell ref="X44:Y44"/>
    <mergeCell ref="AE4:AI4"/>
    <mergeCell ref="AF5:AG5"/>
    <mergeCell ref="A42:A45"/>
    <mergeCell ref="H4:J4"/>
    <mergeCell ref="H5:J5"/>
    <mergeCell ref="N4:P4"/>
    <mergeCell ref="V4:X5"/>
    <mergeCell ref="AB4:AD5"/>
    <mergeCell ref="Y4:AA5"/>
    <mergeCell ref="Q42:W42"/>
    <mergeCell ref="A1:P1"/>
    <mergeCell ref="A39:P39"/>
    <mergeCell ref="B42:P42"/>
    <mergeCell ref="G44:H44"/>
    <mergeCell ref="B4:D5"/>
    <mergeCell ref="E4:G5"/>
    <mergeCell ref="K4:M4"/>
    <mergeCell ref="E44:F44"/>
    <mergeCell ref="AH5:AI5"/>
    <mergeCell ref="T43:U44"/>
    <mergeCell ref="Q43:S44"/>
    <mergeCell ref="X42:AE42"/>
    <mergeCell ref="X43:AA43"/>
    <mergeCell ref="Z44:AA44"/>
    <mergeCell ref="AB44:AC44"/>
    <mergeCell ref="R5:S5"/>
    <mergeCell ref="AB43:AE43"/>
    <mergeCell ref="V43:W44"/>
    <mergeCell ref="Q4:U4"/>
    <mergeCell ref="Q5:Q6"/>
    <mergeCell ref="I43:J43"/>
    <mergeCell ref="K43:L43"/>
    <mergeCell ref="O43:P43"/>
    <mergeCell ref="O44:P44"/>
    <mergeCell ref="K5:M5"/>
    <mergeCell ref="T5:U5"/>
    <mergeCell ref="N5:P5"/>
  </mergeCells>
  <conditionalFormatting sqref="A8:AI28">
    <cfRule type="expression" priority="2" dxfId="1" stopIfTrue="1">
      <formula>MOD(ROW(),2)=0</formula>
    </cfRule>
    <cfRule type="expression" priority="4" dxfId="0" stopIfTrue="1">
      <formula>MOD(ROW(),2)=0</formula>
    </cfRule>
  </conditionalFormatting>
  <conditionalFormatting sqref="A47:AE67">
    <cfRule type="expression" priority="1" dxfId="1" stopIfTrue="1">
      <formula>MOD(ROW(),2)=1</formula>
    </cfRule>
    <cfRule type="expression" priority="3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2" horizontalDpi="600" verticalDpi="600" orientation="portrait" paperSize="9" scale="63" r:id="rId1"/>
  <colBreaks count="1" manualBreakCount="1">
    <brk id="16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X7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Q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7.58203125" style="5" customWidth="1"/>
    <col min="6" max="31" width="6.58203125" style="5" customWidth="1"/>
    <col min="32" max="32" width="8.75" style="5" customWidth="1"/>
    <col min="33" max="34" width="1.328125" style="5" customWidth="1"/>
    <col min="35" max="35" width="2.33203125" style="5" customWidth="1"/>
    <col min="36" max="36" width="8.75" style="5" customWidth="1"/>
    <col min="37" max="50" width="6.58203125" style="5" customWidth="1"/>
    <col min="51" max="51" width="8.75" style="5" customWidth="1"/>
    <col min="52" max="16384" width="8.75" style="5" customWidth="1"/>
  </cols>
  <sheetData>
    <row r="1" spans="1:50" ht="16.5" customHeight="1">
      <c r="A1" s="429" t="s">
        <v>294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2"/>
      <c r="S1" s="2"/>
      <c r="T1" s="3" t="s">
        <v>201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I1" s="429" t="s">
        <v>294</v>
      </c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</row>
    <row r="2" spans="1:4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1"/>
      <c r="AE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ht="16.5" customHeight="1">
      <c r="A3" s="270" t="s">
        <v>106</v>
      </c>
      <c r="B3" s="78"/>
      <c r="C3" s="81"/>
      <c r="D3" s="81"/>
      <c r="E3" s="8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 t="s">
        <v>202</v>
      </c>
      <c r="S3" s="6"/>
      <c r="T3" s="6"/>
      <c r="U3" s="6"/>
      <c r="V3" s="8"/>
      <c r="W3" s="8"/>
      <c r="X3" s="8"/>
      <c r="Y3" s="8"/>
      <c r="Z3" s="8"/>
      <c r="AA3" s="8"/>
      <c r="AB3" s="8"/>
      <c r="AC3" s="8"/>
      <c r="AD3" s="81"/>
      <c r="AE3" s="81"/>
      <c r="AF3" s="8"/>
      <c r="AG3" s="10" t="s">
        <v>2</v>
      </c>
      <c r="AH3" s="10"/>
      <c r="AI3" s="6" t="s">
        <v>202</v>
      </c>
      <c r="AK3" s="81"/>
      <c r="AL3" s="81"/>
      <c r="AM3" s="81"/>
      <c r="AN3" s="81"/>
      <c r="AO3" s="81"/>
      <c r="AP3" s="6"/>
      <c r="AQ3" s="6"/>
      <c r="AR3" s="6"/>
      <c r="AS3" s="6"/>
      <c r="AT3" s="6"/>
      <c r="AU3" s="6"/>
      <c r="AV3" s="6"/>
      <c r="AW3" s="8"/>
      <c r="AX3" s="10" t="s">
        <v>2</v>
      </c>
    </row>
    <row r="4" spans="1:50" s="271" customFormat="1" ht="16.5" customHeight="1">
      <c r="A4" s="439" t="s">
        <v>270</v>
      </c>
      <c r="B4" s="440"/>
      <c r="C4" s="565" t="s">
        <v>0</v>
      </c>
      <c r="D4" s="446"/>
      <c r="E4" s="440"/>
      <c r="F4" s="561" t="s">
        <v>319</v>
      </c>
      <c r="G4" s="561"/>
      <c r="H4" s="561" t="s">
        <v>102</v>
      </c>
      <c r="I4" s="561"/>
      <c r="J4" s="564" t="s">
        <v>320</v>
      </c>
      <c r="K4" s="564"/>
      <c r="L4" s="561" t="s">
        <v>103</v>
      </c>
      <c r="M4" s="561"/>
      <c r="N4" s="561" t="s">
        <v>104</v>
      </c>
      <c r="O4" s="561"/>
      <c r="P4" s="564" t="s">
        <v>318</v>
      </c>
      <c r="Q4" s="561"/>
      <c r="R4" s="561" t="s">
        <v>105</v>
      </c>
      <c r="S4" s="561"/>
      <c r="T4" s="561" t="s">
        <v>321</v>
      </c>
      <c r="U4" s="561"/>
      <c r="V4" s="561" t="s">
        <v>322</v>
      </c>
      <c r="W4" s="561"/>
      <c r="X4" s="561" t="s">
        <v>323</v>
      </c>
      <c r="Y4" s="561"/>
      <c r="Z4" s="445" t="s">
        <v>324</v>
      </c>
      <c r="AA4" s="555"/>
      <c r="AB4" s="445" t="s">
        <v>325</v>
      </c>
      <c r="AC4" s="439"/>
      <c r="AD4" s="445" t="s">
        <v>326</v>
      </c>
      <c r="AE4" s="555"/>
      <c r="AF4" s="445" t="s">
        <v>270</v>
      </c>
      <c r="AG4" s="446"/>
      <c r="AH4" s="385"/>
      <c r="AI4" s="439" t="s">
        <v>270</v>
      </c>
      <c r="AJ4" s="440"/>
      <c r="AK4" s="445" t="s">
        <v>327</v>
      </c>
      <c r="AL4" s="555"/>
      <c r="AM4" s="445" t="s">
        <v>328</v>
      </c>
      <c r="AN4" s="555"/>
      <c r="AO4" s="561" t="s">
        <v>329</v>
      </c>
      <c r="AP4" s="561"/>
      <c r="AQ4" s="445" t="s">
        <v>281</v>
      </c>
      <c r="AR4" s="555"/>
      <c r="AS4" s="445" t="s">
        <v>239</v>
      </c>
      <c r="AT4" s="555"/>
      <c r="AU4" s="564" t="s">
        <v>236</v>
      </c>
      <c r="AV4" s="561"/>
      <c r="AW4" s="561" t="s">
        <v>240</v>
      </c>
      <c r="AX4" s="567"/>
    </row>
    <row r="5" spans="1:50" s="271" customFormat="1" ht="16.5" customHeight="1">
      <c r="A5" s="441"/>
      <c r="B5" s="442"/>
      <c r="C5" s="448"/>
      <c r="D5" s="443"/>
      <c r="E5" s="444"/>
      <c r="F5" s="561"/>
      <c r="G5" s="561"/>
      <c r="H5" s="561"/>
      <c r="I5" s="561"/>
      <c r="J5" s="564"/>
      <c r="K5" s="564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56"/>
      <c r="AA5" s="557"/>
      <c r="AB5" s="556"/>
      <c r="AC5" s="566"/>
      <c r="AD5" s="556"/>
      <c r="AE5" s="557"/>
      <c r="AF5" s="447"/>
      <c r="AG5" s="441"/>
      <c r="AH5" s="272"/>
      <c r="AI5" s="441"/>
      <c r="AJ5" s="442"/>
      <c r="AK5" s="556"/>
      <c r="AL5" s="557"/>
      <c r="AM5" s="556"/>
      <c r="AN5" s="557"/>
      <c r="AO5" s="561"/>
      <c r="AP5" s="561"/>
      <c r="AQ5" s="556"/>
      <c r="AR5" s="557"/>
      <c r="AS5" s="556"/>
      <c r="AT5" s="557"/>
      <c r="AU5" s="561"/>
      <c r="AV5" s="561"/>
      <c r="AW5" s="561"/>
      <c r="AX5" s="567"/>
    </row>
    <row r="6" spans="1:50" s="271" customFormat="1" ht="9.75" customHeight="1">
      <c r="A6" s="441"/>
      <c r="B6" s="442"/>
      <c r="C6" s="562" t="s">
        <v>0</v>
      </c>
      <c r="D6" s="562" t="s">
        <v>8</v>
      </c>
      <c r="E6" s="562" t="s">
        <v>1</v>
      </c>
      <c r="F6" s="562" t="s">
        <v>8</v>
      </c>
      <c r="G6" s="562" t="s">
        <v>1</v>
      </c>
      <c r="H6" s="562" t="s">
        <v>8</v>
      </c>
      <c r="I6" s="562" t="s">
        <v>1</v>
      </c>
      <c r="J6" s="562" t="s">
        <v>8</v>
      </c>
      <c r="K6" s="562" t="s">
        <v>1</v>
      </c>
      <c r="L6" s="562" t="s">
        <v>8</v>
      </c>
      <c r="M6" s="562" t="s">
        <v>1</v>
      </c>
      <c r="N6" s="562" t="s">
        <v>8</v>
      </c>
      <c r="O6" s="562" t="s">
        <v>1</v>
      </c>
      <c r="P6" s="562" t="s">
        <v>8</v>
      </c>
      <c r="Q6" s="562" t="s">
        <v>1</v>
      </c>
      <c r="R6" s="562" t="s">
        <v>8</v>
      </c>
      <c r="S6" s="562" t="s">
        <v>1</v>
      </c>
      <c r="T6" s="562" t="s">
        <v>8</v>
      </c>
      <c r="U6" s="562" t="s">
        <v>1</v>
      </c>
      <c r="V6" s="562" t="s">
        <v>8</v>
      </c>
      <c r="W6" s="562" t="s">
        <v>1</v>
      </c>
      <c r="X6" s="562" t="s">
        <v>8</v>
      </c>
      <c r="Y6" s="562" t="s">
        <v>1</v>
      </c>
      <c r="Z6" s="562" t="s">
        <v>8</v>
      </c>
      <c r="AA6" s="562" t="s">
        <v>1</v>
      </c>
      <c r="AB6" s="562" t="s">
        <v>8</v>
      </c>
      <c r="AC6" s="562" t="s">
        <v>1</v>
      </c>
      <c r="AD6" s="562" t="s">
        <v>8</v>
      </c>
      <c r="AE6" s="562" t="s">
        <v>1</v>
      </c>
      <c r="AF6" s="447"/>
      <c r="AG6" s="441"/>
      <c r="AH6" s="272"/>
      <c r="AI6" s="441"/>
      <c r="AJ6" s="442"/>
      <c r="AK6" s="562" t="s">
        <v>8</v>
      </c>
      <c r="AL6" s="562" t="s">
        <v>1</v>
      </c>
      <c r="AM6" s="562" t="s">
        <v>8</v>
      </c>
      <c r="AN6" s="562" t="s">
        <v>1</v>
      </c>
      <c r="AO6" s="562" t="s">
        <v>8</v>
      </c>
      <c r="AP6" s="562" t="s">
        <v>1</v>
      </c>
      <c r="AQ6" s="562" t="s">
        <v>8</v>
      </c>
      <c r="AR6" s="562" t="s">
        <v>1</v>
      </c>
      <c r="AS6" s="562" t="s">
        <v>8</v>
      </c>
      <c r="AT6" s="562" t="s">
        <v>1</v>
      </c>
      <c r="AU6" s="562" t="s">
        <v>8</v>
      </c>
      <c r="AV6" s="562" t="s">
        <v>1</v>
      </c>
      <c r="AW6" s="562" t="s">
        <v>8</v>
      </c>
      <c r="AX6" s="565" t="s">
        <v>1</v>
      </c>
    </row>
    <row r="7" spans="1:50" s="271" customFormat="1" ht="9.75" customHeight="1">
      <c r="A7" s="443"/>
      <c r="B7" s="444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448"/>
      <c r="AG7" s="443"/>
      <c r="AH7" s="384"/>
      <c r="AI7" s="443"/>
      <c r="AJ7" s="444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448"/>
    </row>
    <row r="8" spans="1:49" ht="12" customHeight="1">
      <c r="A8" s="273"/>
      <c r="B8" s="298"/>
      <c r="C8" s="252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9"/>
      <c r="AE8" s="116"/>
      <c r="AF8" s="282"/>
      <c r="AG8" s="283"/>
      <c r="AH8" s="284"/>
      <c r="AI8" s="273"/>
      <c r="AJ8" s="298"/>
      <c r="AK8" s="20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</row>
    <row r="9" spans="1:50" ht="20.25" customHeight="1">
      <c r="A9" s="281"/>
      <c r="B9" s="274" t="s">
        <v>277</v>
      </c>
      <c r="C9" s="261">
        <v>4647</v>
      </c>
      <c r="D9" s="117">
        <v>2638</v>
      </c>
      <c r="E9" s="117">
        <v>2009</v>
      </c>
      <c r="F9" s="117">
        <v>18</v>
      </c>
      <c r="G9" s="117">
        <v>14</v>
      </c>
      <c r="H9" s="117">
        <v>17</v>
      </c>
      <c r="I9" s="117">
        <v>0</v>
      </c>
      <c r="J9" s="117">
        <v>0</v>
      </c>
      <c r="K9" s="117">
        <v>1</v>
      </c>
      <c r="L9" s="117">
        <v>374</v>
      </c>
      <c r="M9" s="117">
        <v>61</v>
      </c>
      <c r="N9" s="117">
        <v>957</v>
      </c>
      <c r="O9" s="117">
        <v>507</v>
      </c>
      <c r="P9" s="117">
        <v>41</v>
      </c>
      <c r="Q9" s="117">
        <v>8</v>
      </c>
      <c r="R9" s="117">
        <v>16</v>
      </c>
      <c r="S9" s="117">
        <v>18</v>
      </c>
      <c r="T9" s="117">
        <v>186</v>
      </c>
      <c r="U9" s="117">
        <v>62</v>
      </c>
      <c r="V9" s="117">
        <v>282</v>
      </c>
      <c r="W9" s="117">
        <v>411</v>
      </c>
      <c r="X9" s="117">
        <v>5</v>
      </c>
      <c r="Y9" s="117">
        <v>51</v>
      </c>
      <c r="Z9" s="117">
        <v>25</v>
      </c>
      <c r="AA9" s="117">
        <v>30</v>
      </c>
      <c r="AB9" s="117">
        <v>43</v>
      </c>
      <c r="AC9" s="117">
        <v>26</v>
      </c>
      <c r="AD9" s="117">
        <v>122</v>
      </c>
      <c r="AE9" s="371">
        <v>207</v>
      </c>
      <c r="AF9" s="311" t="s">
        <v>277</v>
      </c>
      <c r="AG9" s="284"/>
      <c r="AH9" s="284"/>
      <c r="AI9" s="281"/>
      <c r="AJ9" s="274" t="s">
        <v>277</v>
      </c>
      <c r="AK9" s="261">
        <v>28</v>
      </c>
      <c r="AL9" s="117">
        <v>106</v>
      </c>
      <c r="AM9" s="117">
        <v>1</v>
      </c>
      <c r="AN9" s="117">
        <v>6</v>
      </c>
      <c r="AO9" s="117">
        <v>56</v>
      </c>
      <c r="AP9" s="117">
        <v>236</v>
      </c>
      <c r="AQ9" s="117">
        <v>45</v>
      </c>
      <c r="AR9" s="117">
        <v>56</v>
      </c>
      <c r="AS9" s="117">
        <v>129</v>
      </c>
      <c r="AT9" s="117">
        <v>86</v>
      </c>
      <c r="AU9" s="117">
        <v>269</v>
      </c>
      <c r="AV9" s="117">
        <v>101</v>
      </c>
      <c r="AW9" s="117">
        <v>24</v>
      </c>
      <c r="AX9" s="113">
        <v>22</v>
      </c>
    </row>
    <row r="10" spans="1:50" s="126" customFormat="1" ht="20.25" customHeight="1">
      <c r="A10" s="295"/>
      <c r="B10" s="275" t="s">
        <v>287</v>
      </c>
      <c r="C10" s="262">
        <f aca="true" t="shared" si="0" ref="C10:AE10">C13+C33+C36+C41+C43+C46+C50+C54+C57+C60+C62</f>
        <v>4554</v>
      </c>
      <c r="D10" s="263">
        <f t="shared" si="0"/>
        <v>2691</v>
      </c>
      <c r="E10" s="263">
        <f>E13+E33+E36+E41+E43+E46+E50+E54+E57+E60+E62</f>
        <v>1863</v>
      </c>
      <c r="F10" s="263">
        <f t="shared" si="0"/>
        <v>14</v>
      </c>
      <c r="G10" s="263">
        <f t="shared" si="0"/>
        <v>11</v>
      </c>
      <c r="H10" s="263">
        <f t="shared" si="0"/>
        <v>37</v>
      </c>
      <c r="I10" s="263">
        <f t="shared" si="0"/>
        <v>2</v>
      </c>
      <c r="J10" s="263">
        <f t="shared" si="0"/>
        <v>2</v>
      </c>
      <c r="K10" s="263">
        <f t="shared" si="0"/>
        <v>0</v>
      </c>
      <c r="L10" s="263">
        <f t="shared" si="0"/>
        <v>374</v>
      </c>
      <c r="M10" s="263">
        <f t="shared" si="0"/>
        <v>50</v>
      </c>
      <c r="N10" s="263">
        <f t="shared" si="0"/>
        <v>994</v>
      </c>
      <c r="O10" s="263">
        <f t="shared" si="0"/>
        <v>474</v>
      </c>
      <c r="P10" s="263">
        <f t="shared" si="0"/>
        <v>40</v>
      </c>
      <c r="Q10" s="263">
        <f t="shared" si="0"/>
        <v>9</v>
      </c>
      <c r="R10" s="263">
        <f t="shared" si="0"/>
        <v>23</v>
      </c>
      <c r="S10" s="263">
        <f t="shared" si="0"/>
        <v>29</v>
      </c>
      <c r="T10" s="263">
        <f t="shared" si="0"/>
        <v>189</v>
      </c>
      <c r="U10" s="263">
        <f t="shared" si="0"/>
        <v>70</v>
      </c>
      <c r="V10" s="263">
        <f t="shared" si="0"/>
        <v>271</v>
      </c>
      <c r="W10" s="263">
        <f t="shared" si="0"/>
        <v>392</v>
      </c>
      <c r="X10" s="263">
        <f t="shared" si="0"/>
        <v>4</v>
      </c>
      <c r="Y10" s="263">
        <f t="shared" si="0"/>
        <v>42</v>
      </c>
      <c r="Z10" s="263">
        <f t="shared" si="0"/>
        <v>21</v>
      </c>
      <c r="AA10" s="263">
        <f t="shared" si="0"/>
        <v>30</v>
      </c>
      <c r="AB10" s="263">
        <f t="shared" si="0"/>
        <v>55</v>
      </c>
      <c r="AC10" s="263">
        <f t="shared" si="0"/>
        <v>24</v>
      </c>
      <c r="AD10" s="263">
        <f t="shared" si="0"/>
        <v>97</v>
      </c>
      <c r="AE10" s="372">
        <f t="shared" si="0"/>
        <v>165</v>
      </c>
      <c r="AF10" s="375" t="s">
        <v>287</v>
      </c>
      <c r="AG10" s="285"/>
      <c r="AH10" s="285"/>
      <c r="AI10" s="295"/>
      <c r="AJ10" s="275" t="s">
        <v>287</v>
      </c>
      <c r="AK10" s="262">
        <f aca="true" t="shared" si="1" ref="AK10:AX10">AK13+AK33+AK36+AK41+AK43+AK46+AK50+AK54+AK57+AK60+AK62</f>
        <v>37</v>
      </c>
      <c r="AL10" s="263">
        <f t="shared" si="1"/>
        <v>93</v>
      </c>
      <c r="AM10" s="263">
        <f t="shared" si="1"/>
        <v>4</v>
      </c>
      <c r="AN10" s="263">
        <f t="shared" si="1"/>
        <v>7</v>
      </c>
      <c r="AO10" s="263">
        <f t="shared" si="1"/>
        <v>61</v>
      </c>
      <c r="AP10" s="263">
        <f t="shared" si="1"/>
        <v>204</v>
      </c>
      <c r="AQ10" s="263">
        <f t="shared" si="1"/>
        <v>30</v>
      </c>
      <c r="AR10" s="263">
        <f t="shared" si="1"/>
        <v>56</v>
      </c>
      <c r="AS10" s="263">
        <f t="shared" si="1"/>
        <v>151</v>
      </c>
      <c r="AT10" s="263">
        <f t="shared" si="1"/>
        <v>83</v>
      </c>
      <c r="AU10" s="263">
        <f t="shared" si="1"/>
        <v>270</v>
      </c>
      <c r="AV10" s="263">
        <f t="shared" si="1"/>
        <v>109</v>
      </c>
      <c r="AW10" s="263">
        <f t="shared" si="1"/>
        <v>17</v>
      </c>
      <c r="AX10" s="263">
        <f t="shared" si="1"/>
        <v>13</v>
      </c>
    </row>
    <row r="11" spans="1:50" s="157" customFormat="1" ht="8.25" customHeight="1">
      <c r="A11" s="299"/>
      <c r="B11" s="370"/>
      <c r="C11" s="25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60"/>
      <c r="AF11" s="329"/>
      <c r="AG11" s="309"/>
      <c r="AH11" s="309"/>
      <c r="AI11" s="299"/>
      <c r="AJ11" s="370"/>
      <c r="AK11" s="251" t="s">
        <v>252</v>
      </c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</row>
    <row r="12" spans="1:50" ht="8.25" customHeight="1">
      <c r="A12" s="273"/>
      <c r="B12" s="298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1"/>
      <c r="AE12" s="112"/>
      <c r="AF12" s="286"/>
      <c r="AG12" s="284"/>
      <c r="AH12" s="284"/>
      <c r="AI12" s="273"/>
      <c r="AJ12" s="298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</row>
    <row r="13" spans="1:50" s="176" customFormat="1" ht="18.75" customHeight="1">
      <c r="A13" s="416" t="s">
        <v>226</v>
      </c>
      <c r="B13" s="559"/>
      <c r="C13" s="265">
        <f>SUM(C15:C32)</f>
        <v>3430</v>
      </c>
      <c r="D13" s="266">
        <f aca="true" t="shared" si="2" ref="D13:AE13">SUM(D15:D32)</f>
        <v>2068</v>
      </c>
      <c r="E13" s="266">
        <f>SUM(E15:E32)</f>
        <v>1362</v>
      </c>
      <c r="F13" s="266">
        <f t="shared" si="2"/>
        <v>6</v>
      </c>
      <c r="G13" s="266">
        <f t="shared" si="2"/>
        <v>9</v>
      </c>
      <c r="H13" s="266">
        <f t="shared" si="2"/>
        <v>33</v>
      </c>
      <c r="I13" s="266">
        <f t="shared" si="2"/>
        <v>1</v>
      </c>
      <c r="J13" s="266">
        <f t="shared" si="2"/>
        <v>2</v>
      </c>
      <c r="K13" s="266">
        <f t="shared" si="2"/>
        <v>0</v>
      </c>
      <c r="L13" s="266">
        <f t="shared" si="2"/>
        <v>327</v>
      </c>
      <c r="M13" s="266">
        <f t="shared" si="2"/>
        <v>42</v>
      </c>
      <c r="N13" s="266">
        <f t="shared" si="2"/>
        <v>707</v>
      </c>
      <c r="O13" s="266">
        <f t="shared" si="2"/>
        <v>318</v>
      </c>
      <c r="P13" s="266">
        <f t="shared" si="2"/>
        <v>33</v>
      </c>
      <c r="Q13" s="266">
        <f t="shared" si="2"/>
        <v>7</v>
      </c>
      <c r="R13" s="266">
        <f t="shared" si="2"/>
        <v>20</v>
      </c>
      <c r="S13" s="266">
        <f t="shared" si="2"/>
        <v>26</v>
      </c>
      <c r="T13" s="266">
        <f t="shared" si="2"/>
        <v>157</v>
      </c>
      <c r="U13" s="266">
        <f t="shared" si="2"/>
        <v>52</v>
      </c>
      <c r="V13" s="266">
        <f t="shared" si="2"/>
        <v>194</v>
      </c>
      <c r="W13" s="266">
        <f t="shared" si="2"/>
        <v>287</v>
      </c>
      <c r="X13" s="266">
        <f t="shared" si="2"/>
        <v>2</v>
      </c>
      <c r="Y13" s="266">
        <f t="shared" si="2"/>
        <v>33</v>
      </c>
      <c r="Z13" s="266">
        <f t="shared" si="2"/>
        <v>15</v>
      </c>
      <c r="AA13" s="266">
        <f t="shared" si="2"/>
        <v>24</v>
      </c>
      <c r="AB13" s="266">
        <f t="shared" si="2"/>
        <v>47</v>
      </c>
      <c r="AC13" s="266">
        <f t="shared" si="2"/>
        <v>17</v>
      </c>
      <c r="AD13" s="266">
        <f t="shared" si="2"/>
        <v>79</v>
      </c>
      <c r="AE13" s="373">
        <f t="shared" si="2"/>
        <v>115</v>
      </c>
      <c r="AF13" s="412" t="s">
        <v>226</v>
      </c>
      <c r="AG13" s="418"/>
      <c r="AH13" s="386"/>
      <c r="AI13" s="416" t="s">
        <v>226</v>
      </c>
      <c r="AJ13" s="558"/>
      <c r="AK13" s="266">
        <f aca="true" t="shared" si="3" ref="AK13:AX13">SUM(AK15:AK32)</f>
        <v>27</v>
      </c>
      <c r="AL13" s="266">
        <f t="shared" si="3"/>
        <v>64</v>
      </c>
      <c r="AM13" s="266">
        <f t="shared" si="3"/>
        <v>4</v>
      </c>
      <c r="AN13" s="266">
        <f t="shared" si="3"/>
        <v>7</v>
      </c>
      <c r="AO13" s="266">
        <f t="shared" si="3"/>
        <v>47</v>
      </c>
      <c r="AP13" s="266">
        <f t="shared" si="3"/>
        <v>146</v>
      </c>
      <c r="AQ13" s="266">
        <f t="shared" si="3"/>
        <v>21</v>
      </c>
      <c r="AR13" s="266">
        <f t="shared" si="3"/>
        <v>38</v>
      </c>
      <c r="AS13" s="266">
        <f t="shared" si="3"/>
        <v>131</v>
      </c>
      <c r="AT13" s="266">
        <f t="shared" si="3"/>
        <v>70</v>
      </c>
      <c r="AU13" s="266">
        <f t="shared" si="3"/>
        <v>202</v>
      </c>
      <c r="AV13" s="266">
        <f t="shared" si="3"/>
        <v>94</v>
      </c>
      <c r="AW13" s="266">
        <f t="shared" si="3"/>
        <v>14</v>
      </c>
      <c r="AX13" s="266">
        <f t="shared" si="3"/>
        <v>12</v>
      </c>
    </row>
    <row r="14" spans="1:50" s="176" customFormat="1" ht="18.75" customHeight="1">
      <c r="A14" s="290"/>
      <c r="B14" s="303" t="s">
        <v>227</v>
      </c>
      <c r="C14" s="265">
        <f>SUM(C15:C19)</f>
        <v>1299</v>
      </c>
      <c r="D14" s="266">
        <f aca="true" t="shared" si="4" ref="D14:AE14">SUM(D15:D19)</f>
        <v>773</v>
      </c>
      <c r="E14" s="266">
        <f t="shared" si="4"/>
        <v>526</v>
      </c>
      <c r="F14" s="266">
        <f t="shared" si="4"/>
        <v>0</v>
      </c>
      <c r="G14" s="266">
        <f t="shared" si="4"/>
        <v>2</v>
      </c>
      <c r="H14" s="266">
        <f t="shared" si="4"/>
        <v>3</v>
      </c>
      <c r="I14" s="266">
        <f t="shared" si="4"/>
        <v>0</v>
      </c>
      <c r="J14" s="266">
        <f t="shared" si="4"/>
        <v>0</v>
      </c>
      <c r="K14" s="266">
        <f t="shared" si="4"/>
        <v>0</v>
      </c>
      <c r="L14" s="266">
        <f t="shared" si="4"/>
        <v>130</v>
      </c>
      <c r="M14" s="266">
        <f t="shared" si="4"/>
        <v>21</v>
      </c>
      <c r="N14" s="266">
        <f t="shared" si="4"/>
        <v>197</v>
      </c>
      <c r="O14" s="266">
        <f t="shared" si="4"/>
        <v>85</v>
      </c>
      <c r="P14" s="266">
        <f t="shared" si="4"/>
        <v>13</v>
      </c>
      <c r="Q14" s="266">
        <f t="shared" si="4"/>
        <v>1</v>
      </c>
      <c r="R14" s="266">
        <f t="shared" si="4"/>
        <v>11</v>
      </c>
      <c r="S14" s="266">
        <f t="shared" si="4"/>
        <v>8</v>
      </c>
      <c r="T14" s="266">
        <f t="shared" si="4"/>
        <v>65</v>
      </c>
      <c r="U14" s="266">
        <f t="shared" si="4"/>
        <v>25</v>
      </c>
      <c r="V14" s="266">
        <f t="shared" si="4"/>
        <v>94</v>
      </c>
      <c r="W14" s="266">
        <f t="shared" si="4"/>
        <v>127</v>
      </c>
      <c r="X14" s="266">
        <f t="shared" si="4"/>
        <v>0</v>
      </c>
      <c r="Y14" s="266">
        <f t="shared" si="4"/>
        <v>11</v>
      </c>
      <c r="Z14" s="266">
        <f t="shared" si="4"/>
        <v>9</v>
      </c>
      <c r="AA14" s="266">
        <f t="shared" si="4"/>
        <v>13</v>
      </c>
      <c r="AB14" s="266">
        <f t="shared" si="4"/>
        <v>20</v>
      </c>
      <c r="AC14" s="266">
        <f t="shared" si="4"/>
        <v>5</v>
      </c>
      <c r="AD14" s="266">
        <f t="shared" si="4"/>
        <v>46</v>
      </c>
      <c r="AE14" s="373">
        <f t="shared" si="4"/>
        <v>60</v>
      </c>
      <c r="AF14" s="289" t="s">
        <v>227</v>
      </c>
      <c r="AG14" s="290"/>
      <c r="AH14" s="290"/>
      <c r="AI14" s="290"/>
      <c r="AJ14" s="303" t="s">
        <v>227</v>
      </c>
      <c r="AK14" s="266">
        <f aca="true" t="shared" si="5" ref="AK14:AX14">SUM(AK15:AK19)</f>
        <v>14</v>
      </c>
      <c r="AL14" s="266">
        <f t="shared" si="5"/>
        <v>27</v>
      </c>
      <c r="AM14" s="266">
        <f t="shared" si="5"/>
        <v>3</v>
      </c>
      <c r="AN14" s="266">
        <f t="shared" si="5"/>
        <v>3</v>
      </c>
      <c r="AO14" s="266">
        <f t="shared" si="5"/>
        <v>19</v>
      </c>
      <c r="AP14" s="266">
        <f t="shared" si="5"/>
        <v>42</v>
      </c>
      <c r="AQ14" s="266">
        <f t="shared" si="5"/>
        <v>3</v>
      </c>
      <c r="AR14" s="266">
        <f t="shared" si="5"/>
        <v>10</v>
      </c>
      <c r="AS14" s="266">
        <f t="shared" si="5"/>
        <v>53</v>
      </c>
      <c r="AT14" s="266">
        <f t="shared" si="5"/>
        <v>38</v>
      </c>
      <c r="AU14" s="266">
        <f t="shared" si="5"/>
        <v>84</v>
      </c>
      <c r="AV14" s="266">
        <f t="shared" si="5"/>
        <v>42</v>
      </c>
      <c r="AW14" s="266">
        <f t="shared" si="5"/>
        <v>9</v>
      </c>
      <c r="AX14" s="266">
        <f t="shared" si="5"/>
        <v>6</v>
      </c>
    </row>
    <row r="15" spans="1:50" s="177" customFormat="1" ht="18.75" customHeight="1">
      <c r="A15" s="296"/>
      <c r="B15" s="304" t="s">
        <v>27</v>
      </c>
      <c r="C15" s="267">
        <f>SUM(D15:E15)</f>
        <v>555</v>
      </c>
      <c r="D15" s="269">
        <f>F15+H15+J15+L15+N15+P15+R15+T15+V15+X15+Z15+AB15+AD15+AK15+AM15+AO15+AQ15+AS15+AU15+AW15</f>
        <v>335</v>
      </c>
      <c r="E15" s="269">
        <f>G15+I15+K15+M15+O15+Q15+S15+U15+W15+Y15+AA15+AC15+AE15+AL15+AN15+AP15+AR15+AT15+AV15+AX15</f>
        <v>220</v>
      </c>
      <c r="F15" s="268">
        <v>0</v>
      </c>
      <c r="G15" s="268">
        <v>2</v>
      </c>
      <c r="H15" s="268">
        <v>3</v>
      </c>
      <c r="I15" s="268">
        <v>0</v>
      </c>
      <c r="J15" s="268">
        <v>0</v>
      </c>
      <c r="K15" s="268">
        <v>0</v>
      </c>
      <c r="L15" s="268">
        <v>52</v>
      </c>
      <c r="M15" s="268">
        <v>8</v>
      </c>
      <c r="N15" s="268">
        <v>104</v>
      </c>
      <c r="O15" s="268">
        <v>39</v>
      </c>
      <c r="P15" s="268">
        <v>7</v>
      </c>
      <c r="Q15" s="268">
        <v>0</v>
      </c>
      <c r="R15" s="268">
        <v>8</v>
      </c>
      <c r="S15" s="268">
        <v>6</v>
      </c>
      <c r="T15" s="268">
        <v>24</v>
      </c>
      <c r="U15" s="268">
        <v>6</v>
      </c>
      <c r="V15" s="268">
        <v>35</v>
      </c>
      <c r="W15" s="268">
        <v>43</v>
      </c>
      <c r="X15" s="268">
        <v>0</v>
      </c>
      <c r="Y15" s="268">
        <v>2</v>
      </c>
      <c r="Z15" s="268">
        <v>5</v>
      </c>
      <c r="AA15" s="268">
        <v>3</v>
      </c>
      <c r="AB15" s="268">
        <v>7</v>
      </c>
      <c r="AC15" s="268">
        <v>3</v>
      </c>
      <c r="AD15" s="269">
        <v>26</v>
      </c>
      <c r="AE15" s="374">
        <v>29</v>
      </c>
      <c r="AF15" s="291" t="s">
        <v>27</v>
      </c>
      <c r="AG15" s="292"/>
      <c r="AH15" s="292"/>
      <c r="AI15" s="296"/>
      <c r="AJ15" s="304" t="s">
        <v>27</v>
      </c>
      <c r="AK15" s="267">
        <v>7</v>
      </c>
      <c r="AL15" s="269">
        <v>16</v>
      </c>
      <c r="AM15" s="269">
        <v>3</v>
      </c>
      <c r="AN15" s="269">
        <v>3</v>
      </c>
      <c r="AO15" s="269">
        <v>12</v>
      </c>
      <c r="AP15" s="268">
        <v>20</v>
      </c>
      <c r="AQ15" s="268">
        <v>0</v>
      </c>
      <c r="AR15" s="268">
        <v>2</v>
      </c>
      <c r="AS15" s="268">
        <v>18</v>
      </c>
      <c r="AT15" s="268">
        <v>19</v>
      </c>
      <c r="AU15" s="268">
        <v>23</v>
      </c>
      <c r="AV15" s="268">
        <v>15</v>
      </c>
      <c r="AW15" s="268">
        <v>1</v>
      </c>
      <c r="AX15" s="268">
        <v>4</v>
      </c>
    </row>
    <row r="16" spans="1:50" s="177" customFormat="1" ht="18.75" customHeight="1">
      <c r="A16" s="296"/>
      <c r="B16" s="304" t="s">
        <v>28</v>
      </c>
      <c r="C16" s="267">
        <f aca="true" t="shared" si="6" ref="C16:C31">SUM(D16:E16)</f>
        <v>309</v>
      </c>
      <c r="D16" s="269">
        <f aca="true" t="shared" si="7" ref="D16:D31">F16+H16+J16+L16+N16+P16+R16+T16+V16+X16+Z16+AB16+AD16+AK16+AM16+AO16+AQ16+AS16+AU16+AW16</f>
        <v>254</v>
      </c>
      <c r="E16" s="269">
        <f>G16+I16+K16+M16+O16+Q16+S16+U16+W16+Y16+AA16+AC16+AE16+AL16+AN16+AP16+AR16+AT16+AV16+AX16</f>
        <v>55</v>
      </c>
      <c r="F16" s="268">
        <v>0</v>
      </c>
      <c r="G16" s="268">
        <v>0</v>
      </c>
      <c r="H16" s="268">
        <v>0</v>
      </c>
      <c r="I16" s="268">
        <v>0</v>
      </c>
      <c r="J16" s="268">
        <v>0</v>
      </c>
      <c r="K16" s="268">
        <v>0</v>
      </c>
      <c r="L16" s="268">
        <v>56</v>
      </c>
      <c r="M16" s="268">
        <v>2</v>
      </c>
      <c r="N16" s="268">
        <v>59</v>
      </c>
      <c r="O16" s="268">
        <v>8</v>
      </c>
      <c r="P16" s="268">
        <v>5</v>
      </c>
      <c r="Q16" s="268">
        <v>0</v>
      </c>
      <c r="R16" s="268">
        <v>2</v>
      </c>
      <c r="S16" s="268">
        <v>0</v>
      </c>
      <c r="T16" s="268">
        <v>27</v>
      </c>
      <c r="U16" s="268">
        <v>7</v>
      </c>
      <c r="V16" s="268">
        <v>21</v>
      </c>
      <c r="W16" s="268">
        <v>10</v>
      </c>
      <c r="X16" s="268">
        <v>0</v>
      </c>
      <c r="Y16" s="268">
        <v>1</v>
      </c>
      <c r="Z16" s="268">
        <v>2</v>
      </c>
      <c r="AA16" s="268">
        <v>1</v>
      </c>
      <c r="AB16" s="268">
        <v>7</v>
      </c>
      <c r="AC16" s="268">
        <v>0</v>
      </c>
      <c r="AD16" s="269">
        <v>9</v>
      </c>
      <c r="AE16" s="374">
        <v>8</v>
      </c>
      <c r="AF16" s="291" t="s">
        <v>28</v>
      </c>
      <c r="AG16" s="292"/>
      <c r="AH16" s="292"/>
      <c r="AI16" s="296"/>
      <c r="AJ16" s="304" t="s">
        <v>28</v>
      </c>
      <c r="AK16" s="267">
        <v>5</v>
      </c>
      <c r="AL16" s="269">
        <v>2</v>
      </c>
      <c r="AM16" s="269">
        <v>0</v>
      </c>
      <c r="AN16" s="269">
        <v>0</v>
      </c>
      <c r="AO16" s="269">
        <v>5</v>
      </c>
      <c r="AP16" s="268">
        <v>5</v>
      </c>
      <c r="AQ16" s="268">
        <v>0</v>
      </c>
      <c r="AR16" s="268">
        <v>0</v>
      </c>
      <c r="AS16" s="268">
        <v>23</v>
      </c>
      <c r="AT16" s="268">
        <v>7</v>
      </c>
      <c r="AU16" s="268">
        <v>32</v>
      </c>
      <c r="AV16" s="268">
        <v>4</v>
      </c>
      <c r="AW16" s="268">
        <v>1</v>
      </c>
      <c r="AX16" s="268">
        <v>0</v>
      </c>
    </row>
    <row r="17" spans="1:50" s="177" customFormat="1" ht="18.75" customHeight="1">
      <c r="A17" s="296"/>
      <c r="B17" s="304" t="s">
        <v>29</v>
      </c>
      <c r="C17" s="267">
        <f t="shared" si="6"/>
        <v>100</v>
      </c>
      <c r="D17" s="269">
        <f t="shared" si="7"/>
        <v>46</v>
      </c>
      <c r="E17" s="269">
        <f aca="true" t="shared" si="8" ref="E17:E31">G17+I17+K17+M17+O17+Q17+S17+U17+W17+Y17+AA17+AC17+AE17+AL17+AN17+AP17+AR17+AT17+AV17+AX17</f>
        <v>54</v>
      </c>
      <c r="F17" s="268">
        <v>0</v>
      </c>
      <c r="G17" s="268">
        <v>0</v>
      </c>
      <c r="H17" s="268">
        <v>0</v>
      </c>
      <c r="I17" s="268">
        <v>0</v>
      </c>
      <c r="J17" s="268">
        <v>0</v>
      </c>
      <c r="K17" s="268">
        <v>0</v>
      </c>
      <c r="L17" s="268">
        <v>11</v>
      </c>
      <c r="M17" s="268">
        <v>1</v>
      </c>
      <c r="N17" s="268">
        <v>4</v>
      </c>
      <c r="O17" s="268">
        <v>9</v>
      </c>
      <c r="P17" s="268">
        <v>0</v>
      </c>
      <c r="Q17" s="268">
        <v>0</v>
      </c>
      <c r="R17" s="268">
        <v>0</v>
      </c>
      <c r="S17" s="268">
        <v>0</v>
      </c>
      <c r="T17" s="268">
        <v>7</v>
      </c>
      <c r="U17" s="268">
        <v>3</v>
      </c>
      <c r="V17" s="268">
        <v>7</v>
      </c>
      <c r="W17" s="268">
        <v>16</v>
      </c>
      <c r="X17" s="268">
        <v>0</v>
      </c>
      <c r="Y17" s="268">
        <v>0</v>
      </c>
      <c r="Z17" s="268">
        <v>0</v>
      </c>
      <c r="AA17" s="268">
        <v>0</v>
      </c>
      <c r="AB17" s="268">
        <v>0</v>
      </c>
      <c r="AC17" s="268">
        <v>0</v>
      </c>
      <c r="AD17" s="269">
        <v>4</v>
      </c>
      <c r="AE17" s="374">
        <v>9</v>
      </c>
      <c r="AF17" s="291" t="s">
        <v>29</v>
      </c>
      <c r="AG17" s="292"/>
      <c r="AH17" s="292"/>
      <c r="AI17" s="296"/>
      <c r="AJ17" s="304" t="s">
        <v>29</v>
      </c>
      <c r="AK17" s="267">
        <v>0</v>
      </c>
      <c r="AL17" s="269">
        <v>3</v>
      </c>
      <c r="AM17" s="269">
        <v>0</v>
      </c>
      <c r="AN17" s="269">
        <v>0</v>
      </c>
      <c r="AO17" s="269">
        <v>0</v>
      </c>
      <c r="AP17" s="268">
        <v>7</v>
      </c>
      <c r="AQ17" s="268">
        <v>0</v>
      </c>
      <c r="AR17" s="268">
        <v>0</v>
      </c>
      <c r="AS17" s="268">
        <v>3</v>
      </c>
      <c r="AT17" s="268">
        <v>1</v>
      </c>
      <c r="AU17" s="268">
        <v>8</v>
      </c>
      <c r="AV17" s="268">
        <v>5</v>
      </c>
      <c r="AW17" s="268">
        <v>2</v>
      </c>
      <c r="AX17" s="268">
        <v>0</v>
      </c>
    </row>
    <row r="18" spans="1:50" s="177" customFormat="1" ht="18.75" customHeight="1">
      <c r="A18" s="296"/>
      <c r="B18" s="304" t="s">
        <v>30</v>
      </c>
      <c r="C18" s="267">
        <f t="shared" si="6"/>
        <v>70</v>
      </c>
      <c r="D18" s="269">
        <f t="shared" si="7"/>
        <v>41</v>
      </c>
      <c r="E18" s="269">
        <f t="shared" si="8"/>
        <v>29</v>
      </c>
      <c r="F18" s="268">
        <v>0</v>
      </c>
      <c r="G18" s="268">
        <v>0</v>
      </c>
      <c r="H18" s="268">
        <v>0</v>
      </c>
      <c r="I18" s="268">
        <v>0</v>
      </c>
      <c r="J18" s="268">
        <v>0</v>
      </c>
      <c r="K18" s="268">
        <v>0</v>
      </c>
      <c r="L18" s="268">
        <v>5</v>
      </c>
      <c r="M18" s="268">
        <v>0</v>
      </c>
      <c r="N18" s="268">
        <v>7</v>
      </c>
      <c r="O18" s="268">
        <v>1</v>
      </c>
      <c r="P18" s="268">
        <v>0</v>
      </c>
      <c r="Q18" s="268">
        <v>0</v>
      </c>
      <c r="R18" s="268">
        <v>0</v>
      </c>
      <c r="S18" s="268">
        <v>0</v>
      </c>
      <c r="T18" s="268">
        <v>1</v>
      </c>
      <c r="U18" s="268">
        <v>1</v>
      </c>
      <c r="V18" s="268">
        <v>10</v>
      </c>
      <c r="W18" s="268">
        <v>10</v>
      </c>
      <c r="X18" s="268">
        <v>0</v>
      </c>
      <c r="Y18" s="268">
        <v>0</v>
      </c>
      <c r="Z18" s="268">
        <v>0</v>
      </c>
      <c r="AA18" s="268">
        <v>1</v>
      </c>
      <c r="AB18" s="268">
        <v>0</v>
      </c>
      <c r="AC18" s="268">
        <v>1</v>
      </c>
      <c r="AD18" s="269">
        <v>1</v>
      </c>
      <c r="AE18" s="374">
        <v>1</v>
      </c>
      <c r="AF18" s="291" t="s">
        <v>30</v>
      </c>
      <c r="AG18" s="292"/>
      <c r="AH18" s="292"/>
      <c r="AI18" s="296"/>
      <c r="AJ18" s="304" t="s">
        <v>30</v>
      </c>
      <c r="AK18" s="267">
        <v>0</v>
      </c>
      <c r="AL18" s="269">
        <v>1</v>
      </c>
      <c r="AM18" s="269">
        <v>0</v>
      </c>
      <c r="AN18" s="269">
        <v>0</v>
      </c>
      <c r="AO18" s="269">
        <v>1</v>
      </c>
      <c r="AP18" s="268">
        <v>2</v>
      </c>
      <c r="AQ18" s="268">
        <v>0</v>
      </c>
      <c r="AR18" s="268">
        <v>0</v>
      </c>
      <c r="AS18" s="268">
        <v>5</v>
      </c>
      <c r="AT18" s="268">
        <v>1</v>
      </c>
      <c r="AU18" s="268">
        <v>6</v>
      </c>
      <c r="AV18" s="268">
        <v>9</v>
      </c>
      <c r="AW18" s="268">
        <v>5</v>
      </c>
      <c r="AX18" s="268">
        <v>1</v>
      </c>
    </row>
    <row r="19" spans="1:50" s="177" customFormat="1" ht="18.75" customHeight="1">
      <c r="A19" s="296"/>
      <c r="B19" s="304" t="s">
        <v>31</v>
      </c>
      <c r="C19" s="267">
        <f t="shared" si="6"/>
        <v>265</v>
      </c>
      <c r="D19" s="269">
        <f t="shared" si="7"/>
        <v>97</v>
      </c>
      <c r="E19" s="269">
        <f t="shared" si="8"/>
        <v>168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268">
        <v>0</v>
      </c>
      <c r="L19" s="268">
        <v>6</v>
      </c>
      <c r="M19" s="268">
        <v>10</v>
      </c>
      <c r="N19" s="268">
        <v>23</v>
      </c>
      <c r="O19" s="268">
        <v>28</v>
      </c>
      <c r="P19" s="268">
        <v>1</v>
      </c>
      <c r="Q19" s="268">
        <v>1</v>
      </c>
      <c r="R19" s="268">
        <v>1</v>
      </c>
      <c r="S19" s="268">
        <v>2</v>
      </c>
      <c r="T19" s="268">
        <v>6</v>
      </c>
      <c r="U19" s="268">
        <v>8</v>
      </c>
      <c r="V19" s="268">
        <v>21</v>
      </c>
      <c r="W19" s="268">
        <v>48</v>
      </c>
      <c r="X19" s="268">
        <v>0</v>
      </c>
      <c r="Y19" s="268">
        <v>8</v>
      </c>
      <c r="Z19" s="268">
        <v>2</v>
      </c>
      <c r="AA19" s="268">
        <v>8</v>
      </c>
      <c r="AB19" s="268">
        <v>6</v>
      </c>
      <c r="AC19" s="268">
        <v>1</v>
      </c>
      <c r="AD19" s="269">
        <v>6</v>
      </c>
      <c r="AE19" s="374">
        <v>13</v>
      </c>
      <c r="AF19" s="291" t="s">
        <v>31</v>
      </c>
      <c r="AG19" s="292"/>
      <c r="AH19" s="292"/>
      <c r="AI19" s="296"/>
      <c r="AJ19" s="304" t="s">
        <v>31</v>
      </c>
      <c r="AK19" s="267">
        <v>2</v>
      </c>
      <c r="AL19" s="269">
        <v>5</v>
      </c>
      <c r="AM19" s="269">
        <v>0</v>
      </c>
      <c r="AN19" s="269">
        <v>0</v>
      </c>
      <c r="AO19" s="269">
        <v>1</v>
      </c>
      <c r="AP19" s="268">
        <v>8</v>
      </c>
      <c r="AQ19" s="268">
        <v>3</v>
      </c>
      <c r="AR19" s="268">
        <v>8</v>
      </c>
      <c r="AS19" s="268">
        <v>4</v>
      </c>
      <c r="AT19" s="268">
        <v>10</v>
      </c>
      <c r="AU19" s="268">
        <v>15</v>
      </c>
      <c r="AV19" s="268">
        <v>9</v>
      </c>
      <c r="AW19" s="268">
        <v>0</v>
      </c>
      <c r="AX19" s="268">
        <v>1</v>
      </c>
    </row>
    <row r="20" spans="1:50" s="177" customFormat="1" ht="18.75" customHeight="1">
      <c r="A20" s="296"/>
      <c r="B20" s="305" t="s">
        <v>32</v>
      </c>
      <c r="C20" s="267">
        <f t="shared" si="6"/>
        <v>521</v>
      </c>
      <c r="D20" s="269">
        <f t="shared" si="7"/>
        <v>305</v>
      </c>
      <c r="E20" s="269">
        <f t="shared" si="8"/>
        <v>216</v>
      </c>
      <c r="F20" s="268">
        <v>1</v>
      </c>
      <c r="G20" s="268">
        <v>3</v>
      </c>
      <c r="H20" s="268">
        <v>22</v>
      </c>
      <c r="I20" s="268">
        <v>1</v>
      </c>
      <c r="J20" s="268">
        <v>2</v>
      </c>
      <c r="K20" s="268">
        <v>0</v>
      </c>
      <c r="L20" s="268">
        <v>60</v>
      </c>
      <c r="M20" s="268">
        <v>11</v>
      </c>
      <c r="N20" s="268">
        <v>94</v>
      </c>
      <c r="O20" s="268">
        <v>55</v>
      </c>
      <c r="P20" s="268">
        <v>6</v>
      </c>
      <c r="Q20" s="268">
        <v>0</v>
      </c>
      <c r="R20" s="268">
        <v>3</v>
      </c>
      <c r="S20" s="268">
        <v>9</v>
      </c>
      <c r="T20" s="268">
        <v>32</v>
      </c>
      <c r="U20" s="268">
        <v>10</v>
      </c>
      <c r="V20" s="268">
        <v>19</v>
      </c>
      <c r="W20" s="268">
        <v>37</v>
      </c>
      <c r="X20" s="268">
        <v>0</v>
      </c>
      <c r="Y20" s="268">
        <v>7</v>
      </c>
      <c r="Z20" s="268">
        <v>0</v>
      </c>
      <c r="AA20" s="268">
        <v>1</v>
      </c>
      <c r="AB20" s="268">
        <v>12</v>
      </c>
      <c r="AC20" s="268">
        <v>4</v>
      </c>
      <c r="AD20" s="269">
        <v>9</v>
      </c>
      <c r="AE20" s="374">
        <v>3</v>
      </c>
      <c r="AF20" s="293" t="s">
        <v>32</v>
      </c>
      <c r="AG20" s="292"/>
      <c r="AH20" s="292"/>
      <c r="AI20" s="296"/>
      <c r="AJ20" s="305" t="s">
        <v>32</v>
      </c>
      <c r="AK20" s="267">
        <v>5</v>
      </c>
      <c r="AL20" s="269">
        <v>17</v>
      </c>
      <c r="AM20" s="269">
        <v>1</v>
      </c>
      <c r="AN20" s="269">
        <v>2</v>
      </c>
      <c r="AO20" s="269">
        <v>2</v>
      </c>
      <c r="AP20" s="268">
        <v>31</v>
      </c>
      <c r="AQ20" s="268">
        <v>3</v>
      </c>
      <c r="AR20" s="268">
        <v>6</v>
      </c>
      <c r="AS20" s="268">
        <v>14</v>
      </c>
      <c r="AT20" s="268">
        <v>8</v>
      </c>
      <c r="AU20" s="268">
        <v>20</v>
      </c>
      <c r="AV20" s="268">
        <v>10</v>
      </c>
      <c r="AW20" s="268">
        <v>0</v>
      </c>
      <c r="AX20" s="268">
        <v>1</v>
      </c>
    </row>
    <row r="21" spans="1:50" s="177" customFormat="1" ht="18.75" customHeight="1">
      <c r="A21" s="296"/>
      <c r="B21" s="305" t="s">
        <v>163</v>
      </c>
      <c r="C21" s="267">
        <f t="shared" si="6"/>
        <v>108</v>
      </c>
      <c r="D21" s="269">
        <f t="shared" si="7"/>
        <v>40</v>
      </c>
      <c r="E21" s="269">
        <f t="shared" si="8"/>
        <v>68</v>
      </c>
      <c r="F21" s="268">
        <v>1</v>
      </c>
      <c r="G21" s="268">
        <v>0</v>
      </c>
      <c r="H21" s="268">
        <v>0</v>
      </c>
      <c r="I21" s="268">
        <v>0</v>
      </c>
      <c r="J21" s="268">
        <v>0</v>
      </c>
      <c r="K21" s="268">
        <v>0</v>
      </c>
      <c r="L21" s="268">
        <v>0</v>
      </c>
      <c r="M21" s="268">
        <v>2</v>
      </c>
      <c r="N21" s="268">
        <v>15</v>
      </c>
      <c r="O21" s="268">
        <v>18</v>
      </c>
      <c r="P21" s="268">
        <v>0</v>
      </c>
      <c r="Q21" s="268">
        <v>0</v>
      </c>
      <c r="R21" s="268">
        <v>0</v>
      </c>
      <c r="S21" s="268">
        <v>0</v>
      </c>
      <c r="T21" s="268">
        <v>7</v>
      </c>
      <c r="U21" s="268">
        <v>6</v>
      </c>
      <c r="V21" s="268">
        <v>6</v>
      </c>
      <c r="W21" s="268">
        <v>26</v>
      </c>
      <c r="X21" s="268">
        <v>0</v>
      </c>
      <c r="Y21" s="268">
        <v>2</v>
      </c>
      <c r="Z21" s="268">
        <v>0</v>
      </c>
      <c r="AA21" s="268">
        <v>1</v>
      </c>
      <c r="AB21" s="268">
        <v>0</v>
      </c>
      <c r="AC21" s="268">
        <v>0</v>
      </c>
      <c r="AD21" s="269">
        <v>1</v>
      </c>
      <c r="AE21" s="374">
        <v>5</v>
      </c>
      <c r="AF21" s="293" t="s">
        <v>163</v>
      </c>
      <c r="AG21" s="292"/>
      <c r="AH21" s="292"/>
      <c r="AI21" s="296"/>
      <c r="AJ21" s="305" t="s">
        <v>163</v>
      </c>
      <c r="AK21" s="267">
        <v>1</v>
      </c>
      <c r="AL21" s="269">
        <v>1</v>
      </c>
      <c r="AM21" s="269">
        <v>0</v>
      </c>
      <c r="AN21" s="269">
        <v>0</v>
      </c>
      <c r="AO21" s="269">
        <v>1</v>
      </c>
      <c r="AP21" s="268">
        <v>0</v>
      </c>
      <c r="AQ21" s="268">
        <v>0</v>
      </c>
      <c r="AR21" s="268">
        <v>3</v>
      </c>
      <c r="AS21" s="268">
        <v>2</v>
      </c>
      <c r="AT21" s="268">
        <v>2</v>
      </c>
      <c r="AU21" s="268">
        <v>6</v>
      </c>
      <c r="AV21" s="268">
        <v>1</v>
      </c>
      <c r="AW21" s="268">
        <v>0</v>
      </c>
      <c r="AX21" s="268">
        <v>1</v>
      </c>
    </row>
    <row r="22" spans="1:50" s="177" customFormat="1" ht="18.75" customHeight="1">
      <c r="A22" s="296"/>
      <c r="B22" s="305" t="s">
        <v>33</v>
      </c>
      <c r="C22" s="267">
        <f t="shared" si="6"/>
        <v>192</v>
      </c>
      <c r="D22" s="269">
        <f t="shared" si="7"/>
        <v>123</v>
      </c>
      <c r="E22" s="269">
        <f t="shared" si="8"/>
        <v>69</v>
      </c>
      <c r="F22" s="268">
        <v>0</v>
      </c>
      <c r="G22" s="268">
        <v>1</v>
      </c>
      <c r="H22" s="268">
        <v>7</v>
      </c>
      <c r="I22" s="268">
        <v>0</v>
      </c>
      <c r="J22" s="268">
        <v>0</v>
      </c>
      <c r="K22" s="268">
        <v>0</v>
      </c>
      <c r="L22" s="268">
        <v>13</v>
      </c>
      <c r="M22" s="268">
        <v>1</v>
      </c>
      <c r="N22" s="268">
        <v>33</v>
      </c>
      <c r="O22" s="268">
        <v>16</v>
      </c>
      <c r="P22" s="268">
        <v>2</v>
      </c>
      <c r="Q22" s="268">
        <v>0</v>
      </c>
      <c r="R22" s="268">
        <v>0</v>
      </c>
      <c r="S22" s="268">
        <v>0</v>
      </c>
      <c r="T22" s="268">
        <v>9</v>
      </c>
      <c r="U22" s="268">
        <v>0</v>
      </c>
      <c r="V22" s="268">
        <v>12</v>
      </c>
      <c r="W22" s="268">
        <v>11</v>
      </c>
      <c r="X22" s="268">
        <v>1</v>
      </c>
      <c r="Y22" s="268">
        <v>4</v>
      </c>
      <c r="Z22" s="268">
        <v>0</v>
      </c>
      <c r="AA22" s="268">
        <v>0</v>
      </c>
      <c r="AB22" s="268">
        <v>1</v>
      </c>
      <c r="AC22" s="268">
        <v>1</v>
      </c>
      <c r="AD22" s="269">
        <v>8</v>
      </c>
      <c r="AE22" s="374">
        <v>12</v>
      </c>
      <c r="AF22" s="293" t="s">
        <v>33</v>
      </c>
      <c r="AG22" s="292"/>
      <c r="AH22" s="292"/>
      <c r="AI22" s="296"/>
      <c r="AJ22" s="305" t="s">
        <v>33</v>
      </c>
      <c r="AK22" s="267">
        <v>0</v>
      </c>
      <c r="AL22" s="269">
        <v>3</v>
      </c>
      <c r="AM22" s="269">
        <v>0</v>
      </c>
      <c r="AN22" s="269">
        <v>1</v>
      </c>
      <c r="AO22" s="269">
        <v>9</v>
      </c>
      <c r="AP22" s="268">
        <v>7</v>
      </c>
      <c r="AQ22" s="268">
        <v>4</v>
      </c>
      <c r="AR22" s="268">
        <v>2</v>
      </c>
      <c r="AS22" s="268">
        <v>8</v>
      </c>
      <c r="AT22" s="268">
        <v>2</v>
      </c>
      <c r="AU22" s="268">
        <v>16</v>
      </c>
      <c r="AV22" s="268">
        <v>8</v>
      </c>
      <c r="AW22" s="268">
        <v>0</v>
      </c>
      <c r="AX22" s="268">
        <v>0</v>
      </c>
    </row>
    <row r="23" spans="1:50" s="177" customFormat="1" ht="18.75" customHeight="1">
      <c r="A23" s="296"/>
      <c r="B23" s="305" t="s">
        <v>34</v>
      </c>
      <c r="C23" s="267">
        <f t="shared" si="6"/>
        <v>170</v>
      </c>
      <c r="D23" s="269">
        <f t="shared" si="7"/>
        <v>147</v>
      </c>
      <c r="E23" s="269">
        <f t="shared" si="8"/>
        <v>23</v>
      </c>
      <c r="F23" s="268">
        <v>0</v>
      </c>
      <c r="G23" s="268">
        <v>0</v>
      </c>
      <c r="H23" s="268">
        <v>0</v>
      </c>
      <c r="I23" s="268">
        <v>0</v>
      </c>
      <c r="J23" s="268">
        <v>0</v>
      </c>
      <c r="K23" s="268">
        <v>0</v>
      </c>
      <c r="L23" s="268">
        <v>29</v>
      </c>
      <c r="M23" s="268">
        <v>2</v>
      </c>
      <c r="N23" s="268">
        <v>92</v>
      </c>
      <c r="O23" s="268">
        <v>10</v>
      </c>
      <c r="P23" s="268">
        <v>2</v>
      </c>
      <c r="Q23" s="268">
        <v>1</v>
      </c>
      <c r="R23" s="268">
        <v>2</v>
      </c>
      <c r="S23" s="268">
        <v>0</v>
      </c>
      <c r="T23" s="268">
        <v>4</v>
      </c>
      <c r="U23" s="268">
        <v>0</v>
      </c>
      <c r="V23" s="268">
        <v>5</v>
      </c>
      <c r="W23" s="268">
        <v>2</v>
      </c>
      <c r="X23" s="268">
        <v>0</v>
      </c>
      <c r="Y23" s="268">
        <v>1</v>
      </c>
      <c r="Z23" s="268">
        <v>2</v>
      </c>
      <c r="AA23" s="268">
        <v>1</v>
      </c>
      <c r="AB23" s="268">
        <v>2</v>
      </c>
      <c r="AC23" s="268">
        <v>2</v>
      </c>
      <c r="AD23" s="269">
        <v>0</v>
      </c>
      <c r="AE23" s="374">
        <v>0</v>
      </c>
      <c r="AF23" s="293" t="s">
        <v>34</v>
      </c>
      <c r="AG23" s="292"/>
      <c r="AH23" s="292"/>
      <c r="AI23" s="296"/>
      <c r="AJ23" s="305" t="s">
        <v>34</v>
      </c>
      <c r="AK23" s="267">
        <v>0</v>
      </c>
      <c r="AL23" s="269">
        <v>1</v>
      </c>
      <c r="AM23" s="269">
        <v>0</v>
      </c>
      <c r="AN23" s="269">
        <v>0</v>
      </c>
      <c r="AO23" s="269">
        <v>0</v>
      </c>
      <c r="AP23" s="268">
        <v>1</v>
      </c>
      <c r="AQ23" s="268">
        <v>1</v>
      </c>
      <c r="AR23" s="268">
        <v>1</v>
      </c>
      <c r="AS23" s="268">
        <v>4</v>
      </c>
      <c r="AT23" s="268">
        <v>0</v>
      </c>
      <c r="AU23" s="268">
        <v>4</v>
      </c>
      <c r="AV23" s="268">
        <v>1</v>
      </c>
      <c r="AW23" s="268">
        <v>0</v>
      </c>
      <c r="AX23" s="268">
        <v>0</v>
      </c>
    </row>
    <row r="24" spans="1:50" s="177" customFormat="1" ht="18.75" customHeight="1">
      <c r="A24" s="296"/>
      <c r="B24" s="305" t="s">
        <v>35</v>
      </c>
      <c r="C24" s="267">
        <f t="shared" si="6"/>
        <v>153</v>
      </c>
      <c r="D24" s="269">
        <f t="shared" si="7"/>
        <v>91</v>
      </c>
      <c r="E24" s="269">
        <f t="shared" si="8"/>
        <v>62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K24" s="268">
        <v>0</v>
      </c>
      <c r="L24" s="268">
        <v>7</v>
      </c>
      <c r="M24" s="268">
        <v>0</v>
      </c>
      <c r="N24" s="268">
        <v>20</v>
      </c>
      <c r="O24" s="268">
        <v>6</v>
      </c>
      <c r="P24" s="268">
        <v>1</v>
      </c>
      <c r="Q24" s="268">
        <v>1</v>
      </c>
      <c r="R24" s="268">
        <v>0</v>
      </c>
      <c r="S24" s="268">
        <v>2</v>
      </c>
      <c r="T24" s="268">
        <v>8</v>
      </c>
      <c r="U24" s="268">
        <v>4</v>
      </c>
      <c r="V24" s="268">
        <v>29</v>
      </c>
      <c r="W24" s="268">
        <v>22</v>
      </c>
      <c r="X24" s="268">
        <v>0</v>
      </c>
      <c r="Y24" s="268">
        <v>1</v>
      </c>
      <c r="Z24" s="268">
        <v>2</v>
      </c>
      <c r="AA24" s="268">
        <v>0</v>
      </c>
      <c r="AB24" s="268">
        <v>1</v>
      </c>
      <c r="AC24" s="268">
        <v>0</v>
      </c>
      <c r="AD24" s="269">
        <v>1</v>
      </c>
      <c r="AE24" s="374">
        <v>7</v>
      </c>
      <c r="AF24" s="293" t="s">
        <v>35</v>
      </c>
      <c r="AG24" s="292"/>
      <c r="AH24" s="292"/>
      <c r="AI24" s="296"/>
      <c r="AJ24" s="305" t="s">
        <v>35</v>
      </c>
      <c r="AK24" s="267">
        <v>1</v>
      </c>
      <c r="AL24" s="269">
        <v>0</v>
      </c>
      <c r="AM24" s="269">
        <v>0</v>
      </c>
      <c r="AN24" s="269">
        <v>0</v>
      </c>
      <c r="AO24" s="269">
        <v>1</v>
      </c>
      <c r="AP24" s="268">
        <v>9</v>
      </c>
      <c r="AQ24" s="268">
        <v>4</v>
      </c>
      <c r="AR24" s="268">
        <v>0</v>
      </c>
      <c r="AS24" s="268">
        <v>5</v>
      </c>
      <c r="AT24" s="268">
        <v>2</v>
      </c>
      <c r="AU24" s="268">
        <v>8</v>
      </c>
      <c r="AV24" s="268">
        <v>5</v>
      </c>
      <c r="AW24" s="268">
        <v>3</v>
      </c>
      <c r="AX24" s="268">
        <v>3</v>
      </c>
    </row>
    <row r="25" spans="1:50" s="177" customFormat="1" ht="18.75" customHeight="1">
      <c r="A25" s="296"/>
      <c r="B25" s="305" t="s">
        <v>36</v>
      </c>
      <c r="C25" s="267">
        <f t="shared" si="6"/>
        <v>11</v>
      </c>
      <c r="D25" s="269">
        <f t="shared" si="7"/>
        <v>7</v>
      </c>
      <c r="E25" s="269">
        <f t="shared" si="8"/>
        <v>4</v>
      </c>
      <c r="F25" s="268">
        <v>0</v>
      </c>
      <c r="G25" s="268">
        <v>0</v>
      </c>
      <c r="H25" s="268">
        <v>0</v>
      </c>
      <c r="I25" s="268">
        <v>0</v>
      </c>
      <c r="J25" s="268">
        <v>0</v>
      </c>
      <c r="K25" s="268">
        <v>0</v>
      </c>
      <c r="L25" s="268">
        <v>0</v>
      </c>
      <c r="M25" s="268">
        <v>0</v>
      </c>
      <c r="N25" s="268">
        <v>2</v>
      </c>
      <c r="O25" s="268">
        <v>2</v>
      </c>
      <c r="P25" s="268">
        <v>0</v>
      </c>
      <c r="Q25" s="268">
        <v>0</v>
      </c>
      <c r="R25" s="268">
        <v>0</v>
      </c>
      <c r="S25" s="268">
        <v>0</v>
      </c>
      <c r="T25" s="268">
        <v>0</v>
      </c>
      <c r="U25" s="268">
        <v>0</v>
      </c>
      <c r="V25" s="268">
        <v>0</v>
      </c>
      <c r="W25" s="268">
        <v>0</v>
      </c>
      <c r="X25" s="268">
        <v>0</v>
      </c>
      <c r="Y25" s="268">
        <v>1</v>
      </c>
      <c r="Z25" s="268">
        <v>0</v>
      </c>
      <c r="AA25" s="268">
        <v>0</v>
      </c>
      <c r="AB25" s="268">
        <v>0</v>
      </c>
      <c r="AC25" s="268">
        <v>0</v>
      </c>
      <c r="AD25" s="269">
        <v>0</v>
      </c>
      <c r="AE25" s="374">
        <v>0</v>
      </c>
      <c r="AF25" s="293" t="s">
        <v>36</v>
      </c>
      <c r="AG25" s="292"/>
      <c r="AH25" s="292"/>
      <c r="AI25" s="296"/>
      <c r="AJ25" s="305" t="s">
        <v>36</v>
      </c>
      <c r="AK25" s="267">
        <v>0</v>
      </c>
      <c r="AL25" s="269">
        <v>0</v>
      </c>
      <c r="AM25" s="269">
        <v>0</v>
      </c>
      <c r="AN25" s="269">
        <v>0</v>
      </c>
      <c r="AO25" s="269">
        <v>0</v>
      </c>
      <c r="AP25" s="268">
        <v>0</v>
      </c>
      <c r="AQ25" s="268">
        <v>0</v>
      </c>
      <c r="AR25" s="268">
        <v>0</v>
      </c>
      <c r="AS25" s="268">
        <v>2</v>
      </c>
      <c r="AT25" s="268">
        <v>0</v>
      </c>
      <c r="AU25" s="268">
        <v>3</v>
      </c>
      <c r="AV25" s="268">
        <v>1</v>
      </c>
      <c r="AW25" s="268">
        <v>0</v>
      </c>
      <c r="AX25" s="268">
        <v>0</v>
      </c>
    </row>
    <row r="26" spans="1:50" s="177" customFormat="1" ht="18.75" customHeight="1">
      <c r="A26" s="296"/>
      <c r="B26" s="305" t="s">
        <v>37</v>
      </c>
      <c r="C26" s="267">
        <f t="shared" si="6"/>
        <v>41</v>
      </c>
      <c r="D26" s="269">
        <f t="shared" si="7"/>
        <v>21</v>
      </c>
      <c r="E26" s="269">
        <f t="shared" si="8"/>
        <v>20</v>
      </c>
      <c r="F26" s="268">
        <v>0</v>
      </c>
      <c r="G26" s="268">
        <v>0</v>
      </c>
      <c r="H26" s="268">
        <v>0</v>
      </c>
      <c r="I26" s="268">
        <v>0</v>
      </c>
      <c r="J26" s="268">
        <v>0</v>
      </c>
      <c r="K26" s="268">
        <v>0</v>
      </c>
      <c r="L26" s="268">
        <v>1</v>
      </c>
      <c r="M26" s="268">
        <v>0</v>
      </c>
      <c r="N26" s="268">
        <v>3</v>
      </c>
      <c r="O26" s="268">
        <v>6</v>
      </c>
      <c r="P26" s="268">
        <v>0</v>
      </c>
      <c r="Q26" s="268">
        <v>0</v>
      </c>
      <c r="R26" s="268">
        <v>0</v>
      </c>
      <c r="S26" s="268">
        <v>2</v>
      </c>
      <c r="T26" s="268">
        <v>4</v>
      </c>
      <c r="U26" s="268">
        <v>0</v>
      </c>
      <c r="V26" s="268">
        <v>4</v>
      </c>
      <c r="W26" s="268">
        <v>0</v>
      </c>
      <c r="X26" s="268">
        <v>0</v>
      </c>
      <c r="Y26" s="268">
        <v>0</v>
      </c>
      <c r="Z26" s="268">
        <v>1</v>
      </c>
      <c r="AA26" s="268">
        <v>0</v>
      </c>
      <c r="AB26" s="268">
        <v>1</v>
      </c>
      <c r="AC26" s="268">
        <v>0</v>
      </c>
      <c r="AD26" s="269">
        <v>1</v>
      </c>
      <c r="AE26" s="374">
        <v>1</v>
      </c>
      <c r="AF26" s="293" t="s">
        <v>37</v>
      </c>
      <c r="AG26" s="292"/>
      <c r="AH26" s="292"/>
      <c r="AI26" s="296"/>
      <c r="AJ26" s="305" t="s">
        <v>37</v>
      </c>
      <c r="AK26" s="267">
        <v>1</v>
      </c>
      <c r="AL26" s="269">
        <v>0</v>
      </c>
      <c r="AM26" s="269">
        <v>0</v>
      </c>
      <c r="AN26" s="269">
        <v>0</v>
      </c>
      <c r="AO26" s="269">
        <v>1</v>
      </c>
      <c r="AP26" s="268">
        <v>6</v>
      </c>
      <c r="AQ26" s="268">
        <v>0</v>
      </c>
      <c r="AR26" s="268">
        <v>0</v>
      </c>
      <c r="AS26" s="268">
        <v>2</v>
      </c>
      <c r="AT26" s="268">
        <v>0</v>
      </c>
      <c r="AU26" s="268">
        <v>2</v>
      </c>
      <c r="AV26" s="268">
        <v>5</v>
      </c>
      <c r="AW26" s="268">
        <v>0</v>
      </c>
      <c r="AX26" s="268">
        <v>0</v>
      </c>
    </row>
    <row r="27" spans="1:50" s="177" customFormat="1" ht="18.75" customHeight="1">
      <c r="A27" s="296"/>
      <c r="B27" s="305" t="s">
        <v>38</v>
      </c>
      <c r="C27" s="267">
        <f t="shared" si="6"/>
        <v>99</v>
      </c>
      <c r="D27" s="269">
        <f t="shared" si="7"/>
        <v>30</v>
      </c>
      <c r="E27" s="269">
        <f t="shared" si="8"/>
        <v>69</v>
      </c>
      <c r="F27" s="268">
        <v>0</v>
      </c>
      <c r="G27" s="268">
        <v>0</v>
      </c>
      <c r="H27" s="268">
        <v>0</v>
      </c>
      <c r="I27" s="268">
        <v>0</v>
      </c>
      <c r="J27" s="268">
        <v>0</v>
      </c>
      <c r="K27" s="268">
        <v>0</v>
      </c>
      <c r="L27" s="268">
        <v>8</v>
      </c>
      <c r="M27" s="268">
        <v>1</v>
      </c>
      <c r="N27" s="268">
        <v>10</v>
      </c>
      <c r="O27" s="268">
        <v>15</v>
      </c>
      <c r="P27" s="268">
        <v>0</v>
      </c>
      <c r="Q27" s="268">
        <v>0</v>
      </c>
      <c r="R27" s="268">
        <v>0</v>
      </c>
      <c r="S27" s="268">
        <v>2</v>
      </c>
      <c r="T27" s="268">
        <v>4</v>
      </c>
      <c r="U27" s="268">
        <v>2</v>
      </c>
      <c r="V27" s="268">
        <v>3</v>
      </c>
      <c r="W27" s="268">
        <v>21</v>
      </c>
      <c r="X27" s="268">
        <v>0</v>
      </c>
      <c r="Y27" s="268">
        <v>1</v>
      </c>
      <c r="Z27" s="268">
        <v>0</v>
      </c>
      <c r="AA27" s="268">
        <v>4</v>
      </c>
      <c r="AB27" s="268">
        <v>0</v>
      </c>
      <c r="AC27" s="268">
        <v>0</v>
      </c>
      <c r="AD27" s="269">
        <v>1</v>
      </c>
      <c r="AE27" s="374">
        <v>7</v>
      </c>
      <c r="AF27" s="293" t="s">
        <v>38</v>
      </c>
      <c r="AG27" s="292"/>
      <c r="AH27" s="292"/>
      <c r="AI27" s="296"/>
      <c r="AJ27" s="305" t="s">
        <v>38</v>
      </c>
      <c r="AK27" s="267">
        <v>0</v>
      </c>
      <c r="AL27" s="269">
        <v>3</v>
      </c>
      <c r="AM27" s="269">
        <v>0</v>
      </c>
      <c r="AN27" s="269">
        <v>0</v>
      </c>
      <c r="AO27" s="269">
        <v>1</v>
      </c>
      <c r="AP27" s="268">
        <v>3</v>
      </c>
      <c r="AQ27" s="268">
        <v>0</v>
      </c>
      <c r="AR27" s="268">
        <v>2</v>
      </c>
      <c r="AS27" s="268">
        <v>2</v>
      </c>
      <c r="AT27" s="268">
        <v>8</v>
      </c>
      <c r="AU27" s="268">
        <v>1</v>
      </c>
      <c r="AV27" s="268">
        <v>0</v>
      </c>
      <c r="AW27" s="268">
        <v>0</v>
      </c>
      <c r="AX27" s="268">
        <v>0</v>
      </c>
    </row>
    <row r="28" spans="1:50" s="177" customFormat="1" ht="18.75" customHeight="1">
      <c r="A28" s="296"/>
      <c r="B28" s="279" t="s">
        <v>74</v>
      </c>
      <c r="C28" s="267">
        <f t="shared" si="6"/>
        <v>192</v>
      </c>
      <c r="D28" s="269">
        <f t="shared" si="7"/>
        <v>120</v>
      </c>
      <c r="E28" s="269">
        <f t="shared" si="8"/>
        <v>72</v>
      </c>
      <c r="F28" s="268">
        <v>1</v>
      </c>
      <c r="G28" s="268">
        <v>1</v>
      </c>
      <c r="H28" s="268">
        <v>0</v>
      </c>
      <c r="I28" s="268">
        <v>0</v>
      </c>
      <c r="J28" s="268">
        <v>0</v>
      </c>
      <c r="K28" s="268">
        <v>0</v>
      </c>
      <c r="L28" s="268">
        <v>15</v>
      </c>
      <c r="M28" s="268">
        <v>0</v>
      </c>
      <c r="N28" s="268">
        <v>76</v>
      </c>
      <c r="O28" s="268">
        <v>21</v>
      </c>
      <c r="P28" s="268">
        <v>2</v>
      </c>
      <c r="Q28" s="268">
        <v>1</v>
      </c>
      <c r="R28" s="268">
        <v>1</v>
      </c>
      <c r="S28" s="268">
        <v>0</v>
      </c>
      <c r="T28" s="268">
        <v>3</v>
      </c>
      <c r="U28" s="268">
        <v>0</v>
      </c>
      <c r="V28" s="268">
        <v>3</v>
      </c>
      <c r="W28" s="268">
        <v>12</v>
      </c>
      <c r="X28" s="268">
        <v>0</v>
      </c>
      <c r="Y28" s="268">
        <v>1</v>
      </c>
      <c r="Z28" s="268">
        <v>0</v>
      </c>
      <c r="AA28" s="268">
        <v>0</v>
      </c>
      <c r="AB28" s="268">
        <v>1</v>
      </c>
      <c r="AC28" s="268">
        <v>0</v>
      </c>
      <c r="AD28" s="269">
        <v>0</v>
      </c>
      <c r="AE28" s="374">
        <v>6</v>
      </c>
      <c r="AF28" s="293" t="s">
        <v>74</v>
      </c>
      <c r="AG28" s="292"/>
      <c r="AH28" s="292"/>
      <c r="AI28" s="296"/>
      <c r="AJ28" s="279" t="s">
        <v>74</v>
      </c>
      <c r="AK28" s="267">
        <v>1</v>
      </c>
      <c r="AL28" s="269">
        <v>3</v>
      </c>
      <c r="AM28" s="269">
        <v>0</v>
      </c>
      <c r="AN28" s="269">
        <v>0</v>
      </c>
      <c r="AO28" s="269">
        <v>2</v>
      </c>
      <c r="AP28" s="268">
        <v>19</v>
      </c>
      <c r="AQ28" s="268">
        <v>1</v>
      </c>
      <c r="AR28" s="268">
        <v>3</v>
      </c>
      <c r="AS28" s="268">
        <v>10</v>
      </c>
      <c r="AT28" s="268">
        <v>2</v>
      </c>
      <c r="AU28" s="268">
        <v>4</v>
      </c>
      <c r="AV28" s="268">
        <v>3</v>
      </c>
      <c r="AW28" s="268">
        <v>0</v>
      </c>
      <c r="AX28" s="268">
        <v>0</v>
      </c>
    </row>
    <row r="29" spans="1:50" s="177" customFormat="1" ht="18.75" customHeight="1">
      <c r="A29" s="296"/>
      <c r="B29" s="279" t="s">
        <v>76</v>
      </c>
      <c r="C29" s="267">
        <f t="shared" si="6"/>
        <v>163</v>
      </c>
      <c r="D29" s="269">
        <f t="shared" si="7"/>
        <v>99</v>
      </c>
      <c r="E29" s="269">
        <f t="shared" si="8"/>
        <v>64</v>
      </c>
      <c r="F29" s="268">
        <v>1</v>
      </c>
      <c r="G29" s="268">
        <v>1</v>
      </c>
      <c r="H29" s="268">
        <v>0</v>
      </c>
      <c r="I29" s="268">
        <v>0</v>
      </c>
      <c r="J29" s="268">
        <v>0</v>
      </c>
      <c r="K29" s="268">
        <v>0</v>
      </c>
      <c r="L29" s="268">
        <v>6</v>
      </c>
      <c r="M29" s="268">
        <v>0</v>
      </c>
      <c r="N29" s="268">
        <v>42</v>
      </c>
      <c r="O29" s="268">
        <v>30</v>
      </c>
      <c r="P29" s="268">
        <v>0</v>
      </c>
      <c r="Q29" s="268">
        <v>1</v>
      </c>
      <c r="R29" s="268">
        <v>0</v>
      </c>
      <c r="S29" s="268">
        <v>0</v>
      </c>
      <c r="T29" s="268">
        <v>3</v>
      </c>
      <c r="U29" s="268">
        <v>0</v>
      </c>
      <c r="V29" s="268">
        <v>5</v>
      </c>
      <c r="W29" s="268">
        <v>6</v>
      </c>
      <c r="X29" s="268">
        <v>1</v>
      </c>
      <c r="Y29" s="268">
        <v>3</v>
      </c>
      <c r="Z29" s="268">
        <v>0</v>
      </c>
      <c r="AA29" s="268">
        <v>1</v>
      </c>
      <c r="AB29" s="268">
        <v>1</v>
      </c>
      <c r="AC29" s="268">
        <v>0</v>
      </c>
      <c r="AD29" s="269">
        <v>4</v>
      </c>
      <c r="AE29" s="374">
        <v>3</v>
      </c>
      <c r="AF29" s="293" t="s">
        <v>76</v>
      </c>
      <c r="AG29" s="292"/>
      <c r="AH29" s="292"/>
      <c r="AI29" s="296"/>
      <c r="AJ29" s="279" t="s">
        <v>76</v>
      </c>
      <c r="AK29" s="267">
        <v>0</v>
      </c>
      <c r="AL29" s="269">
        <v>0</v>
      </c>
      <c r="AM29" s="269">
        <v>0</v>
      </c>
      <c r="AN29" s="269">
        <v>0</v>
      </c>
      <c r="AO29" s="269">
        <v>1</v>
      </c>
      <c r="AP29" s="268">
        <v>8</v>
      </c>
      <c r="AQ29" s="268">
        <v>3</v>
      </c>
      <c r="AR29" s="268">
        <v>3</v>
      </c>
      <c r="AS29" s="268">
        <v>9</v>
      </c>
      <c r="AT29" s="268">
        <v>1</v>
      </c>
      <c r="AU29" s="268">
        <v>23</v>
      </c>
      <c r="AV29" s="268">
        <v>7</v>
      </c>
      <c r="AW29" s="268">
        <v>0</v>
      </c>
      <c r="AX29" s="268">
        <v>0</v>
      </c>
    </row>
    <row r="30" spans="1:50" s="177" customFormat="1" ht="18.75" customHeight="1">
      <c r="A30" s="296"/>
      <c r="B30" s="279" t="s">
        <v>78</v>
      </c>
      <c r="C30" s="267">
        <f t="shared" si="6"/>
        <v>39</v>
      </c>
      <c r="D30" s="269">
        <f t="shared" si="7"/>
        <v>21</v>
      </c>
      <c r="E30" s="269">
        <f t="shared" si="8"/>
        <v>18</v>
      </c>
      <c r="F30" s="268">
        <v>0</v>
      </c>
      <c r="G30" s="268">
        <v>0</v>
      </c>
      <c r="H30" s="268">
        <v>1</v>
      </c>
      <c r="I30" s="268">
        <v>0</v>
      </c>
      <c r="J30" s="268">
        <v>0</v>
      </c>
      <c r="K30" s="268">
        <v>0</v>
      </c>
      <c r="L30" s="268">
        <v>0</v>
      </c>
      <c r="M30" s="268">
        <v>0</v>
      </c>
      <c r="N30" s="268">
        <v>6</v>
      </c>
      <c r="O30" s="268">
        <v>2</v>
      </c>
      <c r="P30" s="268">
        <v>0</v>
      </c>
      <c r="Q30" s="268">
        <v>0</v>
      </c>
      <c r="R30" s="268">
        <v>0</v>
      </c>
      <c r="S30" s="268">
        <v>0</v>
      </c>
      <c r="T30" s="268">
        <v>1</v>
      </c>
      <c r="U30" s="268">
        <v>0</v>
      </c>
      <c r="V30" s="268">
        <v>0</v>
      </c>
      <c r="W30" s="268">
        <v>5</v>
      </c>
      <c r="X30" s="268">
        <v>0</v>
      </c>
      <c r="Y30" s="268">
        <v>1</v>
      </c>
      <c r="Z30" s="268">
        <v>0</v>
      </c>
      <c r="AA30" s="268">
        <v>0</v>
      </c>
      <c r="AB30" s="268">
        <v>0</v>
      </c>
      <c r="AC30" s="268">
        <v>0</v>
      </c>
      <c r="AD30" s="269">
        <v>0</v>
      </c>
      <c r="AE30" s="374">
        <v>2</v>
      </c>
      <c r="AF30" s="293" t="s">
        <v>78</v>
      </c>
      <c r="AG30" s="292"/>
      <c r="AH30" s="292"/>
      <c r="AI30" s="296"/>
      <c r="AJ30" s="279" t="s">
        <v>78</v>
      </c>
      <c r="AK30" s="267">
        <v>0</v>
      </c>
      <c r="AL30" s="269">
        <v>1</v>
      </c>
      <c r="AM30" s="269">
        <v>0</v>
      </c>
      <c r="AN30" s="269">
        <v>1</v>
      </c>
      <c r="AO30" s="269">
        <v>6</v>
      </c>
      <c r="AP30" s="268">
        <v>3</v>
      </c>
      <c r="AQ30" s="268">
        <v>0</v>
      </c>
      <c r="AR30" s="268">
        <v>0</v>
      </c>
      <c r="AS30" s="268">
        <v>1</v>
      </c>
      <c r="AT30" s="268">
        <v>1</v>
      </c>
      <c r="AU30" s="268">
        <v>5</v>
      </c>
      <c r="AV30" s="268">
        <v>2</v>
      </c>
      <c r="AW30" s="268">
        <v>1</v>
      </c>
      <c r="AX30" s="268">
        <v>0</v>
      </c>
    </row>
    <row r="31" spans="1:50" s="177" customFormat="1" ht="18.75" customHeight="1">
      <c r="A31" s="296"/>
      <c r="B31" s="279" t="s">
        <v>208</v>
      </c>
      <c r="C31" s="267">
        <f t="shared" si="6"/>
        <v>437</v>
      </c>
      <c r="D31" s="269">
        <f t="shared" si="7"/>
        <v>290</v>
      </c>
      <c r="E31" s="269">
        <f t="shared" si="8"/>
        <v>147</v>
      </c>
      <c r="F31" s="268">
        <v>2</v>
      </c>
      <c r="G31" s="268">
        <v>1</v>
      </c>
      <c r="H31" s="268">
        <v>0</v>
      </c>
      <c r="I31" s="268">
        <v>0</v>
      </c>
      <c r="J31" s="268">
        <v>0</v>
      </c>
      <c r="K31" s="268">
        <v>0</v>
      </c>
      <c r="L31" s="268">
        <v>58</v>
      </c>
      <c r="M31" s="268">
        <v>3</v>
      </c>
      <c r="N31" s="268">
        <v>117</v>
      </c>
      <c r="O31" s="268">
        <v>52</v>
      </c>
      <c r="P31" s="268">
        <v>7</v>
      </c>
      <c r="Q31" s="268">
        <v>2</v>
      </c>
      <c r="R31" s="268">
        <v>3</v>
      </c>
      <c r="S31" s="268">
        <v>3</v>
      </c>
      <c r="T31" s="268">
        <v>17</v>
      </c>
      <c r="U31" s="268">
        <v>5</v>
      </c>
      <c r="V31" s="268">
        <v>14</v>
      </c>
      <c r="W31" s="268">
        <v>18</v>
      </c>
      <c r="X31" s="268">
        <v>0</v>
      </c>
      <c r="Y31" s="268">
        <v>0</v>
      </c>
      <c r="Z31" s="268">
        <v>1</v>
      </c>
      <c r="AA31" s="268">
        <v>3</v>
      </c>
      <c r="AB31" s="268">
        <v>8</v>
      </c>
      <c r="AC31" s="268">
        <v>5</v>
      </c>
      <c r="AD31" s="269">
        <v>8</v>
      </c>
      <c r="AE31" s="374">
        <v>9</v>
      </c>
      <c r="AF31" s="293" t="s">
        <v>208</v>
      </c>
      <c r="AG31" s="292"/>
      <c r="AH31" s="292"/>
      <c r="AI31" s="296"/>
      <c r="AJ31" s="305" t="s">
        <v>208</v>
      </c>
      <c r="AK31" s="269">
        <v>4</v>
      </c>
      <c r="AL31" s="269">
        <v>8</v>
      </c>
      <c r="AM31" s="269">
        <v>0</v>
      </c>
      <c r="AN31" s="269">
        <v>0</v>
      </c>
      <c r="AO31" s="269">
        <v>4</v>
      </c>
      <c r="AP31" s="268">
        <v>17</v>
      </c>
      <c r="AQ31" s="268">
        <v>2</v>
      </c>
      <c r="AR31" s="268">
        <v>8</v>
      </c>
      <c r="AS31" s="268">
        <v>19</v>
      </c>
      <c r="AT31" s="268">
        <v>6</v>
      </c>
      <c r="AU31" s="268">
        <v>25</v>
      </c>
      <c r="AV31" s="268">
        <v>6</v>
      </c>
      <c r="AW31" s="268">
        <v>1</v>
      </c>
      <c r="AX31" s="268">
        <v>1</v>
      </c>
    </row>
    <row r="32" spans="1:50" s="177" customFormat="1" ht="18.75" customHeight="1">
      <c r="A32" s="296"/>
      <c r="B32" s="305" t="s">
        <v>278</v>
      </c>
      <c r="C32" s="267">
        <f>SUM(D32:E32)</f>
        <v>5</v>
      </c>
      <c r="D32" s="269">
        <f>F32+H32+J32+L32+N32+P32+R32+T32+V32+X32+Z32+AB32+AD32+AK32+AM32+AO32+AQ32+AS32+AU32+AW32</f>
        <v>1</v>
      </c>
      <c r="E32" s="269">
        <f>G32+I32+K32+M32+O32+Q32+S32+U32+W32+Y32+AA32+AC32+AE32+AL32+AN32+AP32+AR32+AT32+AV32+AX32</f>
        <v>4</v>
      </c>
      <c r="F32" s="268">
        <v>0</v>
      </c>
      <c r="G32" s="268">
        <v>0</v>
      </c>
      <c r="H32" s="268">
        <v>0</v>
      </c>
      <c r="I32" s="268">
        <v>0</v>
      </c>
      <c r="J32" s="268">
        <v>0</v>
      </c>
      <c r="K32" s="268">
        <v>0</v>
      </c>
      <c r="L32" s="268">
        <v>0</v>
      </c>
      <c r="M32" s="268">
        <v>1</v>
      </c>
      <c r="N32" s="268">
        <v>0</v>
      </c>
      <c r="O32" s="268">
        <v>0</v>
      </c>
      <c r="P32" s="268">
        <v>0</v>
      </c>
      <c r="Q32" s="268">
        <v>0</v>
      </c>
      <c r="R32" s="268">
        <v>0</v>
      </c>
      <c r="S32" s="268">
        <v>0</v>
      </c>
      <c r="T32" s="268">
        <v>0</v>
      </c>
      <c r="U32" s="268">
        <v>0</v>
      </c>
      <c r="V32" s="268">
        <v>0</v>
      </c>
      <c r="W32" s="268">
        <v>0</v>
      </c>
      <c r="X32" s="268">
        <v>0</v>
      </c>
      <c r="Y32" s="268">
        <v>0</v>
      </c>
      <c r="Z32" s="268">
        <v>0</v>
      </c>
      <c r="AA32" s="268">
        <v>0</v>
      </c>
      <c r="AB32" s="268">
        <v>0</v>
      </c>
      <c r="AC32" s="268">
        <v>0</v>
      </c>
      <c r="AD32" s="269">
        <v>0</v>
      </c>
      <c r="AE32" s="374">
        <v>0</v>
      </c>
      <c r="AF32" s="293" t="s">
        <v>278</v>
      </c>
      <c r="AG32" s="292"/>
      <c r="AH32" s="292"/>
      <c r="AI32" s="296"/>
      <c r="AJ32" s="305" t="s">
        <v>278</v>
      </c>
      <c r="AK32" s="267">
        <v>0</v>
      </c>
      <c r="AL32" s="269">
        <v>0</v>
      </c>
      <c r="AM32" s="269">
        <v>0</v>
      </c>
      <c r="AN32" s="269">
        <v>0</v>
      </c>
      <c r="AO32" s="269">
        <v>0</v>
      </c>
      <c r="AP32" s="268">
        <v>0</v>
      </c>
      <c r="AQ32" s="268">
        <v>0</v>
      </c>
      <c r="AR32" s="268">
        <v>0</v>
      </c>
      <c r="AS32" s="268">
        <v>0</v>
      </c>
      <c r="AT32" s="268">
        <v>0</v>
      </c>
      <c r="AU32" s="268">
        <v>1</v>
      </c>
      <c r="AV32" s="268">
        <v>3</v>
      </c>
      <c r="AW32" s="268">
        <v>0</v>
      </c>
      <c r="AX32" s="268">
        <v>0</v>
      </c>
    </row>
    <row r="33" spans="1:50" s="176" customFormat="1" ht="22.5" customHeight="1">
      <c r="A33" s="417" t="s">
        <v>214</v>
      </c>
      <c r="B33" s="560"/>
      <c r="C33" s="265">
        <f>SUM(C34:C35)</f>
        <v>41</v>
      </c>
      <c r="D33" s="266">
        <f aca="true" t="shared" si="9" ref="D33:AE33">SUM(D34:D35)</f>
        <v>19</v>
      </c>
      <c r="E33" s="266">
        <f t="shared" si="9"/>
        <v>22</v>
      </c>
      <c r="F33" s="266">
        <f t="shared" si="9"/>
        <v>0</v>
      </c>
      <c r="G33" s="266">
        <f t="shared" si="9"/>
        <v>0</v>
      </c>
      <c r="H33" s="266">
        <f t="shared" si="9"/>
        <v>0</v>
      </c>
      <c r="I33" s="266">
        <f t="shared" si="9"/>
        <v>0</v>
      </c>
      <c r="J33" s="266">
        <f t="shared" si="9"/>
        <v>0</v>
      </c>
      <c r="K33" s="266">
        <f t="shared" si="9"/>
        <v>0</v>
      </c>
      <c r="L33" s="266">
        <f t="shared" si="9"/>
        <v>2</v>
      </c>
      <c r="M33" s="266">
        <f t="shared" si="9"/>
        <v>1</v>
      </c>
      <c r="N33" s="266">
        <f t="shared" si="9"/>
        <v>9</v>
      </c>
      <c r="O33" s="266">
        <f t="shared" si="9"/>
        <v>3</v>
      </c>
      <c r="P33" s="266">
        <f t="shared" si="9"/>
        <v>0</v>
      </c>
      <c r="Q33" s="266">
        <f t="shared" si="9"/>
        <v>0</v>
      </c>
      <c r="R33" s="266">
        <f t="shared" si="9"/>
        <v>0</v>
      </c>
      <c r="S33" s="266">
        <f>SUM(S34:S35)</f>
        <v>0</v>
      </c>
      <c r="T33" s="266">
        <f t="shared" si="9"/>
        <v>1</v>
      </c>
      <c r="U33" s="266">
        <f t="shared" si="9"/>
        <v>0</v>
      </c>
      <c r="V33" s="266">
        <f t="shared" si="9"/>
        <v>2</v>
      </c>
      <c r="W33" s="266">
        <f t="shared" si="9"/>
        <v>7</v>
      </c>
      <c r="X33" s="266">
        <f t="shared" si="9"/>
        <v>0</v>
      </c>
      <c r="Y33" s="266">
        <f t="shared" si="9"/>
        <v>0</v>
      </c>
      <c r="Z33" s="266">
        <f t="shared" si="9"/>
        <v>1</v>
      </c>
      <c r="AA33" s="266">
        <f t="shared" si="9"/>
        <v>0</v>
      </c>
      <c r="AB33" s="266">
        <f t="shared" si="9"/>
        <v>0</v>
      </c>
      <c r="AC33" s="266">
        <f t="shared" si="9"/>
        <v>0</v>
      </c>
      <c r="AD33" s="266">
        <f t="shared" si="9"/>
        <v>1</v>
      </c>
      <c r="AE33" s="373">
        <f t="shared" si="9"/>
        <v>0</v>
      </c>
      <c r="AF33" s="412" t="s">
        <v>214</v>
      </c>
      <c r="AG33" s="413"/>
      <c r="AH33" s="387"/>
      <c r="AI33" s="417" t="s">
        <v>214</v>
      </c>
      <c r="AJ33" s="560"/>
      <c r="AK33" s="266">
        <f aca="true" t="shared" si="10" ref="AK33:AW33">SUM(AK34:AK35)</f>
        <v>1</v>
      </c>
      <c r="AL33" s="266">
        <f t="shared" si="10"/>
        <v>2</v>
      </c>
      <c r="AM33" s="266">
        <f t="shared" si="10"/>
        <v>0</v>
      </c>
      <c r="AN33" s="266">
        <f>SUM(AN34:AN35)</f>
        <v>0</v>
      </c>
      <c r="AO33" s="266">
        <f t="shared" si="10"/>
        <v>0</v>
      </c>
      <c r="AP33" s="266">
        <f t="shared" si="10"/>
        <v>8</v>
      </c>
      <c r="AQ33" s="266">
        <f t="shared" si="10"/>
        <v>1</v>
      </c>
      <c r="AR33" s="266">
        <f t="shared" si="10"/>
        <v>0</v>
      </c>
      <c r="AS33" s="266">
        <f t="shared" si="10"/>
        <v>1</v>
      </c>
      <c r="AT33" s="266">
        <f t="shared" si="10"/>
        <v>1</v>
      </c>
      <c r="AU33" s="266">
        <f t="shared" si="10"/>
        <v>0</v>
      </c>
      <c r="AV33" s="266">
        <f t="shared" si="10"/>
        <v>0</v>
      </c>
      <c r="AW33" s="266">
        <f t="shared" si="10"/>
        <v>0</v>
      </c>
      <c r="AX33" s="266">
        <f>SUM(AX34:AX35)</f>
        <v>0</v>
      </c>
    </row>
    <row r="34" spans="1:50" s="177" customFormat="1" ht="18.75" customHeight="1">
      <c r="A34" s="296"/>
      <c r="B34" s="305" t="s">
        <v>39</v>
      </c>
      <c r="C34" s="267">
        <f>SUM(D34:E34)</f>
        <v>26</v>
      </c>
      <c r="D34" s="269">
        <f>F34+H34+J34+L34+N34+P34+R34+T34+V34+X34+Z34+AB34+AD34+AK34+AM34+AO34+AQ34+AS34+AU34+AW34</f>
        <v>10</v>
      </c>
      <c r="E34" s="269">
        <f>G34+I34+K34+M34+O34+Q34+S34+U34+W34+Y34+AA34+AC34+AE34+AL34+AN34+AP34+AR34+AT34+AV34+AX34</f>
        <v>16</v>
      </c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268">
        <v>0</v>
      </c>
      <c r="L34" s="268">
        <v>1</v>
      </c>
      <c r="M34" s="268">
        <v>0</v>
      </c>
      <c r="N34" s="268">
        <v>5</v>
      </c>
      <c r="O34" s="268">
        <v>2</v>
      </c>
      <c r="P34" s="268">
        <v>0</v>
      </c>
      <c r="Q34" s="268">
        <v>0</v>
      </c>
      <c r="R34" s="268">
        <v>0</v>
      </c>
      <c r="S34" s="268">
        <v>0</v>
      </c>
      <c r="T34" s="268">
        <v>0</v>
      </c>
      <c r="U34" s="268">
        <v>0</v>
      </c>
      <c r="V34" s="268">
        <v>1</v>
      </c>
      <c r="W34" s="268">
        <v>6</v>
      </c>
      <c r="X34" s="268">
        <v>0</v>
      </c>
      <c r="Y34" s="268">
        <v>0</v>
      </c>
      <c r="Z34" s="268">
        <v>1</v>
      </c>
      <c r="AA34" s="268">
        <v>0</v>
      </c>
      <c r="AB34" s="268">
        <v>0</v>
      </c>
      <c r="AC34" s="268">
        <v>0</v>
      </c>
      <c r="AD34" s="269">
        <v>0</v>
      </c>
      <c r="AE34" s="374">
        <v>0</v>
      </c>
      <c r="AF34" s="293" t="s">
        <v>39</v>
      </c>
      <c r="AG34" s="292"/>
      <c r="AH34" s="292"/>
      <c r="AI34" s="296"/>
      <c r="AJ34" s="305" t="s">
        <v>39</v>
      </c>
      <c r="AK34" s="267">
        <v>0</v>
      </c>
      <c r="AL34" s="269">
        <v>2</v>
      </c>
      <c r="AM34" s="269">
        <v>0</v>
      </c>
      <c r="AN34" s="269">
        <v>0</v>
      </c>
      <c r="AO34" s="269">
        <v>0</v>
      </c>
      <c r="AP34" s="268">
        <v>5</v>
      </c>
      <c r="AQ34" s="268">
        <v>1</v>
      </c>
      <c r="AR34" s="268">
        <v>0</v>
      </c>
      <c r="AS34" s="268">
        <v>1</v>
      </c>
      <c r="AT34" s="268">
        <v>1</v>
      </c>
      <c r="AU34" s="268">
        <v>0</v>
      </c>
      <c r="AV34" s="268">
        <v>0</v>
      </c>
      <c r="AW34" s="268">
        <v>0</v>
      </c>
      <c r="AX34" s="268">
        <v>0</v>
      </c>
    </row>
    <row r="35" spans="1:50" s="177" customFormat="1" ht="18.75" customHeight="1">
      <c r="A35" s="296"/>
      <c r="B35" s="305" t="s">
        <v>40</v>
      </c>
      <c r="C35" s="267">
        <f>SUM(D35:E35)</f>
        <v>15</v>
      </c>
      <c r="D35" s="269">
        <f>F35+H35+J35+L35+N35+P35+R35+T35+V35+X35+Z35+AB35+AD35+AK35+AM35+AO35+AQ35+AS35+AU35+AW35</f>
        <v>9</v>
      </c>
      <c r="E35" s="269">
        <f>G35+I35+K35+M35+O35+Q35+S35+U35+W35+Y35+AA35+AC35+AE35+AL35+AN35+AP35+AR35+AT35+AV35+AX35</f>
        <v>6</v>
      </c>
      <c r="F35" s="268">
        <v>0</v>
      </c>
      <c r="G35" s="268">
        <v>0</v>
      </c>
      <c r="H35" s="268">
        <v>0</v>
      </c>
      <c r="I35" s="268">
        <v>0</v>
      </c>
      <c r="J35" s="268">
        <v>0</v>
      </c>
      <c r="K35" s="268">
        <v>0</v>
      </c>
      <c r="L35" s="268">
        <v>1</v>
      </c>
      <c r="M35" s="268">
        <v>1</v>
      </c>
      <c r="N35" s="268">
        <v>4</v>
      </c>
      <c r="O35" s="268">
        <v>1</v>
      </c>
      <c r="P35" s="268">
        <v>0</v>
      </c>
      <c r="Q35" s="268">
        <v>0</v>
      </c>
      <c r="R35" s="268">
        <v>0</v>
      </c>
      <c r="S35" s="268">
        <v>0</v>
      </c>
      <c r="T35" s="268">
        <v>1</v>
      </c>
      <c r="U35" s="268">
        <v>0</v>
      </c>
      <c r="V35" s="268">
        <v>1</v>
      </c>
      <c r="W35" s="268">
        <v>1</v>
      </c>
      <c r="X35" s="268">
        <v>0</v>
      </c>
      <c r="Y35" s="268">
        <v>0</v>
      </c>
      <c r="Z35" s="268">
        <v>0</v>
      </c>
      <c r="AA35" s="268">
        <v>0</v>
      </c>
      <c r="AB35" s="268">
        <v>0</v>
      </c>
      <c r="AC35" s="268">
        <v>0</v>
      </c>
      <c r="AD35" s="269">
        <v>1</v>
      </c>
      <c r="AE35" s="374">
        <v>0</v>
      </c>
      <c r="AF35" s="293" t="s">
        <v>40</v>
      </c>
      <c r="AG35" s="292"/>
      <c r="AH35" s="292"/>
      <c r="AI35" s="296"/>
      <c r="AJ35" s="305" t="s">
        <v>40</v>
      </c>
      <c r="AK35" s="267">
        <v>1</v>
      </c>
      <c r="AL35" s="269">
        <v>0</v>
      </c>
      <c r="AM35" s="269">
        <v>0</v>
      </c>
      <c r="AN35" s="269">
        <v>0</v>
      </c>
      <c r="AO35" s="269">
        <v>0</v>
      </c>
      <c r="AP35" s="268">
        <v>3</v>
      </c>
      <c r="AQ35" s="268">
        <v>0</v>
      </c>
      <c r="AR35" s="268">
        <v>0</v>
      </c>
      <c r="AS35" s="268">
        <v>0</v>
      </c>
      <c r="AT35" s="268">
        <v>0</v>
      </c>
      <c r="AU35" s="268">
        <v>0</v>
      </c>
      <c r="AV35" s="268">
        <v>0</v>
      </c>
      <c r="AW35" s="268">
        <v>0</v>
      </c>
      <c r="AX35" s="268">
        <v>0</v>
      </c>
    </row>
    <row r="36" spans="1:50" s="176" customFormat="1" ht="22.5" customHeight="1">
      <c r="A36" s="416" t="s">
        <v>215</v>
      </c>
      <c r="B36" s="558"/>
      <c r="C36" s="265">
        <f>SUM(C37:C40)</f>
        <v>317</v>
      </c>
      <c r="D36" s="266">
        <f aca="true" t="shared" si="11" ref="D36:AE36">SUM(D37:D40)</f>
        <v>151</v>
      </c>
      <c r="E36" s="266">
        <f>SUM(E37:E40)</f>
        <v>166</v>
      </c>
      <c r="F36" s="266">
        <f t="shared" si="11"/>
        <v>3</v>
      </c>
      <c r="G36" s="266">
        <f t="shared" si="11"/>
        <v>0</v>
      </c>
      <c r="H36" s="266">
        <f t="shared" si="11"/>
        <v>0</v>
      </c>
      <c r="I36" s="266">
        <f t="shared" si="11"/>
        <v>0</v>
      </c>
      <c r="J36" s="266">
        <f t="shared" si="11"/>
        <v>0</v>
      </c>
      <c r="K36" s="266">
        <f t="shared" si="11"/>
        <v>0</v>
      </c>
      <c r="L36" s="266">
        <f t="shared" si="11"/>
        <v>12</v>
      </c>
      <c r="M36" s="266">
        <f t="shared" si="11"/>
        <v>4</v>
      </c>
      <c r="N36" s="266">
        <f t="shared" si="11"/>
        <v>62</v>
      </c>
      <c r="O36" s="266">
        <f t="shared" si="11"/>
        <v>49</v>
      </c>
      <c r="P36" s="266">
        <f t="shared" si="11"/>
        <v>0</v>
      </c>
      <c r="Q36" s="266">
        <f t="shared" si="11"/>
        <v>1</v>
      </c>
      <c r="R36" s="266">
        <f t="shared" si="11"/>
        <v>0</v>
      </c>
      <c r="S36" s="266">
        <f>SUM(S37:S40)</f>
        <v>1</v>
      </c>
      <c r="T36" s="266">
        <f t="shared" si="11"/>
        <v>9</v>
      </c>
      <c r="U36" s="266">
        <f t="shared" si="11"/>
        <v>9</v>
      </c>
      <c r="V36" s="266">
        <f t="shared" si="11"/>
        <v>21</v>
      </c>
      <c r="W36" s="266">
        <f t="shared" si="11"/>
        <v>39</v>
      </c>
      <c r="X36" s="266">
        <f t="shared" si="11"/>
        <v>2</v>
      </c>
      <c r="Y36" s="266">
        <f t="shared" si="11"/>
        <v>6</v>
      </c>
      <c r="Z36" s="266">
        <f t="shared" si="11"/>
        <v>3</v>
      </c>
      <c r="AA36" s="266">
        <f t="shared" si="11"/>
        <v>2</v>
      </c>
      <c r="AB36" s="266">
        <f t="shared" si="11"/>
        <v>2</v>
      </c>
      <c r="AC36" s="266">
        <f t="shared" si="11"/>
        <v>2</v>
      </c>
      <c r="AD36" s="266">
        <f t="shared" si="11"/>
        <v>7</v>
      </c>
      <c r="AE36" s="373">
        <f t="shared" si="11"/>
        <v>14</v>
      </c>
      <c r="AF36" s="412" t="s">
        <v>215</v>
      </c>
      <c r="AG36" s="413"/>
      <c r="AH36" s="387"/>
      <c r="AI36" s="416" t="s">
        <v>215</v>
      </c>
      <c r="AJ36" s="558"/>
      <c r="AK36" s="266">
        <f aca="true" t="shared" si="12" ref="AK36:AW36">SUM(AK37:AK40)</f>
        <v>5</v>
      </c>
      <c r="AL36" s="266">
        <f t="shared" si="12"/>
        <v>12</v>
      </c>
      <c r="AM36" s="266">
        <f t="shared" si="12"/>
        <v>0</v>
      </c>
      <c r="AN36" s="266">
        <f>SUM(AN37:AN40)</f>
        <v>0</v>
      </c>
      <c r="AO36" s="266">
        <f t="shared" si="12"/>
        <v>2</v>
      </c>
      <c r="AP36" s="266">
        <f t="shared" si="12"/>
        <v>10</v>
      </c>
      <c r="AQ36" s="266">
        <f t="shared" si="12"/>
        <v>1</v>
      </c>
      <c r="AR36" s="266">
        <f t="shared" si="12"/>
        <v>6</v>
      </c>
      <c r="AS36" s="266">
        <f t="shared" si="12"/>
        <v>7</v>
      </c>
      <c r="AT36" s="266">
        <f t="shared" si="12"/>
        <v>6</v>
      </c>
      <c r="AU36" s="266">
        <f t="shared" si="12"/>
        <v>15</v>
      </c>
      <c r="AV36" s="266">
        <f t="shared" si="12"/>
        <v>5</v>
      </c>
      <c r="AW36" s="266">
        <f t="shared" si="12"/>
        <v>0</v>
      </c>
      <c r="AX36" s="266">
        <f>SUM(AX37:AX40)</f>
        <v>0</v>
      </c>
    </row>
    <row r="37" spans="1:50" s="177" customFormat="1" ht="18.75" customHeight="1">
      <c r="A37" s="296"/>
      <c r="B37" s="305" t="s">
        <v>80</v>
      </c>
      <c r="C37" s="267">
        <f>SUM(D37:E37)</f>
        <v>208</v>
      </c>
      <c r="D37" s="269">
        <f aca="true" t="shared" si="13" ref="D37:E40">F37+H37+J37+L37+N37+P37+R37+T37+V37+X37+Z37+AB37+AD37+AK37+AM37+AO37+AQ37+AS37+AU37+AW37</f>
        <v>87</v>
      </c>
      <c r="E37" s="269">
        <f t="shared" si="13"/>
        <v>121</v>
      </c>
      <c r="F37" s="268">
        <v>3</v>
      </c>
      <c r="G37" s="268">
        <v>0</v>
      </c>
      <c r="H37" s="268">
        <v>0</v>
      </c>
      <c r="I37" s="268">
        <v>0</v>
      </c>
      <c r="J37" s="268">
        <v>0</v>
      </c>
      <c r="K37" s="268">
        <v>0</v>
      </c>
      <c r="L37" s="268">
        <v>8</v>
      </c>
      <c r="M37" s="268">
        <v>3</v>
      </c>
      <c r="N37" s="268">
        <v>32</v>
      </c>
      <c r="O37" s="268">
        <v>39</v>
      </c>
      <c r="P37" s="268">
        <v>0</v>
      </c>
      <c r="Q37" s="268">
        <v>1</v>
      </c>
      <c r="R37" s="268">
        <v>0</v>
      </c>
      <c r="S37" s="268">
        <v>0</v>
      </c>
      <c r="T37" s="268">
        <v>6</v>
      </c>
      <c r="U37" s="268">
        <v>6</v>
      </c>
      <c r="V37" s="268">
        <v>15</v>
      </c>
      <c r="W37" s="268">
        <v>32</v>
      </c>
      <c r="X37" s="268">
        <v>0</v>
      </c>
      <c r="Y37" s="268">
        <v>6</v>
      </c>
      <c r="Z37" s="268">
        <v>1</v>
      </c>
      <c r="AA37" s="268">
        <v>1</v>
      </c>
      <c r="AB37" s="268">
        <v>2</v>
      </c>
      <c r="AC37" s="268">
        <v>2</v>
      </c>
      <c r="AD37" s="269">
        <v>4</v>
      </c>
      <c r="AE37" s="374">
        <v>10</v>
      </c>
      <c r="AF37" s="293" t="s">
        <v>56</v>
      </c>
      <c r="AG37" s="292"/>
      <c r="AH37" s="292"/>
      <c r="AI37" s="296"/>
      <c r="AJ37" s="305" t="s">
        <v>80</v>
      </c>
      <c r="AK37" s="267">
        <v>4</v>
      </c>
      <c r="AL37" s="269">
        <v>6</v>
      </c>
      <c r="AM37" s="269">
        <v>0</v>
      </c>
      <c r="AN37" s="269">
        <v>0</v>
      </c>
      <c r="AO37" s="269">
        <v>0</v>
      </c>
      <c r="AP37" s="268">
        <v>4</v>
      </c>
      <c r="AQ37" s="268">
        <v>1</v>
      </c>
      <c r="AR37" s="268">
        <v>5</v>
      </c>
      <c r="AS37" s="268">
        <v>5</v>
      </c>
      <c r="AT37" s="268">
        <v>5</v>
      </c>
      <c r="AU37" s="268">
        <v>6</v>
      </c>
      <c r="AV37" s="268">
        <v>1</v>
      </c>
      <c r="AW37" s="268">
        <v>0</v>
      </c>
      <c r="AX37" s="268">
        <v>0</v>
      </c>
    </row>
    <row r="38" spans="1:50" s="177" customFormat="1" ht="18.75" customHeight="1">
      <c r="A38" s="296"/>
      <c r="B38" s="305" t="s">
        <v>41</v>
      </c>
      <c r="C38" s="267">
        <f>SUM(D38:E38)</f>
        <v>54</v>
      </c>
      <c r="D38" s="269">
        <f t="shared" si="13"/>
        <v>36</v>
      </c>
      <c r="E38" s="269">
        <f t="shared" si="13"/>
        <v>18</v>
      </c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268">
        <v>0</v>
      </c>
      <c r="L38" s="268">
        <v>2</v>
      </c>
      <c r="M38" s="268">
        <v>1</v>
      </c>
      <c r="N38" s="268">
        <v>23</v>
      </c>
      <c r="O38" s="268">
        <v>2</v>
      </c>
      <c r="P38" s="268">
        <v>0</v>
      </c>
      <c r="Q38" s="268">
        <v>0</v>
      </c>
      <c r="R38" s="268">
        <v>0</v>
      </c>
      <c r="S38" s="268">
        <v>1</v>
      </c>
      <c r="T38" s="268">
        <v>0</v>
      </c>
      <c r="U38" s="268">
        <v>1</v>
      </c>
      <c r="V38" s="268">
        <v>3</v>
      </c>
      <c r="W38" s="268">
        <v>3</v>
      </c>
      <c r="X38" s="268">
        <v>0</v>
      </c>
      <c r="Y38" s="268">
        <v>0</v>
      </c>
      <c r="Z38" s="268">
        <v>0</v>
      </c>
      <c r="AA38" s="268">
        <v>1</v>
      </c>
      <c r="AB38" s="268">
        <v>0</v>
      </c>
      <c r="AC38" s="268">
        <v>0</v>
      </c>
      <c r="AD38" s="269">
        <v>2</v>
      </c>
      <c r="AE38" s="374">
        <v>1</v>
      </c>
      <c r="AF38" s="293" t="s">
        <v>57</v>
      </c>
      <c r="AG38" s="292"/>
      <c r="AH38" s="292"/>
      <c r="AI38" s="296"/>
      <c r="AJ38" s="305" t="s">
        <v>41</v>
      </c>
      <c r="AK38" s="267">
        <v>0</v>
      </c>
      <c r="AL38" s="269">
        <v>3</v>
      </c>
      <c r="AM38" s="269">
        <v>0</v>
      </c>
      <c r="AN38" s="269">
        <v>0</v>
      </c>
      <c r="AO38" s="269">
        <v>1</v>
      </c>
      <c r="AP38" s="268">
        <v>4</v>
      </c>
      <c r="AQ38" s="268">
        <v>0</v>
      </c>
      <c r="AR38" s="268">
        <v>0</v>
      </c>
      <c r="AS38" s="268">
        <v>2</v>
      </c>
      <c r="AT38" s="268">
        <v>0</v>
      </c>
      <c r="AU38" s="268">
        <v>3</v>
      </c>
      <c r="AV38" s="268">
        <v>1</v>
      </c>
      <c r="AW38" s="268">
        <v>0</v>
      </c>
      <c r="AX38" s="268">
        <v>0</v>
      </c>
    </row>
    <row r="39" spans="1:50" s="177" customFormat="1" ht="18.75" customHeight="1">
      <c r="A39" s="296"/>
      <c r="B39" s="305" t="s">
        <v>42</v>
      </c>
      <c r="C39" s="267">
        <f>SUM(D39:E39)</f>
        <v>39</v>
      </c>
      <c r="D39" s="269">
        <f t="shared" si="13"/>
        <v>22</v>
      </c>
      <c r="E39" s="269">
        <f t="shared" si="13"/>
        <v>17</v>
      </c>
      <c r="F39" s="268">
        <v>0</v>
      </c>
      <c r="G39" s="268">
        <v>0</v>
      </c>
      <c r="H39" s="268">
        <v>0</v>
      </c>
      <c r="I39" s="268">
        <v>0</v>
      </c>
      <c r="J39" s="268">
        <v>0</v>
      </c>
      <c r="K39" s="268">
        <v>0</v>
      </c>
      <c r="L39" s="268">
        <v>1</v>
      </c>
      <c r="M39" s="268">
        <v>0</v>
      </c>
      <c r="N39" s="268">
        <v>7</v>
      </c>
      <c r="O39" s="268">
        <v>6</v>
      </c>
      <c r="P39" s="268">
        <v>0</v>
      </c>
      <c r="Q39" s="268">
        <v>0</v>
      </c>
      <c r="R39" s="268">
        <v>0</v>
      </c>
      <c r="S39" s="268">
        <v>0</v>
      </c>
      <c r="T39" s="268">
        <v>2</v>
      </c>
      <c r="U39" s="268">
        <v>1</v>
      </c>
      <c r="V39" s="268">
        <v>2</v>
      </c>
      <c r="W39" s="268">
        <v>2</v>
      </c>
      <c r="X39" s="268">
        <v>2</v>
      </c>
      <c r="Y39" s="268">
        <v>0</v>
      </c>
      <c r="Z39" s="268">
        <v>1</v>
      </c>
      <c r="AA39" s="268">
        <v>0</v>
      </c>
      <c r="AB39" s="268">
        <v>0</v>
      </c>
      <c r="AC39" s="268">
        <v>0</v>
      </c>
      <c r="AD39" s="269">
        <v>0</v>
      </c>
      <c r="AE39" s="374">
        <v>1</v>
      </c>
      <c r="AF39" s="293" t="s">
        <v>58</v>
      </c>
      <c r="AG39" s="292"/>
      <c r="AH39" s="292"/>
      <c r="AI39" s="296"/>
      <c r="AJ39" s="305" t="s">
        <v>42</v>
      </c>
      <c r="AK39" s="267">
        <v>1</v>
      </c>
      <c r="AL39" s="269">
        <v>2</v>
      </c>
      <c r="AM39" s="269">
        <v>0</v>
      </c>
      <c r="AN39" s="269">
        <v>0</v>
      </c>
      <c r="AO39" s="269">
        <v>0</v>
      </c>
      <c r="AP39" s="268">
        <v>1</v>
      </c>
      <c r="AQ39" s="268">
        <v>0</v>
      </c>
      <c r="AR39" s="268">
        <v>1</v>
      </c>
      <c r="AS39" s="268">
        <v>0</v>
      </c>
      <c r="AT39" s="268">
        <v>0</v>
      </c>
      <c r="AU39" s="268">
        <v>6</v>
      </c>
      <c r="AV39" s="268">
        <v>3</v>
      </c>
      <c r="AW39" s="268">
        <v>0</v>
      </c>
      <c r="AX39" s="268">
        <v>0</v>
      </c>
    </row>
    <row r="40" spans="1:50" s="177" customFormat="1" ht="18.75" customHeight="1">
      <c r="A40" s="296"/>
      <c r="B40" s="305" t="s">
        <v>43</v>
      </c>
      <c r="C40" s="267">
        <f>SUM(D40:E40)</f>
        <v>16</v>
      </c>
      <c r="D40" s="269">
        <f t="shared" si="13"/>
        <v>6</v>
      </c>
      <c r="E40" s="269">
        <f t="shared" si="13"/>
        <v>10</v>
      </c>
      <c r="F40" s="268">
        <v>0</v>
      </c>
      <c r="G40" s="268">
        <v>0</v>
      </c>
      <c r="H40" s="268">
        <v>0</v>
      </c>
      <c r="I40" s="268">
        <v>0</v>
      </c>
      <c r="J40" s="268">
        <v>0</v>
      </c>
      <c r="K40" s="268">
        <v>0</v>
      </c>
      <c r="L40" s="268">
        <v>1</v>
      </c>
      <c r="M40" s="268">
        <v>0</v>
      </c>
      <c r="N40" s="268">
        <v>0</v>
      </c>
      <c r="O40" s="268">
        <v>2</v>
      </c>
      <c r="P40" s="268">
        <v>0</v>
      </c>
      <c r="Q40" s="268">
        <v>0</v>
      </c>
      <c r="R40" s="268">
        <v>0</v>
      </c>
      <c r="S40" s="268">
        <v>0</v>
      </c>
      <c r="T40" s="268">
        <v>1</v>
      </c>
      <c r="U40" s="268">
        <v>1</v>
      </c>
      <c r="V40" s="268">
        <v>1</v>
      </c>
      <c r="W40" s="268">
        <v>2</v>
      </c>
      <c r="X40" s="268">
        <v>0</v>
      </c>
      <c r="Y40" s="268">
        <v>0</v>
      </c>
      <c r="Z40" s="268">
        <v>1</v>
      </c>
      <c r="AA40" s="268">
        <v>0</v>
      </c>
      <c r="AB40" s="268">
        <v>0</v>
      </c>
      <c r="AC40" s="268">
        <v>0</v>
      </c>
      <c r="AD40" s="269">
        <v>1</v>
      </c>
      <c r="AE40" s="374">
        <v>2</v>
      </c>
      <c r="AF40" s="293" t="s">
        <v>59</v>
      </c>
      <c r="AG40" s="292"/>
      <c r="AH40" s="292"/>
      <c r="AI40" s="296"/>
      <c r="AJ40" s="305" t="s">
        <v>43</v>
      </c>
      <c r="AK40" s="267">
        <v>0</v>
      </c>
      <c r="AL40" s="269">
        <v>1</v>
      </c>
      <c r="AM40" s="269">
        <v>0</v>
      </c>
      <c r="AN40" s="269">
        <v>0</v>
      </c>
      <c r="AO40" s="269">
        <v>1</v>
      </c>
      <c r="AP40" s="268">
        <v>1</v>
      </c>
      <c r="AQ40" s="268">
        <v>0</v>
      </c>
      <c r="AR40" s="268">
        <v>0</v>
      </c>
      <c r="AS40" s="268">
        <v>0</v>
      </c>
      <c r="AT40" s="268">
        <v>1</v>
      </c>
      <c r="AU40" s="268">
        <v>0</v>
      </c>
      <c r="AV40" s="268">
        <v>0</v>
      </c>
      <c r="AW40" s="268">
        <v>0</v>
      </c>
      <c r="AX40" s="268">
        <v>0</v>
      </c>
    </row>
    <row r="41" spans="1:50" s="176" customFormat="1" ht="22.5" customHeight="1">
      <c r="A41" s="416" t="s">
        <v>216</v>
      </c>
      <c r="B41" s="558"/>
      <c r="C41" s="265">
        <f>C42</f>
        <v>68</v>
      </c>
      <c r="D41" s="266">
        <f aca="true" t="shared" si="14" ref="D41:AE41">D42</f>
        <v>42</v>
      </c>
      <c r="E41" s="266">
        <f t="shared" si="14"/>
        <v>26</v>
      </c>
      <c r="F41" s="266">
        <f t="shared" si="14"/>
        <v>0</v>
      </c>
      <c r="G41" s="266">
        <f t="shared" si="14"/>
        <v>1</v>
      </c>
      <c r="H41" s="266">
        <f t="shared" si="14"/>
        <v>0</v>
      </c>
      <c r="I41" s="266">
        <f t="shared" si="14"/>
        <v>0</v>
      </c>
      <c r="J41" s="266">
        <f t="shared" si="14"/>
        <v>0</v>
      </c>
      <c r="K41" s="266">
        <f t="shared" si="14"/>
        <v>0</v>
      </c>
      <c r="L41" s="266">
        <f t="shared" si="14"/>
        <v>1</v>
      </c>
      <c r="M41" s="266">
        <f t="shared" si="14"/>
        <v>1</v>
      </c>
      <c r="N41" s="266">
        <f t="shared" si="14"/>
        <v>27</v>
      </c>
      <c r="O41" s="266">
        <f t="shared" si="14"/>
        <v>9</v>
      </c>
      <c r="P41" s="266">
        <f t="shared" si="14"/>
        <v>0</v>
      </c>
      <c r="Q41" s="266">
        <f t="shared" si="14"/>
        <v>0</v>
      </c>
      <c r="R41" s="266">
        <f t="shared" si="14"/>
        <v>0</v>
      </c>
      <c r="S41" s="266">
        <f t="shared" si="14"/>
        <v>0</v>
      </c>
      <c r="T41" s="266">
        <f t="shared" si="14"/>
        <v>1</v>
      </c>
      <c r="U41" s="266">
        <f t="shared" si="14"/>
        <v>0</v>
      </c>
      <c r="V41" s="266">
        <f t="shared" si="14"/>
        <v>4</v>
      </c>
      <c r="W41" s="266">
        <f t="shared" si="14"/>
        <v>7</v>
      </c>
      <c r="X41" s="266">
        <f t="shared" si="14"/>
        <v>0</v>
      </c>
      <c r="Y41" s="266">
        <f t="shared" si="14"/>
        <v>0</v>
      </c>
      <c r="Z41" s="266">
        <f t="shared" si="14"/>
        <v>1</v>
      </c>
      <c r="AA41" s="266">
        <f t="shared" si="14"/>
        <v>0</v>
      </c>
      <c r="AB41" s="266">
        <f t="shared" si="14"/>
        <v>0</v>
      </c>
      <c r="AC41" s="266">
        <f t="shared" si="14"/>
        <v>0</v>
      </c>
      <c r="AD41" s="266">
        <f t="shared" si="14"/>
        <v>0</v>
      </c>
      <c r="AE41" s="373">
        <f t="shared" si="14"/>
        <v>1</v>
      </c>
      <c r="AF41" s="414" t="s">
        <v>60</v>
      </c>
      <c r="AG41" s="415"/>
      <c r="AH41" s="388"/>
      <c r="AI41" s="416" t="s">
        <v>216</v>
      </c>
      <c r="AJ41" s="558"/>
      <c r="AK41" s="266">
        <f aca="true" t="shared" si="15" ref="AK41:AX41">AK42</f>
        <v>1</v>
      </c>
      <c r="AL41" s="266">
        <f t="shared" si="15"/>
        <v>2</v>
      </c>
      <c r="AM41" s="266">
        <f t="shared" si="15"/>
        <v>0</v>
      </c>
      <c r="AN41" s="266">
        <f t="shared" si="15"/>
        <v>0</v>
      </c>
      <c r="AO41" s="266">
        <f t="shared" si="15"/>
        <v>2</v>
      </c>
      <c r="AP41" s="266">
        <f t="shared" si="15"/>
        <v>4</v>
      </c>
      <c r="AQ41" s="266">
        <f t="shared" si="15"/>
        <v>0</v>
      </c>
      <c r="AR41" s="266">
        <f t="shared" si="15"/>
        <v>0</v>
      </c>
      <c r="AS41" s="266">
        <f t="shared" si="15"/>
        <v>2</v>
      </c>
      <c r="AT41" s="266">
        <f t="shared" si="15"/>
        <v>0</v>
      </c>
      <c r="AU41" s="266">
        <f t="shared" si="15"/>
        <v>3</v>
      </c>
      <c r="AV41" s="266">
        <f t="shared" si="15"/>
        <v>1</v>
      </c>
      <c r="AW41" s="266">
        <f t="shared" si="15"/>
        <v>0</v>
      </c>
      <c r="AX41" s="266">
        <f t="shared" si="15"/>
        <v>0</v>
      </c>
    </row>
    <row r="42" spans="1:50" s="177" customFormat="1" ht="18.75" customHeight="1">
      <c r="A42" s="296"/>
      <c r="B42" s="305" t="s">
        <v>44</v>
      </c>
      <c r="C42" s="267">
        <f>SUM(D42:E42)</f>
        <v>68</v>
      </c>
      <c r="D42" s="269">
        <f>F42+H42+J42+L42+N42+P42+R42+T42+V42+X42+Z42+AB42+AD42+AK42+AM42+AO42+AQ42+AS42+AU42+AW42</f>
        <v>42</v>
      </c>
      <c r="E42" s="269">
        <f>G42+I42+K42+M42+O42+Q42+S42+U42+W42+Y42+AA42+AC42+AE42+AL42+AN42+AP42+AR42+AT42+AV42+AX42</f>
        <v>26</v>
      </c>
      <c r="F42" s="268">
        <v>0</v>
      </c>
      <c r="G42" s="268">
        <v>1</v>
      </c>
      <c r="H42" s="268">
        <v>0</v>
      </c>
      <c r="I42" s="268">
        <v>0</v>
      </c>
      <c r="J42" s="268">
        <v>0</v>
      </c>
      <c r="K42" s="268">
        <v>0</v>
      </c>
      <c r="L42" s="268">
        <v>1</v>
      </c>
      <c r="M42" s="268">
        <v>1</v>
      </c>
      <c r="N42" s="268">
        <v>27</v>
      </c>
      <c r="O42" s="268">
        <v>9</v>
      </c>
      <c r="P42" s="268">
        <v>0</v>
      </c>
      <c r="Q42" s="268">
        <v>0</v>
      </c>
      <c r="R42" s="268">
        <v>0</v>
      </c>
      <c r="S42" s="268">
        <v>0</v>
      </c>
      <c r="T42" s="268">
        <v>1</v>
      </c>
      <c r="U42" s="268">
        <v>0</v>
      </c>
      <c r="V42" s="268">
        <v>4</v>
      </c>
      <c r="W42" s="268">
        <v>7</v>
      </c>
      <c r="X42" s="268">
        <v>0</v>
      </c>
      <c r="Y42" s="268">
        <v>0</v>
      </c>
      <c r="Z42" s="268">
        <v>1</v>
      </c>
      <c r="AA42" s="268">
        <v>0</v>
      </c>
      <c r="AB42" s="268">
        <v>0</v>
      </c>
      <c r="AC42" s="268">
        <v>0</v>
      </c>
      <c r="AD42" s="269">
        <v>0</v>
      </c>
      <c r="AE42" s="374">
        <v>1</v>
      </c>
      <c r="AF42" s="293" t="s">
        <v>44</v>
      </c>
      <c r="AG42" s="292"/>
      <c r="AH42" s="292"/>
      <c r="AI42" s="296"/>
      <c r="AJ42" s="305" t="s">
        <v>44</v>
      </c>
      <c r="AK42" s="267">
        <v>1</v>
      </c>
      <c r="AL42" s="269">
        <v>2</v>
      </c>
      <c r="AM42" s="269">
        <v>0</v>
      </c>
      <c r="AN42" s="269">
        <v>0</v>
      </c>
      <c r="AO42" s="269">
        <v>2</v>
      </c>
      <c r="AP42" s="268">
        <v>4</v>
      </c>
      <c r="AQ42" s="268">
        <v>0</v>
      </c>
      <c r="AR42" s="268">
        <v>0</v>
      </c>
      <c r="AS42" s="268">
        <v>2</v>
      </c>
      <c r="AT42" s="268">
        <v>0</v>
      </c>
      <c r="AU42" s="268">
        <v>3</v>
      </c>
      <c r="AV42" s="268">
        <v>1</v>
      </c>
      <c r="AW42" s="268">
        <v>0</v>
      </c>
      <c r="AX42" s="268">
        <v>0</v>
      </c>
    </row>
    <row r="43" spans="1:50" s="176" customFormat="1" ht="22.5" customHeight="1">
      <c r="A43" s="416" t="s">
        <v>217</v>
      </c>
      <c r="B43" s="558"/>
      <c r="C43" s="265">
        <f>SUM(C44:C45)</f>
        <v>89</v>
      </c>
      <c r="D43" s="266">
        <f aca="true" t="shared" si="16" ref="D43:AE43">SUM(D44:D45)</f>
        <v>51</v>
      </c>
      <c r="E43" s="266">
        <f t="shared" si="16"/>
        <v>38</v>
      </c>
      <c r="F43" s="266">
        <f t="shared" si="16"/>
        <v>0</v>
      </c>
      <c r="G43" s="266">
        <f t="shared" si="16"/>
        <v>0</v>
      </c>
      <c r="H43" s="266">
        <f t="shared" si="16"/>
        <v>1</v>
      </c>
      <c r="I43" s="266">
        <f t="shared" si="16"/>
        <v>0</v>
      </c>
      <c r="J43" s="266">
        <f t="shared" si="16"/>
        <v>0</v>
      </c>
      <c r="K43" s="266">
        <f t="shared" si="16"/>
        <v>0</v>
      </c>
      <c r="L43" s="266">
        <f t="shared" si="16"/>
        <v>5</v>
      </c>
      <c r="M43" s="266">
        <f t="shared" si="16"/>
        <v>0</v>
      </c>
      <c r="N43" s="266">
        <f t="shared" si="16"/>
        <v>22</v>
      </c>
      <c r="O43" s="266">
        <f t="shared" si="16"/>
        <v>11</v>
      </c>
      <c r="P43" s="266">
        <f t="shared" si="16"/>
        <v>0</v>
      </c>
      <c r="Q43" s="266">
        <f t="shared" si="16"/>
        <v>0</v>
      </c>
      <c r="R43" s="266">
        <f t="shared" si="16"/>
        <v>0</v>
      </c>
      <c r="S43" s="266">
        <f>SUM(S44:S45)</f>
        <v>0</v>
      </c>
      <c r="T43" s="266">
        <f t="shared" si="16"/>
        <v>3</v>
      </c>
      <c r="U43" s="266">
        <f t="shared" si="16"/>
        <v>1</v>
      </c>
      <c r="V43" s="266">
        <f t="shared" si="16"/>
        <v>8</v>
      </c>
      <c r="W43" s="266">
        <f t="shared" si="16"/>
        <v>6</v>
      </c>
      <c r="X43" s="266">
        <f t="shared" si="16"/>
        <v>0</v>
      </c>
      <c r="Y43" s="266">
        <f t="shared" si="16"/>
        <v>2</v>
      </c>
      <c r="Z43" s="266">
        <f t="shared" si="16"/>
        <v>0</v>
      </c>
      <c r="AA43" s="266">
        <f t="shared" si="16"/>
        <v>0</v>
      </c>
      <c r="AB43" s="266">
        <f t="shared" si="16"/>
        <v>2</v>
      </c>
      <c r="AC43" s="266">
        <f t="shared" si="16"/>
        <v>1</v>
      </c>
      <c r="AD43" s="266">
        <f t="shared" si="16"/>
        <v>0</v>
      </c>
      <c r="AE43" s="373">
        <f t="shared" si="16"/>
        <v>3</v>
      </c>
      <c r="AF43" s="412" t="s">
        <v>217</v>
      </c>
      <c r="AG43" s="413"/>
      <c r="AH43" s="387"/>
      <c r="AI43" s="416" t="s">
        <v>217</v>
      </c>
      <c r="AJ43" s="558"/>
      <c r="AK43" s="266">
        <f aca="true" t="shared" si="17" ref="AK43:AW43">SUM(AK44:AK45)</f>
        <v>0</v>
      </c>
      <c r="AL43" s="266">
        <f t="shared" si="17"/>
        <v>5</v>
      </c>
      <c r="AM43" s="266">
        <f t="shared" si="17"/>
        <v>0</v>
      </c>
      <c r="AN43" s="266">
        <f>SUM(AN44:AN45)</f>
        <v>0</v>
      </c>
      <c r="AO43" s="266">
        <f t="shared" si="17"/>
        <v>2</v>
      </c>
      <c r="AP43" s="266">
        <f t="shared" si="17"/>
        <v>8</v>
      </c>
      <c r="AQ43" s="266">
        <f t="shared" si="17"/>
        <v>1</v>
      </c>
      <c r="AR43" s="266">
        <f t="shared" si="17"/>
        <v>1</v>
      </c>
      <c r="AS43" s="266">
        <f t="shared" si="17"/>
        <v>1</v>
      </c>
      <c r="AT43" s="266">
        <f t="shared" si="17"/>
        <v>0</v>
      </c>
      <c r="AU43" s="266">
        <f t="shared" si="17"/>
        <v>5</v>
      </c>
      <c r="AV43" s="266">
        <f t="shared" si="17"/>
        <v>0</v>
      </c>
      <c r="AW43" s="266">
        <f t="shared" si="17"/>
        <v>1</v>
      </c>
      <c r="AX43" s="266">
        <f>SUM(AX44:AX45)</f>
        <v>0</v>
      </c>
    </row>
    <row r="44" spans="1:50" s="177" customFormat="1" ht="18.75" customHeight="1">
      <c r="A44" s="296"/>
      <c r="B44" s="305" t="s">
        <v>45</v>
      </c>
      <c r="C44" s="267">
        <f>SUM(D44:E44)</f>
        <v>89</v>
      </c>
      <c r="D44" s="269">
        <f>F44+H44+J44+L44+N44+P44+R44+T44+V44+X44+Z44+AB44+AD44+AK44+AM44+AO44+AQ44+AS44+AU44+AW44</f>
        <v>51</v>
      </c>
      <c r="E44" s="269">
        <f>G44+I44+K44+M44+O44+Q44+S44+U44+W44+Y44+AA44+AC44+AE44+AL44+AN44+AP44+AR44+AT44+AV44+AX44</f>
        <v>38</v>
      </c>
      <c r="F44" s="268">
        <v>0</v>
      </c>
      <c r="G44" s="268">
        <v>0</v>
      </c>
      <c r="H44" s="268">
        <v>1</v>
      </c>
      <c r="I44" s="268">
        <v>0</v>
      </c>
      <c r="J44" s="268">
        <v>0</v>
      </c>
      <c r="K44" s="268">
        <v>0</v>
      </c>
      <c r="L44" s="268">
        <v>5</v>
      </c>
      <c r="M44" s="268">
        <v>0</v>
      </c>
      <c r="N44" s="268">
        <v>22</v>
      </c>
      <c r="O44" s="268">
        <v>11</v>
      </c>
      <c r="P44" s="268">
        <v>0</v>
      </c>
      <c r="Q44" s="268">
        <v>0</v>
      </c>
      <c r="R44" s="268">
        <v>0</v>
      </c>
      <c r="S44" s="268">
        <v>0</v>
      </c>
      <c r="T44" s="268">
        <v>3</v>
      </c>
      <c r="U44" s="268">
        <v>1</v>
      </c>
      <c r="V44" s="268">
        <v>8</v>
      </c>
      <c r="W44" s="268">
        <v>6</v>
      </c>
      <c r="X44" s="268">
        <v>0</v>
      </c>
      <c r="Y44" s="268">
        <v>2</v>
      </c>
      <c r="Z44" s="268">
        <v>0</v>
      </c>
      <c r="AA44" s="268">
        <v>0</v>
      </c>
      <c r="AB44" s="268">
        <v>2</v>
      </c>
      <c r="AC44" s="268">
        <v>1</v>
      </c>
      <c r="AD44" s="269">
        <v>0</v>
      </c>
      <c r="AE44" s="374">
        <v>3</v>
      </c>
      <c r="AF44" s="293" t="s">
        <v>45</v>
      </c>
      <c r="AG44" s="292"/>
      <c r="AH44" s="292"/>
      <c r="AI44" s="296"/>
      <c r="AJ44" s="305" t="s">
        <v>45</v>
      </c>
      <c r="AK44" s="267">
        <v>0</v>
      </c>
      <c r="AL44" s="269">
        <v>5</v>
      </c>
      <c r="AM44" s="269">
        <v>0</v>
      </c>
      <c r="AN44" s="269">
        <v>0</v>
      </c>
      <c r="AO44" s="269">
        <v>2</v>
      </c>
      <c r="AP44" s="268">
        <v>8</v>
      </c>
      <c r="AQ44" s="268">
        <v>1</v>
      </c>
      <c r="AR44" s="268">
        <v>1</v>
      </c>
      <c r="AS44" s="268">
        <v>1</v>
      </c>
      <c r="AT44" s="268">
        <v>0</v>
      </c>
      <c r="AU44" s="268">
        <v>5</v>
      </c>
      <c r="AV44" s="268">
        <v>0</v>
      </c>
      <c r="AW44" s="268">
        <v>1</v>
      </c>
      <c r="AX44" s="268">
        <v>0</v>
      </c>
    </row>
    <row r="45" spans="1:50" s="177" customFormat="1" ht="18.75" customHeight="1">
      <c r="A45" s="296"/>
      <c r="B45" s="305" t="s">
        <v>46</v>
      </c>
      <c r="C45" s="267">
        <f>SUM(D45:E45)</f>
        <v>0</v>
      </c>
      <c r="D45" s="269">
        <f>F45+H45+J45+L45+N45+P45+R45+T45+V45+X45+Z45+AB45+AD45+AK45+AM45+AO45+AQ45+AS45+AU45+AW45</f>
        <v>0</v>
      </c>
      <c r="E45" s="269">
        <f>G45+I45+K45+M45+O45+Q45+S45+U45+W45+Y45+AA45+AC45+AE45+AL45+AN45+AP45+AR45+AT45+AV45+AX45</f>
        <v>0</v>
      </c>
      <c r="F45" s="268">
        <v>0</v>
      </c>
      <c r="G45" s="268">
        <v>0</v>
      </c>
      <c r="H45" s="268">
        <v>0</v>
      </c>
      <c r="I45" s="268">
        <v>0</v>
      </c>
      <c r="J45" s="268">
        <v>0</v>
      </c>
      <c r="K45" s="268">
        <v>0</v>
      </c>
      <c r="L45" s="268">
        <v>0</v>
      </c>
      <c r="M45" s="268">
        <v>0</v>
      </c>
      <c r="N45" s="268">
        <v>0</v>
      </c>
      <c r="O45" s="268">
        <v>0</v>
      </c>
      <c r="P45" s="268">
        <v>0</v>
      </c>
      <c r="Q45" s="268">
        <v>0</v>
      </c>
      <c r="R45" s="268">
        <v>0</v>
      </c>
      <c r="S45" s="268">
        <v>0</v>
      </c>
      <c r="T45" s="268">
        <v>0</v>
      </c>
      <c r="U45" s="268">
        <v>0</v>
      </c>
      <c r="V45" s="268">
        <v>0</v>
      </c>
      <c r="W45" s="268">
        <v>0</v>
      </c>
      <c r="X45" s="268">
        <v>0</v>
      </c>
      <c r="Y45" s="268">
        <v>0</v>
      </c>
      <c r="Z45" s="268">
        <v>0</v>
      </c>
      <c r="AA45" s="268">
        <v>0</v>
      </c>
      <c r="AB45" s="268">
        <v>0</v>
      </c>
      <c r="AC45" s="268">
        <v>0</v>
      </c>
      <c r="AD45" s="269">
        <v>0</v>
      </c>
      <c r="AE45" s="374">
        <v>0</v>
      </c>
      <c r="AF45" s="293" t="s">
        <v>46</v>
      </c>
      <c r="AG45" s="292"/>
      <c r="AH45" s="292"/>
      <c r="AI45" s="296"/>
      <c r="AJ45" s="305" t="s">
        <v>46</v>
      </c>
      <c r="AK45" s="267">
        <v>0</v>
      </c>
      <c r="AL45" s="269">
        <v>0</v>
      </c>
      <c r="AM45" s="269">
        <v>0</v>
      </c>
      <c r="AN45" s="269">
        <v>0</v>
      </c>
      <c r="AO45" s="269">
        <v>0</v>
      </c>
      <c r="AP45" s="268">
        <v>0</v>
      </c>
      <c r="AQ45" s="268">
        <v>0</v>
      </c>
      <c r="AR45" s="268">
        <v>0</v>
      </c>
      <c r="AS45" s="268">
        <v>0</v>
      </c>
      <c r="AT45" s="268">
        <v>0</v>
      </c>
      <c r="AU45" s="268">
        <v>0</v>
      </c>
      <c r="AV45" s="268">
        <v>0</v>
      </c>
      <c r="AW45" s="268">
        <v>0</v>
      </c>
      <c r="AX45" s="268">
        <v>0</v>
      </c>
    </row>
    <row r="46" spans="1:50" s="176" customFormat="1" ht="22.5" customHeight="1">
      <c r="A46" s="416" t="s">
        <v>218</v>
      </c>
      <c r="B46" s="558"/>
      <c r="C46" s="265">
        <f>SUM(C47:C49)</f>
        <v>137</v>
      </c>
      <c r="D46" s="266">
        <f aca="true" t="shared" si="18" ref="D46:AE46">SUM(D47:D49)</f>
        <v>64</v>
      </c>
      <c r="E46" s="266">
        <f t="shared" si="18"/>
        <v>73</v>
      </c>
      <c r="F46" s="266">
        <f t="shared" si="18"/>
        <v>0</v>
      </c>
      <c r="G46" s="266">
        <f t="shared" si="18"/>
        <v>0</v>
      </c>
      <c r="H46" s="266">
        <f t="shared" si="18"/>
        <v>0</v>
      </c>
      <c r="I46" s="266">
        <f t="shared" si="18"/>
        <v>0</v>
      </c>
      <c r="J46" s="266">
        <f t="shared" si="18"/>
        <v>0</v>
      </c>
      <c r="K46" s="266">
        <f t="shared" si="18"/>
        <v>0</v>
      </c>
      <c r="L46" s="266">
        <f t="shared" si="18"/>
        <v>3</v>
      </c>
      <c r="M46" s="266">
        <f t="shared" si="18"/>
        <v>1</v>
      </c>
      <c r="N46" s="266">
        <f t="shared" si="18"/>
        <v>17</v>
      </c>
      <c r="O46" s="266">
        <f t="shared" si="18"/>
        <v>16</v>
      </c>
      <c r="P46" s="266">
        <f t="shared" si="18"/>
        <v>0</v>
      </c>
      <c r="Q46" s="266">
        <f t="shared" si="18"/>
        <v>0</v>
      </c>
      <c r="R46" s="266">
        <f t="shared" si="18"/>
        <v>1</v>
      </c>
      <c r="S46" s="266">
        <f>SUM(S47:S49)</f>
        <v>0</v>
      </c>
      <c r="T46" s="266">
        <f t="shared" si="18"/>
        <v>7</v>
      </c>
      <c r="U46" s="266">
        <f t="shared" si="18"/>
        <v>5</v>
      </c>
      <c r="V46" s="266">
        <f t="shared" si="18"/>
        <v>10</v>
      </c>
      <c r="W46" s="266">
        <f t="shared" si="18"/>
        <v>18</v>
      </c>
      <c r="X46" s="266">
        <f t="shared" si="18"/>
        <v>0</v>
      </c>
      <c r="Y46" s="266">
        <f t="shared" si="18"/>
        <v>1</v>
      </c>
      <c r="Z46" s="266">
        <f t="shared" si="18"/>
        <v>1</v>
      </c>
      <c r="AA46" s="266">
        <f t="shared" si="18"/>
        <v>4</v>
      </c>
      <c r="AB46" s="266">
        <f t="shared" si="18"/>
        <v>0</v>
      </c>
      <c r="AC46" s="266">
        <f t="shared" si="18"/>
        <v>0</v>
      </c>
      <c r="AD46" s="266">
        <f t="shared" si="18"/>
        <v>5</v>
      </c>
      <c r="AE46" s="373">
        <f t="shared" si="18"/>
        <v>10</v>
      </c>
      <c r="AF46" s="412" t="s">
        <v>218</v>
      </c>
      <c r="AG46" s="413"/>
      <c r="AH46" s="387"/>
      <c r="AI46" s="416" t="s">
        <v>218</v>
      </c>
      <c r="AJ46" s="558"/>
      <c r="AK46" s="266">
        <f aca="true" t="shared" si="19" ref="AK46:AW46">SUM(AK47:AK49)</f>
        <v>0</v>
      </c>
      <c r="AL46" s="266">
        <f t="shared" si="19"/>
        <v>1</v>
      </c>
      <c r="AM46" s="266">
        <f t="shared" si="19"/>
        <v>0</v>
      </c>
      <c r="AN46" s="266">
        <f>SUM(AN47:AN49)</f>
        <v>0</v>
      </c>
      <c r="AO46" s="266">
        <f t="shared" si="19"/>
        <v>1</v>
      </c>
      <c r="AP46" s="266">
        <f t="shared" si="19"/>
        <v>5</v>
      </c>
      <c r="AQ46" s="266">
        <f t="shared" si="19"/>
        <v>0</v>
      </c>
      <c r="AR46" s="266">
        <f t="shared" si="19"/>
        <v>3</v>
      </c>
      <c r="AS46" s="266">
        <f t="shared" si="19"/>
        <v>1</v>
      </c>
      <c r="AT46" s="266">
        <f t="shared" si="19"/>
        <v>4</v>
      </c>
      <c r="AU46" s="266">
        <f t="shared" si="19"/>
        <v>16</v>
      </c>
      <c r="AV46" s="266">
        <f t="shared" si="19"/>
        <v>4</v>
      </c>
      <c r="AW46" s="266">
        <f t="shared" si="19"/>
        <v>2</v>
      </c>
      <c r="AX46" s="266">
        <f>SUM(AX47:AX49)</f>
        <v>1</v>
      </c>
    </row>
    <row r="47" spans="1:50" s="177" customFormat="1" ht="18.75" customHeight="1">
      <c r="A47" s="296"/>
      <c r="B47" s="305" t="s">
        <v>47</v>
      </c>
      <c r="C47" s="267">
        <f>SUM(D47:E47)</f>
        <v>101</v>
      </c>
      <c r="D47" s="269">
        <f aca="true" t="shared" si="20" ref="D47:E49">F47+H47+J47+L47+N47+P47+R47+T47+V47+X47+Z47+AB47+AD47+AK47+AM47+AO47+AQ47+AS47+AU47+AW47</f>
        <v>43</v>
      </c>
      <c r="E47" s="269">
        <f t="shared" si="20"/>
        <v>58</v>
      </c>
      <c r="F47" s="268">
        <v>0</v>
      </c>
      <c r="G47" s="268">
        <v>0</v>
      </c>
      <c r="H47" s="268">
        <v>0</v>
      </c>
      <c r="I47" s="268">
        <v>0</v>
      </c>
      <c r="J47" s="268">
        <v>0</v>
      </c>
      <c r="K47" s="268">
        <v>0</v>
      </c>
      <c r="L47" s="268">
        <v>2</v>
      </c>
      <c r="M47" s="268">
        <v>1</v>
      </c>
      <c r="N47" s="268">
        <v>13</v>
      </c>
      <c r="O47" s="268">
        <v>12</v>
      </c>
      <c r="P47" s="268">
        <v>0</v>
      </c>
      <c r="Q47" s="268">
        <v>0</v>
      </c>
      <c r="R47" s="268">
        <v>0</v>
      </c>
      <c r="S47" s="268">
        <v>0</v>
      </c>
      <c r="T47" s="268">
        <v>6</v>
      </c>
      <c r="U47" s="268">
        <v>4</v>
      </c>
      <c r="V47" s="268">
        <v>8</v>
      </c>
      <c r="W47" s="268">
        <v>15</v>
      </c>
      <c r="X47" s="268">
        <v>0</v>
      </c>
      <c r="Y47" s="268">
        <v>0</v>
      </c>
      <c r="Z47" s="268">
        <v>1</v>
      </c>
      <c r="AA47" s="268">
        <v>3</v>
      </c>
      <c r="AB47" s="268">
        <v>0</v>
      </c>
      <c r="AC47" s="268">
        <v>0</v>
      </c>
      <c r="AD47" s="269">
        <v>5</v>
      </c>
      <c r="AE47" s="374">
        <v>10</v>
      </c>
      <c r="AF47" s="293" t="s">
        <v>47</v>
      </c>
      <c r="AG47" s="292"/>
      <c r="AH47" s="292"/>
      <c r="AI47" s="296"/>
      <c r="AJ47" s="305" t="s">
        <v>47</v>
      </c>
      <c r="AK47" s="267">
        <v>0</v>
      </c>
      <c r="AL47" s="269">
        <v>1</v>
      </c>
      <c r="AM47" s="269">
        <v>0</v>
      </c>
      <c r="AN47" s="269">
        <v>0</v>
      </c>
      <c r="AO47" s="269">
        <v>1</v>
      </c>
      <c r="AP47" s="268">
        <v>5</v>
      </c>
      <c r="AQ47" s="268">
        <v>0</v>
      </c>
      <c r="AR47" s="268">
        <v>3</v>
      </c>
      <c r="AS47" s="268">
        <v>1</v>
      </c>
      <c r="AT47" s="268">
        <v>2</v>
      </c>
      <c r="AU47" s="268">
        <v>4</v>
      </c>
      <c r="AV47" s="268">
        <v>1</v>
      </c>
      <c r="AW47" s="268">
        <v>2</v>
      </c>
      <c r="AX47" s="268">
        <v>1</v>
      </c>
    </row>
    <row r="48" spans="1:50" s="177" customFormat="1" ht="18.75" customHeight="1">
      <c r="A48" s="296"/>
      <c r="B48" s="305" t="s">
        <v>48</v>
      </c>
      <c r="C48" s="267">
        <f>SUM(D48:E48)</f>
        <v>0</v>
      </c>
      <c r="D48" s="269">
        <f t="shared" si="20"/>
        <v>0</v>
      </c>
      <c r="E48" s="269">
        <f t="shared" si="20"/>
        <v>0</v>
      </c>
      <c r="F48" s="268">
        <v>0</v>
      </c>
      <c r="G48" s="268">
        <v>0</v>
      </c>
      <c r="H48" s="268">
        <v>0</v>
      </c>
      <c r="I48" s="268">
        <v>0</v>
      </c>
      <c r="J48" s="268">
        <v>0</v>
      </c>
      <c r="K48" s="268">
        <v>0</v>
      </c>
      <c r="L48" s="268">
        <v>0</v>
      </c>
      <c r="M48" s="268">
        <v>0</v>
      </c>
      <c r="N48" s="268">
        <v>0</v>
      </c>
      <c r="O48" s="268">
        <v>0</v>
      </c>
      <c r="P48" s="268">
        <v>0</v>
      </c>
      <c r="Q48" s="268">
        <v>0</v>
      </c>
      <c r="R48" s="268">
        <v>0</v>
      </c>
      <c r="S48" s="268">
        <v>0</v>
      </c>
      <c r="T48" s="268">
        <v>0</v>
      </c>
      <c r="U48" s="268">
        <v>0</v>
      </c>
      <c r="V48" s="268">
        <v>0</v>
      </c>
      <c r="W48" s="268">
        <v>0</v>
      </c>
      <c r="X48" s="268">
        <v>0</v>
      </c>
      <c r="Y48" s="268">
        <v>0</v>
      </c>
      <c r="Z48" s="268">
        <v>0</v>
      </c>
      <c r="AA48" s="268">
        <v>0</v>
      </c>
      <c r="AB48" s="268">
        <v>0</v>
      </c>
      <c r="AC48" s="268">
        <v>0</v>
      </c>
      <c r="AD48" s="269">
        <v>0</v>
      </c>
      <c r="AE48" s="374">
        <v>0</v>
      </c>
      <c r="AF48" s="293" t="s">
        <v>48</v>
      </c>
      <c r="AG48" s="292"/>
      <c r="AH48" s="292"/>
      <c r="AI48" s="296"/>
      <c r="AJ48" s="305" t="s">
        <v>48</v>
      </c>
      <c r="AK48" s="267">
        <v>0</v>
      </c>
      <c r="AL48" s="269">
        <v>0</v>
      </c>
      <c r="AM48" s="269">
        <v>0</v>
      </c>
      <c r="AN48" s="269">
        <v>0</v>
      </c>
      <c r="AO48" s="269">
        <v>0</v>
      </c>
      <c r="AP48" s="268">
        <v>0</v>
      </c>
      <c r="AQ48" s="268">
        <v>0</v>
      </c>
      <c r="AR48" s="268">
        <v>0</v>
      </c>
      <c r="AS48" s="268">
        <v>0</v>
      </c>
      <c r="AT48" s="268">
        <v>0</v>
      </c>
      <c r="AU48" s="268">
        <v>0</v>
      </c>
      <c r="AV48" s="268">
        <v>0</v>
      </c>
      <c r="AW48" s="268">
        <v>0</v>
      </c>
      <c r="AX48" s="268">
        <v>0</v>
      </c>
    </row>
    <row r="49" spans="1:50" s="177" customFormat="1" ht="18.75" customHeight="1">
      <c r="A49" s="296"/>
      <c r="B49" s="305" t="s">
        <v>49</v>
      </c>
      <c r="C49" s="267">
        <f>SUM(D49:E49)</f>
        <v>36</v>
      </c>
      <c r="D49" s="269">
        <f t="shared" si="20"/>
        <v>21</v>
      </c>
      <c r="E49" s="269">
        <f t="shared" si="20"/>
        <v>15</v>
      </c>
      <c r="F49" s="268">
        <v>0</v>
      </c>
      <c r="G49" s="268">
        <v>0</v>
      </c>
      <c r="H49" s="268">
        <v>0</v>
      </c>
      <c r="I49" s="268">
        <v>0</v>
      </c>
      <c r="J49" s="268">
        <v>0</v>
      </c>
      <c r="K49" s="268">
        <v>0</v>
      </c>
      <c r="L49" s="268">
        <v>1</v>
      </c>
      <c r="M49" s="268">
        <v>0</v>
      </c>
      <c r="N49" s="268">
        <v>4</v>
      </c>
      <c r="O49" s="268">
        <v>4</v>
      </c>
      <c r="P49" s="268">
        <v>0</v>
      </c>
      <c r="Q49" s="268">
        <v>0</v>
      </c>
      <c r="R49" s="268">
        <v>1</v>
      </c>
      <c r="S49" s="268">
        <v>0</v>
      </c>
      <c r="T49" s="268">
        <v>1</v>
      </c>
      <c r="U49" s="268">
        <v>1</v>
      </c>
      <c r="V49" s="268">
        <v>2</v>
      </c>
      <c r="W49" s="268">
        <v>3</v>
      </c>
      <c r="X49" s="268">
        <v>0</v>
      </c>
      <c r="Y49" s="268">
        <v>1</v>
      </c>
      <c r="Z49" s="268">
        <v>0</v>
      </c>
      <c r="AA49" s="268">
        <v>1</v>
      </c>
      <c r="AB49" s="268">
        <v>0</v>
      </c>
      <c r="AC49" s="268">
        <v>0</v>
      </c>
      <c r="AD49" s="269">
        <v>0</v>
      </c>
      <c r="AE49" s="374">
        <v>0</v>
      </c>
      <c r="AF49" s="293" t="s">
        <v>49</v>
      </c>
      <c r="AG49" s="292"/>
      <c r="AH49" s="292"/>
      <c r="AI49" s="296"/>
      <c r="AJ49" s="305" t="s">
        <v>49</v>
      </c>
      <c r="AK49" s="267">
        <v>0</v>
      </c>
      <c r="AL49" s="269">
        <v>0</v>
      </c>
      <c r="AM49" s="269">
        <v>0</v>
      </c>
      <c r="AN49" s="269">
        <v>0</v>
      </c>
      <c r="AO49" s="269">
        <v>0</v>
      </c>
      <c r="AP49" s="268">
        <v>0</v>
      </c>
      <c r="AQ49" s="268">
        <v>0</v>
      </c>
      <c r="AR49" s="268">
        <v>0</v>
      </c>
      <c r="AS49" s="268">
        <v>0</v>
      </c>
      <c r="AT49" s="268">
        <v>2</v>
      </c>
      <c r="AU49" s="268">
        <v>12</v>
      </c>
      <c r="AV49" s="268">
        <v>3</v>
      </c>
      <c r="AW49" s="268">
        <v>0</v>
      </c>
      <c r="AX49" s="268">
        <v>0</v>
      </c>
    </row>
    <row r="50" spans="1:50" s="176" customFormat="1" ht="22.5" customHeight="1">
      <c r="A50" s="416" t="s">
        <v>219</v>
      </c>
      <c r="B50" s="558"/>
      <c r="C50" s="265">
        <f aca="true" t="shared" si="21" ref="C50:AE50">SUM(C51:C53)</f>
        <v>146</v>
      </c>
      <c r="D50" s="266">
        <f t="shared" si="21"/>
        <v>106</v>
      </c>
      <c r="E50" s="266">
        <f t="shared" si="21"/>
        <v>40</v>
      </c>
      <c r="F50" s="266">
        <f t="shared" si="21"/>
        <v>0</v>
      </c>
      <c r="G50" s="266">
        <f t="shared" si="21"/>
        <v>0</v>
      </c>
      <c r="H50" s="266">
        <f t="shared" si="21"/>
        <v>0</v>
      </c>
      <c r="I50" s="266">
        <f t="shared" si="21"/>
        <v>0</v>
      </c>
      <c r="J50" s="266">
        <f t="shared" si="21"/>
        <v>0</v>
      </c>
      <c r="K50" s="266">
        <f t="shared" si="21"/>
        <v>0</v>
      </c>
      <c r="L50" s="266">
        <f t="shared" si="21"/>
        <v>8</v>
      </c>
      <c r="M50" s="266">
        <f t="shared" si="21"/>
        <v>1</v>
      </c>
      <c r="N50" s="266">
        <f t="shared" si="21"/>
        <v>51</v>
      </c>
      <c r="O50" s="266">
        <f t="shared" si="21"/>
        <v>15</v>
      </c>
      <c r="P50" s="266">
        <f t="shared" si="21"/>
        <v>7</v>
      </c>
      <c r="Q50" s="266">
        <f t="shared" si="21"/>
        <v>1</v>
      </c>
      <c r="R50" s="266">
        <f t="shared" si="21"/>
        <v>1</v>
      </c>
      <c r="S50" s="266">
        <f>SUM(S51:S53)</f>
        <v>0</v>
      </c>
      <c r="T50" s="266">
        <f t="shared" si="21"/>
        <v>5</v>
      </c>
      <c r="U50" s="266">
        <f t="shared" si="21"/>
        <v>1</v>
      </c>
      <c r="V50" s="266">
        <f t="shared" si="21"/>
        <v>13</v>
      </c>
      <c r="W50" s="266">
        <f t="shared" si="21"/>
        <v>9</v>
      </c>
      <c r="X50" s="266">
        <f t="shared" si="21"/>
        <v>0</v>
      </c>
      <c r="Y50" s="266">
        <f t="shared" si="21"/>
        <v>0</v>
      </c>
      <c r="Z50" s="266">
        <f t="shared" si="21"/>
        <v>0</v>
      </c>
      <c r="AA50" s="266">
        <f t="shared" si="21"/>
        <v>0</v>
      </c>
      <c r="AB50" s="266">
        <f t="shared" si="21"/>
        <v>2</v>
      </c>
      <c r="AC50" s="266">
        <f t="shared" si="21"/>
        <v>3</v>
      </c>
      <c r="AD50" s="266">
        <f t="shared" si="21"/>
        <v>0</v>
      </c>
      <c r="AE50" s="373">
        <f t="shared" si="21"/>
        <v>2</v>
      </c>
      <c r="AF50" s="412" t="s">
        <v>219</v>
      </c>
      <c r="AG50" s="413"/>
      <c r="AH50" s="387"/>
      <c r="AI50" s="416" t="s">
        <v>219</v>
      </c>
      <c r="AJ50" s="558"/>
      <c r="AK50" s="266">
        <f aca="true" t="shared" si="22" ref="AK50:AW50">SUM(AK51:AK53)</f>
        <v>1</v>
      </c>
      <c r="AL50" s="266">
        <f t="shared" si="22"/>
        <v>0</v>
      </c>
      <c r="AM50" s="266">
        <f t="shared" si="22"/>
        <v>0</v>
      </c>
      <c r="AN50" s="266">
        <f>SUM(AN51:AN53)</f>
        <v>0</v>
      </c>
      <c r="AO50" s="266">
        <f t="shared" si="22"/>
        <v>1</v>
      </c>
      <c r="AP50" s="266">
        <f t="shared" si="22"/>
        <v>4</v>
      </c>
      <c r="AQ50" s="266">
        <f t="shared" si="22"/>
        <v>0</v>
      </c>
      <c r="AR50" s="266">
        <f t="shared" si="22"/>
        <v>1</v>
      </c>
      <c r="AS50" s="266">
        <f t="shared" si="22"/>
        <v>2</v>
      </c>
      <c r="AT50" s="266">
        <f t="shared" si="22"/>
        <v>2</v>
      </c>
      <c r="AU50" s="266">
        <f t="shared" si="22"/>
        <v>15</v>
      </c>
      <c r="AV50" s="266">
        <f t="shared" si="22"/>
        <v>1</v>
      </c>
      <c r="AW50" s="266">
        <f t="shared" si="22"/>
        <v>0</v>
      </c>
      <c r="AX50" s="266">
        <f>SUM(AX51:AX53)</f>
        <v>0</v>
      </c>
    </row>
    <row r="51" spans="1:50" s="177" customFormat="1" ht="18.75" customHeight="1">
      <c r="A51" s="296"/>
      <c r="B51" s="305" t="s">
        <v>50</v>
      </c>
      <c r="C51" s="267">
        <f>SUM(D51:E51)</f>
        <v>146</v>
      </c>
      <c r="D51" s="269">
        <f aca="true" t="shared" si="23" ref="D51:E53">F51+H51+J51+L51+N51+P51+R51+T51+V51+X51+Z51+AB51+AD51+AK51+AM51+AO51+AQ51+AS51+AU51+AW51</f>
        <v>106</v>
      </c>
      <c r="E51" s="269">
        <f t="shared" si="23"/>
        <v>40</v>
      </c>
      <c r="F51" s="268">
        <v>0</v>
      </c>
      <c r="G51" s="268">
        <v>0</v>
      </c>
      <c r="H51" s="268">
        <v>0</v>
      </c>
      <c r="I51" s="268">
        <v>0</v>
      </c>
      <c r="J51" s="268">
        <v>0</v>
      </c>
      <c r="K51" s="268">
        <v>0</v>
      </c>
      <c r="L51" s="268">
        <v>8</v>
      </c>
      <c r="M51" s="268">
        <v>1</v>
      </c>
      <c r="N51" s="268">
        <v>51</v>
      </c>
      <c r="O51" s="268">
        <v>15</v>
      </c>
      <c r="P51" s="268">
        <v>7</v>
      </c>
      <c r="Q51" s="268">
        <v>1</v>
      </c>
      <c r="R51" s="268">
        <v>1</v>
      </c>
      <c r="S51" s="268">
        <v>0</v>
      </c>
      <c r="T51" s="268">
        <v>5</v>
      </c>
      <c r="U51" s="268">
        <v>1</v>
      </c>
      <c r="V51" s="268">
        <v>13</v>
      </c>
      <c r="W51" s="268">
        <v>9</v>
      </c>
      <c r="X51" s="268">
        <v>0</v>
      </c>
      <c r="Y51" s="268">
        <v>0</v>
      </c>
      <c r="Z51" s="268">
        <v>0</v>
      </c>
      <c r="AA51" s="268">
        <v>0</v>
      </c>
      <c r="AB51" s="268">
        <v>2</v>
      </c>
      <c r="AC51" s="268">
        <v>3</v>
      </c>
      <c r="AD51" s="269">
        <v>0</v>
      </c>
      <c r="AE51" s="374">
        <v>2</v>
      </c>
      <c r="AF51" s="293" t="s">
        <v>50</v>
      </c>
      <c r="AG51" s="292"/>
      <c r="AH51" s="292"/>
      <c r="AI51" s="296"/>
      <c r="AJ51" s="305" t="s">
        <v>50</v>
      </c>
      <c r="AK51" s="267">
        <v>1</v>
      </c>
      <c r="AL51" s="269">
        <v>0</v>
      </c>
      <c r="AM51" s="269">
        <v>0</v>
      </c>
      <c r="AN51" s="269">
        <v>0</v>
      </c>
      <c r="AO51" s="269">
        <v>1</v>
      </c>
      <c r="AP51" s="268">
        <v>4</v>
      </c>
      <c r="AQ51" s="268">
        <v>0</v>
      </c>
      <c r="AR51" s="268">
        <v>1</v>
      </c>
      <c r="AS51" s="268">
        <v>2</v>
      </c>
      <c r="AT51" s="268">
        <v>2</v>
      </c>
      <c r="AU51" s="268">
        <v>15</v>
      </c>
      <c r="AV51" s="268">
        <v>1</v>
      </c>
      <c r="AW51" s="268">
        <v>0</v>
      </c>
      <c r="AX51" s="268">
        <v>0</v>
      </c>
    </row>
    <row r="52" spans="1:50" s="177" customFormat="1" ht="18.75" customHeight="1">
      <c r="A52" s="296"/>
      <c r="B52" s="305" t="s">
        <v>51</v>
      </c>
      <c r="C52" s="267">
        <f>SUM(D52:E52)</f>
        <v>0</v>
      </c>
      <c r="D52" s="269">
        <f t="shared" si="23"/>
        <v>0</v>
      </c>
      <c r="E52" s="269">
        <f t="shared" si="23"/>
        <v>0</v>
      </c>
      <c r="F52" s="268">
        <v>0</v>
      </c>
      <c r="G52" s="268">
        <v>0</v>
      </c>
      <c r="H52" s="268">
        <v>0</v>
      </c>
      <c r="I52" s="268">
        <v>0</v>
      </c>
      <c r="J52" s="268">
        <v>0</v>
      </c>
      <c r="K52" s="268">
        <v>0</v>
      </c>
      <c r="L52" s="268">
        <v>0</v>
      </c>
      <c r="M52" s="268">
        <v>0</v>
      </c>
      <c r="N52" s="268">
        <v>0</v>
      </c>
      <c r="O52" s="268">
        <v>0</v>
      </c>
      <c r="P52" s="268">
        <v>0</v>
      </c>
      <c r="Q52" s="268">
        <v>0</v>
      </c>
      <c r="R52" s="268">
        <v>0</v>
      </c>
      <c r="S52" s="268">
        <v>0</v>
      </c>
      <c r="T52" s="268">
        <v>0</v>
      </c>
      <c r="U52" s="268">
        <v>0</v>
      </c>
      <c r="V52" s="268">
        <v>0</v>
      </c>
      <c r="W52" s="268">
        <v>0</v>
      </c>
      <c r="X52" s="268">
        <v>0</v>
      </c>
      <c r="Y52" s="268">
        <v>0</v>
      </c>
      <c r="Z52" s="268">
        <v>0</v>
      </c>
      <c r="AA52" s="268">
        <v>0</v>
      </c>
      <c r="AB52" s="268">
        <v>0</v>
      </c>
      <c r="AC52" s="268">
        <v>0</v>
      </c>
      <c r="AD52" s="269">
        <v>0</v>
      </c>
      <c r="AE52" s="374">
        <v>0</v>
      </c>
      <c r="AF52" s="293" t="s">
        <v>51</v>
      </c>
      <c r="AG52" s="292"/>
      <c r="AH52" s="292"/>
      <c r="AI52" s="296"/>
      <c r="AJ52" s="305" t="s">
        <v>51</v>
      </c>
      <c r="AK52" s="267">
        <v>0</v>
      </c>
      <c r="AL52" s="269">
        <v>0</v>
      </c>
      <c r="AM52" s="269">
        <v>0</v>
      </c>
      <c r="AN52" s="269">
        <v>0</v>
      </c>
      <c r="AO52" s="269">
        <v>0</v>
      </c>
      <c r="AP52" s="268">
        <v>0</v>
      </c>
      <c r="AQ52" s="268">
        <v>0</v>
      </c>
      <c r="AR52" s="268">
        <v>0</v>
      </c>
      <c r="AS52" s="268">
        <v>0</v>
      </c>
      <c r="AT52" s="268">
        <v>0</v>
      </c>
      <c r="AU52" s="268">
        <v>0</v>
      </c>
      <c r="AV52" s="268">
        <v>0</v>
      </c>
      <c r="AW52" s="268">
        <v>0</v>
      </c>
      <c r="AX52" s="268">
        <v>0</v>
      </c>
    </row>
    <row r="53" spans="1:50" s="177" customFormat="1" ht="18.75" customHeight="1">
      <c r="A53" s="296"/>
      <c r="B53" s="305" t="s">
        <v>52</v>
      </c>
      <c r="C53" s="267">
        <f>SUM(D53:E53)</f>
        <v>0</v>
      </c>
      <c r="D53" s="269">
        <f t="shared" si="23"/>
        <v>0</v>
      </c>
      <c r="E53" s="269">
        <f t="shared" si="23"/>
        <v>0</v>
      </c>
      <c r="F53" s="268">
        <v>0</v>
      </c>
      <c r="G53" s="268">
        <v>0</v>
      </c>
      <c r="H53" s="268">
        <v>0</v>
      </c>
      <c r="I53" s="268">
        <v>0</v>
      </c>
      <c r="J53" s="268">
        <v>0</v>
      </c>
      <c r="K53" s="268">
        <v>0</v>
      </c>
      <c r="L53" s="268">
        <v>0</v>
      </c>
      <c r="M53" s="268">
        <v>0</v>
      </c>
      <c r="N53" s="268">
        <v>0</v>
      </c>
      <c r="O53" s="268">
        <v>0</v>
      </c>
      <c r="P53" s="268">
        <v>0</v>
      </c>
      <c r="Q53" s="268">
        <v>0</v>
      </c>
      <c r="R53" s="268">
        <v>0</v>
      </c>
      <c r="S53" s="268">
        <v>0</v>
      </c>
      <c r="T53" s="268">
        <v>0</v>
      </c>
      <c r="U53" s="268">
        <v>0</v>
      </c>
      <c r="V53" s="268">
        <v>0</v>
      </c>
      <c r="W53" s="268">
        <v>0</v>
      </c>
      <c r="X53" s="268">
        <v>0</v>
      </c>
      <c r="Y53" s="268">
        <v>0</v>
      </c>
      <c r="Z53" s="268">
        <v>0</v>
      </c>
      <c r="AA53" s="268">
        <v>0</v>
      </c>
      <c r="AB53" s="268">
        <v>0</v>
      </c>
      <c r="AC53" s="268">
        <v>0</v>
      </c>
      <c r="AD53" s="269">
        <v>0</v>
      </c>
      <c r="AE53" s="374">
        <v>0</v>
      </c>
      <c r="AF53" s="293" t="s">
        <v>52</v>
      </c>
      <c r="AG53" s="292"/>
      <c r="AH53" s="292"/>
      <c r="AI53" s="296"/>
      <c r="AJ53" s="305" t="s">
        <v>52</v>
      </c>
      <c r="AK53" s="267">
        <v>0</v>
      </c>
      <c r="AL53" s="269">
        <v>0</v>
      </c>
      <c r="AM53" s="269">
        <v>0</v>
      </c>
      <c r="AN53" s="269">
        <v>0</v>
      </c>
      <c r="AO53" s="269">
        <v>0</v>
      </c>
      <c r="AP53" s="268">
        <v>0</v>
      </c>
      <c r="AQ53" s="268">
        <v>0</v>
      </c>
      <c r="AR53" s="268">
        <v>0</v>
      </c>
      <c r="AS53" s="268">
        <v>0</v>
      </c>
      <c r="AT53" s="268">
        <v>0</v>
      </c>
      <c r="AU53" s="268">
        <v>0</v>
      </c>
      <c r="AV53" s="268">
        <v>0</v>
      </c>
      <c r="AW53" s="268">
        <v>0</v>
      </c>
      <c r="AX53" s="268">
        <v>0</v>
      </c>
    </row>
    <row r="54" spans="1:50" s="178" customFormat="1" ht="22.5" customHeight="1">
      <c r="A54" s="416" t="s">
        <v>220</v>
      </c>
      <c r="B54" s="558"/>
      <c r="C54" s="265">
        <f>SUM(C55:C56)</f>
        <v>105</v>
      </c>
      <c r="D54" s="266">
        <f aca="true" t="shared" si="24" ref="D54:AE54">SUM(D55:D56)</f>
        <v>65</v>
      </c>
      <c r="E54" s="266">
        <f t="shared" si="24"/>
        <v>40</v>
      </c>
      <c r="F54" s="266">
        <f t="shared" si="24"/>
        <v>3</v>
      </c>
      <c r="G54" s="266">
        <f t="shared" si="24"/>
        <v>0</v>
      </c>
      <c r="H54" s="266">
        <f t="shared" si="24"/>
        <v>0</v>
      </c>
      <c r="I54" s="266">
        <f t="shared" si="24"/>
        <v>0</v>
      </c>
      <c r="J54" s="266">
        <f t="shared" si="24"/>
        <v>0</v>
      </c>
      <c r="K54" s="266">
        <f t="shared" si="24"/>
        <v>0</v>
      </c>
      <c r="L54" s="266">
        <f t="shared" si="24"/>
        <v>3</v>
      </c>
      <c r="M54" s="266">
        <f t="shared" si="24"/>
        <v>0</v>
      </c>
      <c r="N54" s="266">
        <f t="shared" si="24"/>
        <v>35</v>
      </c>
      <c r="O54" s="266">
        <f t="shared" si="24"/>
        <v>15</v>
      </c>
      <c r="P54" s="266">
        <f t="shared" si="24"/>
        <v>0</v>
      </c>
      <c r="Q54" s="266">
        <f t="shared" si="24"/>
        <v>0</v>
      </c>
      <c r="R54" s="266">
        <f t="shared" si="24"/>
        <v>1</v>
      </c>
      <c r="S54" s="266">
        <f>SUM(S55:S56)</f>
        <v>0</v>
      </c>
      <c r="T54" s="266">
        <f t="shared" si="24"/>
        <v>5</v>
      </c>
      <c r="U54" s="266">
        <f t="shared" si="24"/>
        <v>2</v>
      </c>
      <c r="V54" s="266">
        <f t="shared" si="24"/>
        <v>5</v>
      </c>
      <c r="W54" s="266">
        <f t="shared" si="24"/>
        <v>6</v>
      </c>
      <c r="X54" s="266">
        <f t="shared" si="24"/>
        <v>0</v>
      </c>
      <c r="Y54" s="266">
        <f t="shared" si="24"/>
        <v>0</v>
      </c>
      <c r="Z54" s="266">
        <f t="shared" si="24"/>
        <v>0</v>
      </c>
      <c r="AA54" s="266">
        <f t="shared" si="24"/>
        <v>0</v>
      </c>
      <c r="AB54" s="266">
        <f t="shared" si="24"/>
        <v>2</v>
      </c>
      <c r="AC54" s="266">
        <f t="shared" si="24"/>
        <v>1</v>
      </c>
      <c r="AD54" s="266">
        <f t="shared" si="24"/>
        <v>1</v>
      </c>
      <c r="AE54" s="373">
        <f t="shared" si="24"/>
        <v>5</v>
      </c>
      <c r="AF54" s="412" t="s">
        <v>220</v>
      </c>
      <c r="AG54" s="413"/>
      <c r="AH54" s="387"/>
      <c r="AI54" s="416" t="s">
        <v>220</v>
      </c>
      <c r="AJ54" s="558"/>
      <c r="AK54" s="266">
        <f aca="true" t="shared" si="25" ref="AK54:AW54">SUM(AK55:AK56)</f>
        <v>2</v>
      </c>
      <c r="AL54" s="266">
        <f t="shared" si="25"/>
        <v>0</v>
      </c>
      <c r="AM54" s="266">
        <f t="shared" si="25"/>
        <v>0</v>
      </c>
      <c r="AN54" s="266">
        <f>SUM(AN55:AN56)</f>
        <v>0</v>
      </c>
      <c r="AO54" s="266">
        <f t="shared" si="25"/>
        <v>1</v>
      </c>
      <c r="AP54" s="266">
        <f t="shared" si="25"/>
        <v>5</v>
      </c>
      <c r="AQ54" s="266">
        <f t="shared" si="25"/>
        <v>2</v>
      </c>
      <c r="AR54" s="266">
        <f t="shared" si="25"/>
        <v>4</v>
      </c>
      <c r="AS54" s="266">
        <f t="shared" si="25"/>
        <v>2</v>
      </c>
      <c r="AT54" s="266">
        <f t="shared" si="25"/>
        <v>0</v>
      </c>
      <c r="AU54" s="266">
        <f t="shared" si="25"/>
        <v>3</v>
      </c>
      <c r="AV54" s="266">
        <f t="shared" si="25"/>
        <v>2</v>
      </c>
      <c r="AW54" s="266">
        <f t="shared" si="25"/>
        <v>0</v>
      </c>
      <c r="AX54" s="266">
        <f>SUM(AX55:AX56)</f>
        <v>0</v>
      </c>
    </row>
    <row r="55" spans="1:50" s="177" customFormat="1" ht="18.75" customHeight="1">
      <c r="A55" s="296"/>
      <c r="B55" s="305" t="s">
        <v>53</v>
      </c>
      <c r="C55" s="267">
        <f>SUM(D55:E55)</f>
        <v>55</v>
      </c>
      <c r="D55" s="269">
        <f>F55+H55+J55+L55+N55+P55+R55+T55+V55+X55+Z55+AB55+AD55+AK55+AM55+AO55+AQ55+AS55+AU55+AW55</f>
        <v>38</v>
      </c>
      <c r="E55" s="269">
        <f>G55+I55+K55+M55+O55+Q55+S55+U55+W55+Y55+AA55+AC55+AE55+AL55+AN55+AP55+AR55+AT55+AV55+AX55</f>
        <v>17</v>
      </c>
      <c r="F55" s="268">
        <v>3</v>
      </c>
      <c r="G55" s="268">
        <v>0</v>
      </c>
      <c r="H55" s="268">
        <v>0</v>
      </c>
      <c r="I55" s="268">
        <v>0</v>
      </c>
      <c r="J55" s="268">
        <v>0</v>
      </c>
      <c r="K55" s="268">
        <v>0</v>
      </c>
      <c r="L55" s="268">
        <v>2</v>
      </c>
      <c r="M55" s="268">
        <v>0</v>
      </c>
      <c r="N55" s="268">
        <v>18</v>
      </c>
      <c r="O55" s="268">
        <v>7</v>
      </c>
      <c r="P55" s="268">
        <v>0</v>
      </c>
      <c r="Q55" s="268">
        <v>0</v>
      </c>
      <c r="R55" s="268">
        <v>0</v>
      </c>
      <c r="S55" s="268">
        <v>0</v>
      </c>
      <c r="T55" s="268">
        <v>4</v>
      </c>
      <c r="U55" s="268">
        <v>1</v>
      </c>
      <c r="V55" s="268">
        <v>3</v>
      </c>
      <c r="W55" s="268">
        <v>3</v>
      </c>
      <c r="X55" s="268">
        <v>0</v>
      </c>
      <c r="Y55" s="268">
        <v>0</v>
      </c>
      <c r="Z55" s="268">
        <v>0</v>
      </c>
      <c r="AA55" s="268">
        <v>0</v>
      </c>
      <c r="AB55" s="268">
        <v>2</v>
      </c>
      <c r="AC55" s="268">
        <v>1</v>
      </c>
      <c r="AD55" s="269">
        <v>1</v>
      </c>
      <c r="AE55" s="374">
        <v>1</v>
      </c>
      <c r="AF55" s="293" t="s">
        <v>53</v>
      </c>
      <c r="AG55" s="292"/>
      <c r="AH55" s="292"/>
      <c r="AI55" s="296"/>
      <c r="AJ55" s="305" t="s">
        <v>53</v>
      </c>
      <c r="AK55" s="267">
        <v>1</v>
      </c>
      <c r="AL55" s="269">
        <v>0</v>
      </c>
      <c r="AM55" s="269">
        <v>0</v>
      </c>
      <c r="AN55" s="269">
        <v>0</v>
      </c>
      <c r="AO55" s="269">
        <v>1</v>
      </c>
      <c r="AP55" s="268">
        <v>2</v>
      </c>
      <c r="AQ55" s="268">
        <v>1</v>
      </c>
      <c r="AR55" s="268">
        <v>1</v>
      </c>
      <c r="AS55" s="268">
        <v>1</v>
      </c>
      <c r="AT55" s="268">
        <v>0</v>
      </c>
      <c r="AU55" s="268">
        <v>1</v>
      </c>
      <c r="AV55" s="268">
        <v>1</v>
      </c>
      <c r="AW55" s="268">
        <v>0</v>
      </c>
      <c r="AX55" s="268">
        <v>0</v>
      </c>
    </row>
    <row r="56" spans="1:50" s="179" customFormat="1" ht="18.75" customHeight="1">
      <c r="A56" s="296"/>
      <c r="B56" s="305" t="s">
        <v>68</v>
      </c>
      <c r="C56" s="267">
        <f>SUM(D56:E56)</f>
        <v>50</v>
      </c>
      <c r="D56" s="269">
        <f>F56+H56+J56+L56+N56+P56+R56+T56+V56+X56+Z56+AB56+AD56+AK56+AM56+AO56+AQ56+AS56+AU56+AW56</f>
        <v>27</v>
      </c>
      <c r="E56" s="269">
        <f>G56+I56+K56+M56+O56+Q56+S56+U56+W56+Y56+AA56+AC56+AE56+AL56+AN56+AP56+AR56+AT56+AV56+AX56</f>
        <v>23</v>
      </c>
      <c r="F56" s="268">
        <v>0</v>
      </c>
      <c r="G56" s="268">
        <v>0</v>
      </c>
      <c r="H56" s="268">
        <v>0</v>
      </c>
      <c r="I56" s="268">
        <v>0</v>
      </c>
      <c r="J56" s="268">
        <v>0</v>
      </c>
      <c r="K56" s="268">
        <v>0</v>
      </c>
      <c r="L56" s="268">
        <v>1</v>
      </c>
      <c r="M56" s="268">
        <v>0</v>
      </c>
      <c r="N56" s="268">
        <v>17</v>
      </c>
      <c r="O56" s="268">
        <v>8</v>
      </c>
      <c r="P56" s="268">
        <v>0</v>
      </c>
      <c r="Q56" s="268">
        <v>0</v>
      </c>
      <c r="R56" s="268">
        <v>1</v>
      </c>
      <c r="S56" s="268">
        <v>0</v>
      </c>
      <c r="T56" s="268">
        <v>1</v>
      </c>
      <c r="U56" s="268">
        <v>1</v>
      </c>
      <c r="V56" s="268">
        <v>2</v>
      </c>
      <c r="W56" s="268">
        <v>3</v>
      </c>
      <c r="X56" s="268">
        <v>0</v>
      </c>
      <c r="Y56" s="268">
        <v>0</v>
      </c>
      <c r="Z56" s="268">
        <v>0</v>
      </c>
      <c r="AA56" s="268">
        <v>0</v>
      </c>
      <c r="AB56" s="268">
        <v>0</v>
      </c>
      <c r="AC56" s="268">
        <v>0</v>
      </c>
      <c r="AD56" s="269">
        <v>0</v>
      </c>
      <c r="AE56" s="374">
        <v>4</v>
      </c>
      <c r="AF56" s="293" t="s">
        <v>68</v>
      </c>
      <c r="AG56" s="292"/>
      <c r="AH56" s="292"/>
      <c r="AI56" s="296"/>
      <c r="AJ56" s="305" t="s">
        <v>68</v>
      </c>
      <c r="AK56" s="267">
        <v>1</v>
      </c>
      <c r="AL56" s="269">
        <v>0</v>
      </c>
      <c r="AM56" s="269">
        <v>0</v>
      </c>
      <c r="AN56" s="269">
        <v>0</v>
      </c>
      <c r="AO56" s="269">
        <v>0</v>
      </c>
      <c r="AP56" s="268">
        <v>3</v>
      </c>
      <c r="AQ56" s="268">
        <v>1</v>
      </c>
      <c r="AR56" s="268">
        <v>3</v>
      </c>
      <c r="AS56" s="268">
        <v>1</v>
      </c>
      <c r="AT56" s="268">
        <v>0</v>
      </c>
      <c r="AU56" s="268">
        <v>2</v>
      </c>
      <c r="AV56" s="268">
        <v>1</v>
      </c>
      <c r="AW56" s="268">
        <v>0</v>
      </c>
      <c r="AX56" s="268">
        <v>0</v>
      </c>
    </row>
    <row r="57" spans="1:50" s="176" customFormat="1" ht="22.5" customHeight="1">
      <c r="A57" s="416" t="s">
        <v>221</v>
      </c>
      <c r="B57" s="424"/>
      <c r="C57" s="265">
        <f>SUM(C58:C59)</f>
        <v>192</v>
      </c>
      <c r="D57" s="266">
        <f aca="true" t="shared" si="26" ref="D57:AE57">SUM(D58:D59)</f>
        <v>104</v>
      </c>
      <c r="E57" s="266">
        <f t="shared" si="26"/>
        <v>88</v>
      </c>
      <c r="F57" s="266">
        <f t="shared" si="26"/>
        <v>2</v>
      </c>
      <c r="G57" s="266">
        <f t="shared" si="26"/>
        <v>1</v>
      </c>
      <c r="H57" s="266">
        <f t="shared" si="26"/>
        <v>0</v>
      </c>
      <c r="I57" s="266">
        <f t="shared" si="26"/>
        <v>0</v>
      </c>
      <c r="J57" s="266">
        <f t="shared" si="26"/>
        <v>0</v>
      </c>
      <c r="K57" s="266">
        <f t="shared" si="26"/>
        <v>0</v>
      </c>
      <c r="L57" s="266">
        <f t="shared" si="26"/>
        <v>13</v>
      </c>
      <c r="M57" s="266">
        <f t="shared" si="26"/>
        <v>0</v>
      </c>
      <c r="N57" s="266">
        <f t="shared" si="26"/>
        <v>57</v>
      </c>
      <c r="O57" s="266">
        <f t="shared" si="26"/>
        <v>36</v>
      </c>
      <c r="P57" s="266">
        <f t="shared" si="26"/>
        <v>0</v>
      </c>
      <c r="Q57" s="266">
        <f t="shared" si="26"/>
        <v>0</v>
      </c>
      <c r="R57" s="266">
        <f t="shared" si="26"/>
        <v>0</v>
      </c>
      <c r="S57" s="266">
        <f>SUM(S58:S59)</f>
        <v>2</v>
      </c>
      <c r="T57" s="266">
        <f t="shared" si="26"/>
        <v>0</v>
      </c>
      <c r="U57" s="266">
        <f t="shared" si="26"/>
        <v>0</v>
      </c>
      <c r="V57" s="266">
        <f t="shared" si="26"/>
        <v>12</v>
      </c>
      <c r="W57" s="266">
        <f t="shared" si="26"/>
        <v>13</v>
      </c>
      <c r="X57" s="266">
        <f t="shared" si="26"/>
        <v>0</v>
      </c>
      <c r="Y57" s="266">
        <f t="shared" si="26"/>
        <v>0</v>
      </c>
      <c r="Z57" s="266">
        <f t="shared" si="26"/>
        <v>0</v>
      </c>
      <c r="AA57" s="266">
        <f t="shared" si="26"/>
        <v>0</v>
      </c>
      <c r="AB57" s="266">
        <f t="shared" si="26"/>
        <v>0</v>
      </c>
      <c r="AC57" s="266">
        <f t="shared" si="26"/>
        <v>0</v>
      </c>
      <c r="AD57" s="266">
        <f t="shared" si="26"/>
        <v>3</v>
      </c>
      <c r="AE57" s="373">
        <f t="shared" si="26"/>
        <v>11</v>
      </c>
      <c r="AF57" s="412" t="s">
        <v>221</v>
      </c>
      <c r="AG57" s="418"/>
      <c r="AH57" s="386"/>
      <c r="AI57" s="416" t="s">
        <v>221</v>
      </c>
      <c r="AJ57" s="558"/>
      <c r="AK57" s="266">
        <f aca="true" t="shared" si="27" ref="AK57:AW57">SUM(AK58:AK59)</f>
        <v>0</v>
      </c>
      <c r="AL57" s="266">
        <f t="shared" si="27"/>
        <v>7</v>
      </c>
      <c r="AM57" s="266">
        <f t="shared" si="27"/>
        <v>0</v>
      </c>
      <c r="AN57" s="266">
        <f>SUM(AN58:AN59)</f>
        <v>0</v>
      </c>
      <c r="AO57" s="266">
        <f t="shared" si="27"/>
        <v>3</v>
      </c>
      <c r="AP57" s="266">
        <f t="shared" si="27"/>
        <v>14</v>
      </c>
      <c r="AQ57" s="266">
        <f t="shared" si="27"/>
        <v>4</v>
      </c>
      <c r="AR57" s="266">
        <f t="shared" si="27"/>
        <v>2</v>
      </c>
      <c r="AS57" s="266">
        <f t="shared" si="27"/>
        <v>2</v>
      </c>
      <c r="AT57" s="266">
        <f t="shared" si="27"/>
        <v>0</v>
      </c>
      <c r="AU57" s="266">
        <f t="shared" si="27"/>
        <v>8</v>
      </c>
      <c r="AV57" s="266">
        <f t="shared" si="27"/>
        <v>2</v>
      </c>
      <c r="AW57" s="266">
        <f t="shared" si="27"/>
        <v>0</v>
      </c>
      <c r="AX57" s="266">
        <f>SUM(AX58:AX59)</f>
        <v>0</v>
      </c>
    </row>
    <row r="58" spans="1:50" s="177" customFormat="1" ht="18.75" customHeight="1">
      <c r="A58" s="297"/>
      <c r="B58" s="305" t="s">
        <v>54</v>
      </c>
      <c r="C58" s="267">
        <f>SUM(D58:E58)</f>
        <v>73</v>
      </c>
      <c r="D58" s="269">
        <f>F58+H58+J58+L58+N58+P58+R58+T58+V58+X58+Z58+AB58+AD58+AK58+AM58+AO58+AQ58+AS58+AU58+AW58</f>
        <v>35</v>
      </c>
      <c r="E58" s="269">
        <f>G58+I58+K58+M58+O58+Q58+S58+U58+W58+Y58+AA58+AC58+AE58+AL58+AN58+AP58+AR58+AT58+AV58+AX58</f>
        <v>38</v>
      </c>
      <c r="F58" s="268">
        <v>0</v>
      </c>
      <c r="G58" s="268">
        <v>0</v>
      </c>
      <c r="H58" s="268">
        <v>0</v>
      </c>
      <c r="I58" s="268">
        <v>0</v>
      </c>
      <c r="J58" s="268">
        <v>0</v>
      </c>
      <c r="K58" s="268">
        <v>0</v>
      </c>
      <c r="L58" s="268">
        <v>3</v>
      </c>
      <c r="M58" s="268">
        <v>0</v>
      </c>
      <c r="N58" s="268">
        <v>25</v>
      </c>
      <c r="O58" s="268">
        <v>15</v>
      </c>
      <c r="P58" s="268">
        <v>0</v>
      </c>
      <c r="Q58" s="268">
        <v>0</v>
      </c>
      <c r="R58" s="268">
        <v>0</v>
      </c>
      <c r="S58" s="268">
        <v>2</v>
      </c>
      <c r="T58" s="268">
        <v>0</v>
      </c>
      <c r="U58" s="268">
        <v>0</v>
      </c>
      <c r="V58" s="268">
        <v>5</v>
      </c>
      <c r="W58" s="268">
        <v>8</v>
      </c>
      <c r="X58" s="268">
        <v>0</v>
      </c>
      <c r="Y58" s="268">
        <v>0</v>
      </c>
      <c r="Z58" s="268">
        <v>0</v>
      </c>
      <c r="AA58" s="268">
        <v>0</v>
      </c>
      <c r="AB58" s="268">
        <v>0</v>
      </c>
      <c r="AC58" s="268">
        <v>0</v>
      </c>
      <c r="AD58" s="269">
        <v>1</v>
      </c>
      <c r="AE58" s="374">
        <v>3</v>
      </c>
      <c r="AF58" s="293" t="s">
        <v>54</v>
      </c>
      <c r="AG58" s="292"/>
      <c r="AH58" s="292"/>
      <c r="AI58" s="297"/>
      <c r="AJ58" s="305" t="s">
        <v>54</v>
      </c>
      <c r="AK58" s="267">
        <v>0</v>
      </c>
      <c r="AL58" s="269">
        <v>5</v>
      </c>
      <c r="AM58" s="269">
        <v>0</v>
      </c>
      <c r="AN58" s="269">
        <v>0</v>
      </c>
      <c r="AO58" s="269">
        <v>0</v>
      </c>
      <c r="AP58" s="268">
        <v>4</v>
      </c>
      <c r="AQ58" s="268">
        <v>1</v>
      </c>
      <c r="AR58" s="268">
        <v>1</v>
      </c>
      <c r="AS58" s="268">
        <v>0</v>
      </c>
      <c r="AT58" s="268">
        <v>0</v>
      </c>
      <c r="AU58" s="268">
        <v>0</v>
      </c>
      <c r="AV58" s="268">
        <v>0</v>
      </c>
      <c r="AW58" s="268">
        <v>0</v>
      </c>
      <c r="AX58" s="268">
        <v>0</v>
      </c>
    </row>
    <row r="59" spans="1:50" s="177" customFormat="1" ht="18.75" customHeight="1">
      <c r="A59" s="297"/>
      <c r="B59" s="305" t="s">
        <v>209</v>
      </c>
      <c r="C59" s="267">
        <f>SUM(D59:E59)</f>
        <v>119</v>
      </c>
      <c r="D59" s="269">
        <f>F59+H59+J59+L59+N59+P59+R59+T59+V59+X59+Z59+AB59+AD59+AK59+AM59+AO59+AQ59+AS59+AU59+AW59</f>
        <v>69</v>
      </c>
      <c r="E59" s="269">
        <f>G59+I59+K59+M59+O59+Q59+S59+U59+W59+Y59+AA59+AC59+AE59+AL59+AN59+AP59+AR59+AT59+AV59+AX59</f>
        <v>50</v>
      </c>
      <c r="F59" s="268">
        <v>2</v>
      </c>
      <c r="G59" s="268">
        <v>1</v>
      </c>
      <c r="H59" s="268">
        <v>0</v>
      </c>
      <c r="I59" s="268">
        <v>0</v>
      </c>
      <c r="J59" s="268">
        <v>0</v>
      </c>
      <c r="K59" s="268">
        <v>0</v>
      </c>
      <c r="L59" s="268">
        <v>10</v>
      </c>
      <c r="M59" s="268">
        <v>0</v>
      </c>
      <c r="N59" s="268">
        <v>32</v>
      </c>
      <c r="O59" s="268">
        <v>21</v>
      </c>
      <c r="P59" s="268">
        <v>0</v>
      </c>
      <c r="Q59" s="268">
        <v>0</v>
      </c>
      <c r="R59" s="268">
        <v>0</v>
      </c>
      <c r="S59" s="268">
        <v>0</v>
      </c>
      <c r="T59" s="268">
        <v>0</v>
      </c>
      <c r="U59" s="268">
        <v>0</v>
      </c>
      <c r="V59" s="268">
        <v>7</v>
      </c>
      <c r="W59" s="268">
        <v>5</v>
      </c>
      <c r="X59" s="268">
        <v>0</v>
      </c>
      <c r="Y59" s="268">
        <v>0</v>
      </c>
      <c r="Z59" s="268">
        <v>0</v>
      </c>
      <c r="AA59" s="268">
        <v>0</v>
      </c>
      <c r="AB59" s="268">
        <v>0</v>
      </c>
      <c r="AC59" s="268">
        <v>0</v>
      </c>
      <c r="AD59" s="269">
        <v>2</v>
      </c>
      <c r="AE59" s="374">
        <v>8</v>
      </c>
      <c r="AF59" s="293" t="s">
        <v>209</v>
      </c>
      <c r="AG59" s="292"/>
      <c r="AH59" s="292"/>
      <c r="AI59" s="297"/>
      <c r="AJ59" s="305" t="s">
        <v>211</v>
      </c>
      <c r="AK59" s="267">
        <v>0</v>
      </c>
      <c r="AL59" s="269">
        <v>2</v>
      </c>
      <c r="AM59" s="269">
        <v>0</v>
      </c>
      <c r="AN59" s="269">
        <v>0</v>
      </c>
      <c r="AO59" s="269">
        <v>3</v>
      </c>
      <c r="AP59" s="268">
        <v>10</v>
      </c>
      <c r="AQ59" s="268">
        <v>3</v>
      </c>
      <c r="AR59" s="268">
        <v>1</v>
      </c>
      <c r="AS59" s="268">
        <v>2</v>
      </c>
      <c r="AT59" s="268">
        <v>0</v>
      </c>
      <c r="AU59" s="268">
        <v>8</v>
      </c>
      <c r="AV59" s="268">
        <v>2</v>
      </c>
      <c r="AW59" s="268">
        <v>0</v>
      </c>
      <c r="AX59" s="268">
        <v>0</v>
      </c>
    </row>
    <row r="60" spans="1:50" s="176" customFormat="1" ht="22.5" customHeight="1">
      <c r="A60" s="416" t="s">
        <v>222</v>
      </c>
      <c r="B60" s="558"/>
      <c r="C60" s="265">
        <f>C61</f>
        <v>0</v>
      </c>
      <c r="D60" s="266">
        <f aca="true" t="shared" si="28" ref="D60:AE60">D61</f>
        <v>0</v>
      </c>
      <c r="E60" s="266">
        <f t="shared" si="28"/>
        <v>0</v>
      </c>
      <c r="F60" s="266">
        <f t="shared" si="28"/>
        <v>0</v>
      </c>
      <c r="G60" s="266">
        <f t="shared" si="28"/>
        <v>0</v>
      </c>
      <c r="H60" s="266">
        <f t="shared" si="28"/>
        <v>0</v>
      </c>
      <c r="I60" s="266">
        <f t="shared" si="28"/>
        <v>0</v>
      </c>
      <c r="J60" s="266">
        <f t="shared" si="28"/>
        <v>0</v>
      </c>
      <c r="K60" s="266">
        <f t="shared" si="28"/>
        <v>0</v>
      </c>
      <c r="L60" s="266">
        <f t="shared" si="28"/>
        <v>0</v>
      </c>
      <c r="M60" s="266">
        <f t="shared" si="28"/>
        <v>0</v>
      </c>
      <c r="N60" s="266">
        <f t="shared" si="28"/>
        <v>0</v>
      </c>
      <c r="O60" s="266">
        <f t="shared" si="28"/>
        <v>0</v>
      </c>
      <c r="P60" s="266">
        <f t="shared" si="28"/>
        <v>0</v>
      </c>
      <c r="Q60" s="266">
        <f t="shared" si="28"/>
        <v>0</v>
      </c>
      <c r="R60" s="266">
        <f t="shared" si="28"/>
        <v>0</v>
      </c>
      <c r="S60" s="266">
        <f t="shared" si="28"/>
        <v>0</v>
      </c>
      <c r="T60" s="266">
        <f t="shared" si="28"/>
        <v>0</v>
      </c>
      <c r="U60" s="266">
        <f t="shared" si="28"/>
        <v>0</v>
      </c>
      <c r="V60" s="266">
        <f t="shared" si="28"/>
        <v>0</v>
      </c>
      <c r="W60" s="266">
        <f t="shared" si="28"/>
        <v>0</v>
      </c>
      <c r="X60" s="266">
        <f t="shared" si="28"/>
        <v>0</v>
      </c>
      <c r="Y60" s="266">
        <f t="shared" si="28"/>
        <v>0</v>
      </c>
      <c r="Z60" s="266">
        <f t="shared" si="28"/>
        <v>0</v>
      </c>
      <c r="AA60" s="266">
        <f t="shared" si="28"/>
        <v>0</v>
      </c>
      <c r="AB60" s="266">
        <f t="shared" si="28"/>
        <v>0</v>
      </c>
      <c r="AC60" s="266">
        <f t="shared" si="28"/>
        <v>0</v>
      </c>
      <c r="AD60" s="266">
        <f t="shared" si="28"/>
        <v>0</v>
      </c>
      <c r="AE60" s="373">
        <f t="shared" si="28"/>
        <v>0</v>
      </c>
      <c r="AF60" s="412" t="s">
        <v>222</v>
      </c>
      <c r="AG60" s="413"/>
      <c r="AH60" s="387"/>
      <c r="AI60" s="416" t="s">
        <v>222</v>
      </c>
      <c r="AJ60" s="558"/>
      <c r="AK60" s="266">
        <f aca="true" t="shared" si="29" ref="AK60:AX60">AK61</f>
        <v>0</v>
      </c>
      <c r="AL60" s="266">
        <f t="shared" si="29"/>
        <v>0</v>
      </c>
      <c r="AM60" s="266">
        <f t="shared" si="29"/>
        <v>0</v>
      </c>
      <c r="AN60" s="266">
        <f t="shared" si="29"/>
        <v>0</v>
      </c>
      <c r="AO60" s="266">
        <f t="shared" si="29"/>
        <v>0</v>
      </c>
      <c r="AP60" s="266">
        <f t="shared" si="29"/>
        <v>0</v>
      </c>
      <c r="AQ60" s="266">
        <f t="shared" si="29"/>
        <v>0</v>
      </c>
      <c r="AR60" s="266">
        <f t="shared" si="29"/>
        <v>0</v>
      </c>
      <c r="AS60" s="266">
        <f t="shared" si="29"/>
        <v>0</v>
      </c>
      <c r="AT60" s="266">
        <f t="shared" si="29"/>
        <v>0</v>
      </c>
      <c r="AU60" s="266">
        <f t="shared" si="29"/>
        <v>0</v>
      </c>
      <c r="AV60" s="266">
        <f t="shared" si="29"/>
        <v>0</v>
      </c>
      <c r="AW60" s="266">
        <f t="shared" si="29"/>
        <v>0</v>
      </c>
      <c r="AX60" s="266">
        <f t="shared" si="29"/>
        <v>0</v>
      </c>
    </row>
    <row r="61" spans="1:50" s="177" customFormat="1" ht="18.75" customHeight="1">
      <c r="A61" s="297"/>
      <c r="B61" s="305" t="s">
        <v>55</v>
      </c>
      <c r="C61" s="267">
        <f>SUM(D61:E61)</f>
        <v>0</v>
      </c>
      <c r="D61" s="269">
        <f>F61+H61+J61+L61+N61+P61+R61+T61+V61+X61+Z61+AB61+AD61+AK61+AM61+AO61+AQ61+AS61+AU61+AW61</f>
        <v>0</v>
      </c>
      <c r="E61" s="269">
        <f>G61+I61+K61+M61+O61+Q61+S61+U61+W61+Y61+AA61+AC61+AE61+AL61+AN61+AP61+AR61+AT61+AV61+AX61</f>
        <v>0</v>
      </c>
      <c r="F61" s="268">
        <v>0</v>
      </c>
      <c r="G61" s="268">
        <v>0</v>
      </c>
      <c r="H61" s="268">
        <v>0</v>
      </c>
      <c r="I61" s="268">
        <v>0</v>
      </c>
      <c r="J61" s="268">
        <v>0</v>
      </c>
      <c r="K61" s="268">
        <v>0</v>
      </c>
      <c r="L61" s="268">
        <v>0</v>
      </c>
      <c r="M61" s="268">
        <v>0</v>
      </c>
      <c r="N61" s="268">
        <v>0</v>
      </c>
      <c r="O61" s="268">
        <v>0</v>
      </c>
      <c r="P61" s="268">
        <v>0</v>
      </c>
      <c r="Q61" s="268">
        <v>0</v>
      </c>
      <c r="R61" s="268">
        <v>0</v>
      </c>
      <c r="S61" s="268">
        <v>0</v>
      </c>
      <c r="T61" s="268">
        <v>0</v>
      </c>
      <c r="U61" s="268">
        <v>0</v>
      </c>
      <c r="V61" s="268">
        <v>0</v>
      </c>
      <c r="W61" s="268">
        <v>0</v>
      </c>
      <c r="X61" s="268">
        <v>0</v>
      </c>
      <c r="Y61" s="268">
        <v>0</v>
      </c>
      <c r="Z61" s="268">
        <v>0</v>
      </c>
      <c r="AA61" s="268">
        <v>0</v>
      </c>
      <c r="AB61" s="268">
        <v>0</v>
      </c>
      <c r="AC61" s="268">
        <v>0</v>
      </c>
      <c r="AD61" s="269">
        <v>0</v>
      </c>
      <c r="AE61" s="374">
        <v>0</v>
      </c>
      <c r="AF61" s="293" t="s">
        <v>55</v>
      </c>
      <c r="AG61" s="292"/>
      <c r="AH61" s="292"/>
      <c r="AI61" s="297"/>
      <c r="AJ61" s="305" t="s">
        <v>55</v>
      </c>
      <c r="AK61" s="267">
        <v>0</v>
      </c>
      <c r="AL61" s="269">
        <v>0</v>
      </c>
      <c r="AM61" s="269">
        <v>0</v>
      </c>
      <c r="AN61" s="269">
        <v>0</v>
      </c>
      <c r="AO61" s="269">
        <v>0</v>
      </c>
      <c r="AP61" s="268">
        <v>0</v>
      </c>
      <c r="AQ61" s="268">
        <v>0</v>
      </c>
      <c r="AR61" s="268">
        <v>0</v>
      </c>
      <c r="AS61" s="268">
        <v>0</v>
      </c>
      <c r="AT61" s="268">
        <v>0</v>
      </c>
      <c r="AU61" s="268">
        <v>0</v>
      </c>
      <c r="AV61" s="268">
        <v>0</v>
      </c>
      <c r="AW61" s="268">
        <v>0</v>
      </c>
      <c r="AX61" s="268">
        <v>0</v>
      </c>
    </row>
    <row r="62" spans="1:50" s="178" customFormat="1" ht="22.5" customHeight="1">
      <c r="A62" s="416" t="s">
        <v>223</v>
      </c>
      <c r="B62" s="424"/>
      <c r="C62" s="265">
        <f>C63</f>
        <v>29</v>
      </c>
      <c r="D62" s="266">
        <f aca="true" t="shared" si="30" ref="D62:AE62">D63</f>
        <v>21</v>
      </c>
      <c r="E62" s="266">
        <f t="shared" si="30"/>
        <v>8</v>
      </c>
      <c r="F62" s="266">
        <f t="shared" si="30"/>
        <v>0</v>
      </c>
      <c r="G62" s="266">
        <f t="shared" si="30"/>
        <v>0</v>
      </c>
      <c r="H62" s="266">
        <f t="shared" si="30"/>
        <v>3</v>
      </c>
      <c r="I62" s="266">
        <f t="shared" si="30"/>
        <v>1</v>
      </c>
      <c r="J62" s="266">
        <f t="shared" si="30"/>
        <v>0</v>
      </c>
      <c r="K62" s="266">
        <f t="shared" si="30"/>
        <v>0</v>
      </c>
      <c r="L62" s="266">
        <f t="shared" si="30"/>
        <v>0</v>
      </c>
      <c r="M62" s="266">
        <f t="shared" si="30"/>
        <v>0</v>
      </c>
      <c r="N62" s="266">
        <f t="shared" si="30"/>
        <v>7</v>
      </c>
      <c r="O62" s="266">
        <f t="shared" si="30"/>
        <v>2</v>
      </c>
      <c r="P62" s="266">
        <f t="shared" si="30"/>
        <v>0</v>
      </c>
      <c r="Q62" s="266">
        <f t="shared" si="30"/>
        <v>0</v>
      </c>
      <c r="R62" s="266">
        <f t="shared" si="30"/>
        <v>0</v>
      </c>
      <c r="S62" s="266">
        <f t="shared" si="30"/>
        <v>0</v>
      </c>
      <c r="T62" s="266">
        <f t="shared" si="30"/>
        <v>1</v>
      </c>
      <c r="U62" s="266">
        <f t="shared" si="30"/>
        <v>0</v>
      </c>
      <c r="V62" s="266">
        <f t="shared" si="30"/>
        <v>2</v>
      </c>
      <c r="W62" s="266">
        <f t="shared" si="30"/>
        <v>0</v>
      </c>
      <c r="X62" s="266">
        <f t="shared" si="30"/>
        <v>0</v>
      </c>
      <c r="Y62" s="266">
        <f t="shared" si="30"/>
        <v>0</v>
      </c>
      <c r="Z62" s="266">
        <f t="shared" si="30"/>
        <v>0</v>
      </c>
      <c r="AA62" s="266">
        <f t="shared" si="30"/>
        <v>0</v>
      </c>
      <c r="AB62" s="266">
        <f t="shared" si="30"/>
        <v>0</v>
      </c>
      <c r="AC62" s="266">
        <f t="shared" si="30"/>
        <v>0</v>
      </c>
      <c r="AD62" s="266">
        <f t="shared" si="30"/>
        <v>1</v>
      </c>
      <c r="AE62" s="373">
        <f t="shared" si="30"/>
        <v>4</v>
      </c>
      <c r="AF62" s="412" t="s">
        <v>223</v>
      </c>
      <c r="AG62" s="418"/>
      <c r="AH62" s="386"/>
      <c r="AI62" s="416" t="s">
        <v>223</v>
      </c>
      <c r="AJ62" s="558"/>
      <c r="AK62" s="266">
        <f aca="true" t="shared" si="31" ref="AK62:AX62">AK63</f>
        <v>0</v>
      </c>
      <c r="AL62" s="266">
        <f t="shared" si="31"/>
        <v>0</v>
      </c>
      <c r="AM62" s="266">
        <f t="shared" si="31"/>
        <v>0</v>
      </c>
      <c r="AN62" s="266">
        <f t="shared" si="31"/>
        <v>0</v>
      </c>
      <c r="AO62" s="266">
        <f t="shared" si="31"/>
        <v>2</v>
      </c>
      <c r="AP62" s="266">
        <f t="shared" si="31"/>
        <v>0</v>
      </c>
      <c r="AQ62" s="266">
        <f t="shared" si="31"/>
        <v>0</v>
      </c>
      <c r="AR62" s="266">
        <f t="shared" si="31"/>
        <v>1</v>
      </c>
      <c r="AS62" s="266">
        <f t="shared" si="31"/>
        <v>2</v>
      </c>
      <c r="AT62" s="266">
        <f t="shared" si="31"/>
        <v>0</v>
      </c>
      <c r="AU62" s="266">
        <f t="shared" si="31"/>
        <v>3</v>
      </c>
      <c r="AV62" s="266">
        <f t="shared" si="31"/>
        <v>0</v>
      </c>
      <c r="AW62" s="266">
        <f t="shared" si="31"/>
        <v>0</v>
      </c>
      <c r="AX62" s="266">
        <f t="shared" si="31"/>
        <v>0</v>
      </c>
    </row>
    <row r="63" spans="1:50" s="179" customFormat="1" ht="18.75" customHeight="1">
      <c r="A63" s="297"/>
      <c r="B63" s="305" t="s">
        <v>210</v>
      </c>
      <c r="C63" s="267">
        <f>SUM(D63:E63)</f>
        <v>29</v>
      </c>
      <c r="D63" s="269">
        <f>F63+H63+J63+L63+N63+P63+R63+T63+V63+X63+Z63+AB63+AD63+AK63+AM63+AO63+AQ63+AS63+AU63+AW63</f>
        <v>21</v>
      </c>
      <c r="E63" s="269">
        <f>G63+I63+K63+M63+O63+Q63+S63+U63+W63+Y63+AA63+AC63+AE63+AL63+AN63+AP63+AR63+AT63+AV63+AX63</f>
        <v>8</v>
      </c>
      <c r="F63" s="268">
        <v>0</v>
      </c>
      <c r="G63" s="268">
        <v>0</v>
      </c>
      <c r="H63" s="268">
        <v>3</v>
      </c>
      <c r="I63" s="268">
        <v>1</v>
      </c>
      <c r="J63" s="268">
        <v>0</v>
      </c>
      <c r="K63" s="268">
        <v>0</v>
      </c>
      <c r="L63" s="268">
        <v>0</v>
      </c>
      <c r="M63" s="268">
        <v>0</v>
      </c>
      <c r="N63" s="268">
        <v>7</v>
      </c>
      <c r="O63" s="268">
        <v>2</v>
      </c>
      <c r="P63" s="268">
        <v>0</v>
      </c>
      <c r="Q63" s="268">
        <v>0</v>
      </c>
      <c r="R63" s="268">
        <v>0</v>
      </c>
      <c r="S63" s="268">
        <v>0</v>
      </c>
      <c r="T63" s="268">
        <v>1</v>
      </c>
      <c r="U63" s="268">
        <v>0</v>
      </c>
      <c r="V63" s="268">
        <v>2</v>
      </c>
      <c r="W63" s="268">
        <v>0</v>
      </c>
      <c r="X63" s="268">
        <v>0</v>
      </c>
      <c r="Y63" s="268">
        <v>0</v>
      </c>
      <c r="Z63" s="268">
        <v>0</v>
      </c>
      <c r="AA63" s="268">
        <v>0</v>
      </c>
      <c r="AB63" s="268">
        <v>0</v>
      </c>
      <c r="AC63" s="268">
        <v>0</v>
      </c>
      <c r="AD63" s="269">
        <v>1</v>
      </c>
      <c r="AE63" s="374">
        <v>4</v>
      </c>
      <c r="AF63" s="293" t="s">
        <v>210</v>
      </c>
      <c r="AG63" s="292"/>
      <c r="AH63" s="292"/>
      <c r="AI63" s="297"/>
      <c r="AJ63" s="305" t="s">
        <v>210</v>
      </c>
      <c r="AK63" s="269">
        <v>0</v>
      </c>
      <c r="AL63" s="269">
        <v>0</v>
      </c>
      <c r="AM63" s="269">
        <v>0</v>
      </c>
      <c r="AN63" s="269">
        <v>0</v>
      </c>
      <c r="AO63" s="269">
        <v>2</v>
      </c>
      <c r="AP63" s="268">
        <v>0</v>
      </c>
      <c r="AQ63" s="268">
        <v>0</v>
      </c>
      <c r="AR63" s="268">
        <v>1</v>
      </c>
      <c r="AS63" s="268">
        <v>2</v>
      </c>
      <c r="AT63" s="268">
        <v>0</v>
      </c>
      <c r="AU63" s="268">
        <v>3</v>
      </c>
      <c r="AV63" s="268">
        <v>0</v>
      </c>
      <c r="AW63" s="268">
        <v>0</v>
      </c>
      <c r="AX63" s="268">
        <v>0</v>
      </c>
    </row>
    <row r="64" spans="1:50" s="8" customFormat="1" ht="12" customHeight="1">
      <c r="A64" s="6"/>
      <c r="B64" s="13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114"/>
      <c r="AF64" s="14"/>
      <c r="AG64" s="6"/>
      <c r="AH64" s="6"/>
      <c r="AI64" s="6"/>
      <c r="AJ64" s="13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2:29" ht="11.25" customHeight="1">
      <c r="B65" s="82"/>
      <c r="C65" s="82"/>
      <c r="D65" s="82"/>
      <c r="E65" s="82"/>
      <c r="F65" s="82"/>
      <c r="G65" s="82"/>
      <c r="H65" s="82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</row>
    <row r="66" spans="2:29" ht="11.25" customHeight="1">
      <c r="B66" s="16"/>
      <c r="C66" s="88"/>
      <c r="D66" s="88"/>
      <c r="E66" s="88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</row>
    <row r="67" spans="2:5" ht="11.25" customHeight="1">
      <c r="B67" s="84"/>
      <c r="C67" s="84"/>
      <c r="D67" s="84"/>
      <c r="E67" s="84"/>
    </row>
    <row r="68" spans="2:5" ht="11.25" customHeight="1">
      <c r="B68" s="84"/>
      <c r="C68" s="84"/>
      <c r="D68" s="84"/>
      <c r="E68" s="84"/>
    </row>
    <row r="69" ht="14.25" customHeight="1"/>
    <row r="70" ht="14.25" customHeight="1">
      <c r="Q70" s="8"/>
    </row>
    <row r="71" ht="14.25" customHeight="1">
      <c r="Q71" s="8"/>
    </row>
    <row r="72" ht="14.25" customHeight="1">
      <c r="Q72" s="8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2">
    <mergeCell ref="AU6:AU7"/>
    <mergeCell ref="AV6:AV7"/>
    <mergeCell ref="AW6:AW7"/>
    <mergeCell ref="AX6:AX7"/>
    <mergeCell ref="AQ6:AQ7"/>
    <mergeCell ref="AR6:AR7"/>
    <mergeCell ref="AS6:AS7"/>
    <mergeCell ref="AT6:AT7"/>
    <mergeCell ref="AM6:AM7"/>
    <mergeCell ref="AN6:AN7"/>
    <mergeCell ref="AO6:AO7"/>
    <mergeCell ref="AP6:AP7"/>
    <mergeCell ref="AB6:AB7"/>
    <mergeCell ref="AC6:AC7"/>
    <mergeCell ref="AD6:AD7"/>
    <mergeCell ref="AE6:AE7"/>
    <mergeCell ref="AK6:AK7"/>
    <mergeCell ref="AL6:AL7"/>
    <mergeCell ref="X6:X7"/>
    <mergeCell ref="Y6:Y7"/>
    <mergeCell ref="Z6:Z7"/>
    <mergeCell ref="AA6:AA7"/>
    <mergeCell ref="T6:T7"/>
    <mergeCell ref="U6:U7"/>
    <mergeCell ref="V6:V7"/>
    <mergeCell ref="W6:W7"/>
    <mergeCell ref="R6:R7"/>
    <mergeCell ref="S6:S7"/>
    <mergeCell ref="L6:L7"/>
    <mergeCell ref="M6:M7"/>
    <mergeCell ref="N6:N7"/>
    <mergeCell ref="O6:O7"/>
    <mergeCell ref="J6:J7"/>
    <mergeCell ref="K6:K7"/>
    <mergeCell ref="AI62:AJ62"/>
    <mergeCell ref="AK4:AL5"/>
    <mergeCell ref="AI13:AJ13"/>
    <mergeCell ref="AI33:AJ33"/>
    <mergeCell ref="AI4:AJ7"/>
    <mergeCell ref="AI57:AJ57"/>
    <mergeCell ref="P6:P7"/>
    <mergeCell ref="Q6:Q7"/>
    <mergeCell ref="AW4:AX5"/>
    <mergeCell ref="AO4:AP5"/>
    <mergeCell ref="AQ4:AR5"/>
    <mergeCell ref="AI60:AJ60"/>
    <mergeCell ref="AI54:AJ54"/>
    <mergeCell ref="AI36:AJ36"/>
    <mergeCell ref="AI41:AJ41"/>
    <mergeCell ref="AI43:AJ43"/>
    <mergeCell ref="AI46:AJ46"/>
    <mergeCell ref="AS4:AT5"/>
    <mergeCell ref="AU4:AV5"/>
    <mergeCell ref="C4:E5"/>
    <mergeCell ref="J4:K5"/>
    <mergeCell ref="F4:G5"/>
    <mergeCell ref="H4:I5"/>
    <mergeCell ref="L4:M5"/>
    <mergeCell ref="N4:O5"/>
    <mergeCell ref="AD4:AE5"/>
    <mergeCell ref="AB4:AC5"/>
    <mergeCell ref="P4:Q5"/>
    <mergeCell ref="A43:B43"/>
    <mergeCell ref="A46:B46"/>
    <mergeCell ref="A50:B50"/>
    <mergeCell ref="V4:W5"/>
    <mergeCell ref="A4:B7"/>
    <mergeCell ref="A36:B36"/>
    <mergeCell ref="A41:B41"/>
    <mergeCell ref="R4:S5"/>
    <mergeCell ref="T4:U5"/>
    <mergeCell ref="C6:C7"/>
    <mergeCell ref="A13:B13"/>
    <mergeCell ref="A33:B33"/>
    <mergeCell ref="X4:Y5"/>
    <mergeCell ref="Z4:AA5"/>
    <mergeCell ref="D6:D7"/>
    <mergeCell ref="E6:E7"/>
    <mergeCell ref="F6:F7"/>
    <mergeCell ref="G6:G7"/>
    <mergeCell ref="H6:H7"/>
    <mergeCell ref="I6:I7"/>
    <mergeCell ref="AI50:AJ50"/>
    <mergeCell ref="AF4:AG7"/>
    <mergeCell ref="A62:B62"/>
    <mergeCell ref="AF62:AG62"/>
    <mergeCell ref="AF54:AG54"/>
    <mergeCell ref="AF57:AG57"/>
    <mergeCell ref="A60:B60"/>
    <mergeCell ref="AF60:AG60"/>
    <mergeCell ref="A57:B57"/>
    <mergeCell ref="A54:B54"/>
    <mergeCell ref="A1:Q1"/>
    <mergeCell ref="AI1:AX1"/>
    <mergeCell ref="AM4:AN5"/>
    <mergeCell ref="AF50:AG50"/>
    <mergeCell ref="AF13:AG13"/>
    <mergeCell ref="AF33:AG33"/>
    <mergeCell ref="AF36:AG36"/>
    <mergeCell ref="AF41:AG41"/>
    <mergeCell ref="AF43:AG43"/>
    <mergeCell ref="AF46:AG46"/>
  </mergeCells>
  <conditionalFormatting sqref="A9:AG63">
    <cfRule type="expression" priority="2" dxfId="1" stopIfTrue="1">
      <formula>MOD(ROW(),2)=1</formula>
    </cfRule>
    <cfRule type="expression" priority="4" dxfId="0" stopIfTrue="1">
      <formula>MOD(ROW(),2)=1</formula>
    </cfRule>
  </conditionalFormatting>
  <conditionalFormatting sqref="AI9:AX63">
    <cfRule type="expression" priority="1" dxfId="1" stopIfTrue="1">
      <formula>MOD(ROW(),2)=1</formula>
    </cfRule>
    <cfRule type="expression" priority="3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1" r:id="rId1"/>
  <colBreaks count="2" manualBreakCount="2">
    <brk id="17" max="64" man="1"/>
    <brk id="34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I139"/>
  <sheetViews>
    <sheetView showGridLines="0" zoomScalePageLayoutView="0" workbookViewId="0" topLeftCell="A1">
      <pane xSplit="2" ySplit="6" topLeftCell="C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B1" sqref="B1:E1"/>
    </sheetView>
  </sheetViews>
  <sheetFormatPr defaultColWidth="8.75" defaultRowHeight="11.25" customHeight="1"/>
  <cols>
    <col min="1" max="1" width="1.83203125" style="5" customWidth="1"/>
    <col min="2" max="2" width="13.08203125" style="78" customWidth="1"/>
    <col min="3" max="4" width="14.58203125" style="5" customWidth="1"/>
    <col min="5" max="5" width="13.83203125" style="5" customWidth="1"/>
    <col min="6" max="6" width="1.328125" style="5" customWidth="1"/>
    <col min="7" max="16384" width="8.75" style="5" customWidth="1"/>
  </cols>
  <sheetData>
    <row r="1" spans="2:5" ht="16.5" customHeight="1">
      <c r="B1" s="429" t="s">
        <v>293</v>
      </c>
      <c r="C1" s="429"/>
      <c r="D1" s="429"/>
      <c r="E1" s="429"/>
    </row>
    <row r="2" spans="2:5" ht="16.5" customHeight="1">
      <c r="B2" s="75"/>
      <c r="C2" s="1"/>
      <c r="D2" s="1"/>
      <c r="E2" s="1"/>
    </row>
    <row r="3" spans="1:5" ht="16.5" customHeight="1">
      <c r="A3" s="78"/>
      <c r="B3" s="270" t="s">
        <v>106</v>
      </c>
      <c r="C3" s="8"/>
      <c r="D3" s="8"/>
      <c r="E3" s="76" t="s">
        <v>2</v>
      </c>
    </row>
    <row r="4" spans="1:6" ht="18.75" customHeight="1">
      <c r="A4" s="161"/>
      <c r="B4" s="577" t="s">
        <v>270</v>
      </c>
      <c r="C4" s="568" t="s">
        <v>81</v>
      </c>
      <c r="D4" s="571" t="s">
        <v>70</v>
      </c>
      <c r="E4" s="574" t="s">
        <v>71</v>
      </c>
      <c r="F4" s="161"/>
    </row>
    <row r="5" spans="1:6" ht="6" customHeight="1">
      <c r="A5" s="8"/>
      <c r="B5" s="578"/>
      <c r="C5" s="569"/>
      <c r="D5" s="572"/>
      <c r="E5" s="575"/>
      <c r="F5" s="8"/>
    </row>
    <row r="6" spans="1:6" ht="18.75" customHeight="1">
      <c r="A6" s="6"/>
      <c r="B6" s="579"/>
      <c r="C6" s="570"/>
      <c r="D6" s="573"/>
      <c r="E6" s="576"/>
      <c r="F6" s="6"/>
    </row>
    <row r="7" spans="2:5" ht="12" customHeight="1">
      <c r="B7" s="19"/>
      <c r="C7" s="212"/>
      <c r="D7" s="82"/>
      <c r="E7" s="82"/>
    </row>
    <row r="8" spans="2:7" ht="18.75" customHeight="1">
      <c r="B8" s="80" t="s">
        <v>277</v>
      </c>
      <c r="C8" s="261">
        <v>850</v>
      </c>
      <c r="D8" s="117">
        <v>539</v>
      </c>
      <c r="E8" s="117">
        <v>311</v>
      </c>
      <c r="G8" s="102"/>
    </row>
    <row r="9" spans="2:7" s="204" customFormat="1" ht="18.75" customHeight="1">
      <c r="B9" s="241" t="s">
        <v>287</v>
      </c>
      <c r="C9" s="376">
        <f>SUM(C11:C58)</f>
        <v>839</v>
      </c>
      <c r="D9" s="377">
        <f>SUM(D11:D58)</f>
        <v>570</v>
      </c>
      <c r="E9" s="377">
        <f>SUM(E11:E58)</f>
        <v>269</v>
      </c>
      <c r="G9" s="205"/>
    </row>
    <row r="10" spans="2:7" s="157" customFormat="1" ht="12.75" customHeight="1">
      <c r="B10" s="162"/>
      <c r="C10" s="251" t="s">
        <v>252</v>
      </c>
      <c r="D10" s="159"/>
      <c r="E10" s="159"/>
      <c r="G10" s="163"/>
    </row>
    <row r="11" spans="2:7" s="86" customFormat="1" ht="18" customHeight="1">
      <c r="B11" s="180" t="s">
        <v>107</v>
      </c>
      <c r="C11" s="261">
        <f>SUM(D11:E11)</f>
        <v>11</v>
      </c>
      <c r="D11" s="117">
        <v>6</v>
      </c>
      <c r="E11" s="117">
        <v>5</v>
      </c>
      <c r="G11" s="181"/>
    </row>
    <row r="12" spans="2:9" s="86" customFormat="1" ht="18" customHeight="1">
      <c r="B12" s="180" t="s">
        <v>108</v>
      </c>
      <c r="C12" s="261">
        <f aca="true" t="shared" si="0" ref="C12:C58">SUM(D12:E12)</f>
        <v>5</v>
      </c>
      <c r="D12" s="117">
        <v>3</v>
      </c>
      <c r="E12" s="117">
        <v>2</v>
      </c>
      <c r="G12" s="181"/>
      <c r="H12" s="181"/>
      <c r="I12" s="181"/>
    </row>
    <row r="13" spans="2:9" s="86" customFormat="1" ht="18" customHeight="1">
      <c r="B13" s="180" t="s">
        <v>109</v>
      </c>
      <c r="C13" s="261">
        <f t="shared" si="0"/>
        <v>22</v>
      </c>
      <c r="D13" s="117">
        <v>9</v>
      </c>
      <c r="E13" s="117">
        <v>13</v>
      </c>
      <c r="G13" s="181"/>
      <c r="H13" s="181"/>
      <c r="I13" s="181"/>
    </row>
    <row r="14" spans="2:9" s="86" customFormat="1" ht="18" customHeight="1">
      <c r="B14" s="180" t="s">
        <v>110</v>
      </c>
      <c r="C14" s="261" t="s">
        <v>153</v>
      </c>
      <c r="D14" s="117" t="s">
        <v>253</v>
      </c>
      <c r="E14" s="117" t="s">
        <v>253</v>
      </c>
      <c r="G14" s="181"/>
      <c r="H14" s="181"/>
      <c r="I14" s="181"/>
    </row>
    <row r="15" spans="2:9" s="86" customFormat="1" ht="18" customHeight="1">
      <c r="B15" s="180" t="s">
        <v>111</v>
      </c>
      <c r="C15" s="261">
        <f t="shared" si="0"/>
        <v>2</v>
      </c>
      <c r="D15" s="117">
        <v>1</v>
      </c>
      <c r="E15" s="117">
        <v>1</v>
      </c>
      <c r="G15" s="181"/>
      <c r="H15" s="181"/>
      <c r="I15" s="181"/>
    </row>
    <row r="16" spans="2:9" s="86" customFormat="1" ht="18" customHeight="1">
      <c r="B16" s="180" t="s">
        <v>112</v>
      </c>
      <c r="C16" s="261">
        <f t="shared" si="0"/>
        <v>13</v>
      </c>
      <c r="D16" s="117">
        <v>6</v>
      </c>
      <c r="E16" s="117">
        <v>7</v>
      </c>
      <c r="G16" s="181"/>
      <c r="H16" s="181"/>
      <c r="I16" s="181"/>
    </row>
    <row r="17" spans="2:9" s="86" customFormat="1" ht="18" customHeight="1">
      <c r="B17" s="180" t="s">
        <v>113</v>
      </c>
      <c r="C17" s="261">
        <f t="shared" si="0"/>
        <v>74</v>
      </c>
      <c r="D17" s="117">
        <v>35</v>
      </c>
      <c r="E17" s="117">
        <v>39</v>
      </c>
      <c r="G17" s="181"/>
      <c r="H17" s="181"/>
      <c r="I17" s="181"/>
    </row>
    <row r="18" spans="2:9" s="86" customFormat="1" ht="18" customHeight="1">
      <c r="B18" s="180" t="s">
        <v>114</v>
      </c>
      <c r="C18" s="261">
        <f t="shared" si="0"/>
        <v>19</v>
      </c>
      <c r="D18" s="117">
        <v>18</v>
      </c>
      <c r="E18" s="117">
        <v>1</v>
      </c>
      <c r="G18" s="181"/>
      <c r="H18" s="181"/>
      <c r="I18" s="181"/>
    </row>
    <row r="19" spans="2:9" s="86" customFormat="1" ht="18" customHeight="1">
      <c r="B19" s="180" t="s">
        <v>115</v>
      </c>
      <c r="C19" s="261">
        <f t="shared" si="0"/>
        <v>31</v>
      </c>
      <c r="D19" s="117">
        <v>25</v>
      </c>
      <c r="E19" s="117">
        <v>6</v>
      </c>
      <c r="G19" s="181"/>
      <c r="H19" s="181"/>
      <c r="I19" s="181"/>
    </row>
    <row r="20" spans="2:9" s="86" customFormat="1" ht="18" customHeight="1">
      <c r="B20" s="180" t="s">
        <v>116</v>
      </c>
      <c r="C20" s="261">
        <f t="shared" si="0"/>
        <v>16</v>
      </c>
      <c r="D20" s="117">
        <v>11</v>
      </c>
      <c r="E20" s="117">
        <v>5</v>
      </c>
      <c r="G20" s="181"/>
      <c r="H20" s="181"/>
      <c r="I20" s="181"/>
    </row>
    <row r="21" spans="2:9" s="86" customFormat="1" ht="18" customHeight="1">
      <c r="B21" s="180" t="s">
        <v>117</v>
      </c>
      <c r="C21" s="261">
        <f t="shared" si="0"/>
        <v>35</v>
      </c>
      <c r="D21" s="117">
        <v>21</v>
      </c>
      <c r="E21" s="117">
        <v>14</v>
      </c>
      <c r="G21" s="181"/>
      <c r="H21" s="181"/>
      <c r="I21" s="181"/>
    </row>
    <row r="22" spans="2:9" s="86" customFormat="1" ht="18" customHeight="1">
      <c r="B22" s="180" t="s">
        <v>245</v>
      </c>
      <c r="C22" s="261">
        <f t="shared" si="0"/>
        <v>28</v>
      </c>
      <c r="D22" s="378">
        <v>17</v>
      </c>
      <c r="E22" s="378">
        <v>11</v>
      </c>
      <c r="G22" s="181"/>
      <c r="H22" s="181"/>
      <c r="I22" s="181"/>
    </row>
    <row r="23" spans="2:9" s="86" customFormat="1" ht="18" customHeight="1">
      <c r="B23" s="180" t="s">
        <v>118</v>
      </c>
      <c r="C23" s="261">
        <f t="shared" si="0"/>
        <v>352</v>
      </c>
      <c r="D23" s="117">
        <v>247</v>
      </c>
      <c r="E23" s="117">
        <v>105</v>
      </c>
      <c r="G23" s="181"/>
      <c r="H23" s="181"/>
      <c r="I23" s="181"/>
    </row>
    <row r="24" spans="2:9" s="86" customFormat="1" ht="18" customHeight="1">
      <c r="B24" s="180" t="s">
        <v>119</v>
      </c>
      <c r="C24" s="261">
        <f t="shared" si="0"/>
        <v>85</v>
      </c>
      <c r="D24" s="117">
        <v>71</v>
      </c>
      <c r="E24" s="117">
        <v>14</v>
      </c>
      <c r="G24" s="181"/>
      <c r="H24" s="181"/>
      <c r="I24" s="181"/>
    </row>
    <row r="25" spans="2:9" s="86" customFormat="1" ht="18" customHeight="1">
      <c r="B25" s="180" t="s">
        <v>120</v>
      </c>
      <c r="C25" s="261">
        <f t="shared" si="0"/>
        <v>12</v>
      </c>
      <c r="D25" s="378">
        <v>6</v>
      </c>
      <c r="E25" s="378">
        <v>6</v>
      </c>
      <c r="G25" s="181"/>
      <c r="H25" s="181"/>
      <c r="I25" s="181"/>
    </row>
    <row r="26" spans="2:9" s="86" customFormat="1" ht="18" customHeight="1">
      <c r="B26" s="180" t="s">
        <v>121</v>
      </c>
      <c r="C26" s="261">
        <f t="shared" si="0"/>
        <v>0</v>
      </c>
      <c r="D26" s="117">
        <v>0</v>
      </c>
      <c r="E26" s="117">
        <v>0</v>
      </c>
      <c r="G26" s="181"/>
      <c r="H26" s="181"/>
      <c r="I26" s="181"/>
    </row>
    <row r="27" spans="2:9" s="86" customFormat="1" ht="18" customHeight="1">
      <c r="B27" s="180" t="s">
        <v>122</v>
      </c>
      <c r="C27" s="261">
        <f t="shared" si="0"/>
        <v>3</v>
      </c>
      <c r="D27" s="117">
        <v>3</v>
      </c>
      <c r="E27" s="117">
        <v>0</v>
      </c>
      <c r="G27" s="181"/>
      <c r="H27" s="181"/>
      <c r="I27" s="181"/>
    </row>
    <row r="28" spans="2:9" s="86" customFormat="1" ht="18" customHeight="1">
      <c r="B28" s="180" t="s">
        <v>123</v>
      </c>
      <c r="C28" s="261">
        <f t="shared" si="0"/>
        <v>0</v>
      </c>
      <c r="D28" s="117">
        <v>0</v>
      </c>
      <c r="E28" s="117">
        <v>0</v>
      </c>
      <c r="G28" s="181"/>
      <c r="H28" s="181"/>
      <c r="I28" s="181"/>
    </row>
    <row r="29" spans="2:9" s="86" customFormat="1" ht="18" customHeight="1">
      <c r="B29" s="180" t="s">
        <v>124</v>
      </c>
      <c r="C29" s="261">
        <f t="shared" si="0"/>
        <v>0</v>
      </c>
      <c r="D29" s="378">
        <v>0</v>
      </c>
      <c r="E29" s="378">
        <v>0</v>
      </c>
      <c r="G29" s="181"/>
      <c r="H29" s="181"/>
      <c r="I29" s="181"/>
    </row>
    <row r="30" spans="2:9" s="86" customFormat="1" ht="18" customHeight="1">
      <c r="B30" s="180" t="s">
        <v>125</v>
      </c>
      <c r="C30" s="261">
        <f t="shared" si="0"/>
        <v>4</v>
      </c>
      <c r="D30" s="117">
        <v>3</v>
      </c>
      <c r="E30" s="117">
        <v>1</v>
      </c>
      <c r="G30" s="181"/>
      <c r="H30" s="181"/>
      <c r="I30" s="181"/>
    </row>
    <row r="31" spans="2:9" s="86" customFormat="1" ht="18" customHeight="1">
      <c r="B31" s="180" t="s">
        <v>126</v>
      </c>
      <c r="C31" s="261">
        <f t="shared" si="0"/>
        <v>2</v>
      </c>
      <c r="D31" s="378">
        <v>1</v>
      </c>
      <c r="E31" s="378">
        <v>1</v>
      </c>
      <c r="G31" s="181"/>
      <c r="H31" s="181"/>
      <c r="I31" s="181"/>
    </row>
    <row r="32" spans="2:9" s="86" customFormat="1" ht="18" customHeight="1">
      <c r="B32" s="180" t="s">
        <v>127</v>
      </c>
      <c r="C32" s="261">
        <f t="shared" si="0"/>
        <v>30</v>
      </c>
      <c r="D32" s="117">
        <v>22</v>
      </c>
      <c r="E32" s="117">
        <v>8</v>
      </c>
      <c r="G32" s="181"/>
      <c r="H32" s="181"/>
      <c r="I32" s="181"/>
    </row>
    <row r="33" spans="2:9" s="86" customFormat="1" ht="18" customHeight="1">
      <c r="B33" s="180" t="s">
        <v>128</v>
      </c>
      <c r="C33" s="261">
        <f t="shared" si="0"/>
        <v>30</v>
      </c>
      <c r="D33" s="117">
        <v>19</v>
      </c>
      <c r="E33" s="117">
        <v>11</v>
      </c>
      <c r="G33" s="181"/>
      <c r="H33" s="181"/>
      <c r="I33" s="181"/>
    </row>
    <row r="34" spans="2:9" s="86" customFormat="1" ht="18" customHeight="1">
      <c r="B34" s="180" t="s">
        <v>129</v>
      </c>
      <c r="C34" s="261">
        <f t="shared" si="0"/>
        <v>0</v>
      </c>
      <c r="D34" s="378">
        <v>0</v>
      </c>
      <c r="E34" s="378">
        <v>0</v>
      </c>
      <c r="G34" s="181"/>
      <c r="H34" s="181"/>
      <c r="I34" s="181"/>
    </row>
    <row r="35" spans="2:9" s="86" customFormat="1" ht="18" customHeight="1">
      <c r="B35" s="180" t="s">
        <v>130</v>
      </c>
      <c r="C35" s="261">
        <f t="shared" si="0"/>
        <v>1</v>
      </c>
      <c r="D35" s="117">
        <v>1</v>
      </c>
      <c r="E35" s="117">
        <v>0</v>
      </c>
      <c r="G35" s="181"/>
      <c r="H35" s="181"/>
      <c r="I35" s="181"/>
    </row>
    <row r="36" spans="2:9" s="86" customFormat="1" ht="18" customHeight="1">
      <c r="B36" s="180" t="s">
        <v>131</v>
      </c>
      <c r="C36" s="261">
        <f t="shared" si="0"/>
        <v>4</v>
      </c>
      <c r="D36" s="117">
        <v>3</v>
      </c>
      <c r="E36" s="117">
        <v>1</v>
      </c>
      <c r="G36" s="181"/>
      <c r="H36" s="181"/>
      <c r="I36" s="181"/>
    </row>
    <row r="37" spans="2:9" s="86" customFormat="1" ht="18" customHeight="1">
      <c r="B37" s="180" t="s">
        <v>132</v>
      </c>
      <c r="C37" s="261">
        <f t="shared" si="0"/>
        <v>25</v>
      </c>
      <c r="D37" s="117">
        <v>16</v>
      </c>
      <c r="E37" s="117">
        <v>9</v>
      </c>
      <c r="G37" s="181"/>
      <c r="H37" s="181"/>
      <c r="I37" s="181"/>
    </row>
    <row r="38" spans="2:9" s="86" customFormat="1" ht="18" customHeight="1">
      <c r="B38" s="180" t="s">
        <v>133</v>
      </c>
      <c r="C38" s="261">
        <f t="shared" si="0"/>
        <v>5</v>
      </c>
      <c r="D38" s="378">
        <v>5</v>
      </c>
      <c r="E38" s="378">
        <v>0</v>
      </c>
      <c r="G38" s="181"/>
      <c r="H38" s="181"/>
      <c r="I38" s="181"/>
    </row>
    <row r="39" spans="2:9" s="86" customFormat="1" ht="18" customHeight="1">
      <c r="B39" s="180" t="s">
        <v>134</v>
      </c>
      <c r="C39" s="261">
        <f t="shared" si="0"/>
        <v>0</v>
      </c>
      <c r="D39" s="117">
        <v>0</v>
      </c>
      <c r="E39" s="117">
        <v>0</v>
      </c>
      <c r="G39" s="181"/>
      <c r="H39" s="181"/>
      <c r="I39" s="181"/>
    </row>
    <row r="40" spans="2:9" s="86" customFormat="1" ht="18" customHeight="1">
      <c r="B40" s="180" t="s">
        <v>135</v>
      </c>
      <c r="C40" s="261">
        <f t="shared" si="0"/>
        <v>0</v>
      </c>
      <c r="D40" s="117">
        <v>0</v>
      </c>
      <c r="E40" s="117">
        <v>0</v>
      </c>
      <c r="G40" s="181"/>
      <c r="H40" s="181"/>
      <c r="I40" s="181"/>
    </row>
    <row r="41" spans="2:9" s="86" customFormat="1" ht="18" customHeight="1">
      <c r="B41" s="180" t="s">
        <v>136</v>
      </c>
      <c r="C41" s="261">
        <f t="shared" si="0"/>
        <v>1</v>
      </c>
      <c r="D41" s="117">
        <v>1</v>
      </c>
      <c r="E41" s="117">
        <v>0</v>
      </c>
      <c r="G41" s="181"/>
      <c r="H41" s="181"/>
      <c r="I41" s="181"/>
    </row>
    <row r="42" spans="2:9" s="86" customFormat="1" ht="18" customHeight="1">
      <c r="B42" s="180" t="s">
        <v>137</v>
      </c>
      <c r="C42" s="261">
        <f t="shared" si="0"/>
        <v>1</v>
      </c>
      <c r="D42" s="117">
        <v>1</v>
      </c>
      <c r="E42" s="117">
        <v>0</v>
      </c>
      <c r="G42" s="181"/>
      <c r="H42" s="181"/>
      <c r="I42" s="181"/>
    </row>
    <row r="43" spans="2:9" s="83" customFormat="1" ht="18" customHeight="1">
      <c r="B43" s="180" t="s">
        <v>138</v>
      </c>
      <c r="C43" s="261">
        <f t="shared" si="0"/>
        <v>2</v>
      </c>
      <c r="D43" s="378">
        <v>2</v>
      </c>
      <c r="E43" s="378">
        <v>0</v>
      </c>
      <c r="G43" s="181"/>
      <c r="H43" s="181"/>
      <c r="I43" s="181"/>
    </row>
    <row r="44" spans="2:9" s="86" customFormat="1" ht="18" customHeight="1">
      <c r="B44" s="180" t="s">
        <v>139</v>
      </c>
      <c r="C44" s="261">
        <f t="shared" si="0"/>
        <v>9</v>
      </c>
      <c r="D44" s="117">
        <v>7</v>
      </c>
      <c r="E44" s="117">
        <v>2</v>
      </c>
      <c r="G44" s="181"/>
      <c r="H44" s="181"/>
      <c r="I44" s="181"/>
    </row>
    <row r="45" spans="2:9" s="83" customFormat="1" ht="18" customHeight="1">
      <c r="B45" s="180" t="s">
        <v>140</v>
      </c>
      <c r="C45" s="261">
        <f t="shared" si="0"/>
        <v>2</v>
      </c>
      <c r="D45" s="117">
        <v>1</v>
      </c>
      <c r="E45" s="117">
        <v>1</v>
      </c>
      <c r="G45" s="181"/>
      <c r="H45" s="181"/>
      <c r="I45" s="181"/>
    </row>
    <row r="46" spans="2:9" s="86" customFormat="1" ht="18" customHeight="1">
      <c r="B46" s="180" t="s">
        <v>141</v>
      </c>
      <c r="C46" s="261">
        <f t="shared" si="0"/>
        <v>0</v>
      </c>
      <c r="D46" s="378">
        <v>0</v>
      </c>
      <c r="E46" s="378">
        <v>0</v>
      </c>
      <c r="G46" s="181"/>
      <c r="H46" s="181"/>
      <c r="I46" s="181"/>
    </row>
    <row r="47" spans="2:9" s="86" customFormat="1" ht="18" customHeight="1">
      <c r="B47" s="180" t="s">
        <v>142</v>
      </c>
      <c r="C47" s="261">
        <f t="shared" si="0"/>
        <v>0</v>
      </c>
      <c r="D47" s="117">
        <v>0</v>
      </c>
      <c r="E47" s="117">
        <v>0</v>
      </c>
      <c r="G47" s="181"/>
      <c r="H47" s="181"/>
      <c r="I47" s="181"/>
    </row>
    <row r="48" spans="2:9" s="86" customFormat="1" ht="18" customHeight="1">
      <c r="B48" s="180" t="s">
        <v>143</v>
      </c>
      <c r="C48" s="261">
        <f t="shared" si="0"/>
        <v>1</v>
      </c>
      <c r="D48" s="117">
        <v>1</v>
      </c>
      <c r="E48" s="117">
        <v>0</v>
      </c>
      <c r="G48" s="181"/>
      <c r="H48" s="181"/>
      <c r="I48" s="181"/>
    </row>
    <row r="49" spans="2:9" s="86" customFormat="1" ht="18" customHeight="1">
      <c r="B49" s="180" t="s">
        <v>144</v>
      </c>
      <c r="C49" s="261">
        <f t="shared" si="0"/>
        <v>0</v>
      </c>
      <c r="D49" s="117">
        <v>0</v>
      </c>
      <c r="E49" s="117">
        <v>0</v>
      </c>
      <c r="G49" s="181"/>
      <c r="H49" s="181"/>
      <c r="I49" s="181"/>
    </row>
    <row r="50" spans="2:9" s="86" customFormat="1" ht="18" customHeight="1">
      <c r="B50" s="180" t="s">
        <v>145</v>
      </c>
      <c r="C50" s="261">
        <f t="shared" si="0"/>
        <v>5</v>
      </c>
      <c r="D50" s="378">
        <v>2</v>
      </c>
      <c r="E50" s="378">
        <v>3</v>
      </c>
      <c r="G50" s="181"/>
      <c r="H50" s="181"/>
      <c r="I50" s="181"/>
    </row>
    <row r="51" spans="2:9" s="86" customFormat="1" ht="18" customHeight="1">
      <c r="B51" s="180" t="s">
        <v>146</v>
      </c>
      <c r="C51" s="261">
        <f t="shared" si="0"/>
        <v>0</v>
      </c>
      <c r="D51" s="117">
        <v>0</v>
      </c>
      <c r="E51" s="117">
        <v>0</v>
      </c>
      <c r="G51" s="181"/>
      <c r="H51" s="181"/>
      <c r="I51" s="181"/>
    </row>
    <row r="52" spans="2:9" s="86" customFormat="1" ht="18" customHeight="1">
      <c r="B52" s="180" t="s">
        <v>147</v>
      </c>
      <c r="C52" s="261">
        <f t="shared" si="0"/>
        <v>1</v>
      </c>
      <c r="D52" s="117">
        <v>1</v>
      </c>
      <c r="E52" s="117">
        <v>0</v>
      </c>
      <c r="G52" s="181"/>
      <c r="H52" s="181"/>
      <c r="I52" s="181"/>
    </row>
    <row r="53" spans="2:9" s="86" customFormat="1" ht="18" customHeight="1">
      <c r="B53" s="180" t="s">
        <v>148</v>
      </c>
      <c r="C53" s="261">
        <f t="shared" si="0"/>
        <v>0</v>
      </c>
      <c r="D53" s="378">
        <v>0</v>
      </c>
      <c r="E53" s="378">
        <v>0</v>
      </c>
      <c r="G53" s="181"/>
      <c r="H53" s="181"/>
      <c r="I53" s="181"/>
    </row>
    <row r="54" spans="2:9" s="86" customFormat="1" ht="18" customHeight="1">
      <c r="B54" s="180" t="s">
        <v>149</v>
      </c>
      <c r="C54" s="261">
        <f t="shared" si="0"/>
        <v>4</v>
      </c>
      <c r="D54" s="117">
        <v>1</v>
      </c>
      <c r="E54" s="117">
        <v>3</v>
      </c>
      <c r="G54" s="181"/>
      <c r="H54" s="181"/>
      <c r="I54" s="181"/>
    </row>
    <row r="55" spans="2:9" s="86" customFormat="1" ht="18" customHeight="1">
      <c r="B55" s="180" t="s">
        <v>150</v>
      </c>
      <c r="C55" s="261">
        <f t="shared" si="0"/>
        <v>0</v>
      </c>
      <c r="D55" s="117">
        <v>0</v>
      </c>
      <c r="E55" s="117">
        <v>0</v>
      </c>
      <c r="G55" s="181"/>
      <c r="H55" s="181"/>
      <c r="I55" s="181"/>
    </row>
    <row r="56" spans="2:9" s="86" customFormat="1" ht="18" customHeight="1">
      <c r="B56" s="180" t="s">
        <v>151</v>
      </c>
      <c r="C56" s="261">
        <f t="shared" si="0"/>
        <v>0</v>
      </c>
      <c r="D56" s="117">
        <v>0</v>
      </c>
      <c r="E56" s="117">
        <v>0</v>
      </c>
      <c r="G56" s="181"/>
      <c r="H56" s="181"/>
      <c r="I56" s="181"/>
    </row>
    <row r="57" spans="2:9" s="86" customFormat="1" ht="18" customHeight="1">
      <c r="B57" s="180" t="s">
        <v>152</v>
      </c>
      <c r="C57" s="261">
        <f t="shared" si="0"/>
        <v>0</v>
      </c>
      <c r="D57" s="117">
        <v>0</v>
      </c>
      <c r="E57" s="117">
        <v>0</v>
      </c>
      <c r="G57" s="181"/>
      <c r="H57" s="181"/>
      <c r="I57" s="181"/>
    </row>
    <row r="58" spans="2:9" s="86" customFormat="1" ht="18" customHeight="1">
      <c r="B58" s="180" t="s">
        <v>25</v>
      </c>
      <c r="C58" s="261">
        <f t="shared" si="0"/>
        <v>4</v>
      </c>
      <c r="D58" s="378">
        <v>4</v>
      </c>
      <c r="E58" s="378">
        <v>0</v>
      </c>
      <c r="G58" s="181"/>
      <c r="H58" s="181"/>
      <c r="I58" s="181"/>
    </row>
    <row r="59" spans="1:9" s="8" customFormat="1" ht="12" customHeight="1">
      <c r="A59" s="6"/>
      <c r="B59" s="77"/>
      <c r="C59" s="14"/>
      <c r="D59" s="6"/>
      <c r="E59" s="6"/>
      <c r="F59" s="6"/>
      <c r="H59" s="102"/>
      <c r="I59" s="102"/>
    </row>
    <row r="60" spans="2:5" ht="11.25" customHeight="1">
      <c r="B60" s="115"/>
      <c r="C60" s="82"/>
      <c r="D60" s="82"/>
      <c r="E60" s="82"/>
    </row>
    <row r="61" spans="2:5" ht="11.25" customHeight="1">
      <c r="B61" s="149"/>
      <c r="C61" s="145"/>
      <c r="D61" s="145"/>
      <c r="E61" s="145"/>
    </row>
    <row r="62" spans="2:5" ht="11.25" customHeight="1">
      <c r="B62" s="149"/>
      <c r="C62" s="145"/>
      <c r="D62" s="145"/>
      <c r="E62" s="145"/>
    </row>
    <row r="63" ht="11.25" customHeight="1">
      <c r="B63" s="118"/>
    </row>
    <row r="64" ht="11.25" customHeight="1">
      <c r="B64" s="11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>
      <c r="B80" s="5"/>
    </row>
    <row r="81" ht="14.25" customHeight="1">
      <c r="B81" s="5"/>
    </row>
    <row r="82" ht="14.25" customHeight="1">
      <c r="B82" s="5"/>
    </row>
    <row r="83" ht="14.25" customHeight="1">
      <c r="B83" s="5"/>
    </row>
    <row r="84" ht="14.25" customHeight="1">
      <c r="B84" s="5"/>
    </row>
    <row r="85" ht="14.25" customHeight="1">
      <c r="B85" s="5"/>
    </row>
    <row r="86" ht="14.25" customHeight="1">
      <c r="B86" s="5"/>
    </row>
    <row r="87" ht="14.25" customHeight="1">
      <c r="B87" s="5"/>
    </row>
    <row r="88" ht="14.25" customHeight="1">
      <c r="B88" s="5"/>
    </row>
    <row r="89" ht="14.25" customHeight="1">
      <c r="B89" s="5"/>
    </row>
    <row r="90" ht="14.25" customHeight="1">
      <c r="B90" s="5"/>
    </row>
    <row r="91" ht="14.25" customHeight="1">
      <c r="B91" s="5"/>
    </row>
    <row r="92" ht="14.25" customHeight="1">
      <c r="B92" s="5"/>
    </row>
    <row r="93" ht="14.25" customHeight="1">
      <c r="B93" s="5"/>
    </row>
    <row r="94" ht="14.25" customHeight="1">
      <c r="B94" s="5"/>
    </row>
    <row r="95" ht="14.25" customHeight="1">
      <c r="B95" s="5"/>
    </row>
    <row r="96" ht="14.25" customHeight="1">
      <c r="B96" s="5"/>
    </row>
    <row r="97" ht="14.25" customHeight="1">
      <c r="B97" s="5"/>
    </row>
    <row r="98" ht="14.25" customHeight="1">
      <c r="B98" s="5"/>
    </row>
    <row r="99" ht="14.25" customHeight="1">
      <c r="B99" s="5"/>
    </row>
    <row r="100" ht="14.25" customHeight="1">
      <c r="B100" s="5"/>
    </row>
    <row r="101" ht="14.25" customHeight="1">
      <c r="B101" s="5"/>
    </row>
    <row r="102" ht="14.25" customHeight="1">
      <c r="B102" s="5"/>
    </row>
    <row r="103" ht="14.25" customHeight="1">
      <c r="B103" s="5"/>
    </row>
    <row r="104" ht="14.25" customHeight="1">
      <c r="B104" s="5"/>
    </row>
    <row r="105" ht="14.25" customHeight="1">
      <c r="B105" s="5"/>
    </row>
    <row r="106" ht="14.25" customHeight="1">
      <c r="B106" s="5"/>
    </row>
    <row r="107" ht="14.25" customHeight="1">
      <c r="B107" s="5"/>
    </row>
    <row r="108" ht="14.25" customHeight="1">
      <c r="B108" s="5"/>
    </row>
    <row r="109" ht="14.25" customHeight="1">
      <c r="B109" s="5"/>
    </row>
    <row r="110" ht="14.25" customHeight="1">
      <c r="B110" s="5"/>
    </row>
    <row r="111" ht="14.25" customHeight="1">
      <c r="B111" s="5"/>
    </row>
    <row r="112" ht="14.25" customHeight="1">
      <c r="B112" s="5"/>
    </row>
    <row r="113" ht="14.25" customHeight="1">
      <c r="B113" s="5"/>
    </row>
    <row r="114" ht="14.25" customHeight="1">
      <c r="B114" s="5"/>
    </row>
    <row r="115" ht="14.25" customHeight="1">
      <c r="B115" s="5"/>
    </row>
    <row r="116" ht="14.25" customHeight="1">
      <c r="B116" s="5"/>
    </row>
    <row r="117" ht="14.25" customHeight="1">
      <c r="B117" s="5"/>
    </row>
    <row r="118" ht="14.25" customHeight="1">
      <c r="B118" s="5"/>
    </row>
    <row r="119" ht="14.25" customHeight="1">
      <c r="B119" s="5"/>
    </row>
    <row r="120" ht="14.25" customHeight="1">
      <c r="B120" s="5"/>
    </row>
    <row r="121" ht="14.25" customHeight="1">
      <c r="B121" s="5"/>
    </row>
    <row r="122" ht="14.25" customHeight="1">
      <c r="B122" s="5"/>
    </row>
    <row r="123" ht="14.25" customHeight="1">
      <c r="B123" s="5"/>
    </row>
    <row r="124" ht="14.25" customHeight="1">
      <c r="B124" s="5"/>
    </row>
    <row r="125" ht="14.25" customHeight="1">
      <c r="B125" s="5"/>
    </row>
    <row r="126" ht="14.25" customHeight="1">
      <c r="B126" s="5"/>
    </row>
    <row r="127" ht="14.25" customHeight="1">
      <c r="B127" s="5"/>
    </row>
    <row r="128" ht="14.25" customHeight="1">
      <c r="B128" s="5"/>
    </row>
    <row r="129" ht="14.25" customHeight="1">
      <c r="B129" s="5"/>
    </row>
    <row r="130" ht="14.25" customHeight="1">
      <c r="B130" s="5"/>
    </row>
    <row r="131" ht="14.25" customHeight="1">
      <c r="B131" s="5"/>
    </row>
    <row r="132" ht="14.25" customHeight="1">
      <c r="B132" s="5"/>
    </row>
    <row r="133" ht="14.25" customHeight="1">
      <c r="B133" s="5"/>
    </row>
    <row r="134" ht="14.25" customHeight="1">
      <c r="B134" s="5"/>
    </row>
    <row r="135" ht="14.25" customHeight="1">
      <c r="B135" s="5"/>
    </row>
    <row r="136" ht="14.25" customHeight="1">
      <c r="B136" s="5"/>
    </row>
    <row r="137" ht="14.25" customHeight="1">
      <c r="B137" s="5"/>
    </row>
    <row r="138" ht="14.25" customHeight="1">
      <c r="B138" s="5"/>
    </row>
    <row r="139" ht="14.25" customHeight="1">
      <c r="B139" s="5"/>
    </row>
  </sheetData>
  <sheetProtection/>
  <mergeCells count="5">
    <mergeCell ref="C4:C6"/>
    <mergeCell ref="D4:D6"/>
    <mergeCell ref="E4:E6"/>
    <mergeCell ref="B1:E1"/>
    <mergeCell ref="B4:B6"/>
  </mergeCells>
  <conditionalFormatting sqref="B8:E58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T59"/>
  <sheetViews>
    <sheetView showGridLines="0" zoomScalePageLayoutView="0" workbookViewId="0" topLeftCell="A1">
      <selection activeCell="A1" sqref="A1:J1"/>
    </sheetView>
  </sheetViews>
  <sheetFormatPr defaultColWidth="8.75" defaultRowHeight="18"/>
  <cols>
    <col min="1" max="1" width="21.75" style="22" bestFit="1" customWidth="1"/>
    <col min="2" max="19" width="6.83203125" style="22" customWidth="1"/>
    <col min="20" max="16384" width="8.75" style="22" customWidth="1"/>
  </cols>
  <sheetData>
    <row r="1" spans="1:19" ht="14.25" customHeight="1">
      <c r="A1" s="586" t="s">
        <v>291</v>
      </c>
      <c r="B1" s="586"/>
      <c r="C1" s="586"/>
      <c r="D1" s="586"/>
      <c r="E1" s="586"/>
      <c r="F1" s="586"/>
      <c r="G1" s="586"/>
      <c r="H1" s="586"/>
      <c r="I1" s="586"/>
      <c r="J1" s="586"/>
      <c r="K1" s="120"/>
      <c r="L1" s="120"/>
      <c r="M1" s="120"/>
      <c r="N1" s="21"/>
      <c r="O1" s="21"/>
      <c r="P1" s="21"/>
      <c r="Q1" s="21"/>
      <c r="S1" s="21"/>
    </row>
    <row r="2" spans="1:19" ht="9" customHeight="1">
      <c r="A2" s="258"/>
      <c r="B2" s="258"/>
      <c r="C2" s="258"/>
      <c r="D2" s="258"/>
      <c r="E2" s="258"/>
      <c r="F2" s="258"/>
      <c r="G2" s="258"/>
      <c r="H2" s="258"/>
      <c r="I2" s="258"/>
      <c r="J2" s="120"/>
      <c r="K2" s="120"/>
      <c r="L2" s="120"/>
      <c r="M2" s="120"/>
      <c r="N2" s="21"/>
      <c r="O2" s="21"/>
      <c r="P2" s="21"/>
      <c r="Q2" s="21"/>
      <c r="S2" s="21"/>
    </row>
    <row r="3" spans="1:19" ht="14.25" customHeight="1">
      <c r="A3" s="23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 t="s">
        <v>228</v>
      </c>
      <c r="L3" s="24"/>
      <c r="M3" s="24"/>
      <c r="N3" s="24"/>
      <c r="O3" s="24"/>
      <c r="P3" s="24"/>
      <c r="Q3" s="24"/>
      <c r="R3" s="25"/>
      <c r="S3" s="26" t="s">
        <v>11</v>
      </c>
    </row>
    <row r="4" spans="1:20" ht="14.25" customHeight="1">
      <c r="A4" s="582" t="s">
        <v>243</v>
      </c>
      <c r="B4" s="27" t="s">
        <v>0</v>
      </c>
      <c r="C4" s="28"/>
      <c r="D4" s="29"/>
      <c r="E4" s="30" t="s">
        <v>6</v>
      </c>
      <c r="F4" s="29"/>
      <c r="G4" s="31"/>
      <c r="H4" s="28" t="s">
        <v>7</v>
      </c>
      <c r="I4" s="29"/>
      <c r="J4" s="29"/>
      <c r="K4" s="30" t="s">
        <v>0</v>
      </c>
      <c r="L4" s="28"/>
      <c r="M4" s="31"/>
      <c r="N4" s="28" t="s">
        <v>6</v>
      </c>
      <c r="O4" s="29"/>
      <c r="P4" s="29"/>
      <c r="Q4" s="30" t="s">
        <v>7</v>
      </c>
      <c r="R4" s="29"/>
      <c r="S4" s="29"/>
      <c r="T4" s="24"/>
    </row>
    <row r="5" spans="1:20" ht="14.25" customHeight="1">
      <c r="A5" s="583"/>
      <c r="B5" s="150" t="s">
        <v>0</v>
      </c>
      <c r="C5" s="33" t="s">
        <v>8</v>
      </c>
      <c r="D5" s="34" t="s">
        <v>1</v>
      </c>
      <c r="E5" s="150" t="s">
        <v>0</v>
      </c>
      <c r="F5" s="33" t="s">
        <v>8</v>
      </c>
      <c r="G5" s="32" t="s">
        <v>1</v>
      </c>
      <c r="H5" s="34" t="s">
        <v>0</v>
      </c>
      <c r="I5" s="33" t="s">
        <v>8</v>
      </c>
      <c r="J5" s="34" t="s">
        <v>1</v>
      </c>
      <c r="K5" s="150" t="s">
        <v>0</v>
      </c>
      <c r="L5" s="33" t="s">
        <v>8</v>
      </c>
      <c r="M5" s="32" t="s">
        <v>1</v>
      </c>
      <c r="N5" s="34" t="s">
        <v>0</v>
      </c>
      <c r="O5" s="33" t="s">
        <v>8</v>
      </c>
      <c r="P5" s="34" t="s">
        <v>1</v>
      </c>
      <c r="Q5" s="150" t="s">
        <v>0</v>
      </c>
      <c r="R5" s="33" t="s">
        <v>8</v>
      </c>
      <c r="S5" s="34" t="s">
        <v>1</v>
      </c>
      <c r="T5" s="24"/>
    </row>
    <row r="6" spans="1:19" ht="14.25" customHeight="1">
      <c r="A6" s="24"/>
      <c r="B6" s="200"/>
      <c r="C6" s="121"/>
      <c r="D6" s="121"/>
      <c r="E6" s="24"/>
      <c r="F6" s="121"/>
      <c r="G6" s="121"/>
      <c r="H6" s="24"/>
      <c r="I6" s="121"/>
      <c r="J6" s="121"/>
      <c r="K6" s="24"/>
      <c r="L6" s="24"/>
      <c r="M6" s="24"/>
      <c r="N6" s="24"/>
      <c r="O6" s="24"/>
      <c r="P6" s="24"/>
      <c r="Q6" s="24"/>
      <c r="R6" s="24"/>
      <c r="S6" s="24"/>
    </row>
    <row r="7" spans="1:19" ht="15.75" customHeight="1">
      <c r="A7" s="80" t="s">
        <v>277</v>
      </c>
      <c r="B7" s="240">
        <v>4647</v>
      </c>
      <c r="C7" s="128">
        <v>2638</v>
      </c>
      <c r="D7" s="128">
        <v>2009</v>
      </c>
      <c r="E7" s="128">
        <v>4460</v>
      </c>
      <c r="F7" s="128">
        <v>2514</v>
      </c>
      <c r="G7" s="128">
        <v>1946</v>
      </c>
      <c r="H7" s="128">
        <v>187</v>
      </c>
      <c r="I7" s="128">
        <v>124</v>
      </c>
      <c r="J7" s="128">
        <v>63</v>
      </c>
      <c r="K7" s="129">
        <v>100</v>
      </c>
      <c r="L7" s="129">
        <v>100</v>
      </c>
      <c r="M7" s="129">
        <v>100</v>
      </c>
      <c r="N7" s="129">
        <v>100</v>
      </c>
      <c r="O7" s="129">
        <v>100</v>
      </c>
      <c r="P7" s="129">
        <v>100</v>
      </c>
      <c r="Q7" s="129">
        <v>100</v>
      </c>
      <c r="R7" s="129">
        <v>100</v>
      </c>
      <c r="S7" s="129">
        <v>100</v>
      </c>
    </row>
    <row r="8" spans="1:19" s="206" customFormat="1" ht="15.75" customHeight="1">
      <c r="A8" s="241" t="s">
        <v>287</v>
      </c>
      <c r="B8" s="242">
        <f>SUM(B10:B29)</f>
        <v>4554</v>
      </c>
      <c r="C8" s="243">
        <f aca="true" t="shared" si="0" ref="C8:I8">SUM(C10:C29)</f>
        <v>2691</v>
      </c>
      <c r="D8" s="243">
        <f t="shared" si="0"/>
        <v>1863</v>
      </c>
      <c r="E8" s="243">
        <f t="shared" si="0"/>
        <v>4361</v>
      </c>
      <c r="F8" s="243">
        <f t="shared" si="0"/>
        <v>2569</v>
      </c>
      <c r="G8" s="243">
        <f t="shared" si="0"/>
        <v>1792</v>
      </c>
      <c r="H8" s="243">
        <f t="shared" si="0"/>
        <v>193</v>
      </c>
      <c r="I8" s="243">
        <f t="shared" si="0"/>
        <v>122</v>
      </c>
      <c r="J8" s="243">
        <f>SUM(J10:J29)</f>
        <v>71</v>
      </c>
      <c r="K8" s="244">
        <f>SUM(K10:K29)</f>
        <v>100</v>
      </c>
      <c r="L8" s="244">
        <f aca="true" t="shared" si="1" ref="L8:S8">SUM(L10:L29)</f>
        <v>100</v>
      </c>
      <c r="M8" s="244">
        <f t="shared" si="1"/>
        <v>100.00000000000001</v>
      </c>
      <c r="N8" s="244">
        <f t="shared" si="1"/>
        <v>100</v>
      </c>
      <c r="O8" s="244">
        <f t="shared" si="1"/>
        <v>100.00000000000004</v>
      </c>
      <c r="P8" s="244">
        <f t="shared" si="1"/>
        <v>100</v>
      </c>
      <c r="Q8" s="244">
        <f t="shared" si="1"/>
        <v>100</v>
      </c>
      <c r="R8" s="244">
        <f t="shared" si="1"/>
        <v>100.00000000000001</v>
      </c>
      <c r="S8" s="244">
        <f t="shared" si="1"/>
        <v>100</v>
      </c>
    </row>
    <row r="9" spans="1:19" s="167" customFormat="1" ht="14.25" customHeight="1">
      <c r="A9" s="164"/>
      <c r="B9" s="245"/>
      <c r="C9" s="164"/>
      <c r="D9" s="164"/>
      <c r="E9" s="164"/>
      <c r="F9" s="165"/>
      <c r="G9" s="165"/>
      <c r="H9" s="164"/>
      <c r="I9" s="165"/>
      <c r="J9" s="165"/>
      <c r="K9" s="166"/>
      <c r="L9" s="166"/>
      <c r="M9" s="166"/>
      <c r="N9" s="166"/>
      <c r="O9" s="166"/>
      <c r="P9" s="166"/>
      <c r="Q9" s="166"/>
      <c r="R9" s="166"/>
      <c r="S9" s="166"/>
    </row>
    <row r="10" spans="1:19" ht="15.75" customHeight="1">
      <c r="A10" s="35" t="s">
        <v>330</v>
      </c>
      <c r="B10" s="240">
        <f>SUM(C10:D10)</f>
        <v>25</v>
      </c>
      <c r="C10" s="128">
        <f>F10+I10</f>
        <v>14</v>
      </c>
      <c r="D10" s="128">
        <f>G10+J10</f>
        <v>11</v>
      </c>
      <c r="E10" s="128">
        <f>SUM(F10:G10)</f>
        <v>24</v>
      </c>
      <c r="F10" s="121">
        <v>14</v>
      </c>
      <c r="G10" s="121">
        <v>10</v>
      </c>
      <c r="H10" s="128">
        <f>SUM(I10:J10)</f>
        <v>1</v>
      </c>
      <c r="I10" s="121">
        <v>0</v>
      </c>
      <c r="J10" s="121">
        <v>1</v>
      </c>
      <c r="K10" s="129">
        <f>B10/B8*100</f>
        <v>0.5489679402722881</v>
      </c>
      <c r="L10" s="129">
        <f aca="true" t="shared" si="2" ref="L10:S10">C10/C8*100</f>
        <v>0.5202526941657376</v>
      </c>
      <c r="M10" s="129">
        <f t="shared" si="2"/>
        <v>0.5904455179817499</v>
      </c>
      <c r="N10" s="129">
        <f t="shared" si="2"/>
        <v>0.5503324925475809</v>
      </c>
      <c r="O10" s="129">
        <f t="shared" si="2"/>
        <v>0.544959128065395</v>
      </c>
      <c r="P10" s="129">
        <f t="shared" si="2"/>
        <v>0.5580357142857143</v>
      </c>
      <c r="Q10" s="129">
        <f t="shared" si="2"/>
        <v>0.5181347150259068</v>
      </c>
      <c r="R10" s="129">
        <f t="shared" si="2"/>
        <v>0</v>
      </c>
      <c r="S10" s="129">
        <f t="shared" si="2"/>
        <v>1.4084507042253522</v>
      </c>
    </row>
    <row r="11" spans="1:19" ht="15.75" customHeight="1">
      <c r="A11" s="35" t="s">
        <v>62</v>
      </c>
      <c r="B11" s="240">
        <f aca="true" t="shared" si="3" ref="B11:B29">SUM(C11:D11)</f>
        <v>39</v>
      </c>
      <c r="C11" s="128">
        <f aca="true" t="shared" si="4" ref="C11:C29">F11+I11</f>
        <v>37</v>
      </c>
      <c r="D11" s="128">
        <f aca="true" t="shared" si="5" ref="D11:D29">G11+J11</f>
        <v>2</v>
      </c>
      <c r="E11" s="128">
        <f aca="true" t="shared" si="6" ref="E11:E29">SUM(F11:G11)</f>
        <v>38</v>
      </c>
      <c r="F11" s="121">
        <v>36</v>
      </c>
      <c r="G11" s="121">
        <v>2</v>
      </c>
      <c r="H11" s="128">
        <f aca="true" t="shared" si="7" ref="H11:H29">SUM(I11:J11)</f>
        <v>1</v>
      </c>
      <c r="I11" s="121">
        <v>1</v>
      </c>
      <c r="J11" s="121">
        <v>0</v>
      </c>
      <c r="K11" s="129">
        <f>B11/B8*100</f>
        <v>0.8563899868247694</v>
      </c>
      <c r="L11" s="129">
        <f aca="true" t="shared" si="8" ref="L11:S11">C11/C8*100</f>
        <v>1.3749535488665925</v>
      </c>
      <c r="M11" s="129">
        <f t="shared" si="8"/>
        <v>0.10735373054213634</v>
      </c>
      <c r="N11" s="129">
        <f t="shared" si="8"/>
        <v>0.871359779867003</v>
      </c>
      <c r="O11" s="129">
        <f t="shared" si="8"/>
        <v>1.401323472168159</v>
      </c>
      <c r="P11" s="129">
        <f t="shared" si="8"/>
        <v>0.11160714285714285</v>
      </c>
      <c r="Q11" s="129">
        <f t="shared" si="8"/>
        <v>0.5181347150259068</v>
      </c>
      <c r="R11" s="129">
        <f t="shared" si="8"/>
        <v>0.819672131147541</v>
      </c>
      <c r="S11" s="129">
        <f t="shared" si="8"/>
        <v>0</v>
      </c>
    </row>
    <row r="12" spans="1:19" ht="15.75" customHeight="1">
      <c r="A12" s="35" t="s">
        <v>331</v>
      </c>
      <c r="B12" s="240">
        <f t="shared" si="3"/>
        <v>2</v>
      </c>
      <c r="C12" s="128">
        <f t="shared" si="4"/>
        <v>2</v>
      </c>
      <c r="D12" s="128">
        <f t="shared" si="5"/>
        <v>0</v>
      </c>
      <c r="E12" s="128">
        <f t="shared" si="6"/>
        <v>2</v>
      </c>
      <c r="F12" s="121">
        <v>2</v>
      </c>
      <c r="G12" s="121">
        <v>0</v>
      </c>
      <c r="H12" s="128">
        <f t="shared" si="7"/>
        <v>0</v>
      </c>
      <c r="I12" s="121">
        <v>0</v>
      </c>
      <c r="J12" s="121">
        <v>0</v>
      </c>
      <c r="K12" s="129">
        <f>B12/B8*100</f>
        <v>0.04391743522178305</v>
      </c>
      <c r="L12" s="129">
        <f aca="true" t="shared" si="9" ref="L12:S12">C12/C8*100</f>
        <v>0.07432181345224824</v>
      </c>
      <c r="M12" s="129">
        <f t="shared" si="9"/>
        <v>0</v>
      </c>
      <c r="N12" s="129">
        <f t="shared" si="9"/>
        <v>0.04586104104563173</v>
      </c>
      <c r="O12" s="129">
        <f t="shared" si="9"/>
        <v>0.07785130400934215</v>
      </c>
      <c r="P12" s="129">
        <f t="shared" si="9"/>
        <v>0</v>
      </c>
      <c r="Q12" s="129">
        <f t="shared" si="9"/>
        <v>0</v>
      </c>
      <c r="R12" s="129">
        <f t="shared" si="9"/>
        <v>0</v>
      </c>
      <c r="S12" s="129">
        <f t="shared" si="9"/>
        <v>0</v>
      </c>
    </row>
    <row r="13" spans="1:19" ht="15.75" customHeight="1">
      <c r="A13" s="35" t="s">
        <v>63</v>
      </c>
      <c r="B13" s="240">
        <f t="shared" si="3"/>
        <v>424</v>
      </c>
      <c r="C13" s="128">
        <f t="shared" si="4"/>
        <v>374</v>
      </c>
      <c r="D13" s="128">
        <f t="shared" si="5"/>
        <v>50</v>
      </c>
      <c r="E13" s="128">
        <f t="shared" si="6"/>
        <v>399</v>
      </c>
      <c r="F13" s="121">
        <v>351</v>
      </c>
      <c r="G13" s="121">
        <v>48</v>
      </c>
      <c r="H13" s="128">
        <f t="shared" si="7"/>
        <v>25</v>
      </c>
      <c r="I13" s="121">
        <v>23</v>
      </c>
      <c r="J13" s="121">
        <v>2</v>
      </c>
      <c r="K13" s="129">
        <f>B13/B8*100</f>
        <v>9.310496267018006</v>
      </c>
      <c r="L13" s="129">
        <f aca="true" t="shared" si="10" ref="L13:S13">C13/C8*100</f>
        <v>13.89817911557042</v>
      </c>
      <c r="M13" s="129">
        <f t="shared" si="10"/>
        <v>2.6838432635534084</v>
      </c>
      <c r="N13" s="129">
        <f t="shared" si="10"/>
        <v>9.149277688603531</v>
      </c>
      <c r="O13" s="129">
        <f t="shared" si="10"/>
        <v>13.662903853639548</v>
      </c>
      <c r="P13" s="129">
        <f t="shared" si="10"/>
        <v>2.6785714285714284</v>
      </c>
      <c r="Q13" s="129">
        <f t="shared" si="10"/>
        <v>12.953367875647666</v>
      </c>
      <c r="R13" s="129">
        <f t="shared" si="10"/>
        <v>18.852459016393443</v>
      </c>
      <c r="S13" s="129">
        <f t="shared" si="10"/>
        <v>2.8169014084507045</v>
      </c>
    </row>
    <row r="14" spans="1:19" ht="15.75" customHeight="1">
      <c r="A14" s="35" t="s">
        <v>64</v>
      </c>
      <c r="B14" s="240">
        <f t="shared" si="3"/>
        <v>1468</v>
      </c>
      <c r="C14" s="128">
        <f t="shared" si="4"/>
        <v>994</v>
      </c>
      <c r="D14" s="128">
        <f t="shared" si="5"/>
        <v>474</v>
      </c>
      <c r="E14" s="128">
        <f t="shared" si="6"/>
        <v>1420</v>
      </c>
      <c r="F14" s="121">
        <v>963</v>
      </c>
      <c r="G14" s="121">
        <v>457</v>
      </c>
      <c r="H14" s="128">
        <f t="shared" si="7"/>
        <v>48</v>
      </c>
      <c r="I14" s="121">
        <v>31</v>
      </c>
      <c r="J14" s="121">
        <v>17</v>
      </c>
      <c r="K14" s="129">
        <f>B14/B8*100</f>
        <v>32.23539745278875</v>
      </c>
      <c r="L14" s="129">
        <f aca="true" t="shared" si="11" ref="L14:S14">C14/C8*100</f>
        <v>36.93794128576737</v>
      </c>
      <c r="M14" s="129">
        <f t="shared" si="11"/>
        <v>25.442834138486315</v>
      </c>
      <c r="N14" s="129">
        <f t="shared" si="11"/>
        <v>32.56133914239853</v>
      </c>
      <c r="O14" s="129">
        <f t="shared" si="11"/>
        <v>37.48540288049825</v>
      </c>
      <c r="P14" s="129">
        <f t="shared" si="11"/>
        <v>25.502232142857146</v>
      </c>
      <c r="Q14" s="129">
        <f t="shared" si="11"/>
        <v>24.870466321243523</v>
      </c>
      <c r="R14" s="129">
        <f t="shared" si="11"/>
        <v>25.40983606557377</v>
      </c>
      <c r="S14" s="129">
        <f t="shared" si="11"/>
        <v>23.943661971830984</v>
      </c>
    </row>
    <row r="15" spans="1:19" ht="15.75" customHeight="1">
      <c r="A15" s="35" t="s">
        <v>12</v>
      </c>
      <c r="B15" s="240">
        <f t="shared" si="3"/>
        <v>49</v>
      </c>
      <c r="C15" s="128">
        <f t="shared" si="4"/>
        <v>40</v>
      </c>
      <c r="D15" s="128">
        <f t="shared" si="5"/>
        <v>9</v>
      </c>
      <c r="E15" s="128">
        <f t="shared" si="6"/>
        <v>49</v>
      </c>
      <c r="F15" s="121">
        <v>40</v>
      </c>
      <c r="G15" s="121">
        <v>9</v>
      </c>
      <c r="H15" s="128">
        <f t="shared" si="7"/>
        <v>0</v>
      </c>
      <c r="I15" s="121">
        <v>0</v>
      </c>
      <c r="J15" s="121">
        <v>0</v>
      </c>
      <c r="K15" s="129">
        <f>B15/B8*100</f>
        <v>1.0759771629336845</v>
      </c>
      <c r="L15" s="129">
        <f aca="true" t="shared" si="12" ref="L15:S15">C15/C8*100</f>
        <v>1.4864362690449646</v>
      </c>
      <c r="M15" s="129">
        <f t="shared" si="12"/>
        <v>0.4830917874396135</v>
      </c>
      <c r="N15" s="129">
        <f t="shared" si="12"/>
        <v>1.1235955056179776</v>
      </c>
      <c r="O15" s="129">
        <f t="shared" si="12"/>
        <v>1.5570260801868432</v>
      </c>
      <c r="P15" s="129">
        <f t="shared" si="12"/>
        <v>0.5022321428571429</v>
      </c>
      <c r="Q15" s="129">
        <f t="shared" si="12"/>
        <v>0</v>
      </c>
      <c r="R15" s="129">
        <f t="shared" si="12"/>
        <v>0</v>
      </c>
      <c r="S15" s="129">
        <f t="shared" si="12"/>
        <v>0</v>
      </c>
    </row>
    <row r="16" spans="1:19" ht="15.75" customHeight="1">
      <c r="A16" s="35" t="s">
        <v>61</v>
      </c>
      <c r="B16" s="240">
        <f t="shared" si="3"/>
        <v>52</v>
      </c>
      <c r="C16" s="128">
        <f t="shared" si="4"/>
        <v>23</v>
      </c>
      <c r="D16" s="128">
        <f t="shared" si="5"/>
        <v>29</v>
      </c>
      <c r="E16" s="128">
        <f t="shared" si="6"/>
        <v>50</v>
      </c>
      <c r="F16" s="121">
        <v>23</v>
      </c>
      <c r="G16" s="121">
        <v>27</v>
      </c>
      <c r="H16" s="128">
        <f t="shared" si="7"/>
        <v>2</v>
      </c>
      <c r="I16" s="121">
        <v>0</v>
      </c>
      <c r="J16" s="121">
        <v>2</v>
      </c>
      <c r="K16" s="129">
        <f>B16/B8*100</f>
        <v>1.1418533157663593</v>
      </c>
      <c r="L16" s="129">
        <f aca="true" t="shared" si="13" ref="L16:S16">C16/C8*100</f>
        <v>0.8547008547008548</v>
      </c>
      <c r="M16" s="129">
        <f t="shared" si="13"/>
        <v>1.556629092860977</v>
      </c>
      <c r="N16" s="129">
        <f t="shared" si="13"/>
        <v>1.1465260261407932</v>
      </c>
      <c r="O16" s="129">
        <f t="shared" si="13"/>
        <v>0.8952899961074349</v>
      </c>
      <c r="P16" s="129">
        <f t="shared" si="13"/>
        <v>1.5066964285714286</v>
      </c>
      <c r="Q16" s="129">
        <f t="shared" si="13"/>
        <v>1.0362694300518136</v>
      </c>
      <c r="R16" s="129">
        <f t="shared" si="13"/>
        <v>0</v>
      </c>
      <c r="S16" s="129">
        <f t="shared" si="13"/>
        <v>2.8169014084507045</v>
      </c>
    </row>
    <row r="17" spans="1:19" ht="15.75" customHeight="1">
      <c r="A17" s="35" t="s">
        <v>332</v>
      </c>
      <c r="B17" s="240">
        <f t="shared" si="3"/>
        <v>259</v>
      </c>
      <c r="C17" s="128">
        <f t="shared" si="4"/>
        <v>189</v>
      </c>
      <c r="D17" s="128">
        <f t="shared" si="5"/>
        <v>70</v>
      </c>
      <c r="E17" s="128">
        <f t="shared" si="6"/>
        <v>242</v>
      </c>
      <c r="F17" s="121">
        <v>173</v>
      </c>
      <c r="G17" s="121">
        <v>69</v>
      </c>
      <c r="H17" s="128">
        <f t="shared" si="7"/>
        <v>17</v>
      </c>
      <c r="I17" s="121">
        <v>16</v>
      </c>
      <c r="J17" s="121">
        <v>1</v>
      </c>
      <c r="K17" s="129">
        <f>B17/B8*100</f>
        <v>5.687307861220905</v>
      </c>
      <c r="L17" s="129">
        <f aca="true" t="shared" si="14" ref="L17:S17">C17/C8*100</f>
        <v>7.023411371237458</v>
      </c>
      <c r="M17" s="129">
        <f t="shared" si="14"/>
        <v>3.7573805689747717</v>
      </c>
      <c r="N17" s="129">
        <f t="shared" si="14"/>
        <v>5.54918596652144</v>
      </c>
      <c r="O17" s="129">
        <f t="shared" si="14"/>
        <v>6.734137796808097</v>
      </c>
      <c r="P17" s="129">
        <f t="shared" si="14"/>
        <v>3.850446428571429</v>
      </c>
      <c r="Q17" s="129">
        <f t="shared" si="14"/>
        <v>8.808290155440414</v>
      </c>
      <c r="R17" s="129">
        <f t="shared" si="14"/>
        <v>13.114754098360656</v>
      </c>
      <c r="S17" s="129">
        <f t="shared" si="14"/>
        <v>1.4084507042253522</v>
      </c>
    </row>
    <row r="18" spans="1:19" ht="15.75" customHeight="1">
      <c r="A18" s="35" t="s">
        <v>333</v>
      </c>
      <c r="B18" s="240">
        <f t="shared" si="3"/>
        <v>663</v>
      </c>
      <c r="C18" s="128">
        <f t="shared" si="4"/>
        <v>271</v>
      </c>
      <c r="D18" s="128">
        <f t="shared" si="5"/>
        <v>392</v>
      </c>
      <c r="E18" s="128">
        <f t="shared" si="6"/>
        <v>637</v>
      </c>
      <c r="F18" s="121">
        <v>256</v>
      </c>
      <c r="G18" s="121">
        <v>381</v>
      </c>
      <c r="H18" s="128">
        <f t="shared" si="7"/>
        <v>26</v>
      </c>
      <c r="I18" s="121">
        <v>15</v>
      </c>
      <c r="J18" s="121">
        <v>11</v>
      </c>
      <c r="K18" s="129">
        <f>B18/B8*100</f>
        <v>14.558629776021082</v>
      </c>
      <c r="L18" s="129">
        <f aca="true" t="shared" si="15" ref="L18:S18">C18/C8*100</f>
        <v>10.070605722779636</v>
      </c>
      <c r="M18" s="129">
        <f t="shared" si="15"/>
        <v>21.04133118625872</v>
      </c>
      <c r="N18" s="129">
        <f t="shared" si="15"/>
        <v>14.606741573033707</v>
      </c>
      <c r="O18" s="129">
        <f t="shared" si="15"/>
        <v>9.964966913195795</v>
      </c>
      <c r="P18" s="129">
        <f t="shared" si="15"/>
        <v>21.261160714285715</v>
      </c>
      <c r="Q18" s="129">
        <f t="shared" si="15"/>
        <v>13.471502590673575</v>
      </c>
      <c r="R18" s="129">
        <f t="shared" si="15"/>
        <v>12.295081967213115</v>
      </c>
      <c r="S18" s="129">
        <f t="shared" si="15"/>
        <v>15.492957746478872</v>
      </c>
    </row>
    <row r="19" spans="1:19" ht="15.75" customHeight="1">
      <c r="A19" s="35" t="s">
        <v>334</v>
      </c>
      <c r="B19" s="240">
        <f t="shared" si="3"/>
        <v>46</v>
      </c>
      <c r="C19" s="128">
        <f t="shared" si="4"/>
        <v>4</v>
      </c>
      <c r="D19" s="128">
        <f t="shared" si="5"/>
        <v>42</v>
      </c>
      <c r="E19" s="128">
        <f t="shared" si="6"/>
        <v>46</v>
      </c>
      <c r="F19" s="121">
        <v>4</v>
      </c>
      <c r="G19" s="121">
        <v>42</v>
      </c>
      <c r="H19" s="128">
        <f t="shared" si="7"/>
        <v>0</v>
      </c>
      <c r="I19" s="121">
        <v>0</v>
      </c>
      <c r="J19" s="121">
        <v>0</v>
      </c>
      <c r="K19" s="129">
        <f>B19/B8*100</f>
        <v>1.0101010101010102</v>
      </c>
      <c r="L19" s="129">
        <f aca="true" t="shared" si="16" ref="L19:S19">C19/C8*100</f>
        <v>0.14864362690449648</v>
      </c>
      <c r="M19" s="129">
        <f t="shared" si="16"/>
        <v>2.254428341384863</v>
      </c>
      <c r="N19" s="129">
        <f t="shared" si="16"/>
        <v>1.0548039440495298</v>
      </c>
      <c r="O19" s="129">
        <f t="shared" si="16"/>
        <v>0.1557026080186843</v>
      </c>
      <c r="P19" s="129">
        <f t="shared" si="16"/>
        <v>2.34375</v>
      </c>
      <c r="Q19" s="129">
        <f t="shared" si="16"/>
        <v>0</v>
      </c>
      <c r="R19" s="129">
        <f t="shared" si="16"/>
        <v>0</v>
      </c>
      <c r="S19" s="129">
        <f t="shared" si="16"/>
        <v>0</v>
      </c>
    </row>
    <row r="20" spans="1:19" ht="15.75" customHeight="1">
      <c r="A20" s="35" t="s">
        <v>335</v>
      </c>
      <c r="B20" s="240">
        <f t="shared" si="3"/>
        <v>51</v>
      </c>
      <c r="C20" s="128">
        <f t="shared" si="4"/>
        <v>21</v>
      </c>
      <c r="D20" s="128">
        <f t="shared" si="5"/>
        <v>30</v>
      </c>
      <c r="E20" s="128">
        <f t="shared" si="6"/>
        <v>47</v>
      </c>
      <c r="F20" s="121">
        <v>18</v>
      </c>
      <c r="G20" s="121">
        <v>29</v>
      </c>
      <c r="H20" s="128">
        <f t="shared" si="7"/>
        <v>4</v>
      </c>
      <c r="I20" s="121">
        <v>3</v>
      </c>
      <c r="J20" s="121">
        <v>1</v>
      </c>
      <c r="K20" s="129">
        <f>B20/B8*100</f>
        <v>1.1198945981554678</v>
      </c>
      <c r="L20" s="129">
        <f aca="true" t="shared" si="17" ref="L20:S20">C20/C8*100</f>
        <v>0.7803790412486065</v>
      </c>
      <c r="M20" s="129">
        <f t="shared" si="17"/>
        <v>1.610305958132045</v>
      </c>
      <c r="N20" s="129">
        <f t="shared" si="17"/>
        <v>1.077734464572346</v>
      </c>
      <c r="O20" s="129">
        <f t="shared" si="17"/>
        <v>0.7006617360840794</v>
      </c>
      <c r="P20" s="129">
        <f t="shared" si="17"/>
        <v>1.6183035714285716</v>
      </c>
      <c r="Q20" s="129">
        <f t="shared" si="17"/>
        <v>2.072538860103627</v>
      </c>
      <c r="R20" s="129">
        <f t="shared" si="17"/>
        <v>2.459016393442623</v>
      </c>
      <c r="S20" s="129">
        <f t="shared" si="17"/>
        <v>1.4084507042253522</v>
      </c>
    </row>
    <row r="21" spans="1:19" ht="15.75" customHeight="1">
      <c r="A21" s="36" t="s">
        <v>336</v>
      </c>
      <c r="B21" s="240">
        <f t="shared" si="3"/>
        <v>79</v>
      </c>
      <c r="C21" s="128">
        <f t="shared" si="4"/>
        <v>55</v>
      </c>
      <c r="D21" s="128">
        <f t="shared" si="5"/>
        <v>24</v>
      </c>
      <c r="E21" s="128">
        <f t="shared" si="6"/>
        <v>78</v>
      </c>
      <c r="F21" s="121">
        <v>54</v>
      </c>
      <c r="G21" s="121">
        <v>24</v>
      </c>
      <c r="H21" s="128">
        <f t="shared" si="7"/>
        <v>1</v>
      </c>
      <c r="I21" s="121">
        <v>1</v>
      </c>
      <c r="J21" s="121">
        <v>0</v>
      </c>
      <c r="K21" s="129">
        <f>B21/B8*100</f>
        <v>1.7347386912604303</v>
      </c>
      <c r="L21" s="129">
        <f aca="true" t="shared" si="18" ref="L21:S21">C21/C8*100</f>
        <v>2.0438498699368264</v>
      </c>
      <c r="M21" s="129">
        <f t="shared" si="18"/>
        <v>1.288244766505636</v>
      </c>
      <c r="N21" s="129">
        <f t="shared" si="18"/>
        <v>1.7885806007796374</v>
      </c>
      <c r="O21" s="129">
        <f t="shared" si="18"/>
        <v>2.1019852082522386</v>
      </c>
      <c r="P21" s="129">
        <f t="shared" si="18"/>
        <v>1.3392857142857142</v>
      </c>
      <c r="Q21" s="129">
        <f t="shared" si="18"/>
        <v>0.5181347150259068</v>
      </c>
      <c r="R21" s="129">
        <f t="shared" si="18"/>
        <v>0.819672131147541</v>
      </c>
      <c r="S21" s="129">
        <f t="shared" si="18"/>
        <v>0</v>
      </c>
    </row>
    <row r="22" spans="1:19" ht="15.75" customHeight="1">
      <c r="A22" s="35" t="s">
        <v>337</v>
      </c>
      <c r="B22" s="240">
        <f t="shared" si="3"/>
        <v>262</v>
      </c>
      <c r="C22" s="128">
        <f t="shared" si="4"/>
        <v>97</v>
      </c>
      <c r="D22" s="128">
        <f t="shared" si="5"/>
        <v>165</v>
      </c>
      <c r="E22" s="128">
        <f t="shared" si="6"/>
        <v>249</v>
      </c>
      <c r="F22" s="121">
        <v>92</v>
      </c>
      <c r="G22" s="121">
        <v>157</v>
      </c>
      <c r="H22" s="128">
        <f t="shared" si="7"/>
        <v>13</v>
      </c>
      <c r="I22" s="121">
        <v>5</v>
      </c>
      <c r="J22" s="121">
        <v>8</v>
      </c>
      <c r="K22" s="129">
        <f>B22/B8*100</f>
        <v>5.753184014053579</v>
      </c>
      <c r="L22" s="129">
        <f aca="true" t="shared" si="19" ref="L22:S22">C22/C8*100</f>
        <v>3.6046079524340393</v>
      </c>
      <c r="M22" s="129">
        <f t="shared" si="19"/>
        <v>8.856682769726248</v>
      </c>
      <c r="N22" s="129">
        <f t="shared" si="19"/>
        <v>5.709699610181151</v>
      </c>
      <c r="O22" s="129">
        <f t="shared" si="19"/>
        <v>3.5811599844297395</v>
      </c>
      <c r="P22" s="129">
        <f t="shared" si="19"/>
        <v>8.761160714285714</v>
      </c>
      <c r="Q22" s="129">
        <f t="shared" si="19"/>
        <v>6.7357512953367875</v>
      </c>
      <c r="R22" s="129">
        <f t="shared" si="19"/>
        <v>4.098360655737705</v>
      </c>
      <c r="S22" s="129">
        <f t="shared" si="19"/>
        <v>11.267605633802818</v>
      </c>
    </row>
    <row r="23" spans="1:19" ht="15.75" customHeight="1">
      <c r="A23" s="37" t="s">
        <v>327</v>
      </c>
      <c r="B23" s="240">
        <f t="shared" si="3"/>
        <v>130</v>
      </c>
      <c r="C23" s="128">
        <f t="shared" si="4"/>
        <v>37</v>
      </c>
      <c r="D23" s="128">
        <f t="shared" si="5"/>
        <v>93</v>
      </c>
      <c r="E23" s="128">
        <f t="shared" si="6"/>
        <v>122</v>
      </c>
      <c r="F23" s="121">
        <v>33</v>
      </c>
      <c r="G23" s="121">
        <v>89</v>
      </c>
      <c r="H23" s="128">
        <f t="shared" si="7"/>
        <v>8</v>
      </c>
      <c r="I23" s="121">
        <v>4</v>
      </c>
      <c r="J23" s="121">
        <v>4</v>
      </c>
      <c r="K23" s="129">
        <f>B23/B8*100</f>
        <v>2.854633289415898</v>
      </c>
      <c r="L23" s="129">
        <f aca="true" t="shared" si="20" ref="L23:S23">C23/C8*100</f>
        <v>1.3749535488665925</v>
      </c>
      <c r="M23" s="129">
        <f t="shared" si="20"/>
        <v>4.99194847020934</v>
      </c>
      <c r="N23" s="129">
        <f t="shared" si="20"/>
        <v>2.7975235037835358</v>
      </c>
      <c r="O23" s="129">
        <f t="shared" si="20"/>
        <v>1.2845465161541456</v>
      </c>
      <c r="P23" s="129">
        <f t="shared" si="20"/>
        <v>4.966517857142857</v>
      </c>
      <c r="Q23" s="129">
        <f t="shared" si="20"/>
        <v>4.145077720207254</v>
      </c>
      <c r="R23" s="129">
        <f t="shared" si="20"/>
        <v>3.278688524590164</v>
      </c>
      <c r="S23" s="129">
        <f t="shared" si="20"/>
        <v>5.633802816901409</v>
      </c>
    </row>
    <row r="24" spans="1:19" ht="15.75" customHeight="1">
      <c r="A24" s="35" t="s">
        <v>338</v>
      </c>
      <c r="B24" s="240">
        <f t="shared" si="3"/>
        <v>11</v>
      </c>
      <c r="C24" s="128">
        <f t="shared" si="4"/>
        <v>4</v>
      </c>
      <c r="D24" s="128">
        <f t="shared" si="5"/>
        <v>7</v>
      </c>
      <c r="E24" s="128">
        <f t="shared" si="6"/>
        <v>10</v>
      </c>
      <c r="F24" s="121">
        <v>4</v>
      </c>
      <c r="G24" s="121">
        <v>6</v>
      </c>
      <c r="H24" s="128">
        <f t="shared" si="7"/>
        <v>1</v>
      </c>
      <c r="I24" s="121">
        <v>0</v>
      </c>
      <c r="J24" s="121">
        <v>1</v>
      </c>
      <c r="K24" s="129">
        <f>B24/B8*100</f>
        <v>0.24154589371980675</v>
      </c>
      <c r="L24" s="129">
        <f aca="true" t="shared" si="21" ref="L24:S24">C24/C8*100</f>
        <v>0.14864362690449648</v>
      </c>
      <c r="M24" s="129">
        <f t="shared" si="21"/>
        <v>0.3757380568974772</v>
      </c>
      <c r="N24" s="129">
        <f t="shared" si="21"/>
        <v>0.2293052052281587</v>
      </c>
      <c r="O24" s="129">
        <f t="shared" si="21"/>
        <v>0.1557026080186843</v>
      </c>
      <c r="P24" s="129">
        <f t="shared" si="21"/>
        <v>0.33482142857142855</v>
      </c>
      <c r="Q24" s="129">
        <f t="shared" si="21"/>
        <v>0.5181347150259068</v>
      </c>
      <c r="R24" s="129">
        <f t="shared" si="21"/>
        <v>0</v>
      </c>
      <c r="S24" s="129">
        <f t="shared" si="21"/>
        <v>1.4084507042253522</v>
      </c>
    </row>
    <row r="25" spans="1:19" ht="15.75" customHeight="1">
      <c r="A25" s="35" t="s">
        <v>329</v>
      </c>
      <c r="B25" s="240">
        <f t="shared" si="3"/>
        <v>265</v>
      </c>
      <c r="C25" s="128">
        <f t="shared" si="4"/>
        <v>61</v>
      </c>
      <c r="D25" s="128">
        <f t="shared" si="5"/>
        <v>204</v>
      </c>
      <c r="E25" s="128">
        <f t="shared" si="6"/>
        <v>241</v>
      </c>
      <c r="F25" s="121">
        <v>52</v>
      </c>
      <c r="G25" s="121">
        <v>189</v>
      </c>
      <c r="H25" s="128">
        <f t="shared" si="7"/>
        <v>24</v>
      </c>
      <c r="I25" s="121">
        <v>9</v>
      </c>
      <c r="J25" s="121">
        <v>15</v>
      </c>
      <c r="K25" s="129">
        <f>B25/B8*100</f>
        <v>5.819060166886254</v>
      </c>
      <c r="L25" s="129">
        <f aca="true" t="shared" si="22" ref="L25:S25">C25/C8*100</f>
        <v>2.266815310293571</v>
      </c>
      <c r="M25" s="129">
        <f t="shared" si="22"/>
        <v>10.950080515297907</v>
      </c>
      <c r="N25" s="129">
        <f t="shared" si="22"/>
        <v>5.526255445998625</v>
      </c>
      <c r="O25" s="129">
        <f t="shared" si="22"/>
        <v>2.024133904242896</v>
      </c>
      <c r="P25" s="129">
        <f t="shared" si="22"/>
        <v>10.546875</v>
      </c>
      <c r="Q25" s="129">
        <f t="shared" si="22"/>
        <v>12.435233160621761</v>
      </c>
      <c r="R25" s="129">
        <f t="shared" si="22"/>
        <v>7.377049180327869</v>
      </c>
      <c r="S25" s="129">
        <f t="shared" si="22"/>
        <v>21.12676056338028</v>
      </c>
    </row>
    <row r="26" spans="1:19" ht="15.75" customHeight="1">
      <c r="A26" s="35" t="s">
        <v>69</v>
      </c>
      <c r="B26" s="240">
        <f t="shared" si="3"/>
        <v>86</v>
      </c>
      <c r="C26" s="128">
        <f t="shared" si="4"/>
        <v>30</v>
      </c>
      <c r="D26" s="128">
        <f t="shared" si="5"/>
        <v>56</v>
      </c>
      <c r="E26" s="128">
        <f t="shared" si="6"/>
        <v>86</v>
      </c>
      <c r="F26" s="121">
        <v>30</v>
      </c>
      <c r="G26" s="121">
        <v>56</v>
      </c>
      <c r="H26" s="128">
        <f t="shared" si="7"/>
        <v>0</v>
      </c>
      <c r="I26" s="121">
        <v>0</v>
      </c>
      <c r="J26" s="121">
        <v>0</v>
      </c>
      <c r="K26" s="129">
        <f>B26/B8*100</f>
        <v>1.8884497145366712</v>
      </c>
      <c r="L26" s="129">
        <f aca="true" t="shared" si="23" ref="L26:S26">C26/C8*100</f>
        <v>1.1148272017837235</v>
      </c>
      <c r="M26" s="129">
        <f t="shared" si="23"/>
        <v>3.0059044551798175</v>
      </c>
      <c r="N26" s="129">
        <f t="shared" si="23"/>
        <v>1.9720247649621647</v>
      </c>
      <c r="O26" s="129">
        <f t="shared" si="23"/>
        <v>1.1677695601401323</v>
      </c>
      <c r="P26" s="129">
        <f t="shared" si="23"/>
        <v>3.125</v>
      </c>
      <c r="Q26" s="129">
        <f t="shared" si="23"/>
        <v>0</v>
      </c>
      <c r="R26" s="129">
        <f t="shared" si="23"/>
        <v>0</v>
      </c>
      <c r="S26" s="129">
        <f t="shared" si="23"/>
        <v>0</v>
      </c>
    </row>
    <row r="27" spans="1:19" ht="15.75" customHeight="1">
      <c r="A27" s="38" t="s">
        <v>238</v>
      </c>
      <c r="B27" s="240">
        <f t="shared" si="3"/>
        <v>234</v>
      </c>
      <c r="C27" s="128">
        <f t="shared" si="4"/>
        <v>151</v>
      </c>
      <c r="D27" s="128">
        <f t="shared" si="5"/>
        <v>83</v>
      </c>
      <c r="E27" s="128">
        <f t="shared" si="6"/>
        <v>220</v>
      </c>
      <c r="F27" s="121">
        <v>142</v>
      </c>
      <c r="G27" s="121">
        <v>78</v>
      </c>
      <c r="H27" s="128">
        <f t="shared" si="7"/>
        <v>14</v>
      </c>
      <c r="I27" s="121">
        <v>9</v>
      </c>
      <c r="J27" s="121">
        <v>5</v>
      </c>
      <c r="K27" s="129">
        <f>B27/B8*100</f>
        <v>5.138339920948617</v>
      </c>
      <c r="L27" s="129">
        <f aca="true" t="shared" si="24" ref="L27:S27">C27/C8*100</f>
        <v>5.611296915644742</v>
      </c>
      <c r="M27" s="129">
        <f t="shared" si="24"/>
        <v>4.455179817498657</v>
      </c>
      <c r="N27" s="129">
        <f t="shared" si="24"/>
        <v>5.044714515019491</v>
      </c>
      <c r="O27" s="129">
        <f t="shared" si="24"/>
        <v>5.5274425846632935</v>
      </c>
      <c r="P27" s="129">
        <f t="shared" si="24"/>
        <v>4.352678571428571</v>
      </c>
      <c r="Q27" s="129">
        <f t="shared" si="24"/>
        <v>7.253886010362693</v>
      </c>
      <c r="R27" s="129">
        <f t="shared" si="24"/>
        <v>7.377049180327869</v>
      </c>
      <c r="S27" s="129">
        <f t="shared" si="24"/>
        <v>7.042253521126761</v>
      </c>
    </row>
    <row r="28" spans="1:19" ht="15.75" customHeight="1">
      <c r="A28" s="36" t="s">
        <v>237</v>
      </c>
      <c r="B28" s="240">
        <f t="shared" si="3"/>
        <v>379</v>
      </c>
      <c r="C28" s="128">
        <f t="shared" si="4"/>
        <v>270</v>
      </c>
      <c r="D28" s="128">
        <f t="shared" si="5"/>
        <v>109</v>
      </c>
      <c r="E28" s="128">
        <f t="shared" si="6"/>
        <v>372</v>
      </c>
      <c r="F28" s="121">
        <v>266</v>
      </c>
      <c r="G28" s="121">
        <v>106</v>
      </c>
      <c r="H28" s="128">
        <f t="shared" si="7"/>
        <v>7</v>
      </c>
      <c r="I28" s="121">
        <v>4</v>
      </c>
      <c r="J28" s="121">
        <v>3</v>
      </c>
      <c r="K28" s="129">
        <f>B28/B8*100</f>
        <v>8.322353974527887</v>
      </c>
      <c r="L28" s="129">
        <f aca="true" t="shared" si="25" ref="L28:S28">C28/C8*100</f>
        <v>10.033444816053512</v>
      </c>
      <c r="M28" s="129">
        <f t="shared" si="25"/>
        <v>5.850778314546431</v>
      </c>
      <c r="N28" s="129">
        <f t="shared" si="25"/>
        <v>8.530153634487503</v>
      </c>
      <c r="O28" s="129">
        <f t="shared" si="25"/>
        <v>10.354223433242508</v>
      </c>
      <c r="P28" s="129">
        <f t="shared" si="25"/>
        <v>5.915178571428571</v>
      </c>
      <c r="Q28" s="129">
        <f t="shared" si="25"/>
        <v>3.6269430051813467</v>
      </c>
      <c r="R28" s="129">
        <f t="shared" si="25"/>
        <v>3.278688524590164</v>
      </c>
      <c r="S28" s="129">
        <f t="shared" si="25"/>
        <v>4.225352112676056</v>
      </c>
    </row>
    <row r="29" spans="1:19" ht="15.75" customHeight="1">
      <c r="A29" s="35" t="s">
        <v>241</v>
      </c>
      <c r="B29" s="240">
        <f t="shared" si="3"/>
        <v>30</v>
      </c>
      <c r="C29" s="128">
        <f t="shared" si="4"/>
        <v>17</v>
      </c>
      <c r="D29" s="128">
        <f t="shared" si="5"/>
        <v>13</v>
      </c>
      <c r="E29" s="128">
        <f t="shared" si="6"/>
        <v>29</v>
      </c>
      <c r="F29" s="121">
        <v>16</v>
      </c>
      <c r="G29" s="121">
        <v>13</v>
      </c>
      <c r="H29" s="128">
        <f t="shared" si="7"/>
        <v>1</v>
      </c>
      <c r="I29" s="121">
        <v>1</v>
      </c>
      <c r="J29" s="121">
        <v>0</v>
      </c>
      <c r="K29" s="129">
        <f>B29/B8*100</f>
        <v>0.6587615283267457</v>
      </c>
      <c r="L29" s="129">
        <f aca="true" t="shared" si="26" ref="L29:S29">C29/C8*100</f>
        <v>0.63173541434411</v>
      </c>
      <c r="M29" s="129">
        <f t="shared" si="26"/>
        <v>0.6977992485238862</v>
      </c>
      <c r="N29" s="129">
        <f t="shared" si="26"/>
        <v>0.6649850951616602</v>
      </c>
      <c r="O29" s="129">
        <f t="shared" si="26"/>
        <v>0.6228104320747372</v>
      </c>
      <c r="P29" s="129">
        <f t="shared" si="26"/>
        <v>0.7254464285714286</v>
      </c>
      <c r="Q29" s="129">
        <f t="shared" si="26"/>
        <v>0.5181347150259068</v>
      </c>
      <c r="R29" s="129">
        <f t="shared" si="26"/>
        <v>0.819672131147541</v>
      </c>
      <c r="S29" s="129">
        <f t="shared" si="26"/>
        <v>0</v>
      </c>
    </row>
    <row r="30" spans="1:19" ht="9" customHeight="1">
      <c r="A30" s="39"/>
      <c r="B30" s="151" t="s">
        <v>252</v>
      </c>
      <c r="C30" s="119" t="s">
        <v>252</v>
      </c>
      <c r="D30" s="119" t="s">
        <v>252</v>
      </c>
      <c r="E30" s="119" t="s">
        <v>252</v>
      </c>
      <c r="F30" s="119" t="s">
        <v>252</v>
      </c>
      <c r="G30" s="119" t="s">
        <v>252</v>
      </c>
      <c r="H30" s="119" t="s">
        <v>252</v>
      </c>
      <c r="I30" s="119" t="s">
        <v>252</v>
      </c>
      <c r="J30" s="119"/>
      <c r="K30" s="119" t="s">
        <v>252</v>
      </c>
      <c r="L30" s="119" t="s">
        <v>252</v>
      </c>
      <c r="M30" s="119" t="s">
        <v>252</v>
      </c>
      <c r="N30" s="119" t="s">
        <v>252</v>
      </c>
      <c r="O30" s="119" t="s">
        <v>252</v>
      </c>
      <c r="P30" s="119" t="s">
        <v>252</v>
      </c>
      <c r="Q30" s="119" t="s">
        <v>252</v>
      </c>
      <c r="R30" s="119" t="s">
        <v>252</v>
      </c>
      <c r="S30" s="119" t="s">
        <v>252</v>
      </c>
    </row>
    <row r="35" spans="1:19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20" ht="1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7.25">
      <c r="A38" s="580" t="s">
        <v>292</v>
      </c>
      <c r="B38" s="581"/>
      <c r="C38" s="581"/>
      <c r="D38" s="581"/>
      <c r="E38" s="581"/>
      <c r="F38" s="581"/>
      <c r="G38" s="581"/>
      <c r="H38" s="581"/>
      <c r="I38" s="581"/>
      <c r="J38" s="40"/>
      <c r="K38" s="40"/>
      <c r="L38" s="40"/>
      <c r="M38" s="40"/>
      <c r="N38" s="40"/>
      <c r="O38" s="40"/>
      <c r="P38" s="40"/>
      <c r="Q38" s="40"/>
      <c r="R38" s="41"/>
      <c r="S38" s="40"/>
      <c r="T38" s="24"/>
    </row>
    <row r="39" spans="1:20" ht="9" customHeight="1">
      <c r="A39" s="259"/>
      <c r="B39" s="260"/>
      <c r="C39" s="260"/>
      <c r="D39" s="260"/>
      <c r="E39" s="260"/>
      <c r="F39" s="260"/>
      <c r="G39" s="260"/>
      <c r="H39" s="260"/>
      <c r="I39" s="260"/>
      <c r="J39" s="40"/>
      <c r="K39" s="40"/>
      <c r="L39" s="40"/>
      <c r="M39" s="40"/>
      <c r="N39" s="40"/>
      <c r="O39" s="40"/>
      <c r="P39" s="40"/>
      <c r="Q39" s="40"/>
      <c r="R39" s="41"/>
      <c r="S39" s="40"/>
      <c r="T39" s="24"/>
    </row>
    <row r="40" spans="1:20" ht="12">
      <c r="A40" s="42" t="s">
        <v>4</v>
      </c>
      <c r="B40" s="43"/>
      <c r="C40" s="43"/>
      <c r="D40" s="43"/>
      <c r="E40" s="43"/>
      <c r="F40" s="43"/>
      <c r="G40" s="43"/>
      <c r="H40" s="43"/>
      <c r="I40" s="43"/>
      <c r="J40" s="43"/>
      <c r="K40" s="43" t="s">
        <v>203</v>
      </c>
      <c r="L40" s="43"/>
      <c r="M40" s="43"/>
      <c r="N40" s="43"/>
      <c r="O40" s="43"/>
      <c r="P40" s="43"/>
      <c r="Q40" s="43"/>
      <c r="R40" s="42"/>
      <c r="S40" s="44" t="s">
        <v>5</v>
      </c>
      <c r="T40" s="24"/>
    </row>
    <row r="41" spans="1:20" ht="13.5" customHeight="1">
      <c r="A41" s="584" t="s">
        <v>244</v>
      </c>
      <c r="B41" s="174" t="s">
        <v>0</v>
      </c>
      <c r="C41" s="45"/>
      <c r="D41" s="46"/>
      <c r="E41" s="152" t="s">
        <v>6</v>
      </c>
      <c r="F41" s="46"/>
      <c r="G41" s="47"/>
      <c r="H41" s="45" t="s">
        <v>7</v>
      </c>
      <c r="I41" s="46"/>
      <c r="J41" s="46"/>
      <c r="K41" s="152" t="s">
        <v>0</v>
      </c>
      <c r="L41" s="45"/>
      <c r="M41" s="47"/>
      <c r="N41" s="45" t="s">
        <v>6</v>
      </c>
      <c r="O41" s="46"/>
      <c r="P41" s="46"/>
      <c r="Q41" s="152" t="s">
        <v>7</v>
      </c>
      <c r="R41" s="46"/>
      <c r="S41" s="46"/>
      <c r="T41" s="24"/>
    </row>
    <row r="42" spans="1:20" ht="13.5" customHeight="1">
      <c r="A42" s="585"/>
      <c r="B42" s="175" t="s">
        <v>0</v>
      </c>
      <c r="C42" s="48" t="s">
        <v>8</v>
      </c>
      <c r="D42" s="49" t="s">
        <v>1</v>
      </c>
      <c r="E42" s="175" t="s">
        <v>0</v>
      </c>
      <c r="F42" s="48" t="s">
        <v>8</v>
      </c>
      <c r="G42" s="50" t="s">
        <v>1</v>
      </c>
      <c r="H42" s="49" t="s">
        <v>0</v>
      </c>
      <c r="I42" s="48" t="s">
        <v>8</v>
      </c>
      <c r="J42" s="49" t="s">
        <v>1</v>
      </c>
      <c r="K42" s="175" t="s">
        <v>0</v>
      </c>
      <c r="L42" s="48" t="s">
        <v>8</v>
      </c>
      <c r="M42" s="50" t="s">
        <v>1</v>
      </c>
      <c r="N42" s="49" t="s">
        <v>0</v>
      </c>
      <c r="O42" s="48" t="s">
        <v>8</v>
      </c>
      <c r="P42" s="49" t="s">
        <v>1</v>
      </c>
      <c r="Q42" s="175" t="s">
        <v>0</v>
      </c>
      <c r="R42" s="48" t="s">
        <v>8</v>
      </c>
      <c r="S42" s="49" t="s">
        <v>1</v>
      </c>
      <c r="T42" s="24"/>
    </row>
    <row r="43" spans="1:20" ht="13.5" customHeight="1">
      <c r="A43" s="43"/>
      <c r="B43" s="15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24"/>
    </row>
    <row r="44" spans="1:20" ht="15.75" customHeight="1">
      <c r="A44" s="80" t="s">
        <v>277</v>
      </c>
      <c r="B44" s="246">
        <v>4647</v>
      </c>
      <c r="C44" s="51">
        <v>2638</v>
      </c>
      <c r="D44" s="51">
        <v>2009</v>
      </c>
      <c r="E44" s="51">
        <v>4460</v>
      </c>
      <c r="F44" s="51">
        <v>2514</v>
      </c>
      <c r="G44" s="51">
        <v>1946</v>
      </c>
      <c r="H44" s="51">
        <v>187</v>
      </c>
      <c r="I44" s="51">
        <v>124</v>
      </c>
      <c r="J44" s="51">
        <v>63</v>
      </c>
      <c r="K44" s="130">
        <v>100.00000000000001</v>
      </c>
      <c r="L44" s="130">
        <v>100.00000000000001</v>
      </c>
      <c r="M44" s="130">
        <v>99.99999999999999</v>
      </c>
      <c r="N44" s="130">
        <v>100.00000000000001</v>
      </c>
      <c r="O44" s="130">
        <v>100</v>
      </c>
      <c r="P44" s="130">
        <v>100.00000000000003</v>
      </c>
      <c r="Q44" s="130">
        <v>100</v>
      </c>
      <c r="R44" s="130">
        <v>99.99999999999999</v>
      </c>
      <c r="S44" s="130">
        <v>99.99999999999999</v>
      </c>
      <c r="T44" s="24"/>
    </row>
    <row r="45" spans="1:20" s="206" customFormat="1" ht="15.75" customHeight="1">
      <c r="A45" s="241" t="s">
        <v>287</v>
      </c>
      <c r="B45" s="247">
        <f>SUM(B47:B58)</f>
        <v>4554</v>
      </c>
      <c r="C45" s="248">
        <f aca="true" t="shared" si="27" ref="C45:R45">SUM(C47:C58)</f>
        <v>2691</v>
      </c>
      <c r="D45" s="248">
        <f t="shared" si="27"/>
        <v>1863</v>
      </c>
      <c r="E45" s="248">
        <f t="shared" si="27"/>
        <v>4361</v>
      </c>
      <c r="F45" s="248">
        <f t="shared" si="27"/>
        <v>2569</v>
      </c>
      <c r="G45" s="248">
        <f t="shared" si="27"/>
        <v>1792</v>
      </c>
      <c r="H45" s="248">
        <f t="shared" si="27"/>
        <v>193</v>
      </c>
      <c r="I45" s="248">
        <f t="shared" si="27"/>
        <v>122</v>
      </c>
      <c r="J45" s="248">
        <f t="shared" si="27"/>
        <v>71</v>
      </c>
      <c r="K45" s="249">
        <f>SUM(K47:K58)</f>
        <v>100</v>
      </c>
      <c r="L45" s="249">
        <f t="shared" si="27"/>
        <v>99.99999999999999</v>
      </c>
      <c r="M45" s="249">
        <f t="shared" si="27"/>
        <v>100</v>
      </c>
      <c r="N45" s="249">
        <f t="shared" si="27"/>
        <v>100</v>
      </c>
      <c r="O45" s="249">
        <f t="shared" si="27"/>
        <v>100</v>
      </c>
      <c r="P45" s="249">
        <f t="shared" si="27"/>
        <v>99.99999999999999</v>
      </c>
      <c r="Q45" s="249">
        <f t="shared" si="27"/>
        <v>100</v>
      </c>
      <c r="R45" s="249">
        <f t="shared" si="27"/>
        <v>100</v>
      </c>
      <c r="S45" s="249">
        <f>SUM(S47:S58)</f>
        <v>100.00000000000001</v>
      </c>
      <c r="T45" s="207"/>
    </row>
    <row r="46" spans="1:20" s="167" customFormat="1" ht="13.5" customHeight="1">
      <c r="A46" s="168"/>
      <c r="B46" s="250"/>
      <c r="C46" s="169"/>
      <c r="D46" s="169"/>
      <c r="E46" s="169"/>
      <c r="F46" s="169"/>
      <c r="G46" s="169"/>
      <c r="H46" s="169"/>
      <c r="I46" s="169"/>
      <c r="J46" s="169"/>
      <c r="K46" s="170"/>
      <c r="L46" s="170"/>
      <c r="M46" s="170"/>
      <c r="N46" s="170"/>
      <c r="O46" s="170"/>
      <c r="P46" s="170"/>
      <c r="Q46" s="170"/>
      <c r="R46" s="170"/>
      <c r="S46" s="170"/>
      <c r="T46" s="164"/>
    </row>
    <row r="47" spans="1:20" ht="15.75" customHeight="1">
      <c r="A47" s="35" t="s">
        <v>9</v>
      </c>
      <c r="B47" s="246">
        <f>SUM(C47:D47)</f>
        <v>346</v>
      </c>
      <c r="C47" s="51">
        <f>F47+I47</f>
        <v>273</v>
      </c>
      <c r="D47" s="51">
        <f>G47+J47</f>
        <v>73</v>
      </c>
      <c r="E47" s="51">
        <f>SUM(F47:G47)</f>
        <v>337</v>
      </c>
      <c r="F47" s="74">
        <v>266</v>
      </c>
      <c r="G47" s="74">
        <v>71</v>
      </c>
      <c r="H47" s="51">
        <f>SUM(I47:J47)</f>
        <v>9</v>
      </c>
      <c r="I47" s="74">
        <v>7</v>
      </c>
      <c r="J47" s="74">
        <v>2</v>
      </c>
      <c r="K47" s="129">
        <f aca="true" t="shared" si="28" ref="K47:S47">B47/B45*100</f>
        <v>7.597716293368467</v>
      </c>
      <c r="L47" s="130">
        <f t="shared" si="28"/>
        <v>10.144927536231885</v>
      </c>
      <c r="M47" s="130">
        <f t="shared" si="28"/>
        <v>3.9184111647879765</v>
      </c>
      <c r="N47" s="130">
        <f t="shared" si="28"/>
        <v>7.727585416188948</v>
      </c>
      <c r="O47" s="130">
        <f t="shared" si="28"/>
        <v>10.354223433242508</v>
      </c>
      <c r="P47" s="130">
        <f t="shared" si="28"/>
        <v>3.962053571428571</v>
      </c>
      <c r="Q47" s="130">
        <f t="shared" si="28"/>
        <v>4.66321243523316</v>
      </c>
      <c r="R47" s="130">
        <f t="shared" si="28"/>
        <v>5.737704918032787</v>
      </c>
      <c r="S47" s="130">
        <f t="shared" si="28"/>
        <v>2.8169014084507045</v>
      </c>
      <c r="T47" s="24"/>
    </row>
    <row r="48" spans="1:20" ht="15.75" customHeight="1">
      <c r="A48" s="35" t="s">
        <v>65</v>
      </c>
      <c r="B48" s="246">
        <f aca="true" t="shared" si="29" ref="B48:B58">SUM(C48:D48)</f>
        <v>598</v>
      </c>
      <c r="C48" s="51">
        <f aca="true" t="shared" si="30" ref="C48:C58">F48+I48</f>
        <v>143</v>
      </c>
      <c r="D48" s="51">
        <f aca="true" t="shared" si="31" ref="D48:D58">G48+J48</f>
        <v>455</v>
      </c>
      <c r="E48" s="51">
        <f aca="true" t="shared" si="32" ref="E48:E58">SUM(F48:G48)</f>
        <v>589</v>
      </c>
      <c r="F48" s="74">
        <v>142</v>
      </c>
      <c r="G48" s="74">
        <v>447</v>
      </c>
      <c r="H48" s="51">
        <f aca="true" t="shared" si="33" ref="H48:H58">SUM(I48:J48)</f>
        <v>9</v>
      </c>
      <c r="I48" s="74">
        <v>1</v>
      </c>
      <c r="J48" s="74">
        <v>8</v>
      </c>
      <c r="K48" s="130">
        <f aca="true" t="shared" si="34" ref="K48:S48">B48/B45*100</f>
        <v>13.131313131313133</v>
      </c>
      <c r="L48" s="130">
        <f t="shared" si="34"/>
        <v>5.314009661835748</v>
      </c>
      <c r="M48" s="130">
        <f t="shared" si="34"/>
        <v>24.42297369833602</v>
      </c>
      <c r="N48" s="130">
        <f t="shared" si="34"/>
        <v>13.506076587938546</v>
      </c>
      <c r="O48" s="130">
        <f t="shared" si="34"/>
        <v>5.5274425846632935</v>
      </c>
      <c r="P48" s="130">
        <f t="shared" si="34"/>
        <v>24.944196428571427</v>
      </c>
      <c r="Q48" s="130">
        <f t="shared" si="34"/>
        <v>4.66321243523316</v>
      </c>
      <c r="R48" s="130">
        <f t="shared" si="34"/>
        <v>0.819672131147541</v>
      </c>
      <c r="S48" s="130">
        <f t="shared" si="34"/>
        <v>11.267605633802818</v>
      </c>
      <c r="T48" s="24"/>
    </row>
    <row r="49" spans="1:20" ht="15.75" customHeight="1">
      <c r="A49" s="35" t="s">
        <v>66</v>
      </c>
      <c r="B49" s="246">
        <f t="shared" si="29"/>
        <v>528</v>
      </c>
      <c r="C49" s="51">
        <f t="shared" si="30"/>
        <v>183</v>
      </c>
      <c r="D49" s="51">
        <f t="shared" si="31"/>
        <v>345</v>
      </c>
      <c r="E49" s="51">
        <f t="shared" si="32"/>
        <v>505</v>
      </c>
      <c r="F49" s="74">
        <v>171</v>
      </c>
      <c r="G49" s="74">
        <v>334</v>
      </c>
      <c r="H49" s="51">
        <f t="shared" si="33"/>
        <v>23</v>
      </c>
      <c r="I49" s="74">
        <v>12</v>
      </c>
      <c r="J49" s="74">
        <v>11</v>
      </c>
      <c r="K49" s="130">
        <f aca="true" t="shared" si="35" ref="K49:S49">B49/B45*100</f>
        <v>11.594202898550725</v>
      </c>
      <c r="L49" s="130">
        <f t="shared" si="35"/>
        <v>6.800445930880714</v>
      </c>
      <c r="M49" s="130">
        <f t="shared" si="35"/>
        <v>18.51851851851852</v>
      </c>
      <c r="N49" s="130">
        <f t="shared" si="35"/>
        <v>11.579912864022013</v>
      </c>
      <c r="O49" s="130">
        <f t="shared" si="35"/>
        <v>6.656286492798754</v>
      </c>
      <c r="P49" s="130">
        <f t="shared" si="35"/>
        <v>18.638392857142858</v>
      </c>
      <c r="Q49" s="130">
        <f t="shared" si="35"/>
        <v>11.917098445595855</v>
      </c>
      <c r="R49" s="130">
        <f t="shared" si="35"/>
        <v>9.836065573770492</v>
      </c>
      <c r="S49" s="130">
        <f t="shared" si="35"/>
        <v>15.492957746478872</v>
      </c>
      <c r="T49" s="24"/>
    </row>
    <row r="50" spans="1:20" ht="15.75" customHeight="1">
      <c r="A50" s="35" t="s">
        <v>229</v>
      </c>
      <c r="B50" s="246">
        <f t="shared" si="29"/>
        <v>677</v>
      </c>
      <c r="C50" s="51">
        <f t="shared" si="30"/>
        <v>219</v>
      </c>
      <c r="D50" s="51">
        <f t="shared" si="31"/>
        <v>458</v>
      </c>
      <c r="E50" s="51">
        <f t="shared" si="32"/>
        <v>635</v>
      </c>
      <c r="F50" s="74">
        <v>200</v>
      </c>
      <c r="G50" s="74">
        <v>435</v>
      </c>
      <c r="H50" s="51">
        <f t="shared" si="33"/>
        <v>42</v>
      </c>
      <c r="I50" s="74">
        <v>19</v>
      </c>
      <c r="J50" s="74">
        <v>23</v>
      </c>
      <c r="K50" s="130">
        <f aca="true" t="shared" si="36" ref="K50:S50">B50/B45*100</f>
        <v>14.866051822573562</v>
      </c>
      <c r="L50" s="130">
        <f t="shared" si="36"/>
        <v>8.138238573021182</v>
      </c>
      <c r="M50" s="130">
        <f t="shared" si="36"/>
        <v>24.584004294149224</v>
      </c>
      <c r="N50" s="130">
        <f t="shared" si="36"/>
        <v>14.560880531988078</v>
      </c>
      <c r="O50" s="130">
        <f t="shared" si="36"/>
        <v>7.785130400934216</v>
      </c>
      <c r="P50" s="130">
        <f t="shared" si="36"/>
        <v>24.274553571428573</v>
      </c>
      <c r="Q50" s="130">
        <f t="shared" si="36"/>
        <v>21.761658031088082</v>
      </c>
      <c r="R50" s="130">
        <f t="shared" si="36"/>
        <v>15.573770491803279</v>
      </c>
      <c r="S50" s="130">
        <f t="shared" si="36"/>
        <v>32.3943661971831</v>
      </c>
      <c r="T50" s="24"/>
    </row>
    <row r="51" spans="1:20" ht="15.75" customHeight="1">
      <c r="A51" s="35" t="s">
        <v>67</v>
      </c>
      <c r="B51" s="246">
        <f t="shared" si="29"/>
        <v>232</v>
      </c>
      <c r="C51" s="51">
        <f t="shared" si="30"/>
        <v>187</v>
      </c>
      <c r="D51" s="51">
        <f t="shared" si="31"/>
        <v>45</v>
      </c>
      <c r="E51" s="51">
        <f t="shared" si="32"/>
        <v>224</v>
      </c>
      <c r="F51" s="74">
        <v>181</v>
      </c>
      <c r="G51" s="74">
        <v>43</v>
      </c>
      <c r="H51" s="51">
        <f t="shared" si="33"/>
        <v>8</v>
      </c>
      <c r="I51" s="74">
        <v>6</v>
      </c>
      <c r="J51" s="74">
        <v>2</v>
      </c>
      <c r="K51" s="130">
        <f aca="true" t="shared" si="37" ref="K51:S51">B51/B45*100</f>
        <v>5.094422485726834</v>
      </c>
      <c r="L51" s="130">
        <f t="shared" si="37"/>
        <v>6.94908955778521</v>
      </c>
      <c r="M51" s="130">
        <f t="shared" si="37"/>
        <v>2.4154589371980677</v>
      </c>
      <c r="N51" s="130">
        <f t="shared" si="37"/>
        <v>5.136436597110754</v>
      </c>
      <c r="O51" s="130">
        <f t="shared" si="37"/>
        <v>7.045543012845465</v>
      </c>
      <c r="P51" s="130">
        <f t="shared" si="37"/>
        <v>2.3995535714285716</v>
      </c>
      <c r="Q51" s="130">
        <f t="shared" si="37"/>
        <v>4.145077720207254</v>
      </c>
      <c r="R51" s="130">
        <f t="shared" si="37"/>
        <v>4.918032786885246</v>
      </c>
      <c r="S51" s="130">
        <f t="shared" si="37"/>
        <v>2.8169014084507045</v>
      </c>
      <c r="T51" s="24"/>
    </row>
    <row r="52" spans="1:20" ht="15.75" customHeight="1">
      <c r="A52" s="35" t="s">
        <v>246</v>
      </c>
      <c r="B52" s="246">
        <f t="shared" si="29"/>
        <v>33</v>
      </c>
      <c r="C52" s="51">
        <f t="shared" si="30"/>
        <v>23</v>
      </c>
      <c r="D52" s="51">
        <f t="shared" si="31"/>
        <v>10</v>
      </c>
      <c r="E52" s="51">
        <f t="shared" si="32"/>
        <v>32</v>
      </c>
      <c r="F52" s="74">
        <v>23</v>
      </c>
      <c r="G52" s="74">
        <v>9</v>
      </c>
      <c r="H52" s="51">
        <f t="shared" si="33"/>
        <v>1</v>
      </c>
      <c r="I52" s="74">
        <v>0</v>
      </c>
      <c r="J52" s="74">
        <v>1</v>
      </c>
      <c r="K52" s="130">
        <f aca="true" t="shared" si="38" ref="K52:S52">B52/B45*100</f>
        <v>0.7246376811594203</v>
      </c>
      <c r="L52" s="130">
        <f t="shared" si="38"/>
        <v>0.8547008547008548</v>
      </c>
      <c r="M52" s="130">
        <f t="shared" si="38"/>
        <v>0.5367686527106817</v>
      </c>
      <c r="N52" s="130">
        <f t="shared" si="38"/>
        <v>0.7337766567301077</v>
      </c>
      <c r="O52" s="130">
        <f t="shared" si="38"/>
        <v>0.8952899961074349</v>
      </c>
      <c r="P52" s="130">
        <f t="shared" si="38"/>
        <v>0.5022321428571429</v>
      </c>
      <c r="Q52" s="130">
        <f t="shared" si="38"/>
        <v>0.5181347150259068</v>
      </c>
      <c r="R52" s="130">
        <f t="shared" si="38"/>
        <v>0</v>
      </c>
      <c r="S52" s="130">
        <f t="shared" si="38"/>
        <v>1.4084507042253522</v>
      </c>
      <c r="T52" s="24"/>
    </row>
    <row r="53" spans="1:20" ht="15.75" customHeight="1">
      <c r="A53" s="35" t="s">
        <v>247</v>
      </c>
      <c r="B53" s="246">
        <f t="shared" si="29"/>
        <v>40</v>
      </c>
      <c r="C53" s="51">
        <f t="shared" si="30"/>
        <v>37</v>
      </c>
      <c r="D53" s="51">
        <f t="shared" si="31"/>
        <v>3</v>
      </c>
      <c r="E53" s="51">
        <f t="shared" si="32"/>
        <v>39</v>
      </c>
      <c r="F53" s="74">
        <v>36</v>
      </c>
      <c r="G53" s="74">
        <v>3</v>
      </c>
      <c r="H53" s="51">
        <f t="shared" si="33"/>
        <v>1</v>
      </c>
      <c r="I53" s="74">
        <v>1</v>
      </c>
      <c r="J53" s="74">
        <v>0</v>
      </c>
      <c r="K53" s="130">
        <f aca="true" t="shared" si="39" ref="K53:S53">B53/B45*100</f>
        <v>0.878348704435661</v>
      </c>
      <c r="L53" s="130">
        <f t="shared" si="39"/>
        <v>1.3749535488665925</v>
      </c>
      <c r="M53" s="130">
        <f t="shared" si="39"/>
        <v>0.1610305958132045</v>
      </c>
      <c r="N53" s="130">
        <f t="shared" si="39"/>
        <v>0.8942903003898187</v>
      </c>
      <c r="O53" s="130">
        <f t="shared" si="39"/>
        <v>1.401323472168159</v>
      </c>
      <c r="P53" s="130">
        <f t="shared" si="39"/>
        <v>0.16741071428571427</v>
      </c>
      <c r="Q53" s="130">
        <f t="shared" si="39"/>
        <v>0.5181347150259068</v>
      </c>
      <c r="R53" s="130">
        <f t="shared" si="39"/>
        <v>0.819672131147541</v>
      </c>
      <c r="S53" s="130">
        <f t="shared" si="39"/>
        <v>0</v>
      </c>
      <c r="T53" s="24"/>
    </row>
    <row r="54" spans="1:20" ht="15.75" customHeight="1">
      <c r="A54" s="35" t="s">
        <v>248</v>
      </c>
      <c r="B54" s="246">
        <f t="shared" si="29"/>
        <v>1402</v>
      </c>
      <c r="C54" s="51">
        <f t="shared" si="30"/>
        <v>1048</v>
      </c>
      <c r="D54" s="51">
        <f t="shared" si="31"/>
        <v>354</v>
      </c>
      <c r="E54" s="51">
        <f t="shared" si="32"/>
        <v>1353</v>
      </c>
      <c r="F54" s="74">
        <v>1015</v>
      </c>
      <c r="G54" s="74">
        <v>338</v>
      </c>
      <c r="H54" s="51">
        <f t="shared" si="33"/>
        <v>49</v>
      </c>
      <c r="I54" s="74">
        <v>33</v>
      </c>
      <c r="J54" s="74">
        <v>16</v>
      </c>
      <c r="K54" s="130">
        <f aca="true" t="shared" si="40" ref="K54:S54">B54/B45*100</f>
        <v>30.786122090469913</v>
      </c>
      <c r="L54" s="130">
        <f t="shared" si="40"/>
        <v>38.94463024897807</v>
      </c>
      <c r="M54" s="130">
        <f t="shared" si="40"/>
        <v>19.001610305958135</v>
      </c>
      <c r="N54" s="130">
        <f t="shared" si="40"/>
        <v>31.02499426736987</v>
      </c>
      <c r="O54" s="130">
        <f t="shared" si="40"/>
        <v>39.509536784741144</v>
      </c>
      <c r="P54" s="130">
        <f t="shared" si="40"/>
        <v>18.861607142857142</v>
      </c>
      <c r="Q54" s="130">
        <f t="shared" si="40"/>
        <v>25.38860103626943</v>
      </c>
      <c r="R54" s="130">
        <f t="shared" si="40"/>
        <v>27.049180327868854</v>
      </c>
      <c r="S54" s="130">
        <f t="shared" si="40"/>
        <v>22.535211267605636</v>
      </c>
      <c r="T54" s="24"/>
    </row>
    <row r="55" spans="1:20" ht="15.75" customHeight="1">
      <c r="A55" s="35" t="s">
        <v>249</v>
      </c>
      <c r="B55" s="246">
        <f t="shared" si="29"/>
        <v>153</v>
      </c>
      <c r="C55" s="51">
        <f t="shared" si="30"/>
        <v>132</v>
      </c>
      <c r="D55" s="51">
        <f t="shared" si="31"/>
        <v>21</v>
      </c>
      <c r="E55" s="51">
        <f t="shared" si="32"/>
        <v>147</v>
      </c>
      <c r="F55" s="51">
        <v>126</v>
      </c>
      <c r="G55" s="51">
        <v>21</v>
      </c>
      <c r="H55" s="51">
        <f t="shared" si="33"/>
        <v>6</v>
      </c>
      <c r="I55" s="51">
        <v>6</v>
      </c>
      <c r="J55" s="51">
        <v>0</v>
      </c>
      <c r="K55" s="130">
        <f aca="true" t="shared" si="41" ref="K55:S55">B55/B45*100</f>
        <v>3.3596837944664033</v>
      </c>
      <c r="L55" s="130">
        <f t="shared" si="41"/>
        <v>4.9052396878483835</v>
      </c>
      <c r="M55" s="130">
        <f t="shared" si="41"/>
        <v>1.1272141706924315</v>
      </c>
      <c r="N55" s="130">
        <f t="shared" si="41"/>
        <v>3.3707865168539324</v>
      </c>
      <c r="O55" s="130">
        <f t="shared" si="41"/>
        <v>4.904632152588556</v>
      </c>
      <c r="P55" s="130">
        <f t="shared" si="41"/>
        <v>1.171875</v>
      </c>
      <c r="Q55" s="130">
        <f t="shared" si="41"/>
        <v>3.1088082901554404</v>
      </c>
      <c r="R55" s="130">
        <f t="shared" si="41"/>
        <v>4.918032786885246</v>
      </c>
      <c r="S55" s="130">
        <f t="shared" si="41"/>
        <v>0</v>
      </c>
      <c r="T55" s="24"/>
    </row>
    <row r="56" spans="1:20" ht="15.75" customHeight="1">
      <c r="A56" s="35" t="s">
        <v>250</v>
      </c>
      <c r="B56" s="246">
        <f t="shared" si="29"/>
        <v>208</v>
      </c>
      <c r="C56" s="51">
        <f t="shared" si="30"/>
        <v>199</v>
      </c>
      <c r="D56" s="51">
        <f t="shared" si="31"/>
        <v>9</v>
      </c>
      <c r="E56" s="51">
        <f t="shared" si="32"/>
        <v>187</v>
      </c>
      <c r="F56" s="74">
        <v>180</v>
      </c>
      <c r="G56" s="74">
        <v>7</v>
      </c>
      <c r="H56" s="51">
        <f t="shared" si="33"/>
        <v>21</v>
      </c>
      <c r="I56" s="74">
        <v>19</v>
      </c>
      <c r="J56" s="74">
        <v>2</v>
      </c>
      <c r="K56" s="130">
        <f aca="true" t="shared" si="42" ref="K56:S56">B56/B45*100</f>
        <v>4.567413263065437</v>
      </c>
      <c r="L56" s="130">
        <f t="shared" si="42"/>
        <v>7.395020438498699</v>
      </c>
      <c r="M56" s="130">
        <f t="shared" si="42"/>
        <v>0.4830917874396135</v>
      </c>
      <c r="N56" s="130">
        <f t="shared" si="42"/>
        <v>4.288007337766567</v>
      </c>
      <c r="O56" s="130">
        <f t="shared" si="42"/>
        <v>7.006617360840794</v>
      </c>
      <c r="P56" s="130">
        <f t="shared" si="42"/>
        <v>0.390625</v>
      </c>
      <c r="Q56" s="130">
        <f t="shared" si="42"/>
        <v>10.880829015544041</v>
      </c>
      <c r="R56" s="130">
        <f t="shared" si="42"/>
        <v>15.573770491803279</v>
      </c>
      <c r="S56" s="130">
        <f t="shared" si="42"/>
        <v>2.8169014084507045</v>
      </c>
      <c r="T56" s="24"/>
    </row>
    <row r="57" spans="1:20" ht="15.75" customHeight="1">
      <c r="A57" s="52" t="s">
        <v>251</v>
      </c>
      <c r="B57" s="246">
        <f t="shared" si="29"/>
        <v>215</v>
      </c>
      <c r="C57" s="51">
        <f t="shared" si="30"/>
        <v>170</v>
      </c>
      <c r="D57" s="51">
        <f t="shared" si="31"/>
        <v>45</v>
      </c>
      <c r="E57" s="51">
        <f t="shared" si="32"/>
        <v>194</v>
      </c>
      <c r="F57" s="51">
        <v>153</v>
      </c>
      <c r="G57" s="51">
        <v>41</v>
      </c>
      <c r="H57" s="51">
        <f t="shared" si="33"/>
        <v>21</v>
      </c>
      <c r="I57" s="51">
        <v>17</v>
      </c>
      <c r="J57" s="51">
        <v>4</v>
      </c>
      <c r="K57" s="130">
        <f aca="true" t="shared" si="43" ref="K57:S57">B57/B45*100</f>
        <v>4.721124286341678</v>
      </c>
      <c r="L57" s="130">
        <f t="shared" si="43"/>
        <v>6.317354143441099</v>
      </c>
      <c r="M57" s="130">
        <f t="shared" si="43"/>
        <v>2.4154589371980677</v>
      </c>
      <c r="N57" s="130">
        <f t="shared" si="43"/>
        <v>4.448520981426278</v>
      </c>
      <c r="O57" s="130">
        <f t="shared" si="43"/>
        <v>5.955624756714675</v>
      </c>
      <c r="P57" s="130">
        <f t="shared" si="43"/>
        <v>2.2879464285714284</v>
      </c>
      <c r="Q57" s="130">
        <f t="shared" si="43"/>
        <v>10.880829015544041</v>
      </c>
      <c r="R57" s="130">
        <f t="shared" si="43"/>
        <v>13.934426229508196</v>
      </c>
      <c r="S57" s="130">
        <f t="shared" si="43"/>
        <v>5.633802816901409</v>
      </c>
      <c r="T57" s="24"/>
    </row>
    <row r="58" spans="1:19" ht="15.75" customHeight="1">
      <c r="A58" s="35" t="s">
        <v>204</v>
      </c>
      <c r="B58" s="246">
        <f t="shared" si="29"/>
        <v>122</v>
      </c>
      <c r="C58" s="51">
        <f t="shared" si="30"/>
        <v>77</v>
      </c>
      <c r="D58" s="51">
        <f t="shared" si="31"/>
        <v>45</v>
      </c>
      <c r="E58" s="51">
        <f t="shared" si="32"/>
        <v>119</v>
      </c>
      <c r="F58" s="74">
        <v>76</v>
      </c>
      <c r="G58" s="74">
        <v>43</v>
      </c>
      <c r="H58" s="51">
        <f t="shared" si="33"/>
        <v>3</v>
      </c>
      <c r="I58" s="74">
        <v>1</v>
      </c>
      <c r="J58" s="74">
        <v>2</v>
      </c>
      <c r="K58" s="130">
        <f aca="true" t="shared" si="44" ref="K58:S58">B58/B45*100</f>
        <v>2.678963548528766</v>
      </c>
      <c r="L58" s="130">
        <f t="shared" si="44"/>
        <v>2.861389817911557</v>
      </c>
      <c r="M58" s="130">
        <f t="shared" si="44"/>
        <v>2.4154589371980677</v>
      </c>
      <c r="N58" s="130">
        <f t="shared" si="44"/>
        <v>2.7287319422150884</v>
      </c>
      <c r="O58" s="130">
        <f t="shared" si="44"/>
        <v>2.958349552355002</v>
      </c>
      <c r="P58" s="130">
        <f t="shared" si="44"/>
        <v>2.3995535714285716</v>
      </c>
      <c r="Q58" s="130">
        <f t="shared" si="44"/>
        <v>1.5544041450777202</v>
      </c>
      <c r="R58" s="130">
        <f t="shared" si="44"/>
        <v>0.819672131147541</v>
      </c>
      <c r="S58" s="130">
        <f t="shared" si="44"/>
        <v>2.8169014084507045</v>
      </c>
    </row>
    <row r="59" spans="1:19" ht="9" customHeight="1">
      <c r="A59" s="53"/>
      <c r="B59" s="154"/>
      <c r="C59" s="155"/>
      <c r="D59" s="155"/>
      <c r="E59" s="155"/>
      <c r="F59" s="122"/>
      <c r="G59" s="122"/>
      <c r="H59" s="155"/>
      <c r="I59" s="122"/>
      <c r="J59" s="122"/>
      <c r="K59" s="156"/>
      <c r="L59" s="156"/>
      <c r="M59" s="156"/>
      <c r="N59" s="156"/>
      <c r="O59" s="156"/>
      <c r="P59" s="156"/>
      <c r="Q59" s="156"/>
      <c r="R59" s="156"/>
      <c r="S59" s="156"/>
    </row>
  </sheetData>
  <sheetProtection/>
  <mergeCells count="4">
    <mergeCell ref="A38:I38"/>
    <mergeCell ref="A4:A5"/>
    <mergeCell ref="A41:A42"/>
    <mergeCell ref="A1:J1"/>
  </mergeCells>
  <conditionalFormatting sqref="A7:S29">
    <cfRule type="expression" priority="2" dxfId="1" stopIfTrue="1">
      <formula>MOD(ROW(),2)=1</formula>
    </cfRule>
    <cfRule type="expression" priority="4" dxfId="0" stopIfTrue="1">
      <formula>MOD(ROW(),2)=1</formula>
    </cfRule>
  </conditionalFormatting>
  <conditionalFormatting sqref="A44:S58">
    <cfRule type="expression" priority="1" dxfId="1" stopIfTrue="1">
      <formula>MOD(ROW(),2)=0</formula>
    </cfRule>
    <cfRule type="expression" priority="3" dxfId="0" stopIfTrue="1">
      <formula>MOD(ROW(),2)=0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85" r:id="rId1"/>
  <colBreaks count="1" manualBreakCount="1">
    <brk id="10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68"/>
  <sheetViews>
    <sheetView showGridLines="0" zoomScaleSheetLayoutView="100" workbookViewId="0" topLeftCell="A1">
      <selection activeCell="A1" sqref="A1:L1"/>
    </sheetView>
  </sheetViews>
  <sheetFormatPr defaultColWidth="12.75" defaultRowHeight="15" customHeight="1"/>
  <cols>
    <col min="1" max="1" width="11.08203125" style="41" customWidth="1"/>
    <col min="2" max="10" width="6.58203125" style="41" customWidth="1"/>
    <col min="11" max="11" width="7.58203125" style="41" customWidth="1"/>
    <col min="12" max="12" width="6.75" style="41" customWidth="1"/>
    <col min="13" max="21" width="6.58203125" style="41" customWidth="1"/>
    <col min="22" max="23" width="6.83203125" style="55" customWidth="1"/>
    <col min="24" max="24" width="6.58203125" style="41" customWidth="1"/>
    <col min="25" max="16384" width="12.75" style="41" customWidth="1"/>
  </cols>
  <sheetData>
    <row r="1" spans="1:16" ht="15" customHeight="1">
      <c r="A1" s="591" t="s">
        <v>268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N1" s="54"/>
      <c r="O1" s="54"/>
      <c r="P1" s="54"/>
    </row>
    <row r="2" spans="1:24" ht="15" customHeight="1">
      <c r="A2" s="42" t="s">
        <v>161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4" t="s">
        <v>205</v>
      </c>
      <c r="N2" s="24"/>
      <c r="P2" s="56"/>
      <c r="Q2" s="56"/>
      <c r="V2" s="57"/>
      <c r="W2" s="58" t="s">
        <v>155</v>
      </c>
      <c r="X2" s="43"/>
    </row>
    <row r="3" spans="1:24" ht="17.25" customHeight="1">
      <c r="A3" s="598" t="s">
        <v>304</v>
      </c>
      <c r="B3" s="568" t="s">
        <v>0</v>
      </c>
      <c r="C3" s="601" t="s">
        <v>170</v>
      </c>
      <c r="D3" s="602"/>
      <c r="E3" s="602"/>
      <c r="F3" s="602"/>
      <c r="G3" s="602"/>
      <c r="H3" s="602"/>
      <c r="I3" s="625"/>
      <c r="J3" s="626" t="s">
        <v>265</v>
      </c>
      <c r="K3" s="592" t="s">
        <v>267</v>
      </c>
      <c r="L3" s="593"/>
      <c r="M3" s="604" t="s">
        <v>165</v>
      </c>
      <c r="N3" s="604" t="s">
        <v>166</v>
      </c>
      <c r="O3" s="604" t="s">
        <v>167</v>
      </c>
      <c r="P3" s="655" t="s">
        <v>307</v>
      </c>
      <c r="Q3" s="661" t="s">
        <v>168</v>
      </c>
      <c r="R3" s="644"/>
      <c r="S3" s="644"/>
      <c r="T3" s="644"/>
      <c r="U3" s="662"/>
      <c r="V3" s="658" t="s">
        <v>156</v>
      </c>
      <c r="W3" s="449" t="s">
        <v>312</v>
      </c>
      <c r="X3" s="43"/>
    </row>
    <row r="4" spans="1:24" ht="18" customHeight="1">
      <c r="A4" s="599"/>
      <c r="B4" s="569"/>
      <c r="C4" s="611" t="s">
        <v>81</v>
      </c>
      <c r="D4" s="421" t="s">
        <v>90</v>
      </c>
      <c r="E4" s="614" t="s">
        <v>266</v>
      </c>
      <c r="F4" s="421" t="s">
        <v>92</v>
      </c>
      <c r="G4" s="421" t="s">
        <v>93</v>
      </c>
      <c r="H4" s="421" t="s">
        <v>94</v>
      </c>
      <c r="I4" s="596" t="s">
        <v>234</v>
      </c>
      <c r="J4" s="627"/>
      <c r="K4" s="594"/>
      <c r="L4" s="595"/>
      <c r="M4" s="605"/>
      <c r="N4" s="605"/>
      <c r="O4" s="605"/>
      <c r="P4" s="656"/>
      <c r="Q4" s="663"/>
      <c r="R4" s="647"/>
      <c r="S4" s="647"/>
      <c r="T4" s="647"/>
      <c r="U4" s="664"/>
      <c r="V4" s="659"/>
      <c r="W4" s="450"/>
      <c r="X4" s="43"/>
    </row>
    <row r="5" spans="1:29" ht="18" customHeight="1">
      <c r="A5" s="599"/>
      <c r="B5" s="569"/>
      <c r="C5" s="612"/>
      <c r="D5" s="422"/>
      <c r="E5" s="614"/>
      <c r="F5" s="422"/>
      <c r="G5" s="422"/>
      <c r="H5" s="422"/>
      <c r="I5" s="596"/>
      <c r="J5" s="627"/>
      <c r="K5" s="611" t="s">
        <v>284</v>
      </c>
      <c r="L5" s="604" t="s">
        <v>86</v>
      </c>
      <c r="M5" s="605"/>
      <c r="N5" s="605"/>
      <c r="O5" s="605"/>
      <c r="P5" s="656"/>
      <c r="Q5" s="665"/>
      <c r="R5" s="650"/>
      <c r="S5" s="650"/>
      <c r="T5" s="650"/>
      <c r="U5" s="666"/>
      <c r="V5" s="659"/>
      <c r="W5" s="450"/>
      <c r="X5" s="43"/>
      <c r="Y5" s="43"/>
      <c r="Z5" s="43"/>
      <c r="AA5" s="43"/>
      <c r="AB5" s="43"/>
      <c r="AC5" s="43"/>
    </row>
    <row r="6" spans="1:29" ht="19.5" customHeight="1">
      <c r="A6" s="600"/>
      <c r="B6" s="570"/>
      <c r="C6" s="613"/>
      <c r="D6" s="423"/>
      <c r="E6" s="615"/>
      <c r="F6" s="423"/>
      <c r="G6" s="423"/>
      <c r="H6" s="423"/>
      <c r="I6" s="597"/>
      <c r="J6" s="628"/>
      <c r="K6" s="613"/>
      <c r="L6" s="606"/>
      <c r="M6" s="606"/>
      <c r="N6" s="606"/>
      <c r="O6" s="606"/>
      <c r="P6" s="657"/>
      <c r="Q6" s="17" t="s">
        <v>81</v>
      </c>
      <c r="R6" s="11" t="s">
        <v>183</v>
      </c>
      <c r="S6" s="17" t="s">
        <v>184</v>
      </c>
      <c r="T6" s="11" t="s">
        <v>185</v>
      </c>
      <c r="U6" s="17" t="s">
        <v>186</v>
      </c>
      <c r="V6" s="660"/>
      <c r="W6" s="451"/>
      <c r="X6" s="43"/>
      <c r="Y6" s="43"/>
      <c r="Z6" s="43"/>
      <c r="AA6" s="43"/>
      <c r="AB6" s="43"/>
      <c r="AC6" s="43"/>
    </row>
    <row r="7" spans="1:29" ht="9" customHeight="1">
      <c r="A7" s="59"/>
      <c r="B7" s="132"/>
      <c r="C7" s="60"/>
      <c r="D7" s="60"/>
      <c r="E7" s="60"/>
      <c r="F7" s="60"/>
      <c r="G7" s="60"/>
      <c r="H7" s="60"/>
      <c r="I7" s="60"/>
      <c r="J7" s="62"/>
      <c r="K7" s="62"/>
      <c r="L7" s="62"/>
      <c r="M7" s="62"/>
      <c r="N7" s="60"/>
      <c r="O7" s="60"/>
      <c r="P7" s="60"/>
      <c r="Q7" s="16"/>
      <c r="R7" s="16"/>
      <c r="S7" s="16"/>
      <c r="T7" s="16"/>
      <c r="U7" s="16"/>
      <c r="V7" s="63"/>
      <c r="W7" s="64"/>
      <c r="X7" s="43"/>
      <c r="Y7" s="43"/>
      <c r="Z7" s="43"/>
      <c r="AA7" s="43"/>
      <c r="AB7" s="43"/>
      <c r="AC7" s="43"/>
    </row>
    <row r="8" spans="1:29" ht="15" customHeight="1">
      <c r="A8" s="79" t="s">
        <v>277</v>
      </c>
      <c r="B8" s="133">
        <v>342</v>
      </c>
      <c r="C8" s="70">
        <v>40</v>
      </c>
      <c r="D8" s="69">
        <v>32</v>
      </c>
      <c r="E8" s="70">
        <v>2</v>
      </c>
      <c r="F8" s="70">
        <v>6</v>
      </c>
      <c r="G8" s="70">
        <v>0</v>
      </c>
      <c r="H8" s="70">
        <v>0</v>
      </c>
      <c r="I8" s="70">
        <v>0</v>
      </c>
      <c r="J8" s="70">
        <v>23</v>
      </c>
      <c r="K8" s="70">
        <v>0</v>
      </c>
      <c r="L8" s="70">
        <v>37</v>
      </c>
      <c r="M8" s="70">
        <v>0</v>
      </c>
      <c r="N8" s="70">
        <v>46</v>
      </c>
      <c r="O8" s="70">
        <v>196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134">
        <v>11.695906432748536</v>
      </c>
      <c r="W8" s="135">
        <v>13.450292397660817</v>
      </c>
      <c r="X8" s="70"/>
      <c r="Y8" s="70"/>
      <c r="Z8" s="70"/>
      <c r="AA8" s="70"/>
      <c r="AB8" s="43"/>
      <c r="AC8" s="43"/>
    </row>
    <row r="9" spans="1:29" s="210" customFormat="1" ht="15" customHeight="1">
      <c r="A9" s="214" t="s">
        <v>287</v>
      </c>
      <c r="B9" s="215">
        <f>B11+B15</f>
        <v>422</v>
      </c>
      <c r="C9" s="208">
        <f>C11+C15</f>
        <v>66</v>
      </c>
      <c r="D9" s="208">
        <f>D11+D15</f>
        <v>48</v>
      </c>
      <c r="E9" s="208">
        <f aca="true" t="shared" si="0" ref="E9:U9">E11+E15</f>
        <v>6</v>
      </c>
      <c r="F9" s="208">
        <f t="shared" si="0"/>
        <v>12</v>
      </c>
      <c r="G9" s="208">
        <f t="shared" si="0"/>
        <v>0</v>
      </c>
      <c r="H9" s="208">
        <f t="shared" si="0"/>
        <v>0</v>
      </c>
      <c r="I9" s="208">
        <f t="shared" si="0"/>
        <v>0</v>
      </c>
      <c r="J9" s="208">
        <f t="shared" si="0"/>
        <v>38</v>
      </c>
      <c r="K9" s="208">
        <f t="shared" si="0"/>
        <v>1</v>
      </c>
      <c r="L9" s="208">
        <f t="shared" si="0"/>
        <v>24</v>
      </c>
      <c r="M9" s="208">
        <f t="shared" si="0"/>
        <v>0</v>
      </c>
      <c r="N9" s="208">
        <f t="shared" si="0"/>
        <v>53</v>
      </c>
      <c r="O9" s="208">
        <f>O11+O15</f>
        <v>240</v>
      </c>
      <c r="P9" s="208">
        <f t="shared" si="0"/>
        <v>0</v>
      </c>
      <c r="Q9" s="208">
        <f t="shared" si="0"/>
        <v>0</v>
      </c>
      <c r="R9" s="208">
        <f t="shared" si="0"/>
        <v>0</v>
      </c>
      <c r="S9" s="208">
        <f t="shared" si="0"/>
        <v>0</v>
      </c>
      <c r="T9" s="208">
        <f t="shared" si="0"/>
        <v>0</v>
      </c>
      <c r="U9" s="208">
        <f t="shared" si="0"/>
        <v>0</v>
      </c>
      <c r="V9" s="216">
        <f>C9/B9*100</f>
        <v>15.639810426540285</v>
      </c>
      <c r="W9" s="217">
        <f>(N9+Q9)/B9*100</f>
        <v>12.559241706161137</v>
      </c>
      <c r="X9" s="208"/>
      <c r="Y9" s="208"/>
      <c r="Z9" s="208"/>
      <c r="AA9" s="208"/>
      <c r="AB9" s="209"/>
      <c r="AC9" s="209"/>
    </row>
    <row r="10" spans="1:29" s="67" customFormat="1" ht="11.25" customHeight="1">
      <c r="A10" s="79"/>
      <c r="B10" s="13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134"/>
      <c r="W10" s="137"/>
      <c r="X10" s="66"/>
      <c r="Y10" s="66"/>
      <c r="Z10" s="66"/>
      <c r="AA10" s="66"/>
      <c r="AB10" s="65"/>
      <c r="AC10" s="65"/>
    </row>
    <row r="11" spans="1:29" ht="12.75" customHeight="1">
      <c r="A11" s="68" t="s">
        <v>271</v>
      </c>
      <c r="B11" s="218">
        <f>SUM(B12:B13)</f>
        <v>166</v>
      </c>
      <c r="C11" s="68">
        <f aca="true" t="shared" si="1" ref="C11:U11">SUM(C12:C13)</f>
        <v>18</v>
      </c>
      <c r="D11" s="68">
        <f>SUM(D12:D13)</f>
        <v>8</v>
      </c>
      <c r="E11" s="68">
        <f t="shared" si="1"/>
        <v>3</v>
      </c>
      <c r="F11" s="68">
        <f t="shared" si="1"/>
        <v>7</v>
      </c>
      <c r="G11" s="68">
        <f t="shared" si="1"/>
        <v>0</v>
      </c>
      <c r="H11" s="68">
        <f t="shared" si="1"/>
        <v>0</v>
      </c>
      <c r="I11" s="68">
        <f t="shared" si="1"/>
        <v>0</v>
      </c>
      <c r="J11" s="68">
        <f t="shared" si="1"/>
        <v>10</v>
      </c>
      <c r="K11" s="68">
        <f t="shared" si="1"/>
        <v>0</v>
      </c>
      <c r="L11" s="68">
        <f t="shared" si="1"/>
        <v>0</v>
      </c>
      <c r="M11" s="68">
        <f t="shared" si="1"/>
        <v>0</v>
      </c>
      <c r="N11" s="68">
        <f>SUM(N12:N13)</f>
        <v>20</v>
      </c>
      <c r="O11" s="68">
        <f t="shared" si="1"/>
        <v>118</v>
      </c>
      <c r="P11" s="68">
        <f t="shared" si="1"/>
        <v>0</v>
      </c>
      <c r="Q11" s="68">
        <f t="shared" si="1"/>
        <v>0</v>
      </c>
      <c r="R11" s="68">
        <f t="shared" si="1"/>
        <v>0</v>
      </c>
      <c r="S11" s="68">
        <f t="shared" si="1"/>
        <v>0</v>
      </c>
      <c r="T11" s="68">
        <f t="shared" si="1"/>
        <v>0</v>
      </c>
      <c r="U11" s="68">
        <f t="shared" si="1"/>
        <v>0</v>
      </c>
      <c r="V11" s="134">
        <f aca="true" t="shared" si="2" ref="V11:V24">C11/B11*100</f>
        <v>10.843373493975903</v>
      </c>
      <c r="W11" s="134">
        <f aca="true" t="shared" si="3" ref="W11:W22">(N11+Q11)/B11*100</f>
        <v>12.048192771084338</v>
      </c>
      <c r="X11" s="68"/>
      <c r="Y11" s="68"/>
      <c r="Z11" s="68"/>
      <c r="AA11" s="68"/>
      <c r="AB11" s="43"/>
      <c r="AC11" s="43"/>
    </row>
    <row r="12" spans="1:29" s="184" customFormat="1" ht="12.75" customHeight="1">
      <c r="A12" s="185" t="s">
        <v>273</v>
      </c>
      <c r="B12" s="219">
        <f>C12+J12+K12+L12+M12+N12+O12+P12+Q12</f>
        <v>73</v>
      </c>
      <c r="C12" s="188">
        <f>SUM(D12:I12)</f>
        <v>9</v>
      </c>
      <c r="D12" s="185">
        <v>5</v>
      </c>
      <c r="E12" s="185">
        <v>0</v>
      </c>
      <c r="F12" s="185">
        <v>4</v>
      </c>
      <c r="G12" s="185">
        <v>0</v>
      </c>
      <c r="H12" s="185">
        <v>0</v>
      </c>
      <c r="I12" s="185">
        <v>0</v>
      </c>
      <c r="J12" s="186">
        <v>7</v>
      </c>
      <c r="K12" s="186">
        <v>0</v>
      </c>
      <c r="L12" s="186">
        <v>0</v>
      </c>
      <c r="M12" s="186">
        <v>0</v>
      </c>
      <c r="N12" s="186">
        <v>8</v>
      </c>
      <c r="O12" s="186">
        <v>49</v>
      </c>
      <c r="P12" s="186">
        <v>0</v>
      </c>
      <c r="Q12" s="187">
        <f>SUM(R12:U12)</f>
        <v>0</v>
      </c>
      <c r="R12" s="187">
        <v>0</v>
      </c>
      <c r="S12" s="187">
        <v>0</v>
      </c>
      <c r="T12" s="187">
        <v>0</v>
      </c>
      <c r="U12" s="187">
        <v>0</v>
      </c>
      <c r="V12" s="220">
        <f t="shared" si="2"/>
        <v>12.32876712328767</v>
      </c>
      <c r="W12" s="220">
        <f t="shared" si="3"/>
        <v>10.95890410958904</v>
      </c>
      <c r="Y12" s="186"/>
      <c r="Z12" s="186"/>
      <c r="AA12" s="186"/>
      <c r="AB12" s="183"/>
      <c r="AC12" s="183"/>
    </row>
    <row r="13" spans="1:29" s="184" customFormat="1" ht="12.75" customHeight="1">
      <c r="A13" s="185" t="s">
        <v>274</v>
      </c>
      <c r="B13" s="219">
        <f>C13+J13+K13+L13+M13+N13+O13+P13+Q13</f>
        <v>93</v>
      </c>
      <c r="C13" s="188">
        <f>SUM(D13:I13)</f>
        <v>9</v>
      </c>
      <c r="D13" s="185">
        <v>3</v>
      </c>
      <c r="E13" s="185">
        <v>3</v>
      </c>
      <c r="F13" s="185">
        <v>3</v>
      </c>
      <c r="G13" s="185">
        <v>0</v>
      </c>
      <c r="H13" s="185">
        <v>0</v>
      </c>
      <c r="I13" s="185">
        <v>0</v>
      </c>
      <c r="J13" s="185">
        <v>3</v>
      </c>
      <c r="K13" s="185">
        <v>0</v>
      </c>
      <c r="L13" s="185">
        <v>0</v>
      </c>
      <c r="M13" s="185">
        <v>0</v>
      </c>
      <c r="N13" s="185">
        <v>12</v>
      </c>
      <c r="O13" s="185">
        <v>69</v>
      </c>
      <c r="P13" s="185">
        <v>0</v>
      </c>
      <c r="Q13" s="186">
        <f>SUM(R13:U13)</f>
        <v>0</v>
      </c>
      <c r="R13" s="185">
        <v>0</v>
      </c>
      <c r="S13" s="185">
        <v>0</v>
      </c>
      <c r="T13" s="185">
        <v>0</v>
      </c>
      <c r="U13" s="185">
        <v>0</v>
      </c>
      <c r="V13" s="220">
        <f t="shared" si="2"/>
        <v>9.67741935483871</v>
      </c>
      <c r="W13" s="220">
        <f t="shared" si="3"/>
        <v>12.903225806451612</v>
      </c>
      <c r="Y13" s="186"/>
      <c r="Z13" s="186"/>
      <c r="AA13" s="186"/>
      <c r="AB13" s="183"/>
      <c r="AC13" s="183"/>
    </row>
    <row r="14" spans="1:29" ht="10.5" customHeight="1">
      <c r="A14" s="69"/>
      <c r="B14" s="133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69"/>
      <c r="S14" s="69"/>
      <c r="T14" s="69"/>
      <c r="U14" s="69"/>
      <c r="V14" s="134"/>
      <c r="W14" s="134"/>
      <c r="Y14" s="70"/>
      <c r="Z14" s="70"/>
      <c r="AA14" s="70"/>
      <c r="AB14" s="43"/>
      <c r="AC14" s="43"/>
    </row>
    <row r="15" spans="1:29" ht="12.75" customHeight="1">
      <c r="A15" s="221" t="s">
        <v>272</v>
      </c>
      <c r="B15" s="133">
        <f>B19+B22+B25</f>
        <v>256</v>
      </c>
      <c r="C15" s="68">
        <f>C19+C22+C25</f>
        <v>48</v>
      </c>
      <c r="D15" s="69">
        <f>SUM(D16:D17)</f>
        <v>40</v>
      </c>
      <c r="E15" s="69">
        <f aca="true" t="shared" si="4" ref="E15:U15">SUM(E16:E17)</f>
        <v>3</v>
      </c>
      <c r="F15" s="69">
        <f t="shared" si="4"/>
        <v>5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28</v>
      </c>
      <c r="K15" s="69">
        <f t="shared" si="4"/>
        <v>1</v>
      </c>
      <c r="L15" s="69">
        <f t="shared" si="4"/>
        <v>24</v>
      </c>
      <c r="M15" s="69">
        <f t="shared" si="4"/>
        <v>0</v>
      </c>
      <c r="N15" s="69">
        <f t="shared" si="4"/>
        <v>33</v>
      </c>
      <c r="O15" s="69">
        <f t="shared" si="4"/>
        <v>122</v>
      </c>
      <c r="P15" s="69">
        <f t="shared" si="4"/>
        <v>0</v>
      </c>
      <c r="Q15" s="70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4"/>
        <v>0</v>
      </c>
      <c r="V15" s="134">
        <f t="shared" si="2"/>
        <v>18.75</v>
      </c>
      <c r="W15" s="134">
        <f t="shared" si="3"/>
        <v>12.890625</v>
      </c>
      <c r="Y15" s="70"/>
      <c r="Z15" s="70"/>
      <c r="AA15" s="70"/>
      <c r="AB15" s="43"/>
      <c r="AC15" s="43"/>
    </row>
    <row r="16" spans="1:29" s="184" customFormat="1" ht="12.75" customHeight="1">
      <c r="A16" s="185" t="s">
        <v>273</v>
      </c>
      <c r="B16" s="219">
        <f>B20+B23+B26</f>
        <v>97</v>
      </c>
      <c r="C16" s="188">
        <f>SUM(D16:I16)</f>
        <v>11</v>
      </c>
      <c r="D16" s="185">
        <v>11</v>
      </c>
      <c r="E16" s="185">
        <f aca="true" t="shared" si="5" ref="E16:U16">E20+E23</f>
        <v>0</v>
      </c>
      <c r="F16" s="185">
        <v>0</v>
      </c>
      <c r="G16" s="185">
        <f t="shared" si="5"/>
        <v>0</v>
      </c>
      <c r="H16" s="185">
        <f t="shared" si="5"/>
        <v>0</v>
      </c>
      <c r="I16" s="185">
        <f t="shared" si="5"/>
        <v>0</v>
      </c>
      <c r="J16" s="185">
        <v>5</v>
      </c>
      <c r="K16" s="185">
        <v>1</v>
      </c>
      <c r="L16" s="185">
        <v>7</v>
      </c>
      <c r="M16" s="185">
        <f t="shared" si="5"/>
        <v>0</v>
      </c>
      <c r="N16" s="185">
        <v>14</v>
      </c>
      <c r="O16" s="185">
        <v>59</v>
      </c>
      <c r="P16" s="185">
        <f t="shared" si="5"/>
        <v>0</v>
      </c>
      <c r="Q16" s="186">
        <f t="shared" si="5"/>
        <v>0</v>
      </c>
      <c r="R16" s="185">
        <f t="shared" si="5"/>
        <v>0</v>
      </c>
      <c r="S16" s="185">
        <f t="shared" si="5"/>
        <v>0</v>
      </c>
      <c r="T16" s="185">
        <f t="shared" si="5"/>
        <v>0</v>
      </c>
      <c r="U16" s="185">
        <f t="shared" si="5"/>
        <v>0</v>
      </c>
      <c r="V16" s="220">
        <f t="shared" si="2"/>
        <v>11.34020618556701</v>
      </c>
      <c r="W16" s="220">
        <f t="shared" si="3"/>
        <v>14.432989690721648</v>
      </c>
      <c r="Y16" s="186"/>
      <c r="Z16" s="186"/>
      <c r="AA16" s="186"/>
      <c r="AB16" s="183"/>
      <c r="AC16" s="183"/>
    </row>
    <row r="17" spans="1:29" s="184" customFormat="1" ht="12.75" customHeight="1">
      <c r="A17" s="185" t="s">
        <v>274</v>
      </c>
      <c r="B17" s="219">
        <f>B21+B24+B27</f>
        <v>159</v>
      </c>
      <c r="C17" s="188">
        <f>SUM(D17:I17)</f>
        <v>37</v>
      </c>
      <c r="D17" s="185">
        <v>29</v>
      </c>
      <c r="E17" s="185">
        <v>3</v>
      </c>
      <c r="F17" s="185">
        <v>5</v>
      </c>
      <c r="G17" s="185">
        <f>G21+G24</f>
        <v>0</v>
      </c>
      <c r="H17" s="185">
        <f>H21+H24</f>
        <v>0</v>
      </c>
      <c r="I17" s="185">
        <f>I21+I24</f>
        <v>0</v>
      </c>
      <c r="J17" s="185">
        <v>23</v>
      </c>
      <c r="K17" s="185">
        <v>0</v>
      </c>
      <c r="L17" s="185">
        <v>17</v>
      </c>
      <c r="M17" s="185">
        <f>M21+M24</f>
        <v>0</v>
      </c>
      <c r="N17" s="185">
        <v>19</v>
      </c>
      <c r="O17" s="185">
        <v>63</v>
      </c>
      <c r="P17" s="185">
        <f aca="true" t="shared" si="6" ref="P17:U17">P21+P24</f>
        <v>0</v>
      </c>
      <c r="Q17" s="186">
        <f t="shared" si="6"/>
        <v>0</v>
      </c>
      <c r="R17" s="185">
        <f t="shared" si="6"/>
        <v>0</v>
      </c>
      <c r="S17" s="185">
        <f t="shared" si="6"/>
        <v>0</v>
      </c>
      <c r="T17" s="185">
        <f t="shared" si="6"/>
        <v>0</v>
      </c>
      <c r="U17" s="185">
        <f t="shared" si="6"/>
        <v>0</v>
      </c>
      <c r="V17" s="220">
        <f t="shared" si="2"/>
        <v>23.270440251572328</v>
      </c>
      <c r="W17" s="220">
        <f t="shared" si="3"/>
        <v>11.949685534591195</v>
      </c>
      <c r="Y17" s="186"/>
      <c r="Z17" s="186"/>
      <c r="AA17" s="186"/>
      <c r="AB17" s="183"/>
      <c r="AC17" s="183"/>
    </row>
    <row r="18" spans="1:29" s="184" customFormat="1" ht="6" customHeight="1">
      <c r="A18" s="185"/>
      <c r="B18" s="219"/>
      <c r="C18" s="188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185"/>
      <c r="S18" s="185"/>
      <c r="T18" s="185"/>
      <c r="U18" s="185"/>
      <c r="V18" s="220"/>
      <c r="W18" s="220"/>
      <c r="Y18" s="186"/>
      <c r="Z18" s="186"/>
      <c r="AA18" s="186"/>
      <c r="AB18" s="183"/>
      <c r="AC18" s="183"/>
    </row>
    <row r="19" spans="1:29" s="190" customFormat="1" ht="11.25" customHeight="1">
      <c r="A19" s="222" t="s">
        <v>301</v>
      </c>
      <c r="B19" s="223">
        <f>SUM(B20:B21)</f>
        <v>162</v>
      </c>
      <c r="C19" s="198">
        <f aca="true" t="shared" si="7" ref="C19:U19">SUM(C20:C21)</f>
        <v>14</v>
      </c>
      <c r="D19" s="224" t="s">
        <v>153</v>
      </c>
      <c r="E19" s="224" t="s">
        <v>153</v>
      </c>
      <c r="F19" s="224" t="s">
        <v>153</v>
      </c>
      <c r="G19" s="224" t="s">
        <v>153</v>
      </c>
      <c r="H19" s="224" t="s">
        <v>153</v>
      </c>
      <c r="I19" s="224" t="s">
        <v>153</v>
      </c>
      <c r="J19" s="191">
        <f t="shared" si="7"/>
        <v>0</v>
      </c>
      <c r="K19" s="589">
        <f>SUM(K20:K21)</f>
        <v>22</v>
      </c>
      <c r="L19" s="589"/>
      <c r="M19" s="191">
        <f t="shared" si="7"/>
        <v>0</v>
      </c>
      <c r="N19" s="191">
        <f t="shared" si="7"/>
        <v>19</v>
      </c>
      <c r="O19" s="191">
        <f t="shared" si="7"/>
        <v>107</v>
      </c>
      <c r="P19" s="191">
        <f t="shared" si="7"/>
        <v>0</v>
      </c>
      <c r="Q19" s="191">
        <f t="shared" si="7"/>
        <v>0</v>
      </c>
      <c r="R19" s="191">
        <f t="shared" si="7"/>
        <v>0</v>
      </c>
      <c r="S19" s="191">
        <f t="shared" si="7"/>
        <v>0</v>
      </c>
      <c r="T19" s="191">
        <f t="shared" si="7"/>
        <v>0</v>
      </c>
      <c r="U19" s="191">
        <f t="shared" si="7"/>
        <v>0</v>
      </c>
      <c r="V19" s="225">
        <f t="shared" si="2"/>
        <v>8.641975308641975</v>
      </c>
      <c r="W19" s="225">
        <f t="shared" si="3"/>
        <v>11.728395061728394</v>
      </c>
      <c r="Y19" s="191"/>
      <c r="Z19" s="191"/>
      <c r="AA19" s="191"/>
      <c r="AB19" s="192"/>
      <c r="AC19" s="192"/>
    </row>
    <row r="20" spans="1:29" s="197" customFormat="1" ht="11.25" customHeight="1">
      <c r="A20" s="193" t="s">
        <v>273</v>
      </c>
      <c r="B20" s="226">
        <f>C20+J20+K20+M20+N20+O20+P20+Q20</f>
        <v>78</v>
      </c>
      <c r="C20" s="194">
        <v>6</v>
      </c>
      <c r="D20" s="195" t="s">
        <v>153</v>
      </c>
      <c r="E20" s="195" t="s">
        <v>153</v>
      </c>
      <c r="F20" s="195" t="s">
        <v>153</v>
      </c>
      <c r="G20" s="195" t="s">
        <v>153</v>
      </c>
      <c r="H20" s="195" t="s">
        <v>153</v>
      </c>
      <c r="I20" s="195" t="s">
        <v>153</v>
      </c>
      <c r="J20" s="194">
        <v>0</v>
      </c>
      <c r="K20" s="587">
        <v>6</v>
      </c>
      <c r="L20" s="587"/>
      <c r="M20" s="194">
        <v>0</v>
      </c>
      <c r="N20" s="194">
        <v>10</v>
      </c>
      <c r="O20" s="194">
        <v>56</v>
      </c>
      <c r="P20" s="194">
        <v>0</v>
      </c>
      <c r="Q20" s="194">
        <f>SUM(R20:U20)</f>
        <v>0</v>
      </c>
      <c r="R20" s="194">
        <v>0</v>
      </c>
      <c r="S20" s="194">
        <v>0</v>
      </c>
      <c r="T20" s="194">
        <v>0</v>
      </c>
      <c r="U20" s="194">
        <v>0</v>
      </c>
      <c r="V20" s="227">
        <f t="shared" si="2"/>
        <v>7.6923076923076925</v>
      </c>
      <c r="W20" s="228">
        <f t="shared" si="3"/>
        <v>12.82051282051282</v>
      </c>
      <c r="X20" s="194"/>
      <c r="Y20" s="194"/>
      <c r="Z20" s="194"/>
      <c r="AA20" s="194"/>
      <c r="AB20" s="196"/>
      <c r="AC20" s="196"/>
    </row>
    <row r="21" spans="1:29" s="197" customFormat="1" ht="11.25" customHeight="1">
      <c r="A21" s="193" t="s">
        <v>274</v>
      </c>
      <c r="B21" s="226">
        <f>C21+J21+K21+M21+N21+O21+P21+Q21</f>
        <v>84</v>
      </c>
      <c r="C21" s="194">
        <v>8</v>
      </c>
      <c r="D21" s="195" t="s">
        <v>153</v>
      </c>
      <c r="E21" s="195" t="s">
        <v>153</v>
      </c>
      <c r="F21" s="195" t="s">
        <v>153</v>
      </c>
      <c r="G21" s="195" t="s">
        <v>153</v>
      </c>
      <c r="H21" s="195" t="s">
        <v>153</v>
      </c>
      <c r="I21" s="195" t="s">
        <v>153</v>
      </c>
      <c r="J21" s="194">
        <v>0</v>
      </c>
      <c r="K21" s="587">
        <v>16</v>
      </c>
      <c r="L21" s="587"/>
      <c r="M21" s="194">
        <v>0</v>
      </c>
      <c r="N21" s="194">
        <v>9</v>
      </c>
      <c r="O21" s="194">
        <v>51</v>
      </c>
      <c r="P21" s="194">
        <v>0</v>
      </c>
      <c r="Q21" s="194">
        <f>SUM(R21:U21)</f>
        <v>0</v>
      </c>
      <c r="R21" s="194">
        <v>0</v>
      </c>
      <c r="S21" s="194">
        <v>0</v>
      </c>
      <c r="T21" s="194">
        <v>0</v>
      </c>
      <c r="U21" s="194">
        <v>0</v>
      </c>
      <c r="V21" s="229">
        <f t="shared" si="2"/>
        <v>9.523809523809524</v>
      </c>
      <c r="W21" s="228">
        <f t="shared" si="3"/>
        <v>10.714285714285714</v>
      </c>
      <c r="X21" s="194"/>
      <c r="Y21" s="194"/>
      <c r="Z21" s="194"/>
      <c r="AA21" s="194"/>
      <c r="AB21" s="196"/>
      <c r="AC21" s="196"/>
    </row>
    <row r="22" spans="1:29" s="190" customFormat="1" ht="11.25" customHeight="1">
      <c r="A22" s="230" t="s">
        <v>302</v>
      </c>
      <c r="B22" s="231">
        <f>SUM(B23:B24)</f>
        <v>27</v>
      </c>
      <c r="C22" s="198">
        <f>SUM(C23:C24)</f>
        <v>24</v>
      </c>
      <c r="D22" s="224" t="s">
        <v>153</v>
      </c>
      <c r="E22" s="224" t="s">
        <v>153</v>
      </c>
      <c r="F22" s="224" t="s">
        <v>153</v>
      </c>
      <c r="G22" s="224" t="s">
        <v>153</v>
      </c>
      <c r="H22" s="224" t="s">
        <v>153</v>
      </c>
      <c r="I22" s="224" t="s">
        <v>153</v>
      </c>
      <c r="J22" s="198">
        <f>SUM(J23:J24)</f>
        <v>3</v>
      </c>
      <c r="K22" s="588">
        <f>SUM(K23:K24)</f>
        <v>0</v>
      </c>
      <c r="L22" s="588"/>
      <c r="M22" s="198">
        <f aca="true" t="shared" si="8" ref="M22:U22">SUM(M23:M24)</f>
        <v>0</v>
      </c>
      <c r="N22" s="198">
        <f t="shared" si="8"/>
        <v>0</v>
      </c>
      <c r="O22" s="198">
        <f t="shared" si="8"/>
        <v>0</v>
      </c>
      <c r="P22" s="198">
        <f t="shared" si="8"/>
        <v>0</v>
      </c>
      <c r="Q22" s="198">
        <f t="shared" si="8"/>
        <v>0</v>
      </c>
      <c r="R22" s="198">
        <f t="shared" si="8"/>
        <v>0</v>
      </c>
      <c r="S22" s="198">
        <f t="shared" si="8"/>
        <v>0</v>
      </c>
      <c r="T22" s="198">
        <f t="shared" si="8"/>
        <v>0</v>
      </c>
      <c r="U22" s="198">
        <f t="shared" si="8"/>
        <v>0</v>
      </c>
      <c r="V22" s="232">
        <f t="shared" si="2"/>
        <v>88.88888888888889</v>
      </c>
      <c r="W22" s="671">
        <f t="shared" si="3"/>
        <v>0</v>
      </c>
      <c r="X22" s="198"/>
      <c r="Y22" s="198"/>
      <c r="Z22" s="198"/>
      <c r="AA22" s="198"/>
      <c r="AB22" s="192"/>
      <c r="AC22" s="192"/>
    </row>
    <row r="23" spans="1:29" s="197" customFormat="1" ht="11.25" customHeight="1">
      <c r="A23" s="193" t="s">
        <v>273</v>
      </c>
      <c r="B23" s="233" t="s">
        <v>153</v>
      </c>
      <c r="C23" s="195" t="s">
        <v>153</v>
      </c>
      <c r="D23" s="195" t="s">
        <v>253</v>
      </c>
      <c r="E23" s="195" t="s">
        <v>153</v>
      </c>
      <c r="F23" s="195" t="s">
        <v>153</v>
      </c>
      <c r="G23" s="195" t="s">
        <v>153</v>
      </c>
      <c r="H23" s="195" t="s">
        <v>153</v>
      </c>
      <c r="I23" s="195" t="s">
        <v>153</v>
      </c>
      <c r="J23" s="193" t="s">
        <v>153</v>
      </c>
      <c r="K23" s="590" t="s">
        <v>153</v>
      </c>
      <c r="L23" s="590"/>
      <c r="M23" s="193" t="s">
        <v>153</v>
      </c>
      <c r="N23" s="193" t="s">
        <v>153</v>
      </c>
      <c r="O23" s="193" t="s">
        <v>153</v>
      </c>
      <c r="P23" s="193" t="s">
        <v>153</v>
      </c>
      <c r="Q23" s="195" t="s">
        <v>253</v>
      </c>
      <c r="R23" s="193" t="s">
        <v>153</v>
      </c>
      <c r="S23" s="193" t="s">
        <v>153</v>
      </c>
      <c r="T23" s="193" t="s">
        <v>153</v>
      </c>
      <c r="U23" s="193" t="s">
        <v>153</v>
      </c>
      <c r="V23" s="193" t="s">
        <v>153</v>
      </c>
      <c r="W23" s="193" t="s">
        <v>153</v>
      </c>
      <c r="X23" s="199"/>
      <c r="Y23" s="199"/>
      <c r="Z23" s="199"/>
      <c r="AA23" s="199"/>
      <c r="AB23" s="196"/>
      <c r="AC23" s="196"/>
    </row>
    <row r="24" spans="1:29" s="197" customFormat="1" ht="11.25" customHeight="1">
      <c r="A24" s="193" t="s">
        <v>274</v>
      </c>
      <c r="B24" s="226">
        <f>C24+J24+K24+L24+M24+N24+O24+P24+Q24</f>
        <v>27</v>
      </c>
      <c r="C24" s="194">
        <v>24</v>
      </c>
      <c r="D24" s="195" t="s">
        <v>153</v>
      </c>
      <c r="E24" s="195" t="s">
        <v>153</v>
      </c>
      <c r="F24" s="195" t="s">
        <v>153</v>
      </c>
      <c r="G24" s="195" t="s">
        <v>153</v>
      </c>
      <c r="H24" s="195" t="s">
        <v>153</v>
      </c>
      <c r="I24" s="195" t="s">
        <v>153</v>
      </c>
      <c r="J24" s="195">
        <v>3</v>
      </c>
      <c r="K24" s="587">
        <v>0</v>
      </c>
      <c r="L24" s="587"/>
      <c r="M24" s="195">
        <v>0</v>
      </c>
      <c r="N24" s="195">
        <v>0</v>
      </c>
      <c r="O24" s="195">
        <v>0</v>
      </c>
      <c r="P24" s="195">
        <v>0</v>
      </c>
      <c r="Q24" s="199">
        <f>SUM(R24:U24)</f>
        <v>0</v>
      </c>
      <c r="R24" s="195">
        <v>0</v>
      </c>
      <c r="S24" s="195">
        <v>0</v>
      </c>
      <c r="T24" s="195">
        <v>0</v>
      </c>
      <c r="U24" s="195">
        <v>0</v>
      </c>
      <c r="V24" s="234">
        <f t="shared" si="2"/>
        <v>88.88888888888889</v>
      </c>
      <c r="W24" s="195">
        <v>0</v>
      </c>
      <c r="X24" s="194"/>
      <c r="Y24" s="194"/>
      <c r="Z24" s="194"/>
      <c r="AA24" s="194"/>
      <c r="AB24" s="196"/>
      <c r="AC24" s="196"/>
    </row>
    <row r="25" spans="1:29" s="190" customFormat="1" ht="11.25" customHeight="1">
      <c r="A25" s="230" t="s">
        <v>288</v>
      </c>
      <c r="B25" s="231">
        <f>SUM(B26:B27)</f>
        <v>67</v>
      </c>
      <c r="C25" s="198">
        <f>SUM(C26:C27)</f>
        <v>10</v>
      </c>
      <c r="D25" s="224" t="s">
        <v>153</v>
      </c>
      <c r="E25" s="224" t="s">
        <v>153</v>
      </c>
      <c r="F25" s="224" t="s">
        <v>153</v>
      </c>
      <c r="G25" s="224" t="s">
        <v>153</v>
      </c>
      <c r="H25" s="224" t="s">
        <v>153</v>
      </c>
      <c r="I25" s="224" t="s">
        <v>153</v>
      </c>
      <c r="J25" s="198">
        <f>SUM(J26:J27)</f>
        <v>25</v>
      </c>
      <c r="K25" s="588">
        <f>SUM(K26:K27)</f>
        <v>3</v>
      </c>
      <c r="L25" s="588"/>
      <c r="M25" s="198">
        <f aca="true" t="shared" si="9" ref="M25:U25">SUM(M26:M27)</f>
        <v>0</v>
      </c>
      <c r="N25" s="198">
        <f t="shared" si="9"/>
        <v>14</v>
      </c>
      <c r="O25" s="198">
        <f t="shared" si="9"/>
        <v>15</v>
      </c>
      <c r="P25" s="198">
        <f t="shared" si="9"/>
        <v>0</v>
      </c>
      <c r="Q25" s="198">
        <f t="shared" si="9"/>
        <v>0</v>
      </c>
      <c r="R25" s="198">
        <f t="shared" si="9"/>
        <v>0</v>
      </c>
      <c r="S25" s="198">
        <f t="shared" si="9"/>
        <v>0</v>
      </c>
      <c r="T25" s="198">
        <f t="shared" si="9"/>
        <v>0</v>
      </c>
      <c r="U25" s="198">
        <f t="shared" si="9"/>
        <v>0</v>
      </c>
      <c r="V25" s="232">
        <f>C25/B25*100</f>
        <v>14.925373134328357</v>
      </c>
      <c r="W25" s="225">
        <f>(N25+Q25)/B25*100</f>
        <v>20.8955223880597</v>
      </c>
      <c r="X25" s="198"/>
      <c r="Y25" s="198"/>
      <c r="Z25" s="198"/>
      <c r="AA25" s="198"/>
      <c r="AB25" s="192"/>
      <c r="AC25" s="192"/>
    </row>
    <row r="26" spans="1:29" s="197" customFormat="1" ht="11.25" customHeight="1">
      <c r="A26" s="193" t="s">
        <v>273</v>
      </c>
      <c r="B26" s="226">
        <f>C26+J26+K26+M26+N26+O26+P26+Q26</f>
        <v>19</v>
      </c>
      <c r="C26" s="195">
        <v>5</v>
      </c>
      <c r="D26" s="195" t="s">
        <v>253</v>
      </c>
      <c r="E26" s="195" t="s">
        <v>153</v>
      </c>
      <c r="F26" s="195" t="s">
        <v>153</v>
      </c>
      <c r="G26" s="195" t="s">
        <v>153</v>
      </c>
      <c r="H26" s="195" t="s">
        <v>153</v>
      </c>
      <c r="I26" s="195" t="s">
        <v>153</v>
      </c>
      <c r="J26" s="193">
        <v>5</v>
      </c>
      <c r="K26" s="590">
        <v>2</v>
      </c>
      <c r="L26" s="590"/>
      <c r="M26" s="193">
        <v>0</v>
      </c>
      <c r="N26" s="193">
        <v>4</v>
      </c>
      <c r="O26" s="193">
        <v>3</v>
      </c>
      <c r="P26" s="193">
        <v>0</v>
      </c>
      <c r="Q26" s="199">
        <f>SUM(R26:U26)</f>
        <v>0</v>
      </c>
      <c r="R26" s="193">
        <v>0</v>
      </c>
      <c r="S26" s="193">
        <v>0</v>
      </c>
      <c r="T26" s="193">
        <v>0</v>
      </c>
      <c r="U26" s="193">
        <v>0</v>
      </c>
      <c r="V26" s="234">
        <f>C26/B26*100</f>
        <v>26.31578947368421</v>
      </c>
      <c r="W26" s="228">
        <f>(N26+Q26)/B26*100</f>
        <v>21.052631578947366</v>
      </c>
      <c r="X26" s="199"/>
      <c r="Y26" s="199"/>
      <c r="Z26" s="199"/>
      <c r="AA26" s="199"/>
      <c r="AB26" s="196"/>
      <c r="AC26" s="196"/>
    </row>
    <row r="27" spans="1:29" s="197" customFormat="1" ht="11.25" customHeight="1">
      <c r="A27" s="193" t="s">
        <v>274</v>
      </c>
      <c r="B27" s="226">
        <f>C27+J27+K27+M27+N27+O27+P27+Q27</f>
        <v>48</v>
      </c>
      <c r="C27" s="194">
        <v>5</v>
      </c>
      <c r="D27" s="195" t="s">
        <v>153</v>
      </c>
      <c r="E27" s="195" t="s">
        <v>153</v>
      </c>
      <c r="F27" s="195" t="s">
        <v>153</v>
      </c>
      <c r="G27" s="195" t="s">
        <v>153</v>
      </c>
      <c r="H27" s="195" t="s">
        <v>153</v>
      </c>
      <c r="I27" s="195" t="s">
        <v>153</v>
      </c>
      <c r="J27" s="195">
        <v>20</v>
      </c>
      <c r="K27" s="587">
        <v>1</v>
      </c>
      <c r="L27" s="587"/>
      <c r="M27" s="195">
        <v>0</v>
      </c>
      <c r="N27" s="195">
        <v>10</v>
      </c>
      <c r="O27" s="195">
        <v>12</v>
      </c>
      <c r="P27" s="195">
        <v>0</v>
      </c>
      <c r="Q27" s="199">
        <f>SUM(R27:U27)</f>
        <v>0</v>
      </c>
      <c r="R27" s="195">
        <v>0</v>
      </c>
      <c r="S27" s="195">
        <v>0</v>
      </c>
      <c r="T27" s="195">
        <v>0</v>
      </c>
      <c r="U27" s="195">
        <v>0</v>
      </c>
      <c r="V27" s="234">
        <f>C27/B27*100</f>
        <v>10.416666666666668</v>
      </c>
      <c r="W27" s="228">
        <f>(N27+Q27)/B27*100</f>
        <v>20.833333333333336</v>
      </c>
      <c r="X27" s="194"/>
      <c r="Y27" s="194"/>
      <c r="Z27" s="194"/>
      <c r="AA27" s="194"/>
      <c r="AB27" s="196"/>
      <c r="AC27" s="196"/>
    </row>
    <row r="28" spans="1:29" ht="7.5" customHeight="1">
      <c r="A28" s="71"/>
      <c r="B28" s="13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140"/>
      <c r="W28" s="140"/>
      <c r="X28" s="43"/>
      <c r="Y28" s="43"/>
      <c r="Z28" s="43"/>
      <c r="AA28" s="43"/>
      <c r="AB28" s="43"/>
      <c r="AC28" s="43"/>
    </row>
    <row r="31" spans="1:16" ht="15" customHeight="1">
      <c r="A31" s="591" t="s">
        <v>289</v>
      </c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N31" s="54"/>
      <c r="O31" s="54"/>
      <c r="P31" s="54"/>
    </row>
    <row r="32" spans="1:24" ht="15" customHeight="1">
      <c r="A32" s="42" t="s">
        <v>159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4" t="s">
        <v>206</v>
      </c>
      <c r="N32" s="24"/>
      <c r="P32" s="56"/>
      <c r="Q32" s="56"/>
      <c r="V32" s="57"/>
      <c r="W32" s="58"/>
      <c r="X32" s="58" t="s">
        <v>155</v>
      </c>
    </row>
    <row r="33" spans="1:24" ht="18.75" customHeight="1">
      <c r="A33" s="598" t="s">
        <v>305</v>
      </c>
      <c r="B33" s="568" t="s">
        <v>0</v>
      </c>
      <c r="C33" s="601" t="s">
        <v>187</v>
      </c>
      <c r="D33" s="602"/>
      <c r="E33" s="602"/>
      <c r="F33" s="602"/>
      <c r="G33" s="602"/>
      <c r="H33" s="602"/>
      <c r="I33" s="603"/>
      <c r="J33" s="604" t="s">
        <v>164</v>
      </c>
      <c r="K33" s="592" t="s">
        <v>233</v>
      </c>
      <c r="L33" s="593"/>
      <c r="M33" s="604" t="s">
        <v>165</v>
      </c>
      <c r="N33" s="604" t="s">
        <v>166</v>
      </c>
      <c r="O33" s="604" t="s">
        <v>167</v>
      </c>
      <c r="P33" s="655" t="s">
        <v>309</v>
      </c>
      <c r="Q33" s="640" t="s">
        <v>169</v>
      </c>
      <c r="R33" s="643" t="s">
        <v>168</v>
      </c>
      <c r="S33" s="644"/>
      <c r="T33" s="644"/>
      <c r="U33" s="644"/>
      <c r="V33" s="645"/>
      <c r="W33" s="629" t="s">
        <v>82</v>
      </c>
      <c r="X33" s="449" t="s">
        <v>312</v>
      </c>
    </row>
    <row r="34" spans="1:24" ht="19.5" customHeight="1">
      <c r="A34" s="599"/>
      <c r="B34" s="569"/>
      <c r="C34" s="604" t="s">
        <v>81</v>
      </c>
      <c r="D34" s="592" t="s">
        <v>315</v>
      </c>
      <c r="E34" s="635"/>
      <c r="F34" s="636"/>
      <c r="G34" s="652" t="s">
        <v>314</v>
      </c>
      <c r="H34" s="604" t="s">
        <v>85</v>
      </c>
      <c r="I34" s="421" t="s">
        <v>316</v>
      </c>
      <c r="J34" s="605"/>
      <c r="K34" s="594"/>
      <c r="L34" s="595"/>
      <c r="M34" s="605"/>
      <c r="N34" s="605"/>
      <c r="O34" s="605"/>
      <c r="P34" s="656"/>
      <c r="Q34" s="641"/>
      <c r="R34" s="646"/>
      <c r="S34" s="647"/>
      <c r="T34" s="647"/>
      <c r="U34" s="647"/>
      <c r="V34" s="648"/>
      <c r="W34" s="630"/>
      <c r="X34" s="450"/>
    </row>
    <row r="35" spans="1:24" ht="19.5" customHeight="1">
      <c r="A35" s="599"/>
      <c r="B35" s="569"/>
      <c r="C35" s="605"/>
      <c r="D35" s="637"/>
      <c r="E35" s="638"/>
      <c r="F35" s="639"/>
      <c r="G35" s="653"/>
      <c r="H35" s="605"/>
      <c r="I35" s="422"/>
      <c r="J35" s="605"/>
      <c r="K35" s="611" t="s">
        <v>158</v>
      </c>
      <c r="L35" s="604" t="s">
        <v>86</v>
      </c>
      <c r="M35" s="605"/>
      <c r="N35" s="605"/>
      <c r="O35" s="605"/>
      <c r="P35" s="656"/>
      <c r="Q35" s="641"/>
      <c r="R35" s="649"/>
      <c r="S35" s="650"/>
      <c r="T35" s="650"/>
      <c r="U35" s="650"/>
      <c r="V35" s="651"/>
      <c r="W35" s="630"/>
      <c r="X35" s="450"/>
    </row>
    <row r="36" spans="1:24" ht="18" customHeight="1">
      <c r="A36" s="600"/>
      <c r="B36" s="570"/>
      <c r="C36" s="606"/>
      <c r="D36" s="61" t="s">
        <v>72</v>
      </c>
      <c r="E36" s="18" t="s">
        <v>73</v>
      </c>
      <c r="F36" s="61" t="s">
        <v>87</v>
      </c>
      <c r="G36" s="654"/>
      <c r="H36" s="606"/>
      <c r="I36" s="423"/>
      <c r="J36" s="606"/>
      <c r="K36" s="613"/>
      <c r="L36" s="606"/>
      <c r="M36" s="606"/>
      <c r="N36" s="606"/>
      <c r="O36" s="606"/>
      <c r="P36" s="657"/>
      <c r="Q36" s="642"/>
      <c r="R36" s="394" t="s">
        <v>81</v>
      </c>
      <c r="S36" s="11" t="s">
        <v>183</v>
      </c>
      <c r="T36" s="17" t="s">
        <v>184</v>
      </c>
      <c r="U36" s="11" t="s">
        <v>185</v>
      </c>
      <c r="V36" s="395" t="s">
        <v>186</v>
      </c>
      <c r="W36" s="631"/>
      <c r="X36" s="451"/>
    </row>
    <row r="37" spans="1:24" ht="9" customHeight="1">
      <c r="A37" s="59"/>
      <c r="B37" s="132"/>
      <c r="C37" s="60"/>
      <c r="D37" s="60"/>
      <c r="E37" s="60"/>
      <c r="F37" s="60"/>
      <c r="G37" s="60"/>
      <c r="H37" s="60"/>
      <c r="I37" s="60"/>
      <c r="J37" s="62"/>
      <c r="K37" s="62"/>
      <c r="L37" s="62"/>
      <c r="M37" s="62"/>
      <c r="N37" s="60"/>
      <c r="O37" s="60"/>
      <c r="P37" s="60"/>
      <c r="Q37" s="16"/>
      <c r="R37" s="16"/>
      <c r="S37" s="16"/>
      <c r="T37" s="16"/>
      <c r="U37" s="16"/>
      <c r="V37" s="63"/>
      <c r="W37" s="64"/>
      <c r="X37" s="43"/>
    </row>
    <row r="38" spans="1:24" ht="15" customHeight="1">
      <c r="A38" s="79" t="s">
        <v>277</v>
      </c>
      <c r="B38" s="133">
        <v>181</v>
      </c>
      <c r="C38" s="70">
        <v>180</v>
      </c>
      <c r="D38" s="69">
        <v>16</v>
      </c>
      <c r="E38" s="70">
        <v>0</v>
      </c>
      <c r="F38" s="70">
        <v>0</v>
      </c>
      <c r="G38" s="70">
        <v>164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1</v>
      </c>
      <c r="P38" s="70">
        <v>0</v>
      </c>
      <c r="Q38" s="70">
        <v>1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135">
        <v>99.4475138121547</v>
      </c>
      <c r="X38" s="70">
        <v>0</v>
      </c>
    </row>
    <row r="39" spans="1:24" s="210" customFormat="1" ht="15" customHeight="1">
      <c r="A39" s="214" t="s">
        <v>287</v>
      </c>
      <c r="B39" s="215">
        <f>B41+B45</f>
        <v>180</v>
      </c>
      <c r="C39" s="208">
        <f aca="true" t="shared" si="10" ref="C39:V39">C41+C45</f>
        <v>180</v>
      </c>
      <c r="D39" s="208">
        <f t="shared" si="10"/>
        <v>43</v>
      </c>
      <c r="E39" s="208">
        <f t="shared" si="10"/>
        <v>0</v>
      </c>
      <c r="F39" s="208">
        <f t="shared" si="10"/>
        <v>2</v>
      </c>
      <c r="G39" s="208">
        <f t="shared" si="10"/>
        <v>135</v>
      </c>
      <c r="H39" s="208">
        <f t="shared" si="10"/>
        <v>0</v>
      </c>
      <c r="I39" s="208">
        <f t="shared" si="10"/>
        <v>0</v>
      </c>
      <c r="J39" s="208">
        <f t="shared" si="10"/>
        <v>0</v>
      </c>
      <c r="K39" s="208">
        <f t="shared" si="10"/>
        <v>0</v>
      </c>
      <c r="L39" s="208">
        <f t="shared" si="10"/>
        <v>0</v>
      </c>
      <c r="M39" s="208">
        <f t="shared" si="10"/>
        <v>0</v>
      </c>
      <c r="N39" s="208">
        <f t="shared" si="10"/>
        <v>0</v>
      </c>
      <c r="O39" s="208">
        <f t="shared" si="10"/>
        <v>0</v>
      </c>
      <c r="P39" s="208">
        <f t="shared" si="10"/>
        <v>0</v>
      </c>
      <c r="Q39" s="208">
        <f>Q41+Q45</f>
        <v>5</v>
      </c>
      <c r="R39" s="208">
        <f t="shared" si="10"/>
        <v>0</v>
      </c>
      <c r="S39" s="208">
        <f t="shared" si="10"/>
        <v>0</v>
      </c>
      <c r="T39" s="208">
        <f t="shared" si="10"/>
        <v>0</v>
      </c>
      <c r="U39" s="208">
        <f t="shared" si="10"/>
        <v>0</v>
      </c>
      <c r="V39" s="235">
        <f t="shared" si="10"/>
        <v>0</v>
      </c>
      <c r="W39" s="217">
        <f>C39/B39*100</f>
        <v>100</v>
      </c>
      <c r="X39" s="235">
        <f>(N39+R39)/B39*100</f>
        <v>0</v>
      </c>
    </row>
    <row r="40" spans="1:24" s="67" customFormat="1" ht="12.75" customHeight="1">
      <c r="A40" s="12"/>
      <c r="B40" s="13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123"/>
      <c r="W40" s="137"/>
      <c r="X40" s="123"/>
    </row>
    <row r="41" spans="1:24" s="67" customFormat="1" ht="14.25" customHeight="1">
      <c r="A41" s="236" t="s">
        <v>275</v>
      </c>
      <c r="B41" s="133">
        <f>SUM(B42:B43)</f>
        <v>139</v>
      </c>
      <c r="C41" s="69">
        <f>SUM(C42:C43)</f>
        <v>139</v>
      </c>
      <c r="D41" s="69">
        <f aca="true" t="shared" si="11" ref="D41:I41">SUM(D42:D43)</f>
        <v>2</v>
      </c>
      <c r="E41" s="69">
        <f t="shared" si="11"/>
        <v>0</v>
      </c>
      <c r="F41" s="69">
        <f t="shared" si="11"/>
        <v>2</v>
      </c>
      <c r="G41" s="69">
        <f t="shared" si="11"/>
        <v>135</v>
      </c>
      <c r="H41" s="69">
        <f t="shared" si="11"/>
        <v>0</v>
      </c>
      <c r="I41" s="69">
        <f t="shared" si="11"/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4</v>
      </c>
      <c r="R41" s="69">
        <f>SUM(S41:V41)</f>
        <v>0</v>
      </c>
      <c r="S41" s="69">
        <v>0</v>
      </c>
      <c r="T41" s="69">
        <v>0</v>
      </c>
      <c r="U41" s="69">
        <v>0</v>
      </c>
      <c r="V41" s="69">
        <v>0</v>
      </c>
      <c r="W41" s="135">
        <f>C41/B41*100</f>
        <v>100</v>
      </c>
      <c r="X41" s="70">
        <f>(N41+R41)/B41*100</f>
        <v>0</v>
      </c>
    </row>
    <row r="42" spans="1:24" s="189" customFormat="1" ht="14.25" customHeight="1">
      <c r="A42" s="185" t="s">
        <v>273</v>
      </c>
      <c r="B42" s="219">
        <f>C42+J42+K42+L42+M42+N42+O42+P42+R42</f>
        <v>52</v>
      </c>
      <c r="C42" s="185">
        <f>SUM(D42:I42)</f>
        <v>52</v>
      </c>
      <c r="D42" s="185">
        <v>1</v>
      </c>
      <c r="E42" s="186">
        <v>0</v>
      </c>
      <c r="F42" s="186">
        <v>0</v>
      </c>
      <c r="G42" s="186">
        <v>51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6">
        <v>1</v>
      </c>
      <c r="R42" s="186">
        <f>SUM(S42:V42)</f>
        <v>0</v>
      </c>
      <c r="S42" s="186">
        <v>0</v>
      </c>
      <c r="T42" s="186">
        <v>0</v>
      </c>
      <c r="U42" s="186">
        <v>0</v>
      </c>
      <c r="V42" s="186">
        <v>0</v>
      </c>
      <c r="W42" s="237">
        <f>C42/B42*100</f>
        <v>100</v>
      </c>
      <c r="X42" s="186">
        <f>(N42+R42)/B42*100</f>
        <v>0</v>
      </c>
    </row>
    <row r="43" spans="1:24" s="184" customFormat="1" ht="14.25" customHeight="1">
      <c r="A43" s="185" t="s">
        <v>274</v>
      </c>
      <c r="B43" s="219">
        <f>C43+J43+K43+L43+M43+N43+O43+P43+R43</f>
        <v>87</v>
      </c>
      <c r="C43" s="185">
        <f>SUM(D43:I43)</f>
        <v>87</v>
      </c>
      <c r="D43" s="185">
        <v>1</v>
      </c>
      <c r="E43" s="186">
        <v>0</v>
      </c>
      <c r="F43" s="186">
        <v>2</v>
      </c>
      <c r="G43" s="186">
        <v>84</v>
      </c>
      <c r="H43" s="186">
        <v>0</v>
      </c>
      <c r="I43" s="186">
        <v>0</v>
      </c>
      <c r="J43" s="186">
        <f aca="true" t="shared" si="12" ref="J43:V43">J41-J42</f>
        <v>0</v>
      </c>
      <c r="K43" s="186">
        <f t="shared" si="12"/>
        <v>0</v>
      </c>
      <c r="L43" s="186">
        <f t="shared" si="12"/>
        <v>0</v>
      </c>
      <c r="M43" s="186">
        <f t="shared" si="12"/>
        <v>0</v>
      </c>
      <c r="N43" s="186">
        <f t="shared" si="12"/>
        <v>0</v>
      </c>
      <c r="O43" s="186">
        <f t="shared" si="12"/>
        <v>0</v>
      </c>
      <c r="P43" s="186">
        <f t="shared" si="12"/>
        <v>0</v>
      </c>
      <c r="Q43" s="186">
        <f>Q41-Q42</f>
        <v>3</v>
      </c>
      <c r="R43" s="186">
        <f t="shared" si="12"/>
        <v>0</v>
      </c>
      <c r="S43" s="186">
        <f t="shared" si="12"/>
        <v>0</v>
      </c>
      <c r="T43" s="186">
        <f t="shared" si="12"/>
        <v>0</v>
      </c>
      <c r="U43" s="186">
        <f t="shared" si="12"/>
        <v>0</v>
      </c>
      <c r="V43" s="186">
        <f t="shared" si="12"/>
        <v>0</v>
      </c>
      <c r="W43" s="237">
        <f>C43/B43*100</f>
        <v>100</v>
      </c>
      <c r="X43" s="186">
        <f>(N43+R43)/B43*100</f>
        <v>0</v>
      </c>
    </row>
    <row r="44" spans="1:24" ht="14.25" customHeight="1">
      <c r="A44" s="12"/>
      <c r="B44" s="138"/>
      <c r="C44" s="69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124"/>
      <c r="W44" s="125"/>
      <c r="X44" s="125"/>
    </row>
    <row r="45" spans="1:24" ht="14.25" customHeight="1">
      <c r="A45" s="238" t="s">
        <v>276</v>
      </c>
      <c r="B45" s="133">
        <f>SUM(B46:B47)</f>
        <v>41</v>
      </c>
      <c r="C45" s="69">
        <f>SUM(C46:C47)</f>
        <v>41</v>
      </c>
      <c r="D45" s="69">
        <f aca="true" t="shared" si="13" ref="D45:I45">SUM(D46:D47)</f>
        <v>41</v>
      </c>
      <c r="E45" s="69">
        <f t="shared" si="13"/>
        <v>0</v>
      </c>
      <c r="F45" s="69">
        <f t="shared" si="13"/>
        <v>0</v>
      </c>
      <c r="G45" s="69">
        <f t="shared" si="13"/>
        <v>0</v>
      </c>
      <c r="H45" s="69">
        <f t="shared" si="13"/>
        <v>0</v>
      </c>
      <c r="I45" s="69">
        <f t="shared" si="13"/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1</v>
      </c>
      <c r="R45" s="69">
        <f>SUM(R46:R47)</f>
        <v>0</v>
      </c>
      <c r="S45" s="69">
        <v>0</v>
      </c>
      <c r="T45" s="69">
        <v>0</v>
      </c>
      <c r="U45" s="69">
        <v>0</v>
      </c>
      <c r="V45" s="69">
        <v>0</v>
      </c>
      <c r="W45" s="135">
        <f>C45/B45*100</f>
        <v>100</v>
      </c>
      <c r="X45" s="70">
        <f>(N45+R45)/B45*100</f>
        <v>0</v>
      </c>
    </row>
    <row r="46" spans="1:24" s="184" customFormat="1" ht="14.25" customHeight="1">
      <c r="A46" s="185" t="s">
        <v>273</v>
      </c>
      <c r="B46" s="219">
        <f>C46+J46+K46+L46+M46+N46+O46+P46+R46</f>
        <v>23</v>
      </c>
      <c r="C46" s="185">
        <f>SUM(D46:I46)</f>
        <v>23</v>
      </c>
      <c r="D46" s="185">
        <v>23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6">
        <v>0</v>
      </c>
      <c r="Q46" s="186">
        <v>1</v>
      </c>
      <c r="R46" s="186">
        <f>SUM(S46:V46)</f>
        <v>0</v>
      </c>
      <c r="S46" s="186">
        <v>0</v>
      </c>
      <c r="T46" s="186">
        <v>0</v>
      </c>
      <c r="U46" s="186">
        <v>0</v>
      </c>
      <c r="V46" s="186">
        <v>0</v>
      </c>
      <c r="W46" s="237">
        <f>C46/B46*100</f>
        <v>100</v>
      </c>
      <c r="X46" s="186">
        <f>(N46+R46)/B46*100</f>
        <v>0</v>
      </c>
    </row>
    <row r="47" spans="1:24" s="184" customFormat="1" ht="14.25" customHeight="1">
      <c r="A47" s="185" t="s">
        <v>274</v>
      </c>
      <c r="B47" s="219">
        <f>C47+J47+K47+L47+M47+N47+O47+P47+R47</f>
        <v>18</v>
      </c>
      <c r="C47" s="186">
        <f>SUM(D47:I47)</f>
        <v>18</v>
      </c>
      <c r="D47" s="185">
        <v>18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f aca="true" t="shared" si="14" ref="J47:P47">J45-J46</f>
        <v>0</v>
      </c>
      <c r="K47" s="186">
        <f t="shared" si="14"/>
        <v>0</v>
      </c>
      <c r="L47" s="186">
        <f t="shared" si="14"/>
        <v>0</v>
      </c>
      <c r="M47" s="186">
        <f t="shared" si="14"/>
        <v>0</v>
      </c>
      <c r="N47" s="186">
        <f t="shared" si="14"/>
        <v>0</v>
      </c>
      <c r="O47" s="186">
        <f t="shared" si="14"/>
        <v>0</v>
      </c>
      <c r="P47" s="186">
        <f t="shared" si="14"/>
        <v>0</v>
      </c>
      <c r="Q47" s="186">
        <f>Q45-Q46</f>
        <v>0</v>
      </c>
      <c r="R47" s="186">
        <f>SUM(S47:V47)</f>
        <v>0</v>
      </c>
      <c r="S47" s="186">
        <f>S45-S46</f>
        <v>0</v>
      </c>
      <c r="T47" s="186">
        <f>T45-T46</f>
        <v>0</v>
      </c>
      <c r="U47" s="186">
        <f>U45-U46</f>
        <v>0</v>
      </c>
      <c r="V47" s="186">
        <f>V45-V46</f>
        <v>0</v>
      </c>
      <c r="W47" s="237">
        <f>C47/B47*100</f>
        <v>100</v>
      </c>
      <c r="X47" s="186">
        <f>(N47+R47)/B47*100</f>
        <v>0</v>
      </c>
    </row>
    <row r="48" spans="1:24" ht="7.5" customHeight="1">
      <c r="A48" s="72"/>
      <c r="B48" s="14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51" spans="1:16" ht="15" customHeight="1">
      <c r="A51" s="591" t="s">
        <v>290</v>
      </c>
      <c r="B51" s="591"/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N51" s="54"/>
      <c r="O51" s="54"/>
      <c r="P51" s="54"/>
    </row>
    <row r="52" spans="1:23" ht="15" customHeight="1">
      <c r="A52" s="42" t="s">
        <v>160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24" t="s">
        <v>206</v>
      </c>
      <c r="N52" s="24"/>
      <c r="P52" s="56"/>
      <c r="Q52" s="56"/>
      <c r="V52" s="57"/>
      <c r="W52" s="58" t="s">
        <v>155</v>
      </c>
    </row>
    <row r="53" spans="1:23" ht="17.25" customHeight="1">
      <c r="A53" s="584" t="s">
        <v>306</v>
      </c>
      <c r="B53" s="568" t="s">
        <v>0</v>
      </c>
      <c r="C53" s="601" t="s">
        <v>170</v>
      </c>
      <c r="D53" s="602"/>
      <c r="E53" s="602"/>
      <c r="F53" s="602"/>
      <c r="G53" s="602"/>
      <c r="H53" s="602"/>
      <c r="I53" s="625"/>
      <c r="J53" s="626" t="s">
        <v>232</v>
      </c>
      <c r="K53" s="592" t="s">
        <v>233</v>
      </c>
      <c r="L53" s="593"/>
      <c r="M53" s="421" t="s">
        <v>165</v>
      </c>
      <c r="N53" s="425" t="s">
        <v>166</v>
      </c>
      <c r="O53" s="607"/>
      <c r="P53" s="421" t="s">
        <v>181</v>
      </c>
      <c r="Q53" s="421" t="s">
        <v>182</v>
      </c>
      <c r="R53" s="425" t="s">
        <v>282</v>
      </c>
      <c r="S53" s="402" t="s">
        <v>174</v>
      </c>
      <c r="T53" s="616"/>
      <c r="U53" s="617"/>
      <c r="V53" s="632" t="s">
        <v>156</v>
      </c>
      <c r="W53" s="449" t="s">
        <v>263</v>
      </c>
    </row>
    <row r="54" spans="1:23" ht="18" customHeight="1">
      <c r="A54" s="624"/>
      <c r="B54" s="569"/>
      <c r="C54" s="611" t="s">
        <v>81</v>
      </c>
      <c r="D54" s="421" t="s">
        <v>90</v>
      </c>
      <c r="E54" s="614" t="s">
        <v>231</v>
      </c>
      <c r="F54" s="421" t="s">
        <v>92</v>
      </c>
      <c r="G54" s="421" t="s">
        <v>93</v>
      </c>
      <c r="H54" s="421" t="s">
        <v>94</v>
      </c>
      <c r="I54" s="596" t="s">
        <v>264</v>
      </c>
      <c r="J54" s="627"/>
      <c r="K54" s="594"/>
      <c r="L54" s="595"/>
      <c r="M54" s="422"/>
      <c r="N54" s="608"/>
      <c r="O54" s="609"/>
      <c r="P54" s="422"/>
      <c r="Q54" s="422"/>
      <c r="R54" s="460"/>
      <c r="S54" s="618"/>
      <c r="T54" s="619"/>
      <c r="U54" s="620"/>
      <c r="V54" s="633"/>
      <c r="W54" s="450"/>
    </row>
    <row r="55" spans="1:23" ht="18" customHeight="1">
      <c r="A55" s="624"/>
      <c r="B55" s="569"/>
      <c r="C55" s="612"/>
      <c r="D55" s="422"/>
      <c r="E55" s="614"/>
      <c r="F55" s="422"/>
      <c r="G55" s="422"/>
      <c r="H55" s="422"/>
      <c r="I55" s="596"/>
      <c r="J55" s="627"/>
      <c r="K55" s="611" t="s">
        <v>158</v>
      </c>
      <c r="L55" s="604" t="s">
        <v>86</v>
      </c>
      <c r="M55" s="422"/>
      <c r="N55" s="427" t="s">
        <v>339</v>
      </c>
      <c r="O55" s="410" t="s">
        <v>256</v>
      </c>
      <c r="P55" s="422"/>
      <c r="Q55" s="422"/>
      <c r="R55" s="460"/>
      <c r="S55" s="408" t="s">
        <v>81</v>
      </c>
      <c r="T55" s="427" t="s">
        <v>339</v>
      </c>
      <c r="U55" s="622" t="s">
        <v>256</v>
      </c>
      <c r="V55" s="633"/>
      <c r="W55" s="450"/>
    </row>
    <row r="56" spans="1:23" ht="19.5" customHeight="1">
      <c r="A56" s="585"/>
      <c r="B56" s="570"/>
      <c r="C56" s="613"/>
      <c r="D56" s="423"/>
      <c r="E56" s="615"/>
      <c r="F56" s="423"/>
      <c r="G56" s="423"/>
      <c r="H56" s="423"/>
      <c r="I56" s="597"/>
      <c r="J56" s="628"/>
      <c r="K56" s="613"/>
      <c r="L56" s="606"/>
      <c r="M56" s="423"/>
      <c r="N56" s="610"/>
      <c r="O56" s="411"/>
      <c r="P56" s="423"/>
      <c r="Q56" s="423"/>
      <c r="R56" s="461"/>
      <c r="S56" s="621"/>
      <c r="T56" s="610"/>
      <c r="U56" s="623"/>
      <c r="V56" s="634"/>
      <c r="W56" s="451"/>
    </row>
    <row r="57" spans="1:23" ht="9" customHeight="1">
      <c r="A57" s="59"/>
      <c r="B57" s="669"/>
      <c r="C57" s="60"/>
      <c r="D57" s="60"/>
      <c r="E57" s="60"/>
      <c r="F57" s="60"/>
      <c r="G57" s="60"/>
      <c r="H57" s="60"/>
      <c r="I57" s="60"/>
      <c r="J57" s="62"/>
      <c r="K57" s="62"/>
      <c r="L57" s="62"/>
      <c r="M57" s="62"/>
      <c r="N57" s="60"/>
      <c r="O57" s="60"/>
      <c r="P57" s="60"/>
      <c r="Q57" s="60"/>
      <c r="R57" s="60"/>
      <c r="S57" s="16"/>
      <c r="T57" s="16"/>
      <c r="U57" s="16"/>
      <c r="V57" s="63"/>
      <c r="W57" s="64"/>
    </row>
    <row r="58" spans="1:23" ht="15" customHeight="1">
      <c r="A58" s="79" t="s">
        <v>277</v>
      </c>
      <c r="B58" s="133">
        <v>161</v>
      </c>
      <c r="C58" s="70">
        <v>125</v>
      </c>
      <c r="D58" s="69">
        <v>123</v>
      </c>
      <c r="E58" s="70">
        <v>2</v>
      </c>
      <c r="F58" s="70">
        <v>0</v>
      </c>
      <c r="G58" s="70">
        <v>0</v>
      </c>
      <c r="H58" s="70">
        <v>0</v>
      </c>
      <c r="I58" s="70">
        <v>0</v>
      </c>
      <c r="J58" s="70">
        <v>5</v>
      </c>
      <c r="K58" s="70">
        <v>3</v>
      </c>
      <c r="L58" s="70">
        <v>21</v>
      </c>
      <c r="M58" s="70">
        <v>0</v>
      </c>
      <c r="N58" s="70">
        <v>2</v>
      </c>
      <c r="O58" s="70">
        <v>0</v>
      </c>
      <c r="P58" s="70">
        <v>0</v>
      </c>
      <c r="Q58" s="70">
        <v>5</v>
      </c>
      <c r="R58" s="70">
        <v>0</v>
      </c>
      <c r="S58" s="70">
        <v>0</v>
      </c>
      <c r="T58" s="70">
        <v>0</v>
      </c>
      <c r="U58" s="70">
        <v>0</v>
      </c>
      <c r="V58" s="135">
        <v>77.63975155279503</v>
      </c>
      <c r="W58" s="124">
        <v>1.2</v>
      </c>
    </row>
    <row r="59" spans="1:23" s="210" customFormat="1" ht="15" customHeight="1">
      <c r="A59" s="214" t="s">
        <v>287</v>
      </c>
      <c r="B59" s="215">
        <f>B61+B65</f>
        <v>165</v>
      </c>
      <c r="C59" s="208">
        <f>C61+C65</f>
        <v>128</v>
      </c>
      <c r="D59" s="208">
        <f aca="true" t="shared" si="15" ref="D59:U59">D61+D65</f>
        <v>127</v>
      </c>
      <c r="E59" s="208">
        <f t="shared" si="15"/>
        <v>1</v>
      </c>
      <c r="F59" s="208">
        <f t="shared" si="15"/>
        <v>0</v>
      </c>
      <c r="G59" s="208">
        <f t="shared" si="15"/>
        <v>0</v>
      </c>
      <c r="H59" s="208">
        <f t="shared" si="15"/>
        <v>0</v>
      </c>
      <c r="I59" s="208">
        <f t="shared" si="15"/>
        <v>0</v>
      </c>
      <c r="J59" s="208">
        <f t="shared" si="15"/>
        <v>4</v>
      </c>
      <c r="K59" s="208">
        <f t="shared" si="15"/>
        <v>9</v>
      </c>
      <c r="L59" s="208">
        <f t="shared" si="15"/>
        <v>20</v>
      </c>
      <c r="M59" s="208">
        <f t="shared" si="15"/>
        <v>0</v>
      </c>
      <c r="N59" s="208">
        <f t="shared" si="15"/>
        <v>3</v>
      </c>
      <c r="O59" s="208">
        <f t="shared" si="15"/>
        <v>0</v>
      </c>
      <c r="P59" s="208">
        <f t="shared" si="15"/>
        <v>0</v>
      </c>
      <c r="Q59" s="208">
        <f t="shared" si="15"/>
        <v>1</v>
      </c>
      <c r="R59" s="208">
        <f t="shared" si="15"/>
        <v>0</v>
      </c>
      <c r="S59" s="208">
        <f t="shared" si="15"/>
        <v>0</v>
      </c>
      <c r="T59" s="208">
        <f t="shared" si="15"/>
        <v>0</v>
      </c>
      <c r="U59" s="208">
        <f t="shared" si="15"/>
        <v>0</v>
      </c>
      <c r="V59" s="217">
        <f>C59/B59*100</f>
        <v>77.57575757575758</v>
      </c>
      <c r="W59" s="239">
        <f>(N59+O59+S59)/B59*100</f>
        <v>1.8181818181818181</v>
      </c>
    </row>
    <row r="60" spans="1:23" s="67" customFormat="1" ht="12.75" customHeight="1">
      <c r="A60" s="12"/>
      <c r="B60" s="13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137"/>
      <c r="W60" s="127"/>
    </row>
    <row r="61" spans="1:23" s="67" customFormat="1" ht="14.25" customHeight="1">
      <c r="A61" s="236" t="s">
        <v>275</v>
      </c>
      <c r="B61" s="218">
        <f>SUM(B62:B63)</f>
        <v>132</v>
      </c>
      <c r="C61" s="68">
        <f aca="true" t="shared" si="16" ref="C61:L61">SUM(C62:C63)</f>
        <v>99</v>
      </c>
      <c r="D61" s="68">
        <f t="shared" si="16"/>
        <v>98</v>
      </c>
      <c r="E61" s="68">
        <f t="shared" si="16"/>
        <v>1</v>
      </c>
      <c r="F61" s="68">
        <f t="shared" si="16"/>
        <v>0</v>
      </c>
      <c r="G61" s="68">
        <f t="shared" si="16"/>
        <v>0</v>
      </c>
      <c r="H61" s="68">
        <f t="shared" si="16"/>
        <v>0</v>
      </c>
      <c r="I61" s="68">
        <f t="shared" si="16"/>
        <v>0</v>
      </c>
      <c r="J61" s="68">
        <v>4</v>
      </c>
      <c r="K61" s="68">
        <f t="shared" si="16"/>
        <v>9</v>
      </c>
      <c r="L61" s="68">
        <f t="shared" si="16"/>
        <v>16</v>
      </c>
      <c r="M61" s="68">
        <v>0</v>
      </c>
      <c r="N61" s="68">
        <v>3</v>
      </c>
      <c r="O61" s="68">
        <v>0</v>
      </c>
      <c r="P61" s="68">
        <v>0</v>
      </c>
      <c r="Q61" s="68">
        <v>1</v>
      </c>
      <c r="R61" s="68">
        <v>0</v>
      </c>
      <c r="S61" s="68">
        <f>SUM(S62:S63)</f>
        <v>0</v>
      </c>
      <c r="T61" s="68">
        <v>0</v>
      </c>
      <c r="U61" s="68">
        <v>0</v>
      </c>
      <c r="V61" s="68">
        <f>C61/B61*100</f>
        <v>75</v>
      </c>
      <c r="W61" s="68">
        <f>(N61+O61+S61)/B61*100</f>
        <v>2.272727272727273</v>
      </c>
    </row>
    <row r="62" spans="1:23" s="189" customFormat="1" ht="14.25" customHeight="1">
      <c r="A62" s="185" t="s">
        <v>273</v>
      </c>
      <c r="B62" s="670">
        <f>C62+J62+K62+L62+M62+N62+O62+P62+Q62+R62+S62</f>
        <v>35</v>
      </c>
      <c r="C62" s="188">
        <f>SUM(D62:I62)</f>
        <v>24</v>
      </c>
      <c r="D62" s="188">
        <v>24</v>
      </c>
      <c r="E62" s="188">
        <v>0</v>
      </c>
      <c r="F62" s="188">
        <v>0</v>
      </c>
      <c r="G62" s="188">
        <v>0</v>
      </c>
      <c r="H62" s="188">
        <v>0</v>
      </c>
      <c r="I62" s="188">
        <v>0</v>
      </c>
      <c r="J62" s="188">
        <v>0</v>
      </c>
      <c r="K62" s="188">
        <v>3</v>
      </c>
      <c r="L62" s="188">
        <v>8</v>
      </c>
      <c r="M62" s="188"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f>SUM(T62:U62)</f>
        <v>0</v>
      </c>
      <c r="T62" s="188">
        <v>0</v>
      </c>
      <c r="U62" s="188">
        <v>0</v>
      </c>
      <c r="V62" s="188">
        <f>C62/B62*100</f>
        <v>68.57142857142857</v>
      </c>
      <c r="W62" s="188">
        <f>(N62+O62+S62)/B62*100</f>
        <v>0</v>
      </c>
    </row>
    <row r="63" spans="1:23" s="184" customFormat="1" ht="14.25" customHeight="1">
      <c r="A63" s="185" t="s">
        <v>274</v>
      </c>
      <c r="B63" s="670">
        <f>C63+J63+K63+L63+M63+N63+O63+P63+Q63+R63+S63</f>
        <v>97</v>
      </c>
      <c r="C63" s="188">
        <f>SUM(D63:I63)</f>
        <v>75</v>
      </c>
      <c r="D63" s="188">
        <v>74</v>
      </c>
      <c r="E63" s="188">
        <v>1</v>
      </c>
      <c r="F63" s="188">
        <v>0</v>
      </c>
      <c r="G63" s="188">
        <v>0</v>
      </c>
      <c r="H63" s="188">
        <v>0</v>
      </c>
      <c r="I63" s="188">
        <v>0</v>
      </c>
      <c r="J63" s="188">
        <f>J61-J62</f>
        <v>4</v>
      </c>
      <c r="K63" s="188">
        <v>6</v>
      </c>
      <c r="L63" s="188">
        <v>8</v>
      </c>
      <c r="M63" s="188">
        <f aca="true" t="shared" si="17" ref="M63:R63">M61-M62</f>
        <v>0</v>
      </c>
      <c r="N63" s="188">
        <f t="shared" si="17"/>
        <v>3</v>
      </c>
      <c r="O63" s="188">
        <f t="shared" si="17"/>
        <v>0</v>
      </c>
      <c r="P63" s="188">
        <f t="shared" si="17"/>
        <v>0</v>
      </c>
      <c r="Q63" s="188">
        <f t="shared" si="17"/>
        <v>1</v>
      </c>
      <c r="R63" s="188">
        <f t="shared" si="17"/>
        <v>0</v>
      </c>
      <c r="S63" s="188">
        <f>SUM(T63:U63)</f>
        <v>0</v>
      </c>
      <c r="T63" s="188">
        <f>T61-T62</f>
        <v>0</v>
      </c>
      <c r="U63" s="188">
        <f>U61-U62</f>
        <v>0</v>
      </c>
      <c r="V63" s="188">
        <f>C63/B63*100</f>
        <v>77.31958762886599</v>
      </c>
      <c r="W63" s="188">
        <f>(N63+O63+S63)/B63*100</f>
        <v>3.0927835051546393</v>
      </c>
    </row>
    <row r="64" spans="1:23" ht="14.25" customHeight="1">
      <c r="A64" s="12"/>
      <c r="B64" s="13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125"/>
      <c r="W64" s="125"/>
    </row>
    <row r="65" spans="1:23" ht="14.25" customHeight="1">
      <c r="A65" s="668" t="s">
        <v>276</v>
      </c>
      <c r="B65" s="218">
        <f aca="true" t="shared" si="18" ref="B65:I65">SUM(B66:B67)</f>
        <v>33</v>
      </c>
      <c r="C65" s="68">
        <f t="shared" si="18"/>
        <v>29</v>
      </c>
      <c r="D65" s="68">
        <f t="shared" si="18"/>
        <v>29</v>
      </c>
      <c r="E65" s="68">
        <f t="shared" si="18"/>
        <v>0</v>
      </c>
      <c r="F65" s="68">
        <f t="shared" si="18"/>
        <v>0</v>
      </c>
      <c r="G65" s="68">
        <f t="shared" si="18"/>
        <v>0</v>
      </c>
      <c r="H65" s="68">
        <f t="shared" si="18"/>
        <v>0</v>
      </c>
      <c r="I65" s="68">
        <f t="shared" si="18"/>
        <v>0</v>
      </c>
      <c r="J65" s="68">
        <v>0</v>
      </c>
      <c r="K65" s="68">
        <f>SUM(K66:K67)</f>
        <v>0</v>
      </c>
      <c r="L65" s="68">
        <f>SUM(L66:L67)</f>
        <v>4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f>SUM(T65:U65)</f>
        <v>0</v>
      </c>
      <c r="T65" s="68">
        <v>0</v>
      </c>
      <c r="U65" s="68">
        <v>0</v>
      </c>
      <c r="V65" s="68">
        <f>C65/B65*100</f>
        <v>87.87878787878788</v>
      </c>
      <c r="W65" s="68">
        <f>(N65+O65+S65)/B65*100</f>
        <v>0</v>
      </c>
    </row>
    <row r="66" spans="1:23" s="184" customFormat="1" ht="14.25" customHeight="1">
      <c r="A66" s="185" t="s">
        <v>273</v>
      </c>
      <c r="B66" s="670">
        <f>C66+J66+K66+L66+M66+N66+O66+P66+Q66+R66+S66</f>
        <v>11</v>
      </c>
      <c r="C66" s="188">
        <f>SUM(D66:I66)</f>
        <v>9</v>
      </c>
      <c r="D66" s="188">
        <v>9</v>
      </c>
      <c r="E66" s="188">
        <v>0</v>
      </c>
      <c r="F66" s="188">
        <v>0</v>
      </c>
      <c r="G66" s="188">
        <v>0</v>
      </c>
      <c r="H66" s="188">
        <v>0</v>
      </c>
      <c r="I66" s="188">
        <v>0</v>
      </c>
      <c r="J66" s="188">
        <v>0</v>
      </c>
      <c r="K66" s="188">
        <v>0</v>
      </c>
      <c r="L66" s="188">
        <v>2</v>
      </c>
      <c r="M66" s="188"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0</v>
      </c>
      <c r="S66" s="188">
        <f>SUM(T66:U66)</f>
        <v>0</v>
      </c>
      <c r="T66" s="188">
        <v>0</v>
      </c>
      <c r="U66" s="188">
        <v>0</v>
      </c>
      <c r="V66" s="188">
        <f>C66/B66*100</f>
        <v>81.81818181818183</v>
      </c>
      <c r="W66" s="188">
        <f>(N66+O66+S66)/B66*100</f>
        <v>0</v>
      </c>
    </row>
    <row r="67" spans="1:23" s="184" customFormat="1" ht="14.25" customHeight="1">
      <c r="A67" s="185" t="s">
        <v>274</v>
      </c>
      <c r="B67" s="670">
        <f>C67+J67+K67+L67+M67+N67+O67+P67+Q67+R67+S67</f>
        <v>22</v>
      </c>
      <c r="C67" s="188">
        <f>SUM(D67:I67)</f>
        <v>20</v>
      </c>
      <c r="D67" s="188">
        <v>20</v>
      </c>
      <c r="E67" s="188">
        <v>0</v>
      </c>
      <c r="F67" s="188">
        <v>0</v>
      </c>
      <c r="G67" s="188">
        <v>0</v>
      </c>
      <c r="H67" s="188">
        <v>0</v>
      </c>
      <c r="I67" s="188">
        <v>0</v>
      </c>
      <c r="J67" s="188">
        <f>J65-J66</f>
        <v>0</v>
      </c>
      <c r="K67" s="188">
        <v>0</v>
      </c>
      <c r="L67" s="188">
        <v>2</v>
      </c>
      <c r="M67" s="188">
        <f>M65-M66</f>
        <v>0</v>
      </c>
      <c r="N67" s="188">
        <f aca="true" t="shared" si="19" ref="N67:U67">N65-N66</f>
        <v>0</v>
      </c>
      <c r="O67" s="188">
        <f t="shared" si="19"/>
        <v>0</v>
      </c>
      <c r="P67" s="188">
        <f t="shared" si="19"/>
        <v>0</v>
      </c>
      <c r="Q67" s="188">
        <f t="shared" si="19"/>
        <v>0</v>
      </c>
      <c r="R67" s="188">
        <f t="shared" si="19"/>
        <v>0</v>
      </c>
      <c r="S67" s="188">
        <f t="shared" si="19"/>
        <v>0</v>
      </c>
      <c r="T67" s="188">
        <f t="shared" si="19"/>
        <v>0</v>
      </c>
      <c r="U67" s="188">
        <f t="shared" si="19"/>
        <v>0</v>
      </c>
      <c r="V67" s="188">
        <f>C67/B67*100</f>
        <v>90.9090909090909</v>
      </c>
      <c r="W67" s="188">
        <f>(N67+O67+S67)/B67*100</f>
        <v>0</v>
      </c>
    </row>
    <row r="68" spans="1:23" ht="7.5" customHeight="1">
      <c r="A68" s="71"/>
      <c r="B68" s="13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140"/>
      <c r="W68" s="140"/>
    </row>
  </sheetData>
  <sheetProtection/>
  <mergeCells count="80">
    <mergeCell ref="R53:R56"/>
    <mergeCell ref="D4:D6"/>
    <mergeCell ref="E4:E6"/>
    <mergeCell ref="F4:F6"/>
    <mergeCell ref="P33:P36"/>
    <mergeCell ref="L5:L6"/>
    <mergeCell ref="K5:K6"/>
    <mergeCell ref="J3:J6"/>
    <mergeCell ref="K33:L34"/>
    <mergeCell ref="M33:M36"/>
    <mergeCell ref="W3:W6"/>
    <mergeCell ref="P3:P6"/>
    <mergeCell ref="V3:V6"/>
    <mergeCell ref="M3:M6"/>
    <mergeCell ref="N3:N6"/>
    <mergeCell ref="O3:O6"/>
    <mergeCell ref="Q3:U5"/>
    <mergeCell ref="A3:A6"/>
    <mergeCell ref="G4:G6"/>
    <mergeCell ref="I4:I6"/>
    <mergeCell ref="B3:B6"/>
    <mergeCell ref="C3:I3"/>
    <mergeCell ref="C4:C6"/>
    <mergeCell ref="N33:N36"/>
    <mergeCell ref="O33:O36"/>
    <mergeCell ref="C34:C36"/>
    <mergeCell ref="D34:F35"/>
    <mergeCell ref="Q33:Q36"/>
    <mergeCell ref="R33:V35"/>
    <mergeCell ref="G34:G36"/>
    <mergeCell ref="H34:H36"/>
    <mergeCell ref="A53:A56"/>
    <mergeCell ref="C53:I53"/>
    <mergeCell ref="J53:J56"/>
    <mergeCell ref="W33:W36"/>
    <mergeCell ref="X33:X36"/>
    <mergeCell ref="V53:V56"/>
    <mergeCell ref="L55:L56"/>
    <mergeCell ref="I34:I36"/>
    <mergeCell ref="K35:K36"/>
    <mergeCell ref="L35:L36"/>
    <mergeCell ref="W53:W56"/>
    <mergeCell ref="C54:C56"/>
    <mergeCell ref="D54:D56"/>
    <mergeCell ref="E54:E56"/>
    <mergeCell ref="F54:F56"/>
    <mergeCell ref="K55:K56"/>
    <mergeCell ref="S53:U54"/>
    <mergeCell ref="S55:S56"/>
    <mergeCell ref="T55:T56"/>
    <mergeCell ref="U55:U56"/>
    <mergeCell ref="Q53:Q56"/>
    <mergeCell ref="A33:A36"/>
    <mergeCell ref="B33:B36"/>
    <mergeCell ref="C33:I33"/>
    <mergeCell ref="J33:J36"/>
    <mergeCell ref="P53:P56"/>
    <mergeCell ref="B53:B56"/>
    <mergeCell ref="N53:O54"/>
    <mergeCell ref="N55:N56"/>
    <mergeCell ref="O55:O56"/>
    <mergeCell ref="A1:L1"/>
    <mergeCell ref="A31:L31"/>
    <mergeCell ref="A51:L51"/>
    <mergeCell ref="K53:L54"/>
    <mergeCell ref="M53:M56"/>
    <mergeCell ref="G54:G56"/>
    <mergeCell ref="H54:H56"/>
    <mergeCell ref="I54:I56"/>
    <mergeCell ref="K3:L4"/>
    <mergeCell ref="H4:H6"/>
    <mergeCell ref="K27:L27"/>
    <mergeCell ref="K25:L25"/>
    <mergeCell ref="K22:L22"/>
    <mergeCell ref="K20:L20"/>
    <mergeCell ref="K19:L19"/>
    <mergeCell ref="K21:L21"/>
    <mergeCell ref="K24:L24"/>
    <mergeCell ref="K23:L23"/>
    <mergeCell ref="K26:L26"/>
  </mergeCells>
  <conditionalFormatting sqref="A8:W27">
    <cfRule type="expression" priority="3" dxfId="1" stopIfTrue="1">
      <formula>MOD(ROW(),2)=0</formula>
    </cfRule>
    <cfRule type="expression" priority="6" dxfId="0" stopIfTrue="1">
      <formula>MOD(ROW(),2)=0</formula>
    </cfRule>
  </conditionalFormatting>
  <conditionalFormatting sqref="A38:X47">
    <cfRule type="expression" priority="2" dxfId="1" stopIfTrue="1">
      <formula>MOD(ROW(),2)=0</formula>
    </cfRule>
    <cfRule type="expression" priority="5" dxfId="0" stopIfTrue="1">
      <formula>MOD(ROW(),2)=0</formula>
    </cfRule>
  </conditionalFormatting>
  <conditionalFormatting sqref="A58:W67">
    <cfRule type="expression" priority="1" dxfId="1" stopIfTrue="1">
      <formula>MOD(ROW(),2)=0</formula>
    </cfRule>
    <cfRule type="expression" priority="4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0" horizontalDpi="600" verticalDpi="600" orientation="portrait" paperSize="9" scale="80" r:id="rId1"/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2019-01-23T05:40:50Z</cp:lastPrinted>
  <dcterms:created xsi:type="dcterms:W3CDTF">2003-10-06T02:49:04Z</dcterms:created>
  <dcterms:modified xsi:type="dcterms:W3CDTF">2019-02-19T08:58:47Z</dcterms:modified>
  <cp:category/>
  <cp:version/>
  <cp:contentType/>
  <cp:contentStatus/>
</cp:coreProperties>
</file>