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8.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9.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10.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11.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12.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drawings/drawing13.xml" ContentType="application/vnd.openxmlformats-officedocument.drawing+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drawings/drawing14.xml" ContentType="application/vnd.openxmlformats-officedocument.drawing+xml"/>
  <Override PartName="/xl/ctrlProps/ctrlProp342.xml" ContentType="application/vnd.ms-excel.controlproperties+xml"/>
  <Override PartName="/xl/ctrlProps/ctrlProp343.xml" ContentType="application/vnd.ms-excel.controlproperties+xml"/>
  <Override PartName="/xl/drawings/drawing15.xml" ContentType="application/vnd.openxmlformats-officedocument.drawing+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codeName="ThisWorkbook"/>
  <mc:AlternateContent xmlns:mc="http://schemas.openxmlformats.org/markup-compatibility/2006">
    <mc:Choice Requires="x15">
      <x15ac:absPath xmlns:x15ac="http://schemas.microsoft.com/office/spreadsheetml/2010/11/ac" url="\\172.20.113.150\share\02事務手続き等\10受入業務（使用許可書・発番）\R8\提出書類原本\1.夏型\"/>
    </mc:Choice>
  </mc:AlternateContent>
  <xr:revisionPtr revIDLastSave="0" documentId="13_ncr:1_{94002C51-F73C-4759-A4F7-90972086BE4F}" xr6:coauthVersionLast="47" xr6:coauthVersionMax="47" xr10:uidLastSave="{00000000-0000-0000-0000-000000000000}"/>
  <bookViews>
    <workbookView xWindow="-120" yWindow="-120" windowWidth="29040" windowHeight="15720" tabRatio="744" firstSheet="1" activeTab="1" xr2:uid="{EC16B6D9-6C9A-4D51-B50E-DBA431DC199E}"/>
  </bookViews>
  <sheets>
    <sheet name="令和８年度　夏型事務手続き資料集" sheetId="1" r:id="rId1"/>
    <sheet name="【様式1】申請書" sheetId="8" r:id="rId2"/>
    <sheet name="【別紙1ー1】利用者名簿（指導・引率者）" sheetId="9" r:id="rId3"/>
    <sheet name="【別紙1－2】利用者名簿（児童生徒用）" sheetId="13" r:id="rId4"/>
    <sheet name="【別紙1ー3】利用者名簿（家族用）" sheetId="21" r:id="rId5"/>
    <sheet name="【別紙2】活動詳細" sheetId="28" r:id="rId6"/>
    <sheet name="【別紙3】食事数確認票" sheetId="3" r:id="rId7"/>
    <sheet name="【別紙4】アレルギーに関する調査票" sheetId="18" r:id="rId8"/>
    <sheet name="【別紙5】登山支援ボランティア依頼申込書" sheetId="2" r:id="rId9"/>
    <sheet name="【別紙6】変更点連絡表" sheetId="27" r:id="rId10"/>
    <sheet name="【様式1】申請書 (PDF用)" sheetId="30" state="hidden" r:id="rId11"/>
    <sheet name="【別紙1ー1】利用者名簿（指導・引率者） (PDF用)" sheetId="35" state="hidden" r:id="rId12"/>
    <sheet name="【別紙1－2】利用者名簿（児童生徒用） (PDF用)" sheetId="36" state="hidden" r:id="rId13"/>
    <sheet name="【別紙1ー3】利用者名簿（家族用） (PDF用)" sheetId="37" state="hidden" r:id="rId14"/>
    <sheet name="【別紙2】活動詳細（PDF用）" sheetId="29" state="hidden" r:id="rId15"/>
    <sheet name="【別紙3】食事数確認票(PDF用)" sheetId="33" state="hidden" r:id="rId16"/>
    <sheet name="【別紙4】アレルギーに関する調査票 (PDF用)" sheetId="34" state="hidden" r:id="rId17"/>
    <sheet name="【別紙5】登山支援ボランティア依頼申込書 (PDF用)" sheetId="31" state="hidden" r:id="rId18"/>
    <sheet name="使用料確認票" sheetId="39" r:id="rId19"/>
    <sheet name="【別紙6】変更点連絡表 (PDF用)" sheetId="32" state="hidden" r:id="rId20"/>
  </sheets>
  <externalReferences>
    <externalReference r:id="rId21"/>
    <externalReference r:id="rId22"/>
  </externalReferences>
  <definedNames>
    <definedName name="_xlnm._FilterDatabase" localSheetId="7" hidden="1">【別紙4】アレルギーに関する調査票!#REF!</definedName>
    <definedName name="_xlnm._FilterDatabase" localSheetId="16" hidden="1">'【別紙4】アレルギーに関する調査票 (PDF用)'!#REF!</definedName>
    <definedName name="_xlnm.Print_Area" localSheetId="2">'【別紙1ー1】利用者名簿（指導・引率者）'!$A$1:$AL$64</definedName>
    <definedName name="_xlnm.Print_Area" localSheetId="11">'【別紙1ー1】利用者名簿（指導・引率者） (PDF用)'!$A$1:$AL$63</definedName>
    <definedName name="_xlnm.Print_Area" localSheetId="4">'【別紙1ー3】利用者名簿（家族用）'!$A$1:$AL$64</definedName>
    <definedName name="_xlnm.Print_Area" localSheetId="13">'【別紙1ー3】利用者名簿（家族用） (PDF用)'!$A$1:$AL$63</definedName>
    <definedName name="_xlnm.Print_Area" localSheetId="3">'【別紙1－2】利用者名簿（児童生徒用）'!$A$1:$AL$40</definedName>
    <definedName name="_xlnm.Print_Area" localSheetId="12">'【別紙1－2】利用者名簿（児童生徒用） (PDF用)'!$A$1:$AL$40</definedName>
    <definedName name="_xlnm.Print_Area" localSheetId="5">【別紙2】活動詳細!$A$1:$AP$57</definedName>
    <definedName name="_xlnm.Print_Area" localSheetId="14">'【別紙2】活動詳細（PDF用）'!$A$1:$AP$56</definedName>
    <definedName name="_xlnm.Print_Area" localSheetId="6">【別紙3】食事数確認票!$A$1:$AE$52</definedName>
    <definedName name="_xlnm.Print_Area" localSheetId="15">'【別紙3】食事数確認票(PDF用)'!$A$1:$AE$52</definedName>
    <definedName name="_xlnm.Print_Area" localSheetId="7">【別紙4】アレルギーに関する調査票!$A$1:$AA$42</definedName>
    <definedName name="_xlnm.Print_Area" localSheetId="16">'【別紙4】アレルギーに関する調査票 (PDF用)'!$A$1:$AA$42</definedName>
    <definedName name="_xlnm.Print_Area" localSheetId="8">【別紙5】登山支援ボランティア依頼申込書!$A$1:$AF$39</definedName>
    <definedName name="_xlnm.Print_Area" localSheetId="17">'【別紙5】登山支援ボランティア依頼申込書 (PDF用)'!$A$1:$AF$39</definedName>
    <definedName name="_xlnm.Print_Area" localSheetId="9">【別紙6】変更点連絡表!$A$1:$AA$41</definedName>
    <definedName name="_xlnm.Print_Area" localSheetId="19">'【別紙6】変更点連絡表 (PDF用)'!$A$1:$AA$41</definedName>
    <definedName name="_xlnm.Print_Area" localSheetId="1">【様式1】申請書!$A$1:$AR$46</definedName>
    <definedName name="_xlnm.Print_Area" localSheetId="10">'【様式1】申請書 (PDF用)'!$A$1:$AR$46</definedName>
    <definedName name="_xlnm.Print_Area" localSheetId="18">使用料確認票!$A$1:$G$36</definedName>
    <definedName name="_xlnm.Print_Area" localSheetId="0">'令和８年度　夏型事務手続き資料集'!$A$1:$D$44</definedName>
    <definedName name="食事リスト食堂">[1]リスト!$A$2:$A$4</definedName>
    <definedName name="食事リスト追加">[1]リスト!$E$2:$E$4</definedName>
    <definedName name="食事リスト弁当">[1]リスト!$D$2:$D$5</definedName>
    <definedName name="食事リスト野炊昼食・夕食">[1]リスト!$C$2:$C$18</definedName>
    <definedName name="食事リスト野炊朝食">[1]リスト!$B$2:$B$12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8" l="1"/>
  <c r="E45" i="28"/>
  <c r="AA25" i="28"/>
  <c r="AA31" i="28"/>
  <c r="C3" i="39"/>
  <c r="C7" i="39"/>
  <c r="F5" i="39"/>
  <c r="C5" i="39"/>
  <c r="R11" i="37"/>
  <c r="AF6" i="37"/>
  <c r="X6" i="37"/>
  <c r="F6" i="37"/>
  <c r="AJ39" i="36"/>
  <c r="Q39" i="36"/>
  <c r="AJ38" i="36"/>
  <c r="Q38" i="36"/>
  <c r="AF5" i="36"/>
  <c r="X5" i="36"/>
  <c r="F5" i="36"/>
  <c r="AF5" i="35"/>
  <c r="X5" i="35"/>
  <c r="F5" i="35"/>
  <c r="H10" i="34"/>
  <c r="R8" i="34"/>
  <c r="H8" i="34"/>
  <c r="AB40" i="33"/>
  <c r="Z40" i="33"/>
  <c r="AD40" i="33"/>
  <c r="L40" i="33"/>
  <c r="J40" i="33"/>
  <c r="N40" i="33"/>
  <c r="AD39" i="33"/>
  <c r="V39" i="33"/>
  <c r="N39" i="33"/>
  <c r="F39" i="33"/>
  <c r="AD38" i="33"/>
  <c r="V38" i="33"/>
  <c r="N38" i="33"/>
  <c r="F38" i="33"/>
  <c r="AD37" i="33"/>
  <c r="V37" i="33"/>
  <c r="N37" i="33"/>
  <c r="F37" i="33"/>
  <c r="AD36" i="33"/>
  <c r="V36" i="33"/>
  <c r="N36" i="33"/>
  <c r="F36" i="33"/>
  <c r="AD35" i="33"/>
  <c r="V35" i="33"/>
  <c r="N35" i="33"/>
  <c r="F35" i="33"/>
  <c r="AD34" i="33"/>
  <c r="V34" i="33"/>
  <c r="N34" i="33"/>
  <c r="F34" i="33"/>
  <c r="AD33" i="33"/>
  <c r="V33" i="33"/>
  <c r="N33" i="33"/>
  <c r="F33" i="33"/>
  <c r="AD32" i="33"/>
  <c r="V32" i="33"/>
  <c r="N32" i="33"/>
  <c r="F32" i="33"/>
  <c r="AB24" i="33"/>
  <c r="X24" i="33"/>
  <c r="T24" i="33"/>
  <c r="P24" i="33"/>
  <c r="L24" i="33"/>
  <c r="H24" i="33"/>
  <c r="D4" i="33"/>
  <c r="G11" i="32"/>
  <c r="T10" i="32"/>
  <c r="G10" i="32"/>
  <c r="T9" i="32"/>
  <c r="G9" i="32"/>
  <c r="G8" i="32"/>
  <c r="A53" i="31"/>
  <c r="A54" i="31"/>
  <c r="A55" i="31"/>
  <c r="J33" i="31"/>
  <c r="V32" i="31"/>
  <c r="J32" i="31"/>
  <c r="G30" i="31"/>
  <c r="G28" i="31"/>
  <c r="G26" i="31"/>
  <c r="Z18" i="31"/>
  <c r="Q18" i="31"/>
  <c r="L18" i="31"/>
  <c r="Y17" i="31"/>
  <c r="M17" i="31"/>
  <c r="G7" i="31"/>
  <c r="AK44" i="30"/>
  <c r="AH44" i="30"/>
  <c r="AK43" i="30"/>
  <c r="AH43" i="30"/>
  <c r="AK42" i="30"/>
  <c r="AH42" i="30"/>
  <c r="AK41" i="30"/>
  <c r="AH41" i="30"/>
  <c r="AK40" i="30"/>
  <c r="AH40" i="30"/>
  <c r="AK39" i="30"/>
  <c r="AH39" i="30"/>
  <c r="AK38" i="30"/>
  <c r="AH38" i="30"/>
  <c r="AK37" i="30"/>
  <c r="AH37" i="30"/>
  <c r="AK36" i="30"/>
  <c r="AH36" i="30"/>
  <c r="AK35" i="30"/>
  <c r="AH35" i="30"/>
  <c r="AK34" i="30"/>
  <c r="AH34" i="30"/>
  <c r="AK33" i="30"/>
  <c r="AH33" i="30"/>
  <c r="AK32" i="30"/>
  <c r="AH32" i="30"/>
  <c r="AK31" i="30"/>
  <c r="AH31" i="30"/>
  <c r="L18" i="2"/>
  <c r="D15" i="28"/>
  <c r="BS37" i="28"/>
  <c r="C6" i="29"/>
  <c r="Q6" i="29"/>
  <c r="AE6" i="29"/>
  <c r="Q7" i="29"/>
  <c r="D8" i="29"/>
  <c r="M8" i="29"/>
  <c r="V55" i="28"/>
  <c r="AQ2" i="28"/>
  <c r="AQ3" i="28"/>
  <c r="AQ4" i="28"/>
  <c r="Z37" i="28"/>
  <c r="AB30" i="28"/>
  <c r="AB24" i="28"/>
  <c r="Q24" i="28"/>
  <c r="AA24" i="28"/>
  <c r="AP53" i="28"/>
  <c r="AF53" i="28"/>
  <c r="AP49" i="28"/>
  <c r="AF49" i="28"/>
  <c r="AF37" i="28"/>
  <c r="AP37" i="28"/>
  <c r="G34" i="28"/>
  <c r="G27" i="28"/>
  <c r="Q18" i="2"/>
  <c r="Z18" i="2"/>
  <c r="Y17" i="2"/>
  <c r="M17" i="2"/>
  <c r="G7" i="2"/>
  <c r="CG55" i="28"/>
  <c r="Z57" i="28"/>
  <c r="Z56" i="28"/>
  <c r="M57" i="28"/>
  <c r="M56" i="28"/>
  <c r="J56" i="28"/>
  <c r="W56" i="28"/>
  <c r="W57" i="28"/>
  <c r="AN55" i="28"/>
  <c r="J57" i="28"/>
  <c r="AP55" i="28"/>
  <c r="AK55" i="28"/>
  <c r="S36" i="28"/>
  <c r="W53" i="28"/>
  <c r="P53" i="28"/>
  <c r="J53" i="28"/>
  <c r="E53" i="28"/>
  <c r="AJ52" i="28"/>
  <c r="Z52" i="28"/>
  <c r="T52" i="28"/>
  <c r="N52" i="28"/>
  <c r="E52" i="28"/>
  <c r="AP51" i="28"/>
  <c r="AM51" i="28"/>
  <c r="AB51" i="28"/>
  <c r="J51" i="28"/>
  <c r="W49" i="28"/>
  <c r="P49" i="28"/>
  <c r="AP20" i="28"/>
  <c r="AA20" i="28"/>
  <c r="Y20" i="28"/>
  <c r="U20" i="28"/>
  <c r="K20" i="28"/>
  <c r="I20" i="28"/>
  <c r="E20" i="28"/>
  <c r="AO19" i="28"/>
  <c r="AG19" i="28"/>
  <c r="AA19" i="28"/>
  <c r="U19" i="28"/>
  <c r="AJ18" i="28"/>
  <c r="AA17" i="28"/>
  <c r="U17" i="28"/>
  <c r="M18" i="28"/>
  <c r="M17" i="28"/>
  <c r="E18" i="28"/>
  <c r="E17" i="28"/>
  <c r="AF16" i="28"/>
  <c r="Y16" i="28"/>
  <c r="U16" i="28"/>
  <c r="P16" i="28"/>
  <c r="K16" i="28"/>
  <c r="E16" i="28"/>
  <c r="AP15" i="28"/>
  <c r="AF15" i="28"/>
  <c r="AD15" i="28"/>
  <c r="T15" i="28"/>
  <c r="R15" i="28"/>
  <c r="P15" i="28"/>
  <c r="L15" i="28"/>
  <c r="H14" i="28"/>
  <c r="J49" i="28"/>
  <c r="E49" i="28"/>
  <c r="AJ48" i="28"/>
  <c r="Z48" i="28"/>
  <c r="T48" i="28"/>
  <c r="N48" i="28"/>
  <c r="E48" i="28"/>
  <c r="AP47" i="28"/>
  <c r="AM47" i="28"/>
  <c r="AB47" i="28"/>
  <c r="J47" i="28"/>
  <c r="AG45" i="28"/>
  <c r="X45" i="28"/>
  <c r="Q45" i="28"/>
  <c r="L45" i="28"/>
  <c r="AJ44" i="28"/>
  <c r="AB44" i="28"/>
  <c r="W44" i="28"/>
  <c r="R44" i="28"/>
  <c r="M44" i="28"/>
  <c r="E44" i="28"/>
  <c r="AP43" i="28"/>
  <c r="AM43" i="28"/>
  <c r="AB43" i="28"/>
  <c r="I43" i="28"/>
  <c r="AG41" i="28"/>
  <c r="X41" i="28"/>
  <c r="Q41" i="28"/>
  <c r="L41" i="28"/>
  <c r="AJ40" i="28"/>
  <c r="AB40" i="28"/>
  <c r="W40" i="28"/>
  <c r="R40" i="28"/>
  <c r="M40" i="28"/>
  <c r="E40" i="28"/>
  <c r="AP39" i="28"/>
  <c r="AM39" i="28"/>
  <c r="AB39" i="28"/>
  <c r="I39" i="28"/>
  <c r="O37" i="28"/>
  <c r="J37" i="28"/>
  <c r="E37" i="28"/>
  <c r="AP36" i="28"/>
  <c r="AM36" i="28"/>
  <c r="U33" i="28"/>
  <c r="Q33" i="28"/>
  <c r="R32" i="28"/>
  <c r="I34" i="28"/>
  <c r="I33" i="28"/>
  <c r="I32" i="28"/>
  <c r="E33" i="28"/>
  <c r="E32" i="28"/>
  <c r="R31" i="28"/>
  <c r="I31" i="28"/>
  <c r="E31" i="28"/>
  <c r="N30" i="28"/>
  <c r="I30" i="28"/>
  <c r="E30" i="28"/>
  <c r="L29" i="28"/>
  <c r="AF29" i="28"/>
  <c r="R26" i="28"/>
  <c r="I26" i="28"/>
  <c r="E26" i="28"/>
  <c r="I27" i="28"/>
  <c r="R25" i="28"/>
  <c r="I25" i="28"/>
  <c r="E25" i="28"/>
  <c r="M24" i="28"/>
  <c r="I24" i="28"/>
  <c r="E24" i="28"/>
  <c r="L23" i="28"/>
  <c r="C6" i="28"/>
  <c r="M8" i="28"/>
  <c r="D8" i="28"/>
  <c r="Q7" i="28"/>
  <c r="AE6" i="28"/>
  <c r="Q6" i="28"/>
  <c r="G8" i="27"/>
  <c r="G28" i="2"/>
  <c r="G26" i="2"/>
  <c r="H10" i="18"/>
  <c r="D4" i="3"/>
  <c r="F6" i="21"/>
  <c r="F5" i="13"/>
  <c r="X6" i="9"/>
  <c r="F6" i="9"/>
  <c r="BS10" i="9"/>
  <c r="BS9" i="9"/>
  <c r="AJ25" i="8"/>
  <c r="AJ24" i="8"/>
  <c r="CB25" i="8"/>
  <c r="CB24" i="8"/>
  <c r="A53" i="2"/>
  <c r="A54" i="2"/>
  <c r="A55" i="2"/>
  <c r="T10" i="27"/>
  <c r="G11" i="27"/>
  <c r="G10" i="27"/>
  <c r="G9" i="27"/>
  <c r="T9" i="27"/>
  <c r="J33" i="2"/>
  <c r="V32" i="2"/>
  <c r="J32" i="2"/>
  <c r="G30" i="2"/>
  <c r="CA31" i="8"/>
  <c r="CD31" i="8"/>
  <c r="CA32" i="8"/>
  <c r="CD32" i="8"/>
  <c r="CA33" i="8"/>
  <c r="CD33" i="8"/>
  <c r="CA34" i="8"/>
  <c r="CD34" i="8"/>
  <c r="CA35" i="8"/>
  <c r="CD35" i="8"/>
  <c r="CA36" i="8"/>
  <c r="CD36" i="8"/>
  <c r="CA37" i="8"/>
  <c r="CD37" i="8"/>
  <c r="CA38" i="8"/>
  <c r="CD38" i="8"/>
  <c r="CA39" i="8"/>
  <c r="CD39" i="8"/>
  <c r="CA40" i="8"/>
  <c r="CD40" i="8"/>
  <c r="CA41" i="8"/>
  <c r="CD41" i="8"/>
  <c r="CA42" i="8"/>
  <c r="CD42" i="8"/>
  <c r="CA43" i="8"/>
  <c r="CD43" i="8"/>
  <c r="CD44" i="8"/>
  <c r="CA44" i="8"/>
  <c r="AH31" i="8"/>
  <c r="AK31" i="8"/>
  <c r="AH32" i="8"/>
  <c r="AK32" i="8"/>
  <c r="AH33" i="8"/>
  <c r="AK33" i="8"/>
  <c r="AH34" i="8"/>
  <c r="AK34" i="8"/>
  <c r="AH35" i="8"/>
  <c r="AK35" i="8"/>
  <c r="AH36" i="8"/>
  <c r="AK36" i="8"/>
  <c r="AH37" i="8"/>
  <c r="AK37" i="8"/>
  <c r="AH38" i="8"/>
  <c r="AK38" i="8"/>
  <c r="AH39" i="8"/>
  <c r="AK39" i="8"/>
  <c r="AH40" i="8"/>
  <c r="AK40" i="8"/>
  <c r="AH41" i="8"/>
  <c r="AK41" i="8"/>
  <c r="AH42" i="8"/>
  <c r="AK42" i="8"/>
  <c r="AH43" i="8"/>
  <c r="AK43" i="8"/>
  <c r="AK44" i="8"/>
  <c r="AH44" i="8"/>
  <c r="AF5" i="13"/>
  <c r="X5" i="13"/>
  <c r="AF6" i="9"/>
  <c r="AF6" i="21"/>
  <c r="X6" i="21"/>
  <c r="Y4" i="3"/>
  <c r="Q4" i="3"/>
  <c r="H14" i="3"/>
  <c r="R8" i="18"/>
  <c r="H8" i="18"/>
  <c r="BH40" i="3"/>
  <c r="BF40" i="3"/>
  <c r="AR40" i="3"/>
  <c r="AP40" i="3"/>
  <c r="BJ39" i="3"/>
  <c r="BB39" i="3"/>
  <c r="AT39" i="3"/>
  <c r="AL39" i="3"/>
  <c r="BJ38" i="3"/>
  <c r="BB38" i="3"/>
  <c r="AT38" i="3"/>
  <c r="AL38" i="3"/>
  <c r="BJ37" i="3"/>
  <c r="BB37" i="3"/>
  <c r="AT37" i="3"/>
  <c r="AL37" i="3"/>
  <c r="BJ36" i="3"/>
  <c r="BB36" i="3"/>
  <c r="AT36" i="3"/>
  <c r="AL36" i="3"/>
  <c r="BJ35" i="3"/>
  <c r="BB35" i="3"/>
  <c r="AT35" i="3"/>
  <c r="AL35" i="3"/>
  <c r="BJ34" i="3"/>
  <c r="BB34" i="3"/>
  <c r="AT34" i="3"/>
  <c r="AL34" i="3"/>
  <c r="BJ33" i="3"/>
  <c r="BB33" i="3"/>
  <c r="AT33" i="3"/>
  <c r="AL33" i="3"/>
  <c r="BJ32" i="3"/>
  <c r="BB32" i="3"/>
  <c r="AT32" i="3"/>
  <c r="AL32" i="3"/>
  <c r="BH24" i="3"/>
  <c r="BD24" i="3"/>
  <c r="AZ24" i="3"/>
  <c r="AV24" i="3"/>
  <c r="AR24" i="3"/>
  <c r="AN24" i="3"/>
  <c r="AR14" i="3"/>
  <c r="BJ40" i="3"/>
  <c r="BD14" i="3"/>
  <c r="AB40" i="3"/>
  <c r="Z40" i="3"/>
  <c r="AD39" i="3"/>
  <c r="V39" i="3"/>
  <c r="AD38" i="3"/>
  <c r="V38" i="3"/>
  <c r="AD37" i="3"/>
  <c r="V37" i="3"/>
  <c r="AD36" i="3"/>
  <c r="V36" i="3"/>
  <c r="AD35" i="3"/>
  <c r="V35" i="3"/>
  <c r="AD34" i="3"/>
  <c r="V34" i="3"/>
  <c r="AD33" i="3"/>
  <c r="V33" i="3"/>
  <c r="AD32" i="3"/>
  <c r="V32" i="3"/>
  <c r="F38" i="3"/>
  <c r="N38" i="3"/>
  <c r="F39" i="3"/>
  <c r="N39" i="3"/>
  <c r="F37" i="3"/>
  <c r="BW39" i="13"/>
  <c r="BW38" i="13"/>
  <c r="BD39" i="13"/>
  <c r="BD38" i="13"/>
  <c r="AJ39" i="13"/>
  <c r="AJ38" i="13"/>
  <c r="Q39" i="13"/>
  <c r="Q38" i="13"/>
  <c r="BQ16" i="13"/>
  <c r="BT16" i="13"/>
  <c r="AD16" i="13"/>
  <c r="AG16" i="13"/>
  <c r="BL11" i="9"/>
  <c r="BS11" i="9"/>
  <c r="BE11" i="9"/>
  <c r="AX11" i="9"/>
  <c r="AQ11" i="9"/>
  <c r="AK16" i="13"/>
  <c r="BX16" i="13"/>
  <c r="BS9" i="21"/>
  <c r="BS10" i="21"/>
  <c r="AQ11" i="21"/>
  <c r="BS11" i="21"/>
  <c r="AX11" i="21"/>
  <c r="BE11" i="21"/>
  <c r="BL11" i="21"/>
  <c r="Y11" i="21"/>
  <c r="R11" i="21"/>
  <c r="K11" i="21"/>
  <c r="D11" i="21"/>
  <c r="AF10" i="21"/>
  <c r="AF9" i="21"/>
  <c r="AF11" i="21"/>
  <c r="L40" i="3"/>
  <c r="J40" i="3"/>
  <c r="N37" i="3"/>
  <c r="N36" i="3"/>
  <c r="F36" i="3"/>
  <c r="N35" i="3"/>
  <c r="F35" i="3"/>
  <c r="N34" i="3"/>
  <c r="F34" i="3"/>
  <c r="N33" i="3"/>
  <c r="F33" i="3"/>
  <c r="N32" i="3"/>
  <c r="F32" i="3"/>
  <c r="AB24" i="3"/>
  <c r="X24" i="3"/>
  <c r="T24" i="3"/>
  <c r="P24" i="3"/>
  <c r="L24" i="3"/>
  <c r="H24" i="3"/>
  <c r="AF10" i="9"/>
  <c r="AF9" i="9"/>
  <c r="K11" i="9"/>
  <c r="R11" i="9"/>
  <c r="Y11" i="9"/>
  <c r="D11" i="9"/>
  <c r="AF11" i="9"/>
  <c r="AT40" i="3"/>
  <c r="N40" i="3"/>
  <c r="AD40" i="3"/>
  <c r="X14" i="3"/>
  <c r="L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A24" authorId="0" shapeId="0" xr:uid="{C490F804-9707-4B45-B62F-EB9934FA490B}">
      <text>
        <r>
          <rPr>
            <b/>
            <sz val="9"/>
            <color indexed="81"/>
            <rFont val="MS P ゴシック"/>
            <family val="3"/>
            <charset val="128"/>
          </rPr>
          <t>宮城県:</t>
        </r>
        <r>
          <rPr>
            <sz val="9"/>
            <color indexed="81"/>
            <rFont val="MS P ゴシック"/>
            <family val="3"/>
            <charset val="128"/>
          </rPr>
          <t xml:space="preserve">
10/8のように入力してください。</t>
        </r>
      </text>
    </comment>
    <comment ref="AA25" authorId="0" shapeId="0" xr:uid="{AA93B3AD-5CC4-4133-8DF5-D8C29258E6E0}">
      <text>
        <r>
          <rPr>
            <b/>
            <sz val="9"/>
            <color indexed="81"/>
            <rFont val="MS P ゴシック"/>
            <family val="3"/>
            <charset val="128"/>
          </rPr>
          <t>宮城県:</t>
        </r>
        <r>
          <rPr>
            <sz val="9"/>
            <color indexed="81"/>
            <rFont val="MS P ゴシック"/>
            <family val="3"/>
            <charset val="128"/>
          </rPr>
          <t xml:space="preserve">
10/10のように入力してください。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E7" authorId="0" shapeId="0" xr:uid="{F846FC9E-7C45-41B1-8C6D-F904458D6F16}">
      <text>
        <r>
          <rPr>
            <b/>
            <sz val="9"/>
            <color indexed="81"/>
            <rFont val="MS P ゴシック"/>
            <family val="3"/>
            <charset val="128"/>
          </rPr>
          <t>宮城県:</t>
        </r>
        <r>
          <rPr>
            <sz val="9"/>
            <color indexed="81"/>
            <rFont val="MS P ゴシック"/>
            <family val="3"/>
            <charset val="128"/>
          </rPr>
          <t xml:space="preserve">
利用当日も連絡が取れる番号を入力してください。</t>
        </r>
      </text>
    </comment>
  </commentList>
</comments>
</file>

<file path=xl/sharedStrings.xml><?xml version="1.0" encoding="utf-8"?>
<sst xmlns="http://schemas.openxmlformats.org/spreadsheetml/2006/main" count="2490" uniqueCount="784">
  <si>
    <t xml:space="preserve"> 　　（アレルギー対応希望団体のみ）　　　　　 　　  　 </t>
  </si>
  <si>
    <t xml:space="preserve">                                  　　　      　 </t>
    <phoneticPr fontId="1"/>
  </si>
  <si>
    <t>食事関係確認票（夏型）</t>
    <rPh sb="0" eb="2">
      <t>ショクジ</t>
    </rPh>
    <rPh sb="2" eb="4">
      <t>カンケイ</t>
    </rPh>
    <rPh sb="4" eb="6">
      <t>カクニン</t>
    </rPh>
    <rPh sb="6" eb="7">
      <t>ヒョウ</t>
    </rPh>
    <rPh sb="8" eb="10">
      <t>ナツガタ</t>
    </rPh>
    <phoneticPr fontId="3"/>
  </si>
  <si>
    <t>団体名</t>
    <rPh sb="0" eb="3">
      <t>ダンタイメイ</t>
    </rPh>
    <phoneticPr fontId="3"/>
  </si>
  <si>
    <t>利用日</t>
    <rPh sb="0" eb="3">
      <t>リヨウビ</t>
    </rPh>
    <phoneticPr fontId="3"/>
  </si>
  <si>
    <t>月</t>
    <rPh sb="0" eb="1">
      <t>ガツ</t>
    </rPh>
    <phoneticPr fontId="3"/>
  </si>
  <si>
    <t>日</t>
    <rPh sb="0" eb="1">
      <t>ニチ</t>
    </rPh>
    <phoneticPr fontId="3"/>
  </si>
  <si>
    <t>（</t>
    <phoneticPr fontId="3"/>
  </si>
  <si>
    <t>～</t>
    <phoneticPr fontId="3"/>
  </si>
  <si>
    <t>◆食物アレルギー対応希望者の有無</t>
    <rPh sb="1" eb="3">
      <t>ショクモツ</t>
    </rPh>
    <rPh sb="8" eb="10">
      <t>タイオウ</t>
    </rPh>
    <rPh sb="10" eb="12">
      <t>キボウ</t>
    </rPh>
    <rPh sb="12" eb="13">
      <t>シャ</t>
    </rPh>
    <rPh sb="14" eb="16">
      <t>ウム</t>
    </rPh>
    <phoneticPr fontId="3"/>
  </si>
  <si>
    <t>有</t>
    <rPh sb="0" eb="1">
      <t>アリ</t>
    </rPh>
    <phoneticPr fontId="3"/>
  </si>
  <si>
    <t>名）</t>
    <rPh sb="0" eb="1">
      <t>メイ</t>
    </rPh>
    <phoneticPr fontId="3"/>
  </si>
  <si>
    <t>→</t>
    <phoneticPr fontId="3"/>
  </si>
  <si>
    <t>無</t>
    <rPh sb="0" eb="1">
      <t>ナシ</t>
    </rPh>
    <phoneticPr fontId="3"/>
  </si>
  <si>
    <t>◆食事内容・食数確認</t>
    <rPh sb="1" eb="3">
      <t>ショクジ</t>
    </rPh>
    <rPh sb="3" eb="5">
      <t>ナイヨウ</t>
    </rPh>
    <rPh sb="6" eb="7">
      <t>ショク</t>
    </rPh>
    <rPh sb="7" eb="8">
      <t>スウ</t>
    </rPh>
    <rPh sb="8" eb="10">
      <t>カクニン</t>
    </rPh>
    <phoneticPr fontId="3"/>
  </si>
  <si>
    <t>学校給食米　※申請済の場合のみ✔を記入してください。</t>
    <phoneticPr fontId="3"/>
  </si>
  <si>
    <t>夕食</t>
    <rPh sb="0" eb="2">
      <t>ユウショク</t>
    </rPh>
    <phoneticPr fontId="3"/>
  </si>
  <si>
    <t>朝食</t>
    <rPh sb="0" eb="2">
      <t>チョウショク</t>
    </rPh>
    <phoneticPr fontId="3"/>
  </si>
  <si>
    <t>昼食</t>
    <rPh sb="0" eb="2">
      <t>チュウショク</t>
    </rPh>
    <phoneticPr fontId="3"/>
  </si>
  <si>
    <t>食堂</t>
    <rPh sb="0" eb="2">
      <t>ショクドウ</t>
    </rPh>
    <phoneticPr fontId="3"/>
  </si>
  <si>
    <t>（定食）</t>
    <rPh sb="1" eb="3">
      <t>テイショク</t>
    </rPh>
    <phoneticPr fontId="3"/>
  </si>
  <si>
    <t>（　　　　　　　　）</t>
  </si>
  <si>
    <t>野外炊飯</t>
    <rPh sb="0" eb="2">
      <t>ヤガイ</t>
    </rPh>
    <rPh sb="2" eb="4">
      <t>スイハン</t>
    </rPh>
    <phoneticPr fontId="3"/>
  </si>
  <si>
    <t>食事数</t>
    <rPh sb="0" eb="2">
      <t>ショクジ</t>
    </rPh>
    <rPh sb="2" eb="3">
      <t>スウ</t>
    </rPh>
    <phoneticPr fontId="3"/>
  </si>
  <si>
    <t>中学生以下</t>
    <rPh sb="0" eb="3">
      <t>チュウガクセイ</t>
    </rPh>
    <rPh sb="3" eb="5">
      <t>イカ</t>
    </rPh>
    <phoneticPr fontId="3"/>
  </si>
  <si>
    <t>高校生</t>
    <rPh sb="0" eb="3">
      <t>コウコウセイ</t>
    </rPh>
    <phoneticPr fontId="3"/>
  </si>
  <si>
    <t>引率者</t>
    <rPh sb="0" eb="2">
      <t>インソツ</t>
    </rPh>
    <rPh sb="2" eb="3">
      <t>シャ</t>
    </rPh>
    <phoneticPr fontId="3"/>
  </si>
  <si>
    <t>一般</t>
    <rPh sb="0" eb="2">
      <t>イッパン</t>
    </rPh>
    <phoneticPr fontId="3"/>
  </si>
  <si>
    <t>合計</t>
    <rPh sb="0" eb="2">
      <t>ゴウケイ</t>
    </rPh>
    <phoneticPr fontId="3"/>
  </si>
  <si>
    <t>◆野外炊飯活動確認</t>
    <rPh sb="1" eb="3">
      <t>ヤガイ</t>
    </rPh>
    <rPh sb="3" eb="5">
      <t>スイハン</t>
    </rPh>
    <rPh sb="5" eb="7">
      <t>カツドウ</t>
    </rPh>
    <rPh sb="7" eb="9">
      <t>カクニン</t>
    </rPh>
    <phoneticPr fontId="3"/>
  </si>
  <si>
    <t>＜グループ別人数＞  　※「№」は「食材かご」の番号になります。</t>
    <rPh sb="5" eb="6">
      <t>ベツ</t>
    </rPh>
    <rPh sb="6" eb="8">
      <t>ニンズウ</t>
    </rPh>
    <rPh sb="18" eb="20">
      <t>ショクザイ</t>
    </rPh>
    <rPh sb="24" eb="26">
      <t>バンゴウ</t>
    </rPh>
    <phoneticPr fontId="3"/>
  </si>
  <si>
    <t>時</t>
    <rPh sb="0" eb="1">
      <t>ジ</t>
    </rPh>
    <phoneticPr fontId="3"/>
  </si>
  <si>
    <t>分</t>
    <rPh sb="0" eb="1">
      <t>フン</t>
    </rPh>
    <phoneticPr fontId="3"/>
  </si>
  <si>
    <t>No．</t>
    <phoneticPr fontId="3"/>
  </si>
  <si>
    <t>児童</t>
    <rPh sb="0" eb="2">
      <t>ジドウ</t>
    </rPh>
    <phoneticPr fontId="3"/>
  </si>
  <si>
    <t>引率</t>
    <rPh sb="0" eb="2">
      <t>インソツ</t>
    </rPh>
    <phoneticPr fontId="3"/>
  </si>
  <si>
    <t>計</t>
    <rPh sb="0" eb="1">
      <t>ケイ</t>
    </rPh>
    <phoneticPr fontId="3"/>
  </si>
  <si>
    <t>生徒</t>
    <rPh sb="0" eb="2">
      <t>セイト</t>
    </rPh>
    <phoneticPr fontId="3"/>
  </si>
  <si>
    <t>指導</t>
    <rPh sb="0" eb="2">
      <t>シドウ</t>
    </rPh>
    <phoneticPr fontId="3"/>
  </si>
  <si>
    <t>係</t>
    <rPh sb="0" eb="1">
      <t>カカリ</t>
    </rPh>
    <phoneticPr fontId="3"/>
  </si>
  <si>
    <t>氏名</t>
    <rPh sb="0" eb="2">
      <t>シメイ</t>
    </rPh>
    <phoneticPr fontId="3"/>
  </si>
  <si>
    <t>　 各係の点検をする引率・指導者には○印をつけてください。</t>
    <rPh sb="2" eb="3">
      <t>カク</t>
    </rPh>
    <rPh sb="3" eb="4">
      <t>カカリ</t>
    </rPh>
    <rPh sb="5" eb="7">
      <t>テンケン</t>
    </rPh>
    <rPh sb="10" eb="12">
      <t>インソツ</t>
    </rPh>
    <rPh sb="13" eb="16">
      <t>シドウシャ</t>
    </rPh>
    <rPh sb="19" eb="20">
      <t>シルシ</t>
    </rPh>
    <phoneticPr fontId="3"/>
  </si>
  <si>
    <t>蔵王　花子</t>
    <rPh sb="0" eb="2">
      <t>ザオウ</t>
    </rPh>
    <rPh sb="3" eb="5">
      <t>ハナコ</t>
    </rPh>
    <phoneticPr fontId="3"/>
  </si>
  <si>
    <t>登山支援ボランティア依頼申込書</t>
  </si>
  <si>
    <t>人　　数</t>
  </si>
  <si>
    <t>登山コース</t>
  </si>
  <si>
    <t>その他</t>
  </si>
  <si>
    <t>＊支援内容で特記事項があればお書きください。</t>
  </si>
  <si>
    <t>　　</t>
  </si>
  <si>
    <t>人</t>
    <rPh sb="0" eb="1">
      <t>ニン</t>
    </rPh>
    <phoneticPr fontId="1"/>
  </si>
  <si>
    <t>ボランティア</t>
    <phoneticPr fontId="1"/>
  </si>
  <si>
    <t>登山者数</t>
    <phoneticPr fontId="1"/>
  </si>
  <si>
    <t>～</t>
    <phoneticPr fontId="1"/>
  </si>
  <si>
    <t>】</t>
    <phoneticPr fontId="1"/>
  </si>
  <si>
    <t>E-mail</t>
  </si>
  <si>
    <t>TEL</t>
    <phoneticPr fontId="1"/>
  </si>
  <si>
    <t>FAX</t>
    <phoneticPr fontId="1"/>
  </si>
  <si>
    <t>４ 連絡先</t>
    <phoneticPr fontId="1"/>
  </si>
  <si>
    <t>宮城県蔵王自然の家所長　殿</t>
  </si>
  <si>
    <t>　下記のとおり使用したいので許可されるよう申請します。</t>
  </si>
  <si>
    <t>記</t>
  </si>
  <si>
    <t>行事名称</t>
  </si>
  <si>
    <t>連絡先</t>
  </si>
  <si>
    <t>氏    名</t>
  </si>
  <si>
    <t>使用の
目　的</t>
    <rPh sb="4" eb="5">
      <t>メ</t>
    </rPh>
    <rPh sb="6" eb="7">
      <t>マト</t>
    </rPh>
    <phoneticPr fontId="3"/>
  </si>
  <si>
    <t>電話番号</t>
  </si>
  <si>
    <t>FAX番号</t>
  </si>
  <si>
    <t>E-mail</t>
    <phoneticPr fontId="3"/>
  </si>
  <si>
    <t>使用しよう
と　す　る
人　　　員</t>
    <rPh sb="12" eb="13">
      <t>ニン</t>
    </rPh>
    <rPh sb="16" eb="17">
      <t>イン</t>
    </rPh>
    <phoneticPr fontId="3"/>
  </si>
  <si>
    <t>使用しよう
とする日時</t>
    <phoneticPr fontId="3"/>
  </si>
  <si>
    <t>区          分</t>
  </si>
  <si>
    <t>中学生及び
これに準ず
る者以下</t>
    <phoneticPr fontId="3"/>
  </si>
  <si>
    <t>高校生及び
これに準ず
る者以下</t>
    <rPh sb="0" eb="3">
      <t>コウコウセイ</t>
    </rPh>
    <phoneticPr fontId="3"/>
  </si>
  <si>
    <t>学習活動
等　　　の
引　率　者</t>
    <rPh sb="0" eb="2">
      <t>ガクシュウ</t>
    </rPh>
    <rPh sb="2" eb="4">
      <t>カツドウ</t>
    </rPh>
    <rPh sb="5" eb="6">
      <t>トウ</t>
    </rPh>
    <rPh sb="11" eb="12">
      <t>イン</t>
    </rPh>
    <rPh sb="13" eb="14">
      <t>リツ</t>
    </rPh>
    <rPh sb="15" eb="16">
      <t>モノ</t>
    </rPh>
    <phoneticPr fontId="3"/>
  </si>
  <si>
    <t>一   般
（大学生を
含む。）</t>
    <rPh sb="7" eb="10">
      <t>ダイガクセイ</t>
    </rPh>
    <rPh sb="12" eb="13">
      <t>フク</t>
    </rPh>
    <phoneticPr fontId="3"/>
  </si>
  <si>
    <t>計</t>
  </si>
  <si>
    <t>※使用料</t>
  </si>
  <si>
    <t>男</t>
  </si>
  <si>
    <t>女</t>
  </si>
  <si>
    <t>宿泊室</t>
  </si>
  <si>
    <t>円</t>
  </si>
  <si>
    <t>テントサイト</t>
    <phoneticPr fontId="3"/>
  </si>
  <si>
    <t>山小屋</t>
    <phoneticPr fontId="3"/>
  </si>
  <si>
    <t>コテージ</t>
    <phoneticPr fontId="3"/>
  </si>
  <si>
    <t>研修室等</t>
    <rPh sb="0" eb="3">
      <t>ケンシュウシツ</t>
    </rPh>
    <rPh sb="3" eb="4">
      <t>トウ</t>
    </rPh>
    <phoneticPr fontId="3"/>
  </si>
  <si>
    <t>研修室</t>
  </si>
  <si>
    <t>オリエンテーション室</t>
    <rPh sb="9" eb="10">
      <t>シツ</t>
    </rPh>
    <phoneticPr fontId="3"/>
  </si>
  <si>
    <t>プレイルーム</t>
    <phoneticPr fontId="3"/>
  </si>
  <si>
    <t>音楽室</t>
  </si>
  <si>
    <t>会議室</t>
  </si>
  <si>
    <t>コテージ</t>
  </si>
  <si>
    <t>体育館</t>
  </si>
  <si>
    <t>野外炊飯施設</t>
  </si>
  <si>
    <t>運動場</t>
    <phoneticPr fontId="3"/>
  </si>
  <si>
    <t>備考</t>
    <rPh sb="0" eb="2">
      <t>ビコウ</t>
    </rPh>
    <phoneticPr fontId="3"/>
  </si>
  <si>
    <t xml:space="preserve"> （注） ※印の欄は記入しないでください。</t>
    <phoneticPr fontId="3"/>
  </si>
  <si>
    <t>宮城県蔵王自然の家</t>
    <rPh sb="0" eb="3">
      <t>ミヤギケン</t>
    </rPh>
    <rPh sb="3" eb="5">
      <t>ザオウ</t>
    </rPh>
    <rPh sb="5" eb="7">
      <t>シゼン</t>
    </rPh>
    <rPh sb="8" eb="9">
      <t>イエ</t>
    </rPh>
    <phoneticPr fontId="5"/>
  </si>
  <si>
    <t>ＴＥＬ</t>
    <phoneticPr fontId="3"/>
  </si>
  <si>
    <t>利用月日</t>
    <phoneticPr fontId="2"/>
  </si>
  <si>
    <t>１泊目</t>
  </si>
  <si>
    <t>２泊目</t>
  </si>
  <si>
    <t>利用者名簿（夏型）</t>
  </si>
  <si>
    <t>団体名</t>
  </si>
  <si>
    <t>利用月日</t>
  </si>
  <si>
    <t>学習活動等の引率者</t>
  </si>
  <si>
    <t>一般（大学生を含む）</t>
  </si>
  <si>
    <t>合    計</t>
  </si>
  <si>
    <t>※指導者と参加者の合計数になります。</t>
  </si>
  <si>
    <t>【記入の仕方】</t>
  </si>
  <si>
    <t>№</t>
  </si>
  <si>
    <t>職名等</t>
  </si>
  <si>
    <t>氏　　　名</t>
  </si>
  <si>
    <t>性　別</t>
  </si>
  <si>
    <r>
      <t>引率者とし</t>
    </r>
    <r>
      <rPr>
        <sz val="10.5"/>
        <color indexed="8"/>
        <rFont val="BIZ UDP明朝 Medium"/>
        <family val="1"/>
        <charset val="128"/>
      </rPr>
      <t>ての係名</t>
    </r>
  </si>
  <si>
    <t>備　考</t>
  </si>
  <si>
    <t>中学生及び
これに準ずる者以下</t>
    <phoneticPr fontId="1"/>
  </si>
  <si>
    <t>高校生及び
これに準ずる者</t>
    <phoneticPr fontId="1"/>
  </si>
  <si>
    <t>＜児童・生徒＞</t>
  </si>
  <si>
    <t>＜記入の仕方＞</t>
  </si>
  <si>
    <r>
      <t>○各学校（団体）で使用している名簿で代用していただいて結構です。</t>
    </r>
    <r>
      <rPr>
        <u/>
        <sz val="10"/>
        <color indexed="8"/>
        <rFont val="BIZ UDP明朝 Medium"/>
        <family val="1"/>
        <charset val="128"/>
      </rPr>
      <t>＊以下の条件に合わせてください。</t>
    </r>
  </si>
  <si>
    <t>・ Ａ４サイズ</t>
  </si>
  <si>
    <t>・ 「氏名」「性別」「学年」を記載してください。</t>
  </si>
  <si>
    <t>・ ＦＡＸ送信した場合に見やすい文字サイズでお願いします。</t>
  </si>
  <si>
    <t>氏名</t>
  </si>
  <si>
    <t>学年</t>
  </si>
  <si>
    <t>性別</t>
  </si>
  <si>
    <r>
      <t>　</t>
    </r>
    <r>
      <rPr>
        <b/>
        <sz val="17"/>
        <color indexed="8"/>
        <rFont val="ＭＳ 明朝"/>
        <family val="1"/>
        <charset val="128"/>
      </rPr>
      <t>宮城県蔵王自然の家　宛</t>
    </r>
  </si>
  <si>
    <t>（</t>
    <phoneticPr fontId="1"/>
  </si>
  <si>
    <t>男</t>
    <rPh sb="0" eb="1">
      <t>オトコ</t>
    </rPh>
    <phoneticPr fontId="1"/>
  </si>
  <si>
    <t>女</t>
    <rPh sb="0" eb="1">
      <t>オンナ</t>
    </rPh>
    <phoneticPr fontId="1"/>
  </si>
  <si>
    <t xml:space="preserve"> 　　①入所の際</t>
    <phoneticPr fontId="1"/>
  </si>
  <si>
    <t>　　　　 「使用料確認票」の提出をお願いします。</t>
    <phoneticPr fontId="1"/>
  </si>
  <si>
    <t>　　 ②提出に必要な書類</t>
    <phoneticPr fontId="1"/>
  </si>
  <si>
    <t xml:space="preserve">      ※食事数の変更は７日前までにお願いします。６日前からのキャンセルは、料金がかかります。</t>
  </si>
  <si>
    <t>※食事数の変更は、利用初日７日前の午後５時（休業日の場合はその前日）までです。</t>
    <rPh sb="1" eb="3">
      <t>ショクジ</t>
    </rPh>
    <rPh sb="3" eb="4">
      <t>スウ</t>
    </rPh>
    <rPh sb="5" eb="7">
      <t>ヘンコウ</t>
    </rPh>
    <rPh sb="9" eb="11">
      <t>リヨウ</t>
    </rPh>
    <rPh sb="11" eb="13">
      <t>ショニチ</t>
    </rPh>
    <rPh sb="14" eb="15">
      <t>ニチ</t>
    </rPh>
    <rPh sb="15" eb="16">
      <t>マエ</t>
    </rPh>
    <rPh sb="17" eb="19">
      <t>ゴゴ</t>
    </rPh>
    <rPh sb="20" eb="21">
      <t>ジ</t>
    </rPh>
    <rPh sb="22" eb="25">
      <t>キュウギョウビ</t>
    </rPh>
    <rPh sb="26" eb="28">
      <t>バアイ</t>
    </rPh>
    <rPh sb="31" eb="33">
      <t>ゼンジツ</t>
    </rPh>
    <phoneticPr fontId="3"/>
  </si>
  <si>
    <t>※引率・指導者は全員入るようにし、（　　　　）に何班か記入してください。</t>
    <rPh sb="1" eb="3">
      <t>インソツ</t>
    </rPh>
    <rPh sb="4" eb="6">
      <t>シドウ</t>
    </rPh>
    <rPh sb="6" eb="7">
      <t>シャ</t>
    </rPh>
    <rPh sb="8" eb="10">
      <t>ゼンイン</t>
    </rPh>
    <rPh sb="10" eb="11">
      <t>ハイ</t>
    </rPh>
    <rPh sb="24" eb="25">
      <t>ナン</t>
    </rPh>
    <rPh sb="25" eb="26">
      <t>ハン</t>
    </rPh>
    <rPh sb="27" eb="29">
      <t>キニュウ</t>
    </rPh>
    <phoneticPr fontId="3"/>
  </si>
  <si>
    <t>＜指導・引率者、一般＞</t>
  </si>
  <si>
    <t>①</t>
    <phoneticPr fontId="1"/>
  </si>
  <si>
    <t>ボランティアの活動内容は、登山コースの案内と植物・地勢の説明です。
危機回避、児童生徒への指導、指示・掌握等は団体引率者が行ってください。</t>
    <phoneticPr fontId="1"/>
  </si>
  <si>
    <t>②</t>
    <phoneticPr fontId="1"/>
  </si>
  <si>
    <t>有償ボランティアとなります。謝礼金として１人５,０００円をお支払ください。また、ゴンドラ代や施設使用料等の諸経費もボランティア分を御準備ください。
なお、領収書が必要な場合は、団体で準備してください。</t>
    <rPh sb="44" eb="45">
      <t>ダイ</t>
    </rPh>
    <rPh sb="46" eb="48">
      <t>シセツ</t>
    </rPh>
    <rPh sb="48" eb="51">
      <t>シヨウリョウ</t>
    </rPh>
    <rPh sb="51" eb="52">
      <t>トウ</t>
    </rPh>
    <rPh sb="53" eb="56">
      <t>ショケイヒ</t>
    </rPh>
    <rPh sb="63" eb="64">
      <t>ブン</t>
    </rPh>
    <rPh sb="65" eb="68">
      <t>ゴジュンビ</t>
    </rPh>
    <phoneticPr fontId="1"/>
  </si>
  <si>
    <t>③</t>
    <phoneticPr fontId="1"/>
  </si>
  <si>
    <t>④</t>
    <phoneticPr fontId="1"/>
  </si>
  <si>
    <t>出発地が自然の家以外の場合は、ボランティアは、緊急車両ではなく、団体が使用するバス等で送迎してください。集合場所、時刻等は、団体とボランティア間で調整、決定してください。</t>
    <rPh sb="0" eb="3">
      <t>シュッパツチ</t>
    </rPh>
    <rPh sb="4" eb="6">
      <t>シゼン</t>
    </rPh>
    <rPh sb="7" eb="10">
      <t>イエイガイ</t>
    </rPh>
    <rPh sb="11" eb="13">
      <t>バアイ</t>
    </rPh>
    <rPh sb="23" eb="27">
      <t>キンキュウシャリョウ</t>
    </rPh>
    <rPh sb="32" eb="34">
      <t>ダンタイ</t>
    </rPh>
    <rPh sb="35" eb="37">
      <t>シヨウ</t>
    </rPh>
    <rPh sb="41" eb="42">
      <t>トウ</t>
    </rPh>
    <rPh sb="43" eb="45">
      <t>ソウゲイ</t>
    </rPh>
    <rPh sb="52" eb="56">
      <t>シュウゴウバショ</t>
    </rPh>
    <rPh sb="57" eb="60">
      <t>ジコクトウ</t>
    </rPh>
    <rPh sb="62" eb="64">
      <t>ダンタイ</t>
    </rPh>
    <rPh sb="71" eb="72">
      <t>カン</t>
    </rPh>
    <rPh sb="73" eb="75">
      <t>チョウセイ</t>
    </rPh>
    <rPh sb="76" eb="78">
      <t>ケッテイ</t>
    </rPh>
    <phoneticPr fontId="1"/>
  </si>
  <si>
    <t>○登山支援ボランティア（以下「ボランティア」）を依頼します。</t>
    <rPh sb="12" eb="14">
      <t>イカ</t>
    </rPh>
    <phoneticPr fontId="1"/>
  </si>
  <si>
    <t>　　ボランティアの依頼日と依頼人数等は次のとおりです。</t>
    <phoneticPr fontId="1"/>
  </si>
  <si>
    <t>　　登山支援ボランティア依頼の際の留意点 ～必ずご確認ください～　</t>
    <rPh sb="22" eb="23">
      <t>カナラ</t>
    </rPh>
    <rPh sb="25" eb="27">
      <t>カクニン</t>
    </rPh>
    <phoneticPr fontId="1"/>
  </si>
  <si>
    <t>申込書は、メール、ＦＡＸで受け付けます。送信後に自然の家へ電話して受信を確認してください。　</t>
    <phoneticPr fontId="1"/>
  </si>
  <si>
    <t>自然の家使用許可申請書</t>
    <phoneticPr fontId="1"/>
  </si>
  <si>
    <t xml:space="preserve">                                              </t>
    <phoneticPr fontId="1"/>
  </si>
  <si>
    <t>申請者</t>
    <rPh sb="0" eb="3">
      <t>シンセイシャ</t>
    </rPh>
    <phoneticPr fontId="1"/>
  </si>
  <si>
    <t xml:space="preserve"> 　　　　　　　　　　　　　　　　　　　　　　　</t>
    <phoneticPr fontId="3"/>
  </si>
  <si>
    <t>住　所</t>
    <rPh sb="0" eb="1">
      <t>ジュウ</t>
    </rPh>
    <rPh sb="2" eb="3">
      <t>ショ</t>
    </rPh>
    <phoneticPr fontId="1"/>
  </si>
  <si>
    <t>から</t>
    <phoneticPr fontId="1"/>
  </si>
  <si>
    <t>）</t>
    <phoneticPr fontId="1"/>
  </si>
  <si>
    <t>〒</t>
    <phoneticPr fontId="1"/>
  </si>
  <si>
    <t>蔵王宿泊体験学習</t>
    <rPh sb="0" eb="8">
      <t>ザオウシュクハクタイケンガクシュウ</t>
    </rPh>
    <phoneticPr fontId="1"/>
  </si>
  <si>
    <t>989-0916</t>
    <phoneticPr fontId="1"/>
  </si>
  <si>
    <t>宮城県刈田郡蔵王町遠刈田温泉字上ノ原
155-1</t>
    <rPh sb="0" eb="3">
      <t>ミヤギケン</t>
    </rPh>
    <rPh sb="3" eb="6">
      <t>カッタグン</t>
    </rPh>
    <rPh sb="6" eb="9">
      <t>ザオウマチ</t>
    </rPh>
    <rPh sb="9" eb="14">
      <t>トオガッタオンセン</t>
    </rPh>
    <rPh sb="14" eb="15">
      <t>アザ</t>
    </rPh>
    <rPh sb="15" eb="16">
      <t>ウエ</t>
    </rPh>
    <rPh sb="17" eb="18">
      <t>ハラ</t>
    </rPh>
    <phoneticPr fontId="1"/>
  </si>
  <si>
    <t>0224-34-2101</t>
    <phoneticPr fontId="1"/>
  </si>
  <si>
    <t>＜記入例＞</t>
    <rPh sb="1" eb="4">
      <t>キニュウレイ</t>
    </rPh>
    <phoneticPr fontId="1"/>
  </si>
  <si>
    <t>駒草　咲</t>
    <rPh sb="0" eb="2">
      <t>コマクサ</t>
    </rPh>
    <rPh sb="3" eb="4">
      <t>サキ</t>
    </rPh>
    <phoneticPr fontId="1"/>
  </si>
  <si>
    <t xml:space="preserve">   　※依頼することが決定次第、申込みをしてください。</t>
    <rPh sb="5" eb="7">
      <t>イライ</t>
    </rPh>
    <rPh sb="12" eb="16">
      <t>ケッテイシダイ</t>
    </rPh>
    <phoneticPr fontId="1"/>
  </si>
  <si>
    <t>＊「№１」には総責任者、「№２」には活動責任者、「№３」には会計の方を記入してください。</t>
    <phoneticPr fontId="1"/>
  </si>
  <si>
    <t>「引率者としての係名」欄には、「総責任者（団長）」「活動責任者」「会計」「研修」「生活」等の係名を記入してください。</t>
    <phoneticPr fontId="1"/>
  </si>
  <si>
    <t>学年等</t>
    <rPh sb="0" eb="2">
      <t>ガクネン</t>
    </rPh>
    <rPh sb="2" eb="3">
      <t>トウ</t>
    </rPh>
    <phoneticPr fontId="1"/>
  </si>
  <si>
    <t>区分</t>
    <rPh sb="0" eb="2">
      <t>クブン</t>
    </rPh>
    <phoneticPr fontId="1"/>
  </si>
  <si>
    <t>一般</t>
    <rPh sb="0" eb="2">
      <t>イッパン</t>
    </rPh>
    <phoneticPr fontId="1"/>
  </si>
  <si>
    <t>＊「№１」には活動責任者の方を記入してください。</t>
    <rPh sb="7" eb="9">
      <t>カツドウ</t>
    </rPh>
    <phoneticPr fontId="1"/>
  </si>
  <si>
    <t>「区分」「学年等」の欄は、リストからお選びください。</t>
    <rPh sb="1" eb="3">
      <t>クブン</t>
    </rPh>
    <rPh sb="5" eb="8">
      <t>ガクネントウ</t>
    </rPh>
    <rPh sb="10" eb="11">
      <t>ラン</t>
    </rPh>
    <rPh sb="19" eb="20">
      <t>エラ</t>
    </rPh>
    <phoneticPr fontId="1"/>
  </si>
  <si>
    <t>高校生等</t>
    <rPh sb="0" eb="4">
      <t>コウコウセイトウ</t>
    </rPh>
    <phoneticPr fontId="1"/>
  </si>
  <si>
    <t>中学生等以下</t>
    <rPh sb="0" eb="4">
      <t>チュウガクセイトウ</t>
    </rPh>
    <rPh sb="4" eb="6">
      <t>イカ</t>
    </rPh>
    <phoneticPr fontId="1"/>
  </si>
  <si>
    <t>・ 書面左上に 「（別紙１-２）」 と記入し、 「団体名」 「利用月日」を書き添えてください。</t>
    <rPh sb="10" eb="12">
      <t>ベッシ</t>
    </rPh>
    <phoneticPr fontId="1"/>
  </si>
  <si>
    <t>蔵王　太郎</t>
    <rPh sb="0" eb="2">
      <t>ザオウ</t>
    </rPh>
    <rPh sb="3" eb="5">
      <t>タロウ</t>
    </rPh>
    <phoneticPr fontId="1"/>
  </si>
  <si>
    <t>蔵王　花子</t>
    <rPh sb="0" eb="2">
      <t>ザオウ</t>
    </rPh>
    <rPh sb="3" eb="5">
      <t>ハナコ</t>
    </rPh>
    <phoneticPr fontId="1"/>
  </si>
  <si>
    <t>蔵王　さくら</t>
    <rPh sb="0" eb="2">
      <t>ザオウ</t>
    </rPh>
    <phoneticPr fontId="1"/>
  </si>
  <si>
    <t>蔵王　あざみ</t>
    <rPh sb="0" eb="2">
      <t>ザオウ</t>
    </rPh>
    <phoneticPr fontId="1"/>
  </si>
  <si>
    <t>蔵王　幹太</t>
    <rPh sb="0" eb="2">
      <t>ザオウ</t>
    </rPh>
    <rPh sb="3" eb="5">
      <t>カンタ</t>
    </rPh>
    <phoneticPr fontId="1"/>
  </si>
  <si>
    <t>○（別紙１-1）利用者名簿（夏型）の＜指導・引率者、一般＞に記載されていない利用者を記入してください。</t>
    <rPh sb="2" eb="4">
      <t>ベッシ</t>
    </rPh>
    <phoneticPr fontId="1"/>
  </si>
  <si>
    <t>・ １ページに記載する人数に制約はありません。</t>
    <phoneticPr fontId="1"/>
  </si>
  <si>
    <t>蔵王町立蔵王小学校</t>
    <rPh sb="0" eb="4">
      <t>ザオウチョウリツ</t>
    </rPh>
    <rPh sb="4" eb="9">
      <t>ザオウショウガッコウ</t>
    </rPh>
    <phoneticPr fontId="1"/>
  </si>
  <si>
    <t>中学１年</t>
    <rPh sb="0" eb="1">
      <t>チュウ</t>
    </rPh>
    <rPh sb="1" eb="2">
      <t>ガク</t>
    </rPh>
    <rPh sb="3" eb="4">
      <t>ネン</t>
    </rPh>
    <phoneticPr fontId="1"/>
  </si>
  <si>
    <t>小学３年</t>
    <rPh sb="0" eb="2">
      <t>ショウガク</t>
    </rPh>
    <rPh sb="3" eb="4">
      <t>ネン</t>
    </rPh>
    <phoneticPr fontId="1"/>
  </si>
  <si>
    <t>大学１年</t>
    <rPh sb="0" eb="2">
      <t>ダイガク</t>
    </rPh>
    <rPh sb="3" eb="4">
      <t>ネン</t>
    </rPh>
    <phoneticPr fontId="1"/>
  </si>
  <si>
    <t>総責任者</t>
    <rPh sb="0" eb="4">
      <t>ソウセキニンシャ</t>
    </rPh>
    <phoneticPr fontId="1"/>
  </si>
  <si>
    <t>活動責任者</t>
    <rPh sb="0" eb="5">
      <t>カツドウセキニンシャ</t>
    </rPh>
    <phoneticPr fontId="1"/>
  </si>
  <si>
    <t>会計</t>
    <rPh sb="0" eb="2">
      <t>カイケイ</t>
    </rPh>
    <phoneticPr fontId="1"/>
  </si>
  <si>
    <t>野外炊飯責任者</t>
    <rPh sb="0" eb="2">
      <t>ヤガイ</t>
    </rPh>
    <rPh sb="2" eb="4">
      <t>スイハン</t>
    </rPh>
    <rPh sb="4" eb="7">
      <t>セキニンシャ</t>
    </rPh>
    <phoneticPr fontId="1"/>
  </si>
  <si>
    <t>生活保健</t>
    <rPh sb="0" eb="2">
      <t>セイカツ</t>
    </rPh>
    <rPh sb="2" eb="4">
      <t>ホケン</t>
    </rPh>
    <phoneticPr fontId="1"/>
  </si>
  <si>
    <t>講師</t>
    <rPh sb="0" eb="2">
      <t>コウシ</t>
    </rPh>
    <phoneticPr fontId="1"/>
  </si>
  <si>
    <t>養護教諭</t>
    <rPh sb="0" eb="4">
      <t>ヨウゴキョウユ</t>
    </rPh>
    <phoneticPr fontId="1"/>
  </si>
  <si>
    <t>教諭</t>
    <rPh sb="0" eb="2">
      <t>キョウユ</t>
    </rPh>
    <phoneticPr fontId="1"/>
  </si>
  <si>
    <t>校長</t>
    <rPh sb="0" eb="2">
      <t>コウチョウ</t>
    </rPh>
    <phoneticPr fontId="1"/>
  </si>
  <si>
    <t>○○　○○</t>
    <phoneticPr fontId="1"/>
  </si>
  <si>
    <t>女</t>
    <rPh sb="0" eb="1">
      <t>オンナ</t>
    </rPh>
    <phoneticPr fontId="1"/>
  </si>
  <si>
    <t>男</t>
    <rPh sb="0" eb="1">
      <t>オトコ</t>
    </rPh>
    <phoneticPr fontId="1"/>
  </si>
  <si>
    <t>キャンプファイヤー補助</t>
    <rPh sb="9" eb="11">
      <t>ホジョ</t>
    </rPh>
    <phoneticPr fontId="1"/>
  </si>
  <si>
    <t>主幹教諭</t>
    <rPh sb="0" eb="4">
      <t>シュカンキョウユ</t>
    </rPh>
    <phoneticPr fontId="1"/>
  </si>
  <si>
    <t>写真業者</t>
    <rPh sb="0" eb="2">
      <t>シャシン</t>
    </rPh>
    <rPh sb="2" eb="4">
      <t>ギョウシャ</t>
    </rPh>
    <phoneticPr fontId="1"/>
  </si>
  <si>
    <t>ボランティア</t>
    <phoneticPr fontId="1"/>
  </si>
  <si>
    <t>女</t>
    <rPh sb="0" eb="1">
      <t>ジョ</t>
    </rPh>
    <phoneticPr fontId="1"/>
  </si>
  <si>
    <t>（</t>
    <phoneticPr fontId="1"/>
  </si>
  <si>
    <t>）</t>
    <phoneticPr fontId="1"/>
  </si>
  <si>
    <t>組</t>
    <rPh sb="0" eb="1">
      <t>クミ</t>
    </rPh>
    <phoneticPr fontId="1"/>
  </si>
  <si>
    <t>男</t>
    <rPh sb="0" eb="1">
      <t>ダン</t>
    </rPh>
    <phoneticPr fontId="1"/>
  </si>
  <si>
    <t>計</t>
    <rPh sb="0" eb="1">
      <t>ケイ</t>
    </rPh>
    <phoneticPr fontId="1"/>
  </si>
  <si>
    <t>令和８年度 夏型事務手続き資料集</t>
    <phoneticPr fontId="1"/>
  </si>
  <si>
    <t>朝食</t>
    <rPh sb="0" eb="2">
      <t>チョウショク</t>
    </rPh>
    <phoneticPr fontId="1"/>
  </si>
  <si>
    <t>昼食</t>
    <rPh sb="0" eb="2">
      <t>チュウショク</t>
    </rPh>
    <phoneticPr fontId="1"/>
  </si>
  <si>
    <t>夕食</t>
    <rPh sb="0" eb="2">
      <t>ユウショク</t>
    </rPh>
    <phoneticPr fontId="1"/>
  </si>
  <si>
    <t>無</t>
    <rPh sb="0" eb="1">
      <t>ナシ</t>
    </rPh>
    <phoneticPr fontId="1"/>
  </si>
  <si>
    <t>【ガス釜の利用】</t>
    <rPh sb="3" eb="4">
      <t>ガマ</t>
    </rPh>
    <rPh sb="5" eb="7">
      <t>リヨウ</t>
    </rPh>
    <phoneticPr fontId="1"/>
  </si>
  <si>
    <t>有</t>
    <rPh sb="0" eb="1">
      <t>アリ</t>
    </rPh>
    <phoneticPr fontId="1"/>
  </si>
  <si>
    <t>引率・指導者の役割分担　　※ご家族利用の場合は記入は不要です。</t>
    <rPh sb="0" eb="2">
      <t>インソツ</t>
    </rPh>
    <rPh sb="3" eb="6">
      <t>シドウシャ</t>
    </rPh>
    <rPh sb="7" eb="9">
      <t>ヤクワリ</t>
    </rPh>
    <rPh sb="9" eb="11">
      <t>ブンタン</t>
    </rPh>
    <rPh sb="15" eb="17">
      <t>カゾク</t>
    </rPh>
    <rPh sb="17" eb="19">
      <t>リヨウ</t>
    </rPh>
    <rPh sb="20" eb="22">
      <t>バアイ</t>
    </rPh>
    <rPh sb="23" eb="25">
      <t>キニュウ</t>
    </rPh>
    <rPh sb="26" eb="28">
      <t>フヨウ</t>
    </rPh>
    <phoneticPr fontId="3"/>
  </si>
  <si>
    <t>）</t>
    <phoneticPr fontId="1"/>
  </si>
  <si>
    <t>（</t>
    <phoneticPr fontId="1"/>
  </si>
  <si>
    <t>調理係</t>
    <rPh sb="0" eb="3">
      <t>チョウリガカリ</t>
    </rPh>
    <phoneticPr fontId="1"/>
  </si>
  <si>
    <t>飯ごう係</t>
    <rPh sb="0" eb="1">
      <t>ハン</t>
    </rPh>
    <rPh sb="3" eb="4">
      <t>カカリ</t>
    </rPh>
    <phoneticPr fontId="1"/>
  </si>
  <si>
    <t>かまど係</t>
    <rPh sb="3" eb="4">
      <t>カカリ</t>
    </rPh>
    <phoneticPr fontId="1"/>
  </si>
  <si>
    <t>○</t>
    <phoneticPr fontId="1"/>
  </si>
  <si>
    <t>＜家族用＞</t>
    <rPh sb="1" eb="3">
      <t>カゾク</t>
    </rPh>
    <rPh sb="3" eb="4">
      <t>ヨウ</t>
    </rPh>
    <phoneticPr fontId="1"/>
  </si>
  <si>
    <t>朝食メニュー</t>
    <rPh sb="0" eb="2">
      <t>チョウショク</t>
    </rPh>
    <phoneticPr fontId="1"/>
  </si>
  <si>
    <t>昼食・夕食メニュー</t>
    <rPh sb="0" eb="2">
      <t>チュウショク</t>
    </rPh>
    <rPh sb="3" eb="5">
      <t>ユウショク</t>
    </rPh>
    <phoneticPr fontId="1"/>
  </si>
  <si>
    <t>（ハンバーグ100）</t>
    <phoneticPr fontId="1"/>
  </si>
  <si>
    <t>（ハンバーグ200）</t>
    <phoneticPr fontId="1"/>
  </si>
  <si>
    <t>（ハンバーグ300）</t>
    <phoneticPr fontId="1"/>
  </si>
  <si>
    <t>（ハンバーグ食パン）</t>
    <rPh sb="6" eb="7">
      <t>ショク</t>
    </rPh>
    <phoneticPr fontId="1"/>
  </si>
  <si>
    <t>（ホットサンド）</t>
    <phoneticPr fontId="1"/>
  </si>
  <si>
    <t>（カレー100）</t>
    <phoneticPr fontId="1"/>
  </si>
  <si>
    <t>（カレー120）</t>
    <phoneticPr fontId="1"/>
  </si>
  <si>
    <t>（カレー140）</t>
    <phoneticPr fontId="1"/>
  </si>
  <si>
    <t>（芋煮0）</t>
    <rPh sb="1" eb="3">
      <t>イモニ</t>
    </rPh>
    <phoneticPr fontId="1"/>
  </si>
  <si>
    <t>（芋煮100）</t>
    <rPh sb="1" eb="3">
      <t>イモニ</t>
    </rPh>
    <phoneticPr fontId="1"/>
  </si>
  <si>
    <t>（芋煮120）</t>
    <rPh sb="1" eb="3">
      <t>イモニ</t>
    </rPh>
    <phoneticPr fontId="1"/>
  </si>
  <si>
    <t>（芋煮140）</t>
    <rPh sb="1" eb="3">
      <t>イモニ</t>
    </rPh>
    <phoneticPr fontId="1"/>
  </si>
  <si>
    <t>（BBQ0）</t>
    <phoneticPr fontId="1"/>
  </si>
  <si>
    <t>（BBQ100）</t>
    <phoneticPr fontId="1"/>
  </si>
  <si>
    <t>（BBQ120）</t>
    <phoneticPr fontId="1"/>
  </si>
  <si>
    <t>（BBQ140）</t>
    <phoneticPr fontId="1"/>
  </si>
  <si>
    <t>（焼きそば）</t>
    <rPh sb="1" eb="2">
      <t>ヤ</t>
    </rPh>
    <phoneticPr fontId="1"/>
  </si>
  <si>
    <t>（ポリナポリタン）</t>
    <phoneticPr fontId="1"/>
  </si>
  <si>
    <t>※1グループの人数は、８～１２人程度で調整してください。１つの係の人数は３人程度が適当です。</t>
    <rPh sb="7" eb="9">
      <t>ニンズウ</t>
    </rPh>
    <rPh sb="15" eb="16">
      <t>ニン</t>
    </rPh>
    <rPh sb="16" eb="18">
      <t>テイド</t>
    </rPh>
    <rPh sb="19" eb="21">
      <t>チョウセイ</t>
    </rPh>
    <rPh sb="31" eb="32">
      <t>カカリ</t>
    </rPh>
    <rPh sb="33" eb="35">
      <t>ニンズウ</t>
    </rPh>
    <rPh sb="37" eb="38">
      <t>ニン</t>
    </rPh>
    <rPh sb="38" eb="40">
      <t>テイド</t>
    </rPh>
    <rPh sb="41" eb="43">
      <t>テキトウ</t>
    </rPh>
    <phoneticPr fontId="3"/>
  </si>
  <si>
    <t>弁当</t>
    <rPh sb="0" eb="2">
      <t>ベントウ</t>
    </rPh>
    <phoneticPr fontId="1"/>
  </si>
  <si>
    <t>（おにぎり２）</t>
    <phoneticPr fontId="1"/>
  </si>
  <si>
    <t>（おにぎり＆パン）</t>
    <phoneticPr fontId="1"/>
  </si>
  <si>
    <t>（パン２）</t>
    <phoneticPr fontId="1"/>
  </si>
  <si>
    <t>齋</t>
    <rPh sb="0" eb="1">
      <t>サイ</t>
    </rPh>
    <phoneticPr fontId="1"/>
  </si>
  <si>
    <t>永田</t>
    <rPh sb="0" eb="2">
      <t>ナガタ</t>
    </rPh>
    <phoneticPr fontId="1"/>
  </si>
  <si>
    <t>大瀧</t>
    <rPh sb="0" eb="2">
      <t>オオタキ</t>
    </rPh>
    <phoneticPr fontId="1"/>
  </si>
  <si>
    <t>森</t>
    <rPh sb="0" eb="1">
      <t>モリ</t>
    </rPh>
    <phoneticPr fontId="1"/>
  </si>
  <si>
    <t>高橋</t>
    <rPh sb="0" eb="2">
      <t>タカハシ</t>
    </rPh>
    <phoneticPr fontId="1"/>
  </si>
  <si>
    <t>村上智</t>
    <rPh sb="0" eb="2">
      <t>ムラカミ</t>
    </rPh>
    <rPh sb="2" eb="3">
      <t>トモ</t>
    </rPh>
    <phoneticPr fontId="1"/>
  </si>
  <si>
    <t>30</t>
    <phoneticPr fontId="1"/>
  </si>
  <si>
    <t>00</t>
    <phoneticPr fontId="1"/>
  </si>
  <si>
    <t>ハイキング補助</t>
    <rPh sb="5" eb="7">
      <t>ホジョ</t>
    </rPh>
    <phoneticPr fontId="1"/>
  </si>
  <si>
    <t>○○（ボランティア）</t>
    <phoneticPr fontId="1"/>
  </si>
  <si>
    <t>＊「№１」には総責任者、「№2」には活動責任者、「№3」には会計の方を記入してください。</t>
    <phoneticPr fontId="1"/>
  </si>
  <si>
    <t>○</t>
  </si>
  <si>
    <t>食物アレルギーに関する調査票</t>
  </si>
  <si>
    <t>宮城県蔵王自然の家</t>
  </si>
  <si>
    <t>団体（学校）名</t>
    <rPh sb="0" eb="2">
      <t>ダンタイ</t>
    </rPh>
    <rPh sb="3" eb="5">
      <t>ガッコウ</t>
    </rPh>
    <rPh sb="6" eb="7">
      <t>メイ</t>
    </rPh>
    <phoneticPr fontId="1"/>
  </si>
  <si>
    <t>氏    　　　名</t>
    <rPh sb="0" eb="1">
      <t>シ</t>
    </rPh>
    <rPh sb="8" eb="9">
      <t>メイ</t>
    </rPh>
    <phoneticPr fontId="1"/>
  </si>
  <si>
    <t>利 　 用  　日：</t>
    <rPh sb="0" eb="1">
      <t>リ</t>
    </rPh>
    <rPh sb="4" eb="5">
      <t>ヨウ</t>
    </rPh>
    <rPh sb="8" eb="9">
      <t>ニチ</t>
    </rPh>
    <phoneticPr fontId="1"/>
  </si>
  <si>
    <t>：</t>
    <phoneticPr fontId="1"/>
  </si>
  <si>
    <t>利 　 用  　日</t>
    <rPh sb="0" eb="1">
      <t>リ</t>
    </rPh>
    <rPh sb="4" eb="5">
      <t>ヨウ</t>
    </rPh>
    <rPh sb="8" eb="9">
      <t>ニチ</t>
    </rPh>
    <phoneticPr fontId="1"/>
  </si>
  <si>
    <t>～</t>
    <phoneticPr fontId="1"/>
  </si>
  <si>
    <t>（イニシャル等でも可）</t>
    <rPh sb="6" eb="7">
      <t>トウ</t>
    </rPh>
    <rPh sb="9" eb="10">
      <t>カ</t>
    </rPh>
    <phoneticPr fontId="1"/>
  </si>
  <si>
    <t>はい</t>
    <phoneticPr fontId="1"/>
  </si>
  <si>
    <t>いいえ</t>
    <phoneticPr fontId="1"/>
  </si>
  <si>
    <t>（質問２へお進みください。）</t>
    <phoneticPr fontId="1"/>
  </si>
  <si>
    <t>（質問１で終わりです。）</t>
    <rPh sb="1" eb="3">
      <t>シツモン</t>
    </rPh>
    <rPh sb="5" eb="6">
      <t>オ</t>
    </rPh>
    <phoneticPr fontId="1"/>
  </si>
  <si>
    <t>※ 可能な範囲で対応いたします。</t>
    <rPh sb="2" eb="4">
      <t>カノウ</t>
    </rPh>
    <rPh sb="5" eb="7">
      <t>ハンイ</t>
    </rPh>
    <rPh sb="8" eb="10">
      <t>タイオウ</t>
    </rPh>
    <phoneticPr fontId="1"/>
  </si>
  <si>
    <t>※ できるだけ詳しく御記入ください。　例：生卵（つなぎや加熱した卵は可）</t>
    <rPh sb="7" eb="8">
      <t>クワ</t>
    </rPh>
    <rPh sb="10" eb="13">
      <t>ゴキニュウ</t>
    </rPh>
    <rPh sb="19" eb="20">
      <t>レイ</t>
    </rPh>
    <rPh sb="21" eb="23">
      <t>ナマタマゴ</t>
    </rPh>
    <rPh sb="28" eb="30">
      <t>カネツ</t>
    </rPh>
    <rPh sb="32" eb="33">
      <t>タマゴ</t>
    </rPh>
    <rPh sb="34" eb="35">
      <t>カ</t>
    </rPh>
    <phoneticPr fontId="1"/>
  </si>
  <si>
    <t>　</t>
    <phoneticPr fontId="3"/>
  </si>
  <si>
    <t xml:space="preserve"> 自然の家では、食物アレルギーのある人も含め、利用される全ての方ができる限り同じメニューで食べることができるよう、栄養士が献立を作成しています。
　この調査票は、情報を正確に把握し、提供できる食事内容を検討するためのものです。 
　施設利用の1か月前までに、蔵王自然の家へ提出をお願いいたします。 献立案については、後日お知らせいたします。</t>
    <phoneticPr fontId="1"/>
  </si>
  <si>
    <t>質問１　食物アレルギーの対応を希望しますか？</t>
    <rPh sb="0" eb="2">
      <t>シツモン</t>
    </rPh>
    <phoneticPr fontId="1"/>
  </si>
  <si>
    <t>質問２　除去しなければならない食物は何ですか？</t>
    <rPh sb="0" eb="2">
      <t>シツモン</t>
    </rPh>
    <phoneticPr fontId="1"/>
  </si>
  <si>
    <t>質問３　特定の食物で、過去にアナフィラキシー（全身性のショック症状）を</t>
    <rPh sb="0" eb="2">
      <t>シツモン</t>
    </rPh>
    <phoneticPr fontId="1"/>
  </si>
  <si>
    <t>起こしたことはありますか？</t>
    <rPh sb="0" eb="1">
      <t>オ</t>
    </rPh>
    <phoneticPr fontId="1"/>
  </si>
  <si>
    <t>はい（食物名：</t>
    <rPh sb="3" eb="6">
      <t>ショクモツメイ</t>
    </rPh>
    <phoneticPr fontId="1"/>
  </si>
  <si>
    <t>）</t>
    <phoneticPr fontId="1"/>
  </si>
  <si>
    <t>　　（いつ頃：</t>
    <rPh sb="5" eb="6">
      <t>ゴロ</t>
    </rPh>
    <phoneticPr fontId="1"/>
  </si>
  <si>
    <t>質問４　エピペン（アドレナリン自己注射薬）を持参する予定ですか？</t>
    <rPh sb="0" eb="2">
      <t>シツモン</t>
    </rPh>
    <rPh sb="15" eb="20">
      <t>ジコチュウシャヤク</t>
    </rPh>
    <rPh sb="22" eb="24">
      <t>ジサン</t>
    </rPh>
    <rPh sb="26" eb="28">
      <t>ヨテイ</t>
    </rPh>
    <phoneticPr fontId="1"/>
  </si>
  <si>
    <t>はい（保管者：</t>
    <rPh sb="3" eb="6">
      <t>ホカンシャ</t>
    </rPh>
    <phoneticPr fontId="1"/>
  </si>
  <si>
    <t>質問５　現在かかりつけの病院があればお書きください。</t>
    <rPh sb="0" eb="2">
      <t>シツモン</t>
    </rPh>
    <rPh sb="4" eb="6">
      <t>ゲンザイ</t>
    </rPh>
    <rPh sb="12" eb="14">
      <t>ビョウイン</t>
    </rPh>
    <rPh sb="19" eb="20">
      <t>カ</t>
    </rPh>
    <phoneticPr fontId="1"/>
  </si>
  <si>
    <t>食物名：</t>
    <rPh sb="0" eb="3">
      <t>ショクモツメイ</t>
    </rPh>
    <phoneticPr fontId="1"/>
  </si>
  <si>
    <t>仙南こども病院</t>
    <rPh sb="0" eb="2">
      <t>センナン</t>
    </rPh>
    <rPh sb="5" eb="7">
      <t>ビョウイン</t>
    </rPh>
    <phoneticPr fontId="1"/>
  </si>
  <si>
    <t>本人</t>
    <rPh sb="0" eb="2">
      <t>ホンニン</t>
    </rPh>
    <phoneticPr fontId="1"/>
  </si>
  <si>
    <t>卵</t>
    <rPh sb="0" eb="1">
      <t>タマゴ</t>
    </rPh>
    <phoneticPr fontId="1"/>
  </si>
  <si>
    <t>生後8か月頃</t>
    <rPh sb="0" eb="2">
      <t>セイゴ</t>
    </rPh>
    <rPh sb="4" eb="5">
      <t>ゲツ</t>
    </rPh>
    <rPh sb="5" eb="6">
      <t>コロ</t>
    </rPh>
    <phoneticPr fontId="1"/>
  </si>
  <si>
    <t>卵（加熱しても不可）、魚（だし・缶詰は可）、りんご</t>
    <rPh sb="0" eb="1">
      <t>タマゴ</t>
    </rPh>
    <rPh sb="2" eb="4">
      <t>カネツ</t>
    </rPh>
    <rPh sb="7" eb="9">
      <t>フカ</t>
    </rPh>
    <rPh sb="11" eb="12">
      <t>サカナ</t>
    </rPh>
    <rPh sb="16" eb="18">
      <t>カンヅメ</t>
    </rPh>
    <rPh sb="19" eb="20">
      <t>カ</t>
    </rPh>
    <phoneticPr fontId="1"/>
  </si>
  <si>
    <t>団体（学校）名：</t>
    <rPh sb="0" eb="2">
      <t>ダンタイ</t>
    </rPh>
    <rPh sb="3" eb="5">
      <t>ガッコウ</t>
    </rPh>
    <rPh sb="6" eb="7">
      <t>メイ</t>
    </rPh>
    <phoneticPr fontId="1"/>
  </si>
  <si>
    <t>氏    　　　名：</t>
    <rPh sb="0" eb="1">
      <t>シ</t>
    </rPh>
    <rPh sb="8" eb="9">
      <t>メイ</t>
    </rPh>
    <phoneticPr fontId="1"/>
  </si>
  <si>
    <t>＜記入例＞</t>
    <rPh sb="1" eb="4">
      <t>キニュウレイ</t>
    </rPh>
    <phoneticPr fontId="1"/>
  </si>
  <si>
    <t>以下の質問の該当する項目に✔を御記入ください。</t>
    <rPh sb="0" eb="2">
      <t>イカ</t>
    </rPh>
    <rPh sb="3" eb="5">
      <t>シツモン</t>
    </rPh>
    <rPh sb="6" eb="8">
      <t>ガイトウ</t>
    </rPh>
    <rPh sb="10" eb="12">
      <t>コウモク</t>
    </rPh>
    <rPh sb="15" eb="18">
      <t>ゴキニュウ</t>
    </rPh>
    <phoneticPr fontId="1"/>
  </si>
  <si>
    <t>全泊</t>
    <rPh sb="0" eb="1">
      <t>ゼン</t>
    </rPh>
    <rPh sb="1" eb="2">
      <t>ハク</t>
    </rPh>
    <phoneticPr fontId="1"/>
  </si>
  <si>
    <t>2日目のみ宿泊</t>
    <rPh sb="1" eb="3">
      <t>ニチメ</t>
    </rPh>
    <rPh sb="5" eb="7">
      <t>シュクハク</t>
    </rPh>
    <phoneticPr fontId="1"/>
  </si>
  <si>
    <t>1日目のみ宿泊</t>
    <rPh sb="1" eb="2">
      <t>ニチ</t>
    </rPh>
    <rPh sb="2" eb="3">
      <t>メ</t>
    </rPh>
    <rPh sb="5" eb="7">
      <t>シュクハク</t>
    </rPh>
    <phoneticPr fontId="1"/>
  </si>
  <si>
    <t>1日目のみ日帰り</t>
    <rPh sb="1" eb="3">
      <t>ニチメ</t>
    </rPh>
    <rPh sb="5" eb="7">
      <t>ヒガエ</t>
    </rPh>
    <phoneticPr fontId="1"/>
  </si>
  <si>
    <t>2日目のみ日帰り</t>
    <rPh sb="1" eb="3">
      <t>ニチメ</t>
    </rPh>
    <rPh sb="5" eb="7">
      <t>ヒガエ</t>
    </rPh>
    <phoneticPr fontId="1"/>
  </si>
  <si>
    <t>3日目のみ日帰り</t>
    <rPh sb="1" eb="3">
      <t>ニチメ</t>
    </rPh>
    <rPh sb="5" eb="7">
      <t>ヒガエ</t>
    </rPh>
    <phoneticPr fontId="1"/>
  </si>
  <si>
    <t>令和8年度版</t>
    <rPh sb="0" eb="2">
      <t>レイワ</t>
    </rPh>
    <rPh sb="3" eb="6">
      <t>ネンドバン</t>
    </rPh>
    <phoneticPr fontId="1"/>
  </si>
  <si>
    <t>※利用の1か月前までに提出してください。</t>
    <phoneticPr fontId="1"/>
  </si>
  <si>
    <t>別紙5</t>
    <rPh sb="0" eb="2">
      <t>ベッシ</t>
    </rPh>
    <phoneticPr fontId="1"/>
  </si>
  <si>
    <t>別紙4は食物アレルギーの対応希望者分のみ提出してください。</t>
    <rPh sb="0" eb="2">
      <t>ベッシ</t>
    </rPh>
    <rPh sb="4" eb="6">
      <t>ショクモツ</t>
    </rPh>
    <rPh sb="12" eb="14">
      <t>タイオウ</t>
    </rPh>
    <rPh sb="14" eb="18">
      <t>キボウシャブン</t>
    </rPh>
    <rPh sb="20" eb="22">
      <t>テイシュツ</t>
    </rPh>
    <phoneticPr fontId="3"/>
  </si>
  <si>
    <r>
      <t>１ 学校・団体名　</t>
    </r>
    <r>
      <rPr>
        <u/>
        <sz val="12"/>
        <color indexed="8"/>
        <rFont val="BIZ UD明朝 Medium"/>
        <family val="1"/>
        <charset val="128"/>
      </rPr>
      <t>　　　　　　　　　　　　　　　　　　　　　　　　　　　　　　　</t>
    </r>
    <phoneticPr fontId="1"/>
  </si>
  <si>
    <r>
      <t>２ 校長・団長名　</t>
    </r>
    <r>
      <rPr>
        <u/>
        <sz val="12"/>
        <color indexed="8"/>
        <rFont val="BIZ UD明朝 Medium"/>
        <family val="1"/>
        <charset val="128"/>
      </rPr>
      <t>　　　　　　　　　　　　　　　　　　　　　　　　　　　　　　　</t>
    </r>
    <phoneticPr fontId="1"/>
  </si>
  <si>
    <r>
      <t>３ 活動責任者名　</t>
    </r>
    <r>
      <rPr>
        <u/>
        <sz val="12"/>
        <color indexed="8"/>
        <rFont val="BIZ UD明朝 Medium"/>
        <family val="1"/>
        <charset val="128"/>
      </rPr>
      <t>　　　　　　　　　　　　　　　　　　　　　　　　　　　　　　　</t>
    </r>
    <phoneticPr fontId="1"/>
  </si>
  <si>
    <t>狐が森・ハートランド</t>
    <rPh sb="0" eb="1">
      <t>キツネ</t>
    </rPh>
    <rPh sb="2" eb="3">
      <t>モリ</t>
    </rPh>
    <phoneticPr fontId="1"/>
  </si>
  <si>
    <t>方面</t>
    <rPh sb="0" eb="2">
      <t>ホウメン</t>
    </rPh>
    <phoneticPr fontId="1"/>
  </si>
  <si>
    <t>（</t>
    <phoneticPr fontId="1"/>
  </si>
  <si>
    <t>）</t>
    <phoneticPr fontId="1"/>
  </si>
  <si>
    <t>刈田・熊野方面</t>
    <rPh sb="0" eb="2">
      <t>カッタ</t>
    </rPh>
    <rPh sb="3" eb="7">
      <t>クマノホウメン</t>
    </rPh>
    <phoneticPr fontId="1"/>
  </si>
  <si>
    <t>北蔵王方面</t>
    <rPh sb="0" eb="5">
      <t>キタザオウホウメン</t>
    </rPh>
    <phoneticPr fontId="1"/>
  </si>
  <si>
    <t>南蔵王方面</t>
    <rPh sb="0" eb="3">
      <t>ミナミザオウ</t>
    </rPh>
    <rPh sb="3" eb="5">
      <t>ホウメン</t>
    </rPh>
    <phoneticPr fontId="1"/>
  </si>
  <si>
    <t>聖山平</t>
    <rPh sb="0" eb="3">
      <t>セイザンダイラ</t>
    </rPh>
    <phoneticPr fontId="1"/>
  </si>
  <si>
    <t>舟石・三階滝方面</t>
    <rPh sb="0" eb="2">
      <t>フナイシ</t>
    </rPh>
    <rPh sb="3" eb="8">
      <t>サンカイタキホウメン</t>
    </rPh>
    <phoneticPr fontId="1"/>
  </si>
  <si>
    <t>後烏帽子岳・前烏帽子岳</t>
    <rPh sb="0" eb="1">
      <t>ウシロ</t>
    </rPh>
    <rPh sb="1" eb="4">
      <t>エボシ</t>
    </rPh>
    <rPh sb="4" eb="5">
      <t>ダケ</t>
    </rPh>
    <rPh sb="6" eb="7">
      <t>マエ</t>
    </rPh>
    <rPh sb="7" eb="10">
      <t>エボシ</t>
    </rPh>
    <rPh sb="10" eb="11">
      <t>ダケ</t>
    </rPh>
    <phoneticPr fontId="1"/>
  </si>
  <si>
    <t>遠刈田温泉散策</t>
    <rPh sb="0" eb="5">
      <t>トオガッタオンセン</t>
    </rPh>
    <rPh sb="5" eb="7">
      <t>サンサク</t>
    </rPh>
    <phoneticPr fontId="1"/>
  </si>
  <si>
    <t>宮城オルレ　蔵王・遠刈田温泉コース</t>
    <rPh sb="0" eb="2">
      <t>ミヤギ</t>
    </rPh>
    <rPh sb="6" eb="8">
      <t>ザオウ</t>
    </rPh>
    <rPh sb="9" eb="12">
      <t>トオガッタ</t>
    </rPh>
    <rPh sb="12" eb="14">
      <t>オンセン</t>
    </rPh>
    <phoneticPr fontId="1"/>
  </si>
  <si>
    <t>その他</t>
    <rPh sb="2" eb="3">
      <t>タ</t>
    </rPh>
    <phoneticPr fontId="1"/>
  </si>
  <si>
    <t>行程
詳細</t>
    <rPh sb="0" eb="2">
      <t>コウテイ</t>
    </rPh>
    <rPh sb="3" eb="5">
      <t>ショウサイ</t>
    </rPh>
    <phoneticPr fontId="1"/>
  </si>
  <si>
    <t>荒天時</t>
    <rPh sb="0" eb="3">
      <t>コウテンジ</t>
    </rPh>
    <phoneticPr fontId="1"/>
  </si>
  <si>
    <t>有</t>
    <rPh sb="0" eb="1">
      <t>ア</t>
    </rPh>
    <phoneticPr fontId="1"/>
  </si>
  <si>
    <t>無</t>
    <rPh sb="0" eb="1">
      <t>ナシ</t>
    </rPh>
    <phoneticPr fontId="1"/>
  </si>
  <si>
    <t>】</t>
    <phoneticPr fontId="1"/>
  </si>
  <si>
    <t>頃】</t>
    <rPh sb="0" eb="1">
      <t>ゴロ</t>
    </rPh>
    <phoneticPr fontId="1"/>
  </si>
  <si>
    <t>来所者【</t>
    <rPh sb="0" eb="3">
      <t>ライショシャ</t>
    </rPh>
    <phoneticPr fontId="1"/>
  </si>
  <si>
    <t>具体的に記入＜例 大黒天→刈田岳→熊野岳（昼食）→刈田駐車場（無料）＞</t>
    <phoneticPr fontId="1"/>
  </si>
  <si>
    <t>登山開始予定【</t>
    <rPh sb="0" eb="2">
      <t>トザン</t>
    </rPh>
    <rPh sb="2" eb="4">
      <t>カイシ</t>
    </rPh>
    <rPh sb="4" eb="6">
      <t>ヨテイ</t>
    </rPh>
    <phoneticPr fontId="1"/>
  </si>
  <si>
    <t>登山終了予定【</t>
    <rPh sb="0" eb="2">
      <t>トザン</t>
    </rPh>
    <rPh sb="2" eb="4">
      <t>シュウリョウ</t>
    </rPh>
    <rPh sb="4" eb="6">
      <t>ヨテイ</t>
    </rPh>
    <phoneticPr fontId="1"/>
  </si>
  <si>
    <t>コース変更をしない（自然の家で創作活動、レクリエーション 等）</t>
    <rPh sb="3" eb="5">
      <t>ヘンコウ</t>
    </rPh>
    <rPh sb="10" eb="12">
      <t>シゼン</t>
    </rPh>
    <rPh sb="13" eb="14">
      <t>イエ</t>
    </rPh>
    <rPh sb="15" eb="17">
      <t>ソウサク</t>
    </rPh>
    <rPh sb="17" eb="19">
      <t>カツドウ</t>
    </rPh>
    <rPh sb="29" eb="30">
      <t>ナド</t>
    </rPh>
    <phoneticPr fontId="1"/>
  </si>
  <si>
    <t>頃】</t>
    <rPh sb="0" eb="1">
      <t>コロ</t>
    </rPh>
    <phoneticPr fontId="1"/>
  </si>
  <si>
    <t>緊急車両</t>
    <rPh sb="0" eb="4">
      <t>キンキュウシャリョウ</t>
    </rPh>
    <phoneticPr fontId="1"/>
  </si>
  <si>
    <t>時刻【</t>
    <rPh sb="0" eb="2">
      <t>ジコク</t>
    </rPh>
    <phoneticPr fontId="1"/>
  </si>
  <si>
    <t>依頼日時</t>
    <rPh sb="0" eb="4">
      <t>イライニチジ</t>
    </rPh>
    <phoneticPr fontId="1"/>
  </si>
  <si>
    <t>～</t>
    <phoneticPr fontId="1"/>
  </si>
  <si>
    <t>まで</t>
    <phoneticPr fontId="1"/>
  </si>
  <si>
    <t>→</t>
    <phoneticPr fontId="1"/>
  </si>
  <si>
    <t>蔵王古道</t>
    <rPh sb="0" eb="4">
      <t>ザオウコドウ</t>
    </rPh>
    <phoneticPr fontId="1"/>
  </si>
  <si>
    <t>石子遊歩道・千年杉</t>
    <rPh sb="0" eb="2">
      <t>イシコ</t>
    </rPh>
    <rPh sb="2" eb="5">
      <t>ユウホドウ</t>
    </rPh>
    <rPh sb="6" eb="9">
      <t>センネンスギ</t>
    </rPh>
    <phoneticPr fontId="1"/>
  </si>
  <si>
    <t>石子遊歩道・千年杉</t>
    <rPh sb="0" eb="2">
      <t>イシコ</t>
    </rPh>
    <rPh sb="2" eb="5">
      <t>ユウホドウ</t>
    </rPh>
    <rPh sb="6" eb="9">
      <t>センネンスギ</t>
    </rPh>
    <phoneticPr fontId="1"/>
  </si>
  <si>
    <t>野鳥の森トレッキング</t>
    <rPh sb="0" eb="2">
      <t>ヤチョウ</t>
    </rPh>
    <rPh sb="3" eb="4">
      <t>モリ</t>
    </rPh>
    <phoneticPr fontId="1"/>
  </si>
  <si>
    <t xml:space="preserve">コース変更をする </t>
    <rPh sb="3" eb="5">
      <t>ヘンコウ</t>
    </rPh>
    <phoneticPr fontId="1"/>
  </si>
  <si>
    <t>蔵王町立蔵王中学校</t>
  </si>
  <si>
    <t>0224-34-○○○○</t>
    <phoneticPr fontId="1"/>
  </si>
  <si>
    <t>0224-34-○○△○</t>
    <phoneticPr fontId="1"/>
  </si>
  <si>
    <t>○○○○○-jh@○○○○○.jp</t>
    <phoneticPr fontId="1"/>
  </si>
  <si>
    <t>　荒天時の蔵王古道のスタート・ゴールについて、ボランティアの方にアドバイスをいただきたいです。自然の家の実地踏査とは別に、コースの下見を行う予定ですが、ボランティアの方に同行いただくことは可能でしょうか。
　天候や生徒の体調を見て、股窪から倉石ヒュッテへのエスケープルートも考えています。</t>
    <rPh sb="1" eb="4">
      <t>コウテンジ</t>
    </rPh>
    <rPh sb="5" eb="9">
      <t>ザオウコドウ</t>
    </rPh>
    <rPh sb="30" eb="31">
      <t>カタ</t>
    </rPh>
    <rPh sb="47" eb="49">
      <t>シゼン</t>
    </rPh>
    <rPh sb="50" eb="51">
      <t>イエ</t>
    </rPh>
    <rPh sb="52" eb="56">
      <t>ジッチトウサ</t>
    </rPh>
    <rPh sb="58" eb="59">
      <t>ベツ</t>
    </rPh>
    <rPh sb="65" eb="67">
      <t>シタミ</t>
    </rPh>
    <rPh sb="68" eb="69">
      <t>オコナ</t>
    </rPh>
    <rPh sb="70" eb="72">
      <t>ヨテイ</t>
    </rPh>
    <rPh sb="83" eb="84">
      <t>カタ</t>
    </rPh>
    <rPh sb="85" eb="87">
      <t>ドウコウ</t>
    </rPh>
    <rPh sb="94" eb="96">
      <t>カノウ</t>
    </rPh>
    <rPh sb="104" eb="106">
      <t>テンコウ</t>
    </rPh>
    <rPh sb="107" eb="109">
      <t>セイト</t>
    </rPh>
    <rPh sb="110" eb="112">
      <t>タイチョウ</t>
    </rPh>
    <rPh sb="113" eb="114">
      <t>ミ</t>
    </rPh>
    <rPh sb="116" eb="118">
      <t>マタクボ</t>
    </rPh>
    <rPh sb="120" eb="122">
      <t>クライシ</t>
    </rPh>
    <rPh sb="137" eb="138">
      <t>カンガ</t>
    </rPh>
    <phoneticPr fontId="1"/>
  </si>
  <si>
    <t>＜記入例＞</t>
    <rPh sb="1" eb="4">
      <t>キニュウレイ</t>
    </rPh>
    <phoneticPr fontId="1"/>
  </si>
  <si>
    <t>相談したい</t>
    <rPh sb="0" eb="2">
      <t>ソウダン</t>
    </rPh>
    <phoneticPr fontId="1"/>
  </si>
  <si>
    <t>教頭　△△</t>
    <rPh sb="0" eb="2">
      <t>キョウトウ</t>
    </rPh>
    <phoneticPr fontId="1"/>
  </si>
  <si>
    <t>令和8年度版</t>
    <rPh sb="0" eb="2">
      <t>レイワ</t>
    </rPh>
    <rPh sb="3" eb="5">
      <t>ネンド</t>
    </rPh>
    <rPh sb="5" eb="6">
      <t>バン</t>
    </rPh>
    <phoneticPr fontId="5"/>
  </si>
  <si>
    <t>所へ立寄予定</t>
    <rPh sb="0" eb="1">
      <t>ショ</t>
    </rPh>
    <rPh sb="2" eb="3">
      <t>タ</t>
    </rPh>
    <rPh sb="3" eb="4">
      <t>ヨ</t>
    </rPh>
    <rPh sb="4" eb="6">
      <t>ヨテイ</t>
    </rPh>
    <phoneticPr fontId="1"/>
  </si>
  <si>
    <t>　自然体験を通して、活動の楽しさや自然の美しさを味わい、豊かな感性と自然を愛する心を養う。</t>
    <phoneticPr fontId="1"/>
  </si>
  <si>
    <t>60</t>
    <phoneticPr fontId="1"/>
  </si>
  <si>
    <t>令和8年度版</t>
    <rPh sb="0" eb="2">
      <t>レイワ</t>
    </rPh>
    <rPh sb="3" eb="5">
      <t>ネンド</t>
    </rPh>
    <rPh sb="5" eb="6">
      <t>バン</t>
    </rPh>
    <phoneticPr fontId="1"/>
  </si>
  <si>
    <t>宮城県蔵王自然の家</t>
    <rPh sb="0" eb="7">
      <t>ミヤギケンザオウシゼン</t>
    </rPh>
    <rPh sb="8" eb="9">
      <t>イエ</t>
    </rPh>
    <phoneticPr fontId="1"/>
  </si>
  <si>
    <t>令和8年度版</t>
    <rPh sb="0" eb="2">
      <t>レイワ</t>
    </rPh>
    <rPh sb="3" eb="6">
      <t>ネンドバン</t>
    </rPh>
    <phoneticPr fontId="1"/>
  </si>
  <si>
    <t>駒草　　咲</t>
    <rPh sb="0" eb="2">
      <t>コマクサ</t>
    </rPh>
    <rPh sb="4" eb="5">
      <t>サキ</t>
    </rPh>
    <phoneticPr fontId="1"/>
  </si>
  <si>
    <t>駒草　　咲</t>
    <rPh sb="0" eb="2">
      <t>コマクサ</t>
    </rPh>
    <rPh sb="4" eb="5">
      <t>サキ</t>
    </rPh>
    <phoneticPr fontId="1"/>
  </si>
  <si>
    <t>聖山平～股窪～ろうづめ平～後烏帽子岳（昼食）～石子山頂～かもしかレストハウス（トイレ）～ゴンドラハウス（ゴンドラ利用）～えぼし駐車場（トイレ）～カッコウコース～自然の家</t>
    <rPh sb="0" eb="3">
      <t>セイザンダイラ</t>
    </rPh>
    <rPh sb="4" eb="6">
      <t>マタクボ</t>
    </rPh>
    <rPh sb="11" eb="12">
      <t>ダイラ</t>
    </rPh>
    <rPh sb="13" eb="14">
      <t>ウシ</t>
    </rPh>
    <rPh sb="14" eb="18">
      <t>エボシダケ</t>
    </rPh>
    <rPh sb="19" eb="21">
      <t>チュウショク</t>
    </rPh>
    <rPh sb="23" eb="27">
      <t>イシコサンチョウ</t>
    </rPh>
    <rPh sb="56" eb="58">
      <t>リヨウ</t>
    </rPh>
    <rPh sb="63" eb="66">
      <t>チュウシャジョウ</t>
    </rPh>
    <rPh sb="80" eb="82">
      <t>シゼン</t>
    </rPh>
    <rPh sb="83" eb="84">
      <t>イエ</t>
    </rPh>
    <phoneticPr fontId="1"/>
  </si>
  <si>
    <t>校長　蔵王　太郎</t>
    <rPh sb="0" eb="2">
      <t>コウチョウ</t>
    </rPh>
    <rPh sb="3" eb="5">
      <t>ザオウ</t>
    </rPh>
    <rPh sb="6" eb="8">
      <t>タロウ</t>
    </rPh>
    <phoneticPr fontId="1"/>
  </si>
  <si>
    <t>団体名</t>
    <phoneticPr fontId="3"/>
  </si>
  <si>
    <t>宿泊場所（選択）</t>
    <rPh sb="5" eb="7">
      <t>センタク</t>
    </rPh>
    <phoneticPr fontId="2"/>
  </si>
  <si>
    <t>）年</t>
    <rPh sb="1" eb="2">
      <t>ネン</t>
    </rPh>
    <phoneticPr fontId="1"/>
  </si>
  <si>
    <t>*1ヶ月前までに提出してください。</t>
    <rPh sb="3" eb="4">
      <t>ゲツ</t>
    </rPh>
    <rPh sb="4" eb="5">
      <t>マエ</t>
    </rPh>
    <rPh sb="8" eb="10">
      <t>テイシュツ</t>
    </rPh>
    <phoneticPr fontId="3"/>
  </si>
  <si>
    <t>夕べのつどい</t>
    <rPh sb="0" eb="1">
      <t>ユウ</t>
    </rPh>
    <phoneticPr fontId="1"/>
  </si>
  <si>
    <t>頃</t>
    <rPh sb="0" eb="1">
      <t>ゴロ</t>
    </rPh>
    <phoneticPr fontId="1"/>
  </si>
  <si>
    <t>ベッドメイクの説明</t>
    <rPh sb="7" eb="9">
      <t>セツメイ</t>
    </rPh>
    <phoneticPr fontId="1"/>
  </si>
  <si>
    <t>入所時</t>
    <rPh sb="0" eb="3">
      <t>ニュウショジ</t>
    </rPh>
    <phoneticPr fontId="1"/>
  </si>
  <si>
    <t>学級数（</t>
    <rPh sb="0" eb="3">
      <t>ガッキュウスウ</t>
    </rPh>
    <phoneticPr fontId="1"/>
  </si>
  <si>
    <t>頃）</t>
    <rPh sb="0" eb="1">
      <t>ゴロ</t>
    </rPh>
    <phoneticPr fontId="1"/>
  </si>
  <si>
    <t>放送機材</t>
    <rPh sb="0" eb="4">
      <t>ホウソウキザイ</t>
    </rPh>
    <phoneticPr fontId="1"/>
  </si>
  <si>
    <t>ミニろうそく</t>
    <phoneticPr fontId="1"/>
  </si>
  <si>
    <t>　</t>
    <phoneticPr fontId="1"/>
  </si>
  <si>
    <t>様式第1号（第5条関係）</t>
    <rPh sb="8" eb="9">
      <t>ジョウ</t>
    </rPh>
    <phoneticPr fontId="3"/>
  </si>
  <si>
    <t>様式第1号（第5条関係）</t>
    <phoneticPr fontId="3"/>
  </si>
  <si>
    <t>○○町立○○小学校</t>
    <rPh sb="2" eb="4">
      <t>チョウリツ</t>
    </rPh>
    <rPh sb="6" eb="9">
      <t>ショウガッコウ</t>
    </rPh>
    <phoneticPr fontId="1"/>
  </si>
  <si>
    <t>0224-××-××××</t>
    <phoneticPr fontId="1"/>
  </si>
  <si>
    <t>0224-××-×××△</t>
    <phoneticPr fontId="1"/>
  </si>
  <si>
    <t>○○-es@○○.town.ed.jp</t>
    <phoneticPr fontId="1"/>
  </si>
  <si>
    <t>備考</t>
    <rPh sb="0" eb="2">
      <t>ビコウ</t>
    </rPh>
    <phoneticPr fontId="1"/>
  </si>
  <si>
    <t>活動責任者　　　　</t>
    <rPh sb="0" eb="2">
      <t>カツドウ</t>
    </rPh>
    <rPh sb="2" eb="5">
      <t>セキニンシャ</t>
    </rPh>
    <phoneticPr fontId="3"/>
  </si>
  <si>
    <t>携帯番号</t>
    <rPh sb="0" eb="4">
      <t>ケイタイバンゴウ</t>
    </rPh>
    <phoneticPr fontId="1"/>
  </si>
  <si>
    <t>別紙6</t>
    <rPh sb="0" eb="2">
      <t>ベッシ</t>
    </rPh>
    <phoneticPr fontId="1"/>
  </si>
  <si>
    <t xml:space="preserve"> 1　自然の家使用許可申請書                    </t>
    <phoneticPr fontId="1"/>
  </si>
  <si>
    <t xml:space="preserve"> 2　利用者名簿（夏型）           　 </t>
    <phoneticPr fontId="1"/>
  </si>
  <si>
    <t xml:space="preserve"> 4　食事関係確認票（夏型）                    </t>
    <phoneticPr fontId="1"/>
  </si>
  <si>
    <t xml:space="preserve"> 5　食物アレルギーに関する調査票　　　　　　  　</t>
    <phoneticPr fontId="1"/>
  </si>
  <si>
    <t xml:space="preserve"> 6　登山支援ボランティア依頼申込書                　    　 　 </t>
    <phoneticPr fontId="1"/>
  </si>
  <si>
    <t xml:space="preserve"> 7　変更点連絡用送信票　　　　　　　　　　　　　　　　　　　　　　　　</t>
    <phoneticPr fontId="1"/>
  </si>
  <si>
    <t>蔵王自然の家　変更点連絡用　送信票</t>
  </si>
  <si>
    <t>団　体　名</t>
    <rPh sb="0" eb="1">
      <t>ダン</t>
    </rPh>
    <rPh sb="2" eb="3">
      <t>カラダ</t>
    </rPh>
    <rPh sb="4" eb="5">
      <t>メイ</t>
    </rPh>
    <phoneticPr fontId="1"/>
  </si>
  <si>
    <t>メールアドレス</t>
    <phoneticPr fontId="1"/>
  </si>
  <si>
    <t>FAX番号</t>
    <rPh sb="3" eb="5">
      <t>バンゴウ</t>
    </rPh>
    <phoneticPr fontId="1"/>
  </si>
  <si>
    <t>電話番号</t>
    <rPh sb="0" eb="1">
      <t>デン</t>
    </rPh>
    <rPh sb="1" eb="2">
      <t>ハナシ</t>
    </rPh>
    <rPh sb="2" eb="3">
      <t>バン</t>
    </rPh>
    <rPh sb="3" eb="4">
      <t>ゴウ</t>
    </rPh>
    <phoneticPr fontId="1"/>
  </si>
  <si>
    <t>利用予定日</t>
    <rPh sb="0" eb="2">
      <t>リヨウ</t>
    </rPh>
    <rPh sb="2" eb="4">
      <t>ヨテイ</t>
    </rPh>
    <rPh sb="4" eb="5">
      <t>ビ</t>
    </rPh>
    <phoneticPr fontId="1"/>
  </si>
  <si>
    <t>送信者</t>
    <rPh sb="0" eb="3">
      <t>ソウシンシャ</t>
    </rPh>
    <phoneticPr fontId="1"/>
  </si>
  <si>
    <t>活動プログラムの変更</t>
    <rPh sb="0" eb="2">
      <t>カツドウ</t>
    </rPh>
    <rPh sb="8" eb="10">
      <t>ヘンコウ</t>
    </rPh>
    <phoneticPr fontId="1"/>
  </si>
  <si>
    <t>利用人数の変更</t>
    <rPh sb="0" eb="4">
      <t>リヨウニンズウ</t>
    </rPh>
    <rPh sb="5" eb="7">
      <t>ヘンコウ</t>
    </rPh>
    <phoneticPr fontId="1"/>
  </si>
  <si>
    <t>名簿記載内容の変更</t>
    <rPh sb="0" eb="6">
      <t>メイボキサイナイヨウ</t>
    </rPh>
    <rPh sb="7" eb="9">
      <t>ヘンコウ</t>
    </rPh>
    <phoneticPr fontId="1"/>
  </si>
  <si>
    <t>宿泊者数の変更</t>
    <rPh sb="0" eb="4">
      <t>シュクハクシャスウ</t>
    </rPh>
    <rPh sb="5" eb="7">
      <t>ヘンコウ</t>
    </rPh>
    <phoneticPr fontId="1"/>
  </si>
  <si>
    <t>送信日</t>
    <rPh sb="0" eb="3">
      <t>ソウシンビ</t>
    </rPh>
    <phoneticPr fontId="1"/>
  </si>
  <si>
    <t>変更前</t>
    <rPh sb="0" eb="3">
      <t>ヘンコウマエ</t>
    </rPh>
    <phoneticPr fontId="1"/>
  </si>
  <si>
    <t>変更後</t>
    <rPh sb="0" eb="3">
      <t>ヘンコウゴ</t>
    </rPh>
    <phoneticPr fontId="1"/>
  </si>
  <si>
    <t>前日まで</t>
    <rPh sb="0" eb="2">
      <t>ゼンジツ</t>
    </rPh>
    <phoneticPr fontId="1"/>
  </si>
  <si>
    <t>ニジマス本数の変更</t>
    <rPh sb="4" eb="6">
      <t>ホンスウ</t>
    </rPh>
    <rPh sb="7" eb="9">
      <t>ヘンコウ</t>
    </rPh>
    <phoneticPr fontId="1"/>
  </si>
  <si>
    <t>ゴンドラ利用人数の変更</t>
    <rPh sb="4" eb="8">
      <t>リヨウニンズウ</t>
    </rPh>
    <rPh sb="9" eb="11">
      <t>ヘンコウ</t>
    </rPh>
    <phoneticPr fontId="1"/>
  </si>
  <si>
    <t>7日前まで</t>
    <rPh sb="1" eb="3">
      <t>ニチマエ</t>
    </rPh>
    <phoneticPr fontId="1"/>
  </si>
  <si>
    <t>変更点</t>
    <rPh sb="0" eb="3">
      <t>ヘンコウテン</t>
    </rPh>
    <phoneticPr fontId="1"/>
  </si>
  <si>
    <t>その他の変更点（</t>
    <rPh sb="2" eb="3">
      <t>タ</t>
    </rPh>
    <rPh sb="4" eb="7">
      <t>ヘンコウテン</t>
    </rPh>
    <phoneticPr fontId="1"/>
  </si>
  <si>
    <t>）について</t>
  </si>
  <si>
    <t>自然の家確認欄</t>
    <rPh sb="0" eb="2">
      <t>シゼン</t>
    </rPh>
    <rPh sb="3" eb="7">
      <t>イエカクニンラン</t>
    </rPh>
    <phoneticPr fontId="1"/>
  </si>
  <si>
    <t>受信確認</t>
    <rPh sb="0" eb="4">
      <t>ジュシンカクニン</t>
    </rPh>
    <phoneticPr fontId="1"/>
  </si>
  <si>
    <t>活動プログラム関係</t>
    <rPh sb="0" eb="2">
      <t>カツドウ</t>
    </rPh>
    <rPh sb="7" eb="9">
      <t>カンケイ</t>
    </rPh>
    <phoneticPr fontId="1"/>
  </si>
  <si>
    <t>食事関係</t>
    <rPh sb="0" eb="2">
      <t>ショクジ</t>
    </rPh>
    <rPh sb="2" eb="4">
      <t>カンケイ</t>
    </rPh>
    <phoneticPr fontId="1"/>
  </si>
  <si>
    <t>ゴンドラ関係</t>
    <rPh sb="4" eb="6">
      <t>カンケイ</t>
    </rPh>
    <phoneticPr fontId="1"/>
  </si>
  <si>
    <t>　　　月　　　日　　　　時　　　分　　　確認者</t>
    <rPh sb="3" eb="4">
      <t>ガツ</t>
    </rPh>
    <rPh sb="7" eb="8">
      <t>ニチ</t>
    </rPh>
    <rPh sb="12" eb="13">
      <t>ジ</t>
    </rPh>
    <rPh sb="16" eb="17">
      <t>フン</t>
    </rPh>
    <rPh sb="20" eb="23">
      <t>カクニンシャ</t>
    </rPh>
    <phoneticPr fontId="1"/>
  </si>
  <si>
    <t>名簿関係</t>
    <rPh sb="0" eb="4">
      <t>メイボカンケイ</t>
    </rPh>
    <phoneticPr fontId="1"/>
  </si>
  <si>
    <t>利用・宿泊人数関係</t>
    <rPh sb="0" eb="2">
      <t>リヨウ</t>
    </rPh>
    <rPh sb="3" eb="5">
      <t>シュクハク</t>
    </rPh>
    <rPh sb="5" eb="7">
      <t>ニンズウ</t>
    </rPh>
    <rPh sb="7" eb="9">
      <t>カンケイ</t>
    </rPh>
    <phoneticPr fontId="1"/>
  </si>
  <si>
    <t>ニジマス関係</t>
    <rPh sb="4" eb="6">
      <t>カンケイ</t>
    </rPh>
    <phoneticPr fontId="1"/>
  </si>
  <si>
    <t>　※ 変更内容を具体的に記入してください。</t>
    <rPh sb="3" eb="5">
      <t>ヘンコウ</t>
    </rPh>
    <rPh sb="5" eb="7">
      <t>ナイヨウ</t>
    </rPh>
    <rPh sb="8" eb="10">
      <t>グタイ</t>
    </rPh>
    <rPh sb="10" eb="14">
      <t>テキニキニュウ</t>
    </rPh>
    <phoneticPr fontId="1"/>
  </si>
  <si>
    <t>E-mail：</t>
    <phoneticPr fontId="1"/>
  </si>
  <si>
    <t xml:space="preserve">zao-ukeire@pref.miyagi.lg.jp </t>
    <phoneticPr fontId="1"/>
  </si>
  <si>
    <t>【 FAX番号：0224-34-2102、</t>
    <rPh sb="2" eb="7">
      <t>ファックスバンゴウ</t>
    </rPh>
    <phoneticPr fontId="1"/>
  </si>
  <si>
    <t>高校生及び
これに準ず
る者</t>
    <rPh sb="0" eb="3">
      <t>コウコウセイ</t>
    </rPh>
    <phoneticPr fontId="3"/>
  </si>
  <si>
    <t>年</t>
    <rPh sb="0" eb="1">
      <t>ネン</t>
    </rPh>
    <phoneticPr fontId="1"/>
  </si>
  <si>
    <t>月</t>
    <rPh sb="0" eb="1">
      <t>ゲツ</t>
    </rPh>
    <phoneticPr fontId="1"/>
  </si>
  <si>
    <t>日</t>
    <rPh sb="0" eb="1">
      <t>ニチ</t>
    </rPh>
    <phoneticPr fontId="1"/>
  </si>
  <si>
    <t>令和8</t>
    <rPh sb="0" eb="2">
      <t>レイワ</t>
    </rPh>
    <phoneticPr fontId="1"/>
  </si>
  <si>
    <t>時</t>
    <rPh sb="0" eb="1">
      <t>ジ</t>
    </rPh>
    <phoneticPr fontId="1"/>
  </si>
  <si>
    <t>分から</t>
    <rPh sb="0" eb="1">
      <t>フン</t>
    </rPh>
    <phoneticPr fontId="1"/>
  </si>
  <si>
    <t>分まで</t>
    <rPh sb="0" eb="1">
      <t>フン</t>
    </rPh>
    <phoneticPr fontId="1"/>
  </si>
  <si>
    <t>10</t>
    <phoneticPr fontId="1"/>
  </si>
  <si>
    <t>月</t>
    <rPh sb="0" eb="1">
      <t>ガツ</t>
    </rPh>
    <phoneticPr fontId="1"/>
  </si>
  <si>
    <r>
      <t>← 該当箇所をチェック</t>
    </r>
    <r>
      <rPr>
        <sz val="11"/>
        <color indexed="8"/>
        <rFont val="Segoe UI Symbol"/>
        <family val="2"/>
      </rPr>
      <t>☑</t>
    </r>
    <r>
      <rPr>
        <sz val="11"/>
        <color indexed="8"/>
        <rFont val="游ゴシック"/>
        <family val="3"/>
        <charset val="128"/>
      </rPr>
      <t>し、</t>
    </r>
    <rPh sb="2" eb="4">
      <t>ガイトウ</t>
    </rPh>
    <rPh sb="4" eb="6">
      <t>カショ</t>
    </rPh>
    <phoneticPr fontId="1"/>
  </si>
  <si>
    <t>　変更内容を入力してください。</t>
    <rPh sb="1" eb="5">
      <t>ヘンコウナイヨウ</t>
    </rPh>
    <rPh sb="6" eb="8">
      <t>ニュウリョク</t>
    </rPh>
    <phoneticPr fontId="1"/>
  </si>
  <si>
    <t xml:space="preserve"> 着色セルを入力してください。</t>
    <rPh sb="1" eb="3">
      <t>チャクショク</t>
    </rPh>
    <rPh sb="6" eb="8">
      <t>ニュウリョク</t>
    </rPh>
    <phoneticPr fontId="1"/>
  </si>
  <si>
    <t>○○ファミリー</t>
    <phoneticPr fontId="1"/>
  </si>
  <si>
    <t>全泊</t>
  </si>
  <si>
    <t>3日目</t>
    <rPh sb="1" eb="3">
      <t>ニチメ</t>
    </rPh>
    <phoneticPr fontId="1"/>
  </si>
  <si>
    <t>日帰り</t>
  </si>
  <si>
    <t>宿泊状況</t>
    <phoneticPr fontId="1"/>
  </si>
  <si>
    <t>2日目夕方</t>
    <rPh sb="1" eb="5">
      <t>ニチメユウガタ</t>
    </rPh>
    <phoneticPr fontId="1"/>
  </si>
  <si>
    <t>1泊</t>
  </si>
  <si>
    <t>№19 日帰り</t>
    <rPh sb="4" eb="6">
      <t>ヒガエ</t>
    </rPh>
    <phoneticPr fontId="1"/>
  </si>
  <si>
    <t>電話番号</t>
    <phoneticPr fontId="1"/>
  </si>
  <si>
    <t>氏名又は名称</t>
    <rPh sb="0" eb="3">
      <t>シメイマタ</t>
    </rPh>
    <rPh sb="4" eb="6">
      <t>メイショウ</t>
    </rPh>
    <phoneticPr fontId="1"/>
  </si>
  <si>
    <t>（法人その他の団体にあっては、代表者の氏名）</t>
    <phoneticPr fontId="1"/>
  </si>
  <si>
    <t xml:space="preserve"> 8　ことりはうす利用関係（学校のみ）</t>
    <rPh sb="9" eb="13">
      <t>リヨウカンケイ</t>
    </rPh>
    <rPh sb="14" eb="16">
      <t>ガッコウ</t>
    </rPh>
    <phoneticPr fontId="1"/>
  </si>
  <si>
    <t>　　・宮城県蔵王野鳥の森自然観察センター入館料免除申請書</t>
    <rPh sb="3" eb="6">
      <t>ミヤギケン</t>
    </rPh>
    <rPh sb="6" eb="10">
      <t>ザオウヤチョウ</t>
    </rPh>
    <rPh sb="11" eb="12">
      <t>モリ</t>
    </rPh>
    <rPh sb="12" eb="14">
      <t>シゼン</t>
    </rPh>
    <rPh sb="14" eb="16">
      <t>カンサツ</t>
    </rPh>
    <rPh sb="20" eb="28">
      <t>ニュウカンリョウメンジョシンセイショ</t>
    </rPh>
    <phoneticPr fontId="1"/>
  </si>
  <si>
    <t>　　・教育課程に基づく学習活動引率証明書</t>
    <rPh sb="3" eb="7">
      <t>キョウイクカテイ</t>
    </rPh>
    <rPh sb="8" eb="9">
      <t>モト</t>
    </rPh>
    <rPh sb="11" eb="15">
      <t>ガクシュウカツドウ</t>
    </rPh>
    <rPh sb="15" eb="19">
      <t>インソツショウメイ</t>
    </rPh>
    <rPh sb="19" eb="20">
      <t>ショ</t>
    </rPh>
    <phoneticPr fontId="1"/>
  </si>
  <si>
    <t>https://mifi.main.jp/kotori/syomei.html</t>
    <phoneticPr fontId="1"/>
  </si>
  <si>
    <t>　　</t>
    <phoneticPr fontId="1"/>
  </si>
  <si>
    <t>　※こちらを入力すると他のシートに反映されます</t>
    <phoneticPr fontId="1"/>
  </si>
  <si>
    <t xml:space="preserve">                  　　　　　　　　　　　　　　　　　　　　　　　　　 </t>
    <phoneticPr fontId="1"/>
  </si>
  <si>
    <t>　　　　　　　　　　　　　　　　</t>
    <phoneticPr fontId="1"/>
  </si>
  <si>
    <t>宮城県蔵王自然の家</t>
    <phoneticPr fontId="1"/>
  </si>
  <si>
    <t xml:space="preserve">　　　　　　　　　　　  </t>
    <phoneticPr fontId="1"/>
  </si>
  <si>
    <t>　　TEL　0224-34-2101　 FAX　0224-34-2102</t>
    <phoneticPr fontId="1"/>
  </si>
  <si>
    <t>　　E-mail  zao-ukeire@pref.miyagi.lg.jp　</t>
    <phoneticPr fontId="1"/>
  </si>
  <si>
    <t>　　〒989-0916　</t>
    <phoneticPr fontId="1"/>
  </si>
  <si>
    <t>　　　宮城県刈田郡蔵王町遠刈田温泉字上ノ原155-1</t>
    <phoneticPr fontId="1"/>
  </si>
  <si>
    <t>代表者名</t>
    <rPh sb="0" eb="4">
      <t>ダイヒョウシャメイ</t>
    </rPh>
    <phoneticPr fontId="1"/>
  </si>
  <si>
    <t>団 体 名</t>
    <rPh sb="0" eb="1">
      <t>ダン</t>
    </rPh>
    <rPh sb="2" eb="3">
      <t>カラダ</t>
    </rPh>
    <rPh sb="4" eb="5">
      <t>メイ</t>
    </rPh>
    <phoneticPr fontId="1"/>
  </si>
  <si>
    <t>※ 団長、活動責任者の変更、利用者が増える場合は、名簿を再送してください。
※ 参加できない方がいる場合は、利用当日の打合せの際に欠席者と一緒に確認します
　ので、名簿の再送は不要です。</t>
    <rPh sb="2" eb="4">
      <t>ダンチョウ</t>
    </rPh>
    <rPh sb="5" eb="10">
      <t>カツドウセキニンシャ</t>
    </rPh>
    <rPh sb="11" eb="13">
      <t>ヘンコウ</t>
    </rPh>
    <rPh sb="14" eb="17">
      <t>リヨウシャ</t>
    </rPh>
    <rPh sb="18" eb="19">
      <t>フ</t>
    </rPh>
    <rPh sb="21" eb="23">
      <t>バアイ</t>
    </rPh>
    <rPh sb="25" eb="27">
      <t>メイボ</t>
    </rPh>
    <rPh sb="28" eb="30">
      <t>サイソウ</t>
    </rPh>
    <rPh sb="40" eb="42">
      <t>サンカ</t>
    </rPh>
    <rPh sb="46" eb="47">
      <t>カタ</t>
    </rPh>
    <rPh sb="54" eb="56">
      <t>リヨウ</t>
    </rPh>
    <rPh sb="59" eb="61">
      <t>ウチアワ</t>
    </rPh>
    <rPh sb="63" eb="64">
      <t>サイ</t>
    </rPh>
    <phoneticPr fontId="1"/>
  </si>
  <si>
    <t>活動詳細</t>
    <rPh sb="2" eb="4">
      <t>ショウサイ</t>
    </rPh>
    <phoneticPr fontId="5"/>
  </si>
  <si>
    <t>【登山活動】</t>
    <rPh sb="1" eb="5">
      <t>トザンカツドウ</t>
    </rPh>
    <phoneticPr fontId="1"/>
  </si>
  <si>
    <t>出発地</t>
    <rPh sb="0" eb="3">
      <t>シュッパツチ</t>
    </rPh>
    <phoneticPr fontId="1"/>
  </si>
  <si>
    <t>到着地</t>
    <rPh sb="0" eb="3">
      <t>トウチャクチ</t>
    </rPh>
    <phoneticPr fontId="1"/>
  </si>
  <si>
    <t>ガイド</t>
    <phoneticPr fontId="1"/>
  </si>
  <si>
    <r>
      <t>該当する箇所に</t>
    </r>
    <r>
      <rPr>
        <sz val="10"/>
        <rFont val="Segoe UI Symbol"/>
        <family val="2"/>
      </rPr>
      <t>☑</t>
    </r>
    <r>
      <rPr>
        <sz val="10"/>
        <rFont val="BIZ UD明朝 Medium"/>
        <family val="1"/>
        <charset val="128"/>
      </rPr>
      <t>を入れ、活動の詳細を入力してください。</t>
    </r>
    <rPh sb="4" eb="6">
      <t>カショ</t>
    </rPh>
    <rPh sb="9" eb="10">
      <t>イ</t>
    </rPh>
    <rPh sb="12" eb="14">
      <t>カツドウ</t>
    </rPh>
    <rPh sb="15" eb="17">
      <t>ショウサイ</t>
    </rPh>
    <rPh sb="18" eb="20">
      <t>ニュウリョク</t>
    </rPh>
    <phoneticPr fontId="1"/>
  </si>
  <si>
    <t>【キャンプファイヤー】</t>
    <phoneticPr fontId="1"/>
  </si>
  <si>
    <t>場所</t>
    <rPh sb="0" eb="2">
      <t>バショ</t>
    </rPh>
    <phoneticPr fontId="1"/>
  </si>
  <si>
    <t>井桁準備</t>
    <rPh sb="0" eb="4">
      <t>イゲタジュンビ</t>
    </rPh>
    <phoneticPr fontId="1"/>
  </si>
  <si>
    <t>衣装</t>
    <rPh sb="0" eb="2">
      <t>イショウ</t>
    </rPh>
    <phoneticPr fontId="1"/>
  </si>
  <si>
    <t>※ トーチは団体で準備していただきます。</t>
    <rPh sb="6" eb="8">
      <t>ダンタイ</t>
    </rPh>
    <rPh sb="9" eb="11">
      <t>ジュンビ</t>
    </rPh>
    <phoneticPr fontId="1"/>
  </si>
  <si>
    <t>片付け</t>
    <rPh sb="0" eb="2">
      <t>カタヅ</t>
    </rPh>
    <phoneticPr fontId="1"/>
  </si>
  <si>
    <t>【キャンドルファイヤー】</t>
    <phoneticPr fontId="1"/>
  </si>
  <si>
    <t>燭台準備</t>
    <rPh sb="0" eb="2">
      <t>ショクダイ</t>
    </rPh>
    <rPh sb="2" eb="4">
      <t>ジュンビ</t>
    </rPh>
    <phoneticPr fontId="1"/>
  </si>
  <si>
    <t>※　ろうそくを燭台から外してバケツに入れ、燭台とブルーシートを元の場所に片付けてください。</t>
    <rPh sb="7" eb="9">
      <t>ショクダイ</t>
    </rPh>
    <rPh sb="11" eb="12">
      <t>ハズ</t>
    </rPh>
    <rPh sb="18" eb="19">
      <t>イ</t>
    </rPh>
    <rPh sb="21" eb="23">
      <t>ショクダイ</t>
    </rPh>
    <rPh sb="31" eb="32">
      <t>モト</t>
    </rPh>
    <rPh sb="33" eb="35">
      <t>バショ</t>
    </rPh>
    <rPh sb="36" eb="38">
      <t>カタヅ</t>
    </rPh>
    <phoneticPr fontId="1"/>
  </si>
  <si>
    <t>【ナイトハイキング】</t>
    <phoneticPr fontId="1"/>
  </si>
  <si>
    <t>【肝試し】</t>
    <rPh sb="1" eb="3">
      <t>キモダメ</t>
    </rPh>
    <phoneticPr fontId="1"/>
  </si>
  <si>
    <t>コース</t>
    <phoneticPr fontId="1"/>
  </si>
  <si>
    <t>下見・準備</t>
    <rPh sb="0" eb="2">
      <t>シタミ</t>
    </rPh>
    <rPh sb="3" eb="5">
      <t>ジュンビ</t>
    </rPh>
    <phoneticPr fontId="1"/>
  </si>
  <si>
    <t>【創作活動①】</t>
    <rPh sb="1" eb="5">
      <t>ソウサクカツドウ</t>
    </rPh>
    <phoneticPr fontId="1"/>
  </si>
  <si>
    <t>内容</t>
    <rPh sb="0" eb="2">
      <t>ナイヨウ</t>
    </rPh>
    <phoneticPr fontId="1"/>
  </si>
  <si>
    <t>【創作活動②】</t>
    <rPh sb="1" eb="5">
      <t>ソウサクカツドウ</t>
    </rPh>
    <phoneticPr fontId="1"/>
  </si>
  <si>
    <t>ゴンドラ</t>
    <phoneticPr fontId="1"/>
  </si>
  <si>
    <t>【野外ゲーム等①】</t>
    <rPh sb="1" eb="3">
      <t>ヤガイ</t>
    </rPh>
    <rPh sb="6" eb="7">
      <t>トウ</t>
    </rPh>
    <phoneticPr fontId="1"/>
  </si>
  <si>
    <t>【野外ゲーム等②】</t>
    <rPh sb="1" eb="3">
      <t>ヤガイ</t>
    </rPh>
    <rPh sb="6" eb="7">
      <t>トウ</t>
    </rPh>
    <phoneticPr fontId="1"/>
  </si>
  <si>
    <t>午前①</t>
    <rPh sb="0" eb="2">
      <t>ゴゼン</t>
    </rPh>
    <phoneticPr fontId="1"/>
  </si>
  <si>
    <t>午後①</t>
    <rPh sb="0" eb="2">
      <t>ゴゴ</t>
    </rPh>
    <phoneticPr fontId="1"/>
  </si>
  <si>
    <t>午前②</t>
    <rPh sb="0" eb="2">
      <t>ゴゼン</t>
    </rPh>
    <phoneticPr fontId="1"/>
  </si>
  <si>
    <t>午後②</t>
    <rPh sb="0" eb="2">
      <t>ゴゴ</t>
    </rPh>
    <phoneticPr fontId="1"/>
  </si>
  <si>
    <t>※ 活動開始は午前9時15分～10時30分、午後1時15分～14:00になります。それ以外の時間を希望する場合はご相談ください。</t>
    <rPh sb="2" eb="6">
      <t>カツドウカイシ</t>
    </rPh>
    <rPh sb="7" eb="9">
      <t>ゴゼン</t>
    </rPh>
    <rPh sb="10" eb="11">
      <t>ジ</t>
    </rPh>
    <rPh sb="13" eb="14">
      <t>フン</t>
    </rPh>
    <rPh sb="17" eb="18">
      <t>ジ</t>
    </rPh>
    <rPh sb="20" eb="21">
      <t>フン</t>
    </rPh>
    <rPh sb="22" eb="24">
      <t>ゴゴ</t>
    </rPh>
    <rPh sb="25" eb="26">
      <t>ジ</t>
    </rPh>
    <rPh sb="28" eb="29">
      <t>フン</t>
    </rPh>
    <rPh sb="43" eb="45">
      <t>イガイ</t>
    </rPh>
    <rPh sb="46" eb="48">
      <t>ジカン</t>
    </rPh>
    <rPh sb="49" eb="51">
      <t>キボウ</t>
    </rPh>
    <rPh sb="53" eb="55">
      <t>バアイ</t>
    </rPh>
    <rPh sb="57" eb="59">
      <t>ソウダン</t>
    </rPh>
    <phoneticPr fontId="1"/>
  </si>
  <si>
    <t>【ニジマスつかみ（270円）】</t>
    <rPh sb="12" eb="13">
      <t>エン</t>
    </rPh>
    <phoneticPr fontId="1"/>
  </si>
  <si>
    <t>【イワナつかみ（320円）】</t>
    <rPh sb="11" eb="12">
      <t>エン</t>
    </rPh>
    <phoneticPr fontId="1"/>
  </si>
  <si>
    <t>荷物車両</t>
    <rPh sb="0" eb="4">
      <t>ニモツシャリョウ</t>
    </rPh>
    <phoneticPr fontId="1"/>
  </si>
  <si>
    <t>有（</t>
    <rPh sb="0" eb="1">
      <t>ア</t>
    </rPh>
    <phoneticPr fontId="1"/>
  </si>
  <si>
    <t>（☂</t>
    <phoneticPr fontId="1"/>
  </si>
  <si>
    <t>※ 荷物車両のカードを持っている車（各団体1枚）のみ進入可能です。雨天時のバスを除く。</t>
    <rPh sb="33" eb="35">
      <t>ウテン</t>
    </rPh>
    <rPh sb="35" eb="41">
      <t>ジノバスヲノゾ</t>
    </rPh>
    <phoneticPr fontId="1"/>
  </si>
  <si>
    <t>※ ミニろうそくは1本10円になります。</t>
    <rPh sb="10" eb="11">
      <t>ホン</t>
    </rPh>
    <rPh sb="13" eb="14">
      <t>エン</t>
    </rPh>
    <phoneticPr fontId="1"/>
  </si>
  <si>
    <t>ポケットWi-Fi(無料)の利用</t>
    <rPh sb="10" eb="12">
      <t>ムリョウ</t>
    </rPh>
    <rPh sb="14" eb="16">
      <t>リヨウ</t>
    </rPh>
    <phoneticPr fontId="1"/>
  </si>
  <si>
    <t xml:space="preserve">※　夜は水をかけて消火してください。翌日の午前5時以降に灰捨て場に灰などを捨ててください。 </t>
    <rPh sb="10" eb="11">
      <t>ヒ</t>
    </rPh>
    <phoneticPr fontId="1"/>
  </si>
  <si>
    <t>:</t>
    <phoneticPr fontId="1"/>
  </si>
  <si>
    <t>:</t>
  </si>
  <si>
    <t>（別紙2）</t>
    <rPh sb="1" eb="3">
      <t>ベッシ</t>
    </rPh>
    <phoneticPr fontId="2"/>
  </si>
  <si>
    <t xml:space="preserve"> 3　活動詳細                       　　</t>
    <rPh sb="5" eb="7">
      <t>ショウサイ</t>
    </rPh>
    <phoneticPr fontId="1"/>
  </si>
  <si>
    <t>別紙2</t>
    <rPh sb="0" eb="2">
      <t>ベッシ</t>
    </rPh>
    <phoneticPr fontId="1"/>
  </si>
  <si>
    <t>（</t>
    <phoneticPr fontId="37"/>
  </si>
  <si>
    <t>）年</t>
    <rPh sb="1" eb="2">
      <t>ネン</t>
    </rPh>
    <phoneticPr fontId="37"/>
  </si>
  <si>
    <t>学級数（</t>
    <rPh sb="0" eb="3">
      <t>ガッキュウスウ</t>
    </rPh>
    <phoneticPr fontId="37"/>
  </si>
  <si>
    <t>）</t>
    <phoneticPr fontId="37"/>
  </si>
  <si>
    <t>携帯番号</t>
    <rPh sb="0" eb="4">
      <t>ケイタイバンゴウ</t>
    </rPh>
    <phoneticPr fontId="37"/>
  </si>
  <si>
    <t>～</t>
    <phoneticPr fontId="37"/>
  </si>
  <si>
    <t>荷物車両</t>
    <rPh sb="0" eb="4">
      <t>ニモツシャリョウ</t>
    </rPh>
    <phoneticPr fontId="37"/>
  </si>
  <si>
    <t>無</t>
    <rPh sb="0" eb="1">
      <t>ナシ</t>
    </rPh>
    <phoneticPr fontId="37"/>
  </si>
  <si>
    <t>有</t>
    <rPh sb="0" eb="1">
      <t>ア</t>
    </rPh>
    <phoneticPr fontId="37"/>
  </si>
  <si>
    <t>：</t>
    <phoneticPr fontId="37"/>
  </si>
  <si>
    <t>頃</t>
    <rPh sb="0" eb="1">
      <t>ゴロ</t>
    </rPh>
    <phoneticPr fontId="37"/>
  </si>
  <si>
    <t>（☂</t>
    <phoneticPr fontId="37"/>
  </si>
  <si>
    <t>頃）</t>
    <rPh sb="0" eb="1">
      <t>ゴロ</t>
    </rPh>
    <phoneticPr fontId="37"/>
  </si>
  <si>
    <t>※ 荷物車両のカードを持っている車（各団体1枚）のみ進入可能です。雨天時のバスを除く。</t>
    <rPh sb="33" eb="35">
      <t>ウテン</t>
    </rPh>
    <rPh sb="35" eb="41">
      <t>ジノバスヲノゾ</t>
    </rPh>
    <phoneticPr fontId="37"/>
  </si>
  <si>
    <t>ベッドメイクの説明</t>
    <rPh sb="7" eb="9">
      <t>セツメイ</t>
    </rPh>
    <phoneticPr fontId="37"/>
  </si>
  <si>
    <t>有（</t>
    <rPh sb="0" eb="1">
      <t>ア</t>
    </rPh>
    <phoneticPr fontId="37"/>
  </si>
  <si>
    <t>入所時</t>
    <rPh sb="0" eb="3">
      <t>ニュウショジ</t>
    </rPh>
    <phoneticPr fontId="37"/>
  </si>
  <si>
    <t>夕べのつどい</t>
    <rPh sb="0" eb="1">
      <t>ユウ</t>
    </rPh>
    <phoneticPr fontId="37"/>
  </si>
  <si>
    <t>ポケットWi-Fi(無料)の利用</t>
    <rPh sb="10" eb="12">
      <t>ムリョウ</t>
    </rPh>
    <rPh sb="14" eb="16">
      <t>リヨウ</t>
    </rPh>
    <phoneticPr fontId="37"/>
  </si>
  <si>
    <r>
      <t>該当する箇所に</t>
    </r>
    <r>
      <rPr>
        <sz val="10"/>
        <rFont val="Segoe UI Symbol"/>
        <family val="2"/>
      </rPr>
      <t>☑</t>
    </r>
    <r>
      <rPr>
        <sz val="10"/>
        <rFont val="BIZ UD明朝 Medium"/>
        <family val="1"/>
        <charset val="128"/>
      </rPr>
      <t>を入れ、活動の詳細を入力してください。</t>
    </r>
    <rPh sb="4" eb="6">
      <t>カショ</t>
    </rPh>
    <rPh sb="9" eb="10">
      <t>イ</t>
    </rPh>
    <rPh sb="12" eb="14">
      <t>カツドウ</t>
    </rPh>
    <rPh sb="15" eb="17">
      <t>ショウサイ</t>
    </rPh>
    <rPh sb="18" eb="20">
      <t>ニュウリョク</t>
    </rPh>
    <phoneticPr fontId="37"/>
  </si>
  <si>
    <t>【登山活動】</t>
    <rPh sb="1" eb="5">
      <t>トザンカツドウ</t>
    </rPh>
    <phoneticPr fontId="37"/>
  </si>
  <si>
    <t>実施日時</t>
    <rPh sb="0" eb="3">
      <t>ジッシビ</t>
    </rPh>
    <rPh sb="3" eb="4">
      <t>ジ</t>
    </rPh>
    <phoneticPr fontId="37"/>
  </si>
  <si>
    <t>緊急車両</t>
    <rPh sb="0" eb="4">
      <t>キンキュウシャリョウ</t>
    </rPh>
    <phoneticPr fontId="37"/>
  </si>
  <si>
    <t>自然の家への立ち寄り</t>
    <rPh sb="0" eb="2">
      <t>シゼン</t>
    </rPh>
    <rPh sb="3" eb="4">
      <t>イエ</t>
    </rPh>
    <rPh sb="6" eb="7">
      <t>タ</t>
    </rPh>
    <rPh sb="8" eb="9">
      <t>ヨ</t>
    </rPh>
    <phoneticPr fontId="37"/>
  </si>
  <si>
    <t>来所予定者</t>
    <rPh sb="0" eb="1">
      <t>ライ</t>
    </rPh>
    <rPh sb="1" eb="2">
      <t>ショ</t>
    </rPh>
    <rPh sb="2" eb="4">
      <t>ヨテイ</t>
    </rPh>
    <rPh sb="4" eb="5">
      <t>シャ</t>
    </rPh>
    <phoneticPr fontId="37"/>
  </si>
  <si>
    <t>トランシーバーの使用希望台数</t>
    <rPh sb="8" eb="14">
      <t>シヨウキボウダイスウ</t>
    </rPh>
    <phoneticPr fontId="37"/>
  </si>
  <si>
    <t>台</t>
    <rPh sb="0" eb="1">
      <t>ダイ</t>
    </rPh>
    <phoneticPr fontId="37"/>
  </si>
  <si>
    <t>方面</t>
    <rPh sb="0" eb="2">
      <t>ホウメン</t>
    </rPh>
    <phoneticPr fontId="37"/>
  </si>
  <si>
    <t>刈田・熊野方面</t>
    <rPh sb="0" eb="2">
      <t>カッタ</t>
    </rPh>
    <rPh sb="3" eb="5">
      <t>クマノ</t>
    </rPh>
    <rPh sb="5" eb="7">
      <t>ホウメン</t>
    </rPh>
    <phoneticPr fontId="37"/>
  </si>
  <si>
    <t>南蔵王方面</t>
    <rPh sb="0" eb="5">
      <t>ミナミザオウホウメン</t>
    </rPh>
    <phoneticPr fontId="37"/>
  </si>
  <si>
    <t>北蔵王方面</t>
    <rPh sb="0" eb="5">
      <t>キタザオウホウメン</t>
    </rPh>
    <phoneticPr fontId="37"/>
  </si>
  <si>
    <t>聖山平</t>
    <rPh sb="0" eb="2">
      <t>ヒジリヤマ</t>
    </rPh>
    <rPh sb="2" eb="3">
      <t>ダイラ</t>
    </rPh>
    <phoneticPr fontId="37"/>
  </si>
  <si>
    <t>舟石・三階滝方面</t>
    <rPh sb="0" eb="2">
      <t>フナイシ</t>
    </rPh>
    <rPh sb="3" eb="6">
      <t>サンカイタキ</t>
    </rPh>
    <rPh sb="6" eb="8">
      <t>ホウメン</t>
    </rPh>
    <phoneticPr fontId="37"/>
  </si>
  <si>
    <t>後烏帽子岳・前烏帽子岳</t>
    <rPh sb="0" eb="4">
      <t>ウシロエボシ</t>
    </rPh>
    <rPh sb="4" eb="5">
      <t>ダケ</t>
    </rPh>
    <rPh sb="6" eb="10">
      <t>マエエボシ</t>
    </rPh>
    <rPh sb="10" eb="11">
      <t>ダケ</t>
    </rPh>
    <phoneticPr fontId="37"/>
  </si>
  <si>
    <t>石子遊歩道・千年杉</t>
    <rPh sb="0" eb="2">
      <t>イシコ</t>
    </rPh>
    <rPh sb="2" eb="5">
      <t>ユウホドウ</t>
    </rPh>
    <rPh sb="6" eb="9">
      <t>センネンスギ</t>
    </rPh>
    <phoneticPr fontId="37"/>
  </si>
  <si>
    <t>狐ヶ森・ハートランド</t>
    <rPh sb="0" eb="1">
      <t>キツネ</t>
    </rPh>
    <rPh sb="2" eb="3">
      <t>モリ</t>
    </rPh>
    <phoneticPr fontId="37"/>
  </si>
  <si>
    <t>遠刈田温泉散策</t>
    <rPh sb="0" eb="7">
      <t>トオガッタオンセンサンサク</t>
    </rPh>
    <phoneticPr fontId="37"/>
  </si>
  <si>
    <t>宮城オルレ 蔵王・遠刈田温泉コース</t>
    <rPh sb="0" eb="2">
      <t>ミヤギ</t>
    </rPh>
    <rPh sb="6" eb="8">
      <t>ザオウ</t>
    </rPh>
    <rPh sb="9" eb="14">
      <t>トオガッタオンセン</t>
    </rPh>
    <phoneticPr fontId="37"/>
  </si>
  <si>
    <t>野鳥の森トレッキング</t>
    <rPh sb="0" eb="2">
      <t>ヤチョウ</t>
    </rPh>
    <rPh sb="3" eb="4">
      <t>モリ</t>
    </rPh>
    <phoneticPr fontId="37"/>
  </si>
  <si>
    <t>沢登り・その他（</t>
    <rPh sb="0" eb="2">
      <t>サワノボ</t>
    </rPh>
    <rPh sb="6" eb="7">
      <t>タ</t>
    </rPh>
    <phoneticPr fontId="37"/>
  </si>
  <si>
    <t>出発地</t>
    <rPh sb="0" eb="3">
      <t>シュッパツチ</t>
    </rPh>
    <phoneticPr fontId="37"/>
  </si>
  <si>
    <t>到着地</t>
    <rPh sb="0" eb="3">
      <t>トウチャクチ</t>
    </rPh>
    <phoneticPr fontId="37"/>
  </si>
  <si>
    <t>ガイド</t>
    <phoneticPr fontId="37"/>
  </si>
  <si>
    <t>自然の家に依頼</t>
    <rPh sb="0" eb="2">
      <t>シゼン</t>
    </rPh>
    <rPh sb="3" eb="4">
      <t>イエ</t>
    </rPh>
    <rPh sb="5" eb="7">
      <t>イライ</t>
    </rPh>
    <phoneticPr fontId="37"/>
  </si>
  <si>
    <t>団体等で依頼</t>
    <rPh sb="0" eb="3">
      <t>ダンタイトウ</t>
    </rPh>
    <rPh sb="4" eb="6">
      <t>イライ</t>
    </rPh>
    <phoneticPr fontId="37"/>
  </si>
  <si>
    <t>参加者に有資格者有り</t>
    <rPh sb="0" eb="3">
      <t>サンカシャ</t>
    </rPh>
    <rPh sb="4" eb="8">
      <t>ユウシカクシャ</t>
    </rPh>
    <rPh sb="8" eb="9">
      <t>ア</t>
    </rPh>
    <phoneticPr fontId="37"/>
  </si>
  <si>
    <t>なし</t>
    <phoneticPr fontId="37"/>
  </si>
  <si>
    <t>ゴンドラ</t>
    <phoneticPr fontId="37"/>
  </si>
  <si>
    <t>上り</t>
    <rPh sb="0" eb="1">
      <t>ノボ</t>
    </rPh>
    <phoneticPr fontId="37"/>
  </si>
  <si>
    <t>人</t>
    <rPh sb="0" eb="1">
      <t>ヒト</t>
    </rPh>
    <phoneticPr fontId="37"/>
  </si>
  <si>
    <t>乗車予定時刻</t>
    <rPh sb="0" eb="6">
      <t>ジョウシャヨテイジコク</t>
    </rPh>
    <phoneticPr fontId="37"/>
  </si>
  <si>
    <t>下り</t>
    <rPh sb="0" eb="1">
      <t>クダ</t>
    </rPh>
    <phoneticPr fontId="37"/>
  </si>
  <si>
    <t>※後烏帽子岳に登る団体のみ</t>
  </si>
  <si>
    <t>備考</t>
    <rPh sb="0" eb="2">
      <t>ビコウ</t>
    </rPh>
    <phoneticPr fontId="37"/>
  </si>
  <si>
    <t>【キャンプファイヤー】</t>
    <phoneticPr fontId="37"/>
  </si>
  <si>
    <t>場所</t>
    <rPh sb="0" eb="2">
      <t>バショ</t>
    </rPh>
    <phoneticPr fontId="37"/>
  </si>
  <si>
    <t>第1CF場</t>
    <rPh sb="0" eb="1">
      <t>ダイ</t>
    </rPh>
    <rPh sb="4" eb="5">
      <t>ジョウ</t>
    </rPh>
    <phoneticPr fontId="37"/>
  </si>
  <si>
    <t>第2CF場</t>
    <rPh sb="0" eb="1">
      <t>ダイ</t>
    </rPh>
    <rPh sb="4" eb="5">
      <t>ジョウ</t>
    </rPh>
    <phoneticPr fontId="37"/>
  </si>
  <si>
    <t>第3CF場</t>
    <rPh sb="0" eb="1">
      <t>ダイ</t>
    </rPh>
    <rPh sb="4" eb="5">
      <t>ジョウ</t>
    </rPh>
    <phoneticPr fontId="37"/>
  </si>
  <si>
    <t>第4CF場</t>
    <rPh sb="0" eb="1">
      <t>ダイ</t>
    </rPh>
    <rPh sb="4" eb="5">
      <t>ジョウ</t>
    </rPh>
    <phoneticPr fontId="37"/>
  </si>
  <si>
    <t>井桁準備</t>
    <rPh sb="0" eb="4">
      <t>イゲタジュンビ</t>
    </rPh>
    <phoneticPr fontId="37"/>
  </si>
  <si>
    <t>担当</t>
    <rPh sb="0" eb="2">
      <t>タントウ</t>
    </rPh>
    <phoneticPr fontId="37"/>
  </si>
  <si>
    <t>※ 団体で準備していただきます。</t>
    <rPh sb="2" eb="4">
      <t>ダンタイ</t>
    </rPh>
    <rPh sb="5" eb="7">
      <t>ジュンビ</t>
    </rPh>
    <phoneticPr fontId="37"/>
  </si>
  <si>
    <t>放送機材</t>
    <rPh sb="0" eb="4">
      <t>ホウソウキザイ</t>
    </rPh>
    <phoneticPr fontId="37"/>
  </si>
  <si>
    <t>持参</t>
    <rPh sb="0" eb="2">
      <t>ジサン</t>
    </rPh>
    <phoneticPr fontId="37"/>
  </si>
  <si>
    <t>自然の家のものを使用　⇒　</t>
    <rPh sb="0" eb="2">
      <t>シゼン</t>
    </rPh>
    <rPh sb="3" eb="4">
      <t>イエ</t>
    </rPh>
    <rPh sb="8" eb="10">
      <t>シヨウ</t>
    </rPh>
    <phoneticPr fontId="37"/>
  </si>
  <si>
    <t>Bluetoothスピーカーを使用。　</t>
    <rPh sb="15" eb="17">
      <t>シヨウ</t>
    </rPh>
    <phoneticPr fontId="37"/>
  </si>
  <si>
    <t>衣装</t>
    <rPh sb="0" eb="2">
      <t>イショウ</t>
    </rPh>
    <phoneticPr fontId="37"/>
  </si>
  <si>
    <t>自然の家のものを使用　</t>
    <rPh sb="0" eb="2">
      <t>シゼン</t>
    </rPh>
    <rPh sb="3" eb="4">
      <t>イエ</t>
    </rPh>
    <rPh sb="8" eb="10">
      <t>シヨウ</t>
    </rPh>
    <phoneticPr fontId="37"/>
  </si>
  <si>
    <t>使用しない</t>
    <rPh sb="0" eb="2">
      <t>シヨウ</t>
    </rPh>
    <phoneticPr fontId="37"/>
  </si>
  <si>
    <t>※ トーチは団体で準備していただきます。</t>
    <rPh sb="6" eb="8">
      <t>ダンタイ</t>
    </rPh>
    <rPh sb="9" eb="11">
      <t>ジュンビ</t>
    </rPh>
    <phoneticPr fontId="37"/>
  </si>
  <si>
    <t>片付け</t>
    <rPh sb="0" eb="2">
      <t>カタヅ</t>
    </rPh>
    <phoneticPr fontId="37"/>
  </si>
  <si>
    <t>【キャンドルファイヤー】</t>
    <phoneticPr fontId="37"/>
  </si>
  <si>
    <t>雨プロとして実施</t>
    <rPh sb="0" eb="1">
      <t>アメ</t>
    </rPh>
    <rPh sb="6" eb="8">
      <t>ジッシ</t>
    </rPh>
    <phoneticPr fontId="37"/>
  </si>
  <si>
    <t>体育館</t>
    <rPh sb="0" eb="3">
      <t>タイイクカン</t>
    </rPh>
    <phoneticPr fontId="37"/>
  </si>
  <si>
    <t>中央ホール</t>
    <rPh sb="0" eb="2">
      <t>チュウオウ</t>
    </rPh>
    <phoneticPr fontId="37"/>
  </si>
  <si>
    <t>オリエンテーション室</t>
    <rPh sb="9" eb="10">
      <t>シツ</t>
    </rPh>
    <phoneticPr fontId="37"/>
  </si>
  <si>
    <t>燭台準備</t>
    <rPh sb="0" eb="2">
      <t>ショクダイ</t>
    </rPh>
    <rPh sb="2" eb="4">
      <t>ジュンビ</t>
    </rPh>
    <phoneticPr fontId="37"/>
  </si>
  <si>
    <t>ミニろうそく</t>
    <phoneticPr fontId="37"/>
  </si>
  <si>
    <t>自然の家から購入（</t>
    <rPh sb="0" eb="2">
      <t>シゼン</t>
    </rPh>
    <rPh sb="3" eb="4">
      <t>イエ</t>
    </rPh>
    <rPh sb="6" eb="8">
      <t>コウニュウ</t>
    </rPh>
    <phoneticPr fontId="37"/>
  </si>
  <si>
    <t>本）</t>
    <rPh sb="0" eb="1">
      <t>ホン</t>
    </rPh>
    <phoneticPr fontId="37"/>
  </si>
  <si>
    <t>※ ミニろうそくは1本10円になります。</t>
    <rPh sb="10" eb="11">
      <t>ホン</t>
    </rPh>
    <rPh sb="13" eb="14">
      <t>エン</t>
    </rPh>
    <phoneticPr fontId="37"/>
  </si>
  <si>
    <t>※　ろうそくを燭台から外してバケツに入れ、燭台とブルーシートを元の場所に片付けてください。</t>
    <rPh sb="7" eb="9">
      <t>ショクダイ</t>
    </rPh>
    <rPh sb="11" eb="12">
      <t>ハズ</t>
    </rPh>
    <rPh sb="18" eb="19">
      <t>イ</t>
    </rPh>
    <rPh sb="21" eb="23">
      <t>ショクダイ</t>
    </rPh>
    <rPh sb="31" eb="32">
      <t>モト</t>
    </rPh>
    <rPh sb="33" eb="35">
      <t>バショ</t>
    </rPh>
    <rPh sb="36" eb="38">
      <t>カタヅ</t>
    </rPh>
    <phoneticPr fontId="37"/>
  </si>
  <si>
    <t>【ナイトハイキング】</t>
    <phoneticPr fontId="37"/>
  </si>
  <si>
    <t>【肝試し】</t>
    <rPh sb="1" eb="3">
      <t>キモダメ</t>
    </rPh>
    <phoneticPr fontId="37"/>
  </si>
  <si>
    <t>グループ数</t>
    <rPh sb="4" eb="5">
      <t>スウ</t>
    </rPh>
    <phoneticPr fontId="37"/>
  </si>
  <si>
    <t>G</t>
    <phoneticPr fontId="37"/>
  </si>
  <si>
    <t>コース</t>
    <phoneticPr fontId="37"/>
  </si>
  <si>
    <t>【創作活動①】</t>
    <rPh sb="1" eb="5">
      <t>ソウサクカツドウ</t>
    </rPh>
    <phoneticPr fontId="37"/>
  </si>
  <si>
    <t>内容</t>
    <rPh sb="0" eb="2">
      <t>ナイヨウ</t>
    </rPh>
    <phoneticPr fontId="37"/>
  </si>
  <si>
    <t>こけしの絵付け（</t>
    <rPh sb="4" eb="6">
      <t>エツ</t>
    </rPh>
    <phoneticPr fontId="37"/>
  </si>
  <si>
    <t>個）</t>
    <rPh sb="0" eb="1">
      <t>コ</t>
    </rPh>
    <phoneticPr fontId="37"/>
  </si>
  <si>
    <t>焼き杉（</t>
    <rPh sb="0" eb="1">
      <t>ヤ</t>
    </rPh>
    <rPh sb="2" eb="3">
      <t>スギ</t>
    </rPh>
    <phoneticPr fontId="37"/>
  </si>
  <si>
    <t>輪切りの壁かけ（</t>
    <rPh sb="0" eb="2">
      <t>ワギ</t>
    </rPh>
    <rPh sb="4" eb="5">
      <t>カベ</t>
    </rPh>
    <phoneticPr fontId="37"/>
  </si>
  <si>
    <t>白木の和こま（</t>
    <rPh sb="0" eb="2">
      <t>シラキ</t>
    </rPh>
    <rPh sb="3" eb="4">
      <t>ワ</t>
    </rPh>
    <phoneticPr fontId="37"/>
  </si>
  <si>
    <t>マイスプーン（</t>
    <phoneticPr fontId="37"/>
  </si>
  <si>
    <t>個）・マイフォーク（</t>
    <rPh sb="0" eb="1">
      <t>コ</t>
    </rPh>
    <phoneticPr fontId="37"/>
  </si>
  <si>
    <t>【創作活動②】</t>
    <rPh sb="1" eb="5">
      <t>ソウサクカツドウ</t>
    </rPh>
    <phoneticPr fontId="37"/>
  </si>
  <si>
    <t>【野外ゲーム等①】</t>
    <rPh sb="1" eb="3">
      <t>ヤガイ</t>
    </rPh>
    <rPh sb="6" eb="7">
      <t>トウ</t>
    </rPh>
    <phoneticPr fontId="37"/>
  </si>
  <si>
    <t>スコアオリエンテーリング（　</t>
    <phoneticPr fontId="37"/>
  </si>
  <si>
    <t>ショート1ｈ・</t>
    <phoneticPr fontId="37"/>
  </si>
  <si>
    <t>ロング2ｈ）</t>
    <phoneticPr fontId="37"/>
  </si>
  <si>
    <t>グリーンアドベンチャー</t>
    <phoneticPr fontId="37"/>
  </si>
  <si>
    <t>ネイチャーゲーム</t>
    <phoneticPr fontId="37"/>
  </si>
  <si>
    <t>冒険ゲーム（</t>
    <rPh sb="0" eb="2">
      <t>ボウケン</t>
    </rPh>
    <phoneticPr fontId="37"/>
  </si>
  <si>
    <t>草原コース1ｈ・</t>
    <rPh sb="0" eb="2">
      <t>ソウゲン</t>
    </rPh>
    <phoneticPr fontId="37"/>
  </si>
  <si>
    <t>森林コース2ｈ）</t>
    <rPh sb="0" eb="2">
      <t>シンリン</t>
    </rPh>
    <phoneticPr fontId="37"/>
  </si>
  <si>
    <t>館内探検ゲーム</t>
    <rPh sb="0" eb="4">
      <t>カンナイタンケン</t>
    </rPh>
    <phoneticPr fontId="37"/>
  </si>
  <si>
    <t>【野外ゲーム等②】</t>
    <rPh sb="1" eb="3">
      <t>ヤガイ</t>
    </rPh>
    <rPh sb="6" eb="7">
      <t>トウ</t>
    </rPh>
    <phoneticPr fontId="37"/>
  </si>
  <si>
    <t>【ニジマスつかみ（270円）】</t>
    <rPh sb="12" eb="13">
      <t>エン</t>
    </rPh>
    <phoneticPr fontId="37"/>
  </si>
  <si>
    <t>【イワナつかみ（320円）】</t>
    <rPh sb="11" eb="12">
      <t>エン</t>
    </rPh>
    <phoneticPr fontId="37"/>
  </si>
  <si>
    <t>注文数計</t>
    <rPh sb="0" eb="3">
      <t>チュウモンスウ</t>
    </rPh>
    <rPh sb="3" eb="4">
      <t>ケイ</t>
    </rPh>
    <phoneticPr fontId="37"/>
  </si>
  <si>
    <t>匹</t>
    <rPh sb="0" eb="1">
      <t>ヒキ</t>
    </rPh>
    <phoneticPr fontId="37"/>
  </si>
  <si>
    <t>午前①</t>
    <rPh sb="0" eb="2">
      <t>ゴゼン</t>
    </rPh>
    <phoneticPr fontId="37"/>
  </si>
  <si>
    <t>注文数</t>
    <rPh sb="0" eb="3">
      <t>チュウモンスウ</t>
    </rPh>
    <phoneticPr fontId="37"/>
  </si>
  <si>
    <t>午前②</t>
    <rPh sb="0" eb="2">
      <t>ゴゼン</t>
    </rPh>
    <phoneticPr fontId="37"/>
  </si>
  <si>
    <t>※ 活動開始は午前9時15分～10時30分、午後1時15分～14:00になります。それ以外の時間を希望する場合はご相談ください。</t>
    <rPh sb="2" eb="6">
      <t>カツドウカイシ</t>
    </rPh>
    <rPh sb="7" eb="9">
      <t>ゴゼン</t>
    </rPh>
    <rPh sb="10" eb="11">
      <t>ジ</t>
    </rPh>
    <rPh sb="13" eb="14">
      <t>フン</t>
    </rPh>
    <rPh sb="17" eb="18">
      <t>ジ</t>
    </rPh>
    <rPh sb="20" eb="21">
      <t>フン</t>
    </rPh>
    <rPh sb="22" eb="24">
      <t>ゴゴ</t>
    </rPh>
    <rPh sb="25" eb="26">
      <t>ジ</t>
    </rPh>
    <rPh sb="28" eb="29">
      <t>フン</t>
    </rPh>
    <rPh sb="43" eb="45">
      <t>イガイ</t>
    </rPh>
    <rPh sb="46" eb="48">
      <t>ジカン</t>
    </rPh>
    <rPh sb="49" eb="51">
      <t>キボウ</t>
    </rPh>
    <rPh sb="53" eb="55">
      <t>バアイ</t>
    </rPh>
    <rPh sb="57" eb="59">
      <t>ソウダン</t>
    </rPh>
    <phoneticPr fontId="37"/>
  </si>
  <si>
    <t>午後①</t>
    <rPh sb="0" eb="2">
      <t>ゴゴ</t>
    </rPh>
    <phoneticPr fontId="37"/>
  </si>
  <si>
    <t>午後②</t>
    <rPh sb="0" eb="2">
      <t>ゴゴ</t>
    </rPh>
    <phoneticPr fontId="37"/>
  </si>
  <si>
    <t>11:.30</t>
    <phoneticPr fontId="37"/>
  </si>
  <si>
    <t>宿舎</t>
  </si>
  <si>
    <t>○○町立○○小学校</t>
    <rPh sb="2" eb="4">
      <t>チョウリツ</t>
    </rPh>
    <rPh sb="6" eb="9">
      <t>ショウガッコウ</t>
    </rPh>
    <phoneticPr fontId="37"/>
  </si>
  <si>
    <t>0224-××-××××</t>
    <phoneticPr fontId="37"/>
  </si>
  <si>
    <t>駒草　咲</t>
    <phoneticPr fontId="37"/>
  </si>
  <si>
    <t>○○-es@○○.town.ed.jp</t>
    <phoneticPr fontId="37"/>
  </si>
  <si>
    <t>080‐××××‐××××</t>
    <phoneticPr fontId="37"/>
  </si>
  <si>
    <t>自然の家</t>
    <rPh sb="0" eb="2">
      <t>シゼン</t>
    </rPh>
    <rPh sb="3" eb="4">
      <t>イエ</t>
    </rPh>
    <phoneticPr fontId="1"/>
  </si>
  <si>
    <t>雨天時は、蔵王古道を歩く予定。それも難しければ自然の家での活動に変更します。</t>
    <rPh sb="0" eb="3">
      <t>ウテンジ</t>
    </rPh>
    <rPh sb="5" eb="9">
      <t>ザオウコドウ</t>
    </rPh>
    <rPh sb="10" eb="11">
      <t>アル</t>
    </rPh>
    <rPh sb="12" eb="14">
      <t>ヨテイ</t>
    </rPh>
    <rPh sb="18" eb="19">
      <t>ムズカ</t>
    </rPh>
    <rPh sb="23" eb="25">
      <t>シゼン</t>
    </rPh>
    <rPh sb="26" eb="27">
      <t>イエ</t>
    </rPh>
    <rPh sb="29" eb="31">
      <t>カツドウ</t>
    </rPh>
    <rPh sb="32" eb="34">
      <t>ヘンコウ</t>
    </rPh>
    <phoneticPr fontId="1"/>
  </si>
  <si>
    <t>教頭　○○</t>
    <rPh sb="0" eb="2">
      <t>キョウトウ</t>
    </rPh>
    <phoneticPr fontId="1"/>
  </si>
  <si>
    <t xml:space="preserve">※　夜は水をかけて消火してください。翌日の午前5時以降に灰捨て場に灰などを捨ててください。 </t>
    <rPh sb="9" eb="11">
      <t>ショウカ</t>
    </rPh>
    <phoneticPr fontId="37"/>
  </si>
  <si>
    <r>
      <t>希望メニュー</t>
    </r>
    <r>
      <rPr>
        <sz val="10"/>
        <rFont val="Segoe UI Symbol"/>
        <family val="2"/>
      </rPr>
      <t>☐</t>
    </r>
    <r>
      <rPr>
        <sz val="10"/>
        <rFont val="BIZ UD明朝 Medium"/>
        <family val="1"/>
        <charset val="128"/>
      </rPr>
      <t>に</t>
    </r>
    <r>
      <rPr>
        <sz val="10"/>
        <rFont val="Segoe UI Symbol"/>
        <family val="2"/>
      </rPr>
      <t>✔</t>
    </r>
    <r>
      <rPr>
        <sz val="10"/>
        <rFont val="BIZ UD明朝 Medium"/>
        <family val="1"/>
        <charset val="128"/>
      </rPr>
      <t>を記入してください。
野外炊飯は（ 　）に利用の手引きP10、11にあるメニューを記入してください。</t>
    </r>
    <rPh sb="0" eb="2">
      <t>キボウ</t>
    </rPh>
    <rPh sb="10" eb="12">
      <t>キニュウ</t>
    </rPh>
    <rPh sb="30" eb="32">
      <t>リヨウ</t>
    </rPh>
    <rPh sb="33" eb="35">
      <t>テビ</t>
    </rPh>
    <phoneticPr fontId="3"/>
  </si>
  <si>
    <t>（ホットサンド）</t>
  </si>
  <si>
    <t>（カレー120）</t>
  </si>
  <si>
    <t>　　　※ことりはうすのWebページよりダウンロードしてご使用ください。</t>
    <rPh sb="28" eb="30">
      <t>シヨウ</t>
    </rPh>
    <phoneticPr fontId="1"/>
  </si>
  <si>
    <t>2泊</t>
  </si>
  <si>
    <t>10/9のみ宿泊</t>
    <rPh sb="6" eb="8">
      <t>シュクハク</t>
    </rPh>
    <phoneticPr fontId="1"/>
  </si>
  <si>
    <t>匹</t>
    <rPh sb="0" eb="1">
      <t>ヒキ</t>
    </rPh>
    <phoneticPr fontId="1"/>
  </si>
  <si>
    <t>注文数</t>
    <rPh sb="0" eb="3">
      <t>チュウモンスウ</t>
    </rPh>
    <phoneticPr fontId="1"/>
  </si>
  <si>
    <t>注文数計</t>
    <rPh sb="0" eb="3">
      <t>チュウモンスウ</t>
    </rPh>
    <rPh sb="3" eb="4">
      <t>ケイ</t>
    </rPh>
    <phoneticPr fontId="1"/>
  </si>
  <si>
    <t>月　　日（　　）</t>
    <rPh sb="0" eb="1">
      <t>ガツ</t>
    </rPh>
    <rPh sb="3" eb="4">
      <t>ニチ</t>
    </rPh>
    <phoneticPr fontId="1"/>
  </si>
  <si>
    <t>実施日時</t>
    <rPh sb="0" eb="3">
      <t>ジッシビ</t>
    </rPh>
    <rPh sb="3" eb="4">
      <t>ジ</t>
    </rPh>
    <phoneticPr fontId="1"/>
  </si>
  <si>
    <t>館内探検ゲーム</t>
    <rPh sb="0" eb="4">
      <t>カンナイタンケン</t>
    </rPh>
    <phoneticPr fontId="1"/>
  </si>
  <si>
    <t>森林コース2ｈ）</t>
    <rPh sb="0" eb="2">
      <t>シンリン</t>
    </rPh>
    <phoneticPr fontId="1"/>
  </si>
  <si>
    <t>草原コース1ｈ・</t>
    <rPh sb="0" eb="2">
      <t>ソウゲン</t>
    </rPh>
    <phoneticPr fontId="1"/>
  </si>
  <si>
    <t>冒険ゲーム（</t>
    <rPh sb="0" eb="2">
      <t>ボウケン</t>
    </rPh>
    <phoneticPr fontId="1"/>
  </si>
  <si>
    <t>ネイチャーゲーム</t>
    <phoneticPr fontId="1"/>
  </si>
  <si>
    <t>グリーンアドベンチャー</t>
    <phoneticPr fontId="1"/>
  </si>
  <si>
    <t>ロング2ｈ）</t>
    <phoneticPr fontId="1"/>
  </si>
  <si>
    <t>ショート1ｈ・</t>
    <phoneticPr fontId="1"/>
  </si>
  <si>
    <t>スコアオリエンテーリング（　</t>
    <phoneticPr fontId="1"/>
  </si>
  <si>
    <t>G</t>
    <phoneticPr fontId="1"/>
  </si>
  <si>
    <t>グループ数</t>
    <rPh sb="4" eb="5">
      <t>スウ</t>
    </rPh>
    <phoneticPr fontId="1"/>
  </si>
  <si>
    <t>雨プロとして実施</t>
    <rPh sb="0" eb="1">
      <t>アメ</t>
    </rPh>
    <rPh sb="6" eb="8">
      <t>ジッシ</t>
    </rPh>
    <phoneticPr fontId="1"/>
  </si>
  <si>
    <t>個）</t>
    <rPh sb="0" eb="1">
      <t>コ</t>
    </rPh>
    <phoneticPr fontId="1"/>
  </si>
  <si>
    <t>個）・マイフォーク（</t>
    <rPh sb="0" eb="1">
      <t>コ</t>
    </rPh>
    <phoneticPr fontId="1"/>
  </si>
  <si>
    <t>マイスプーン（</t>
    <phoneticPr fontId="1"/>
  </si>
  <si>
    <t>輪切りの壁かけ（</t>
    <rPh sb="0" eb="2">
      <t>ワギ</t>
    </rPh>
    <rPh sb="4" eb="5">
      <t>カベ</t>
    </rPh>
    <phoneticPr fontId="1"/>
  </si>
  <si>
    <t>焼き杉（</t>
    <rPh sb="0" eb="1">
      <t>ヤ</t>
    </rPh>
    <rPh sb="2" eb="3">
      <t>スギ</t>
    </rPh>
    <phoneticPr fontId="1"/>
  </si>
  <si>
    <t>こけしの絵付け（</t>
    <rPh sb="4" eb="6">
      <t>エツ</t>
    </rPh>
    <phoneticPr fontId="1"/>
  </si>
  <si>
    <t>※ 団体で準備していただきます。</t>
    <rPh sb="2" eb="4">
      <t>ダンタイ</t>
    </rPh>
    <rPh sb="5" eb="7">
      <t>ジュンビ</t>
    </rPh>
    <phoneticPr fontId="1"/>
  </si>
  <si>
    <t>担当</t>
    <rPh sb="0" eb="2">
      <t>タントウ</t>
    </rPh>
    <phoneticPr fontId="1"/>
  </si>
  <si>
    <t>Cコース</t>
    <phoneticPr fontId="1"/>
  </si>
  <si>
    <t>Bコース</t>
    <phoneticPr fontId="1"/>
  </si>
  <si>
    <t>Aコース</t>
    <phoneticPr fontId="1"/>
  </si>
  <si>
    <t>使用しない</t>
    <rPh sb="0" eb="2">
      <t>シヨウ</t>
    </rPh>
    <phoneticPr fontId="1"/>
  </si>
  <si>
    <t>本）</t>
    <rPh sb="0" eb="1">
      <t>ホン</t>
    </rPh>
    <phoneticPr fontId="1"/>
  </si>
  <si>
    <t>自然の家から購入（</t>
    <rPh sb="0" eb="2">
      <t>シゼン</t>
    </rPh>
    <rPh sb="3" eb="4">
      <t>イエ</t>
    </rPh>
    <rPh sb="6" eb="8">
      <t>コウニュウ</t>
    </rPh>
    <phoneticPr fontId="1"/>
  </si>
  <si>
    <t>持参</t>
    <rPh sb="0" eb="2">
      <t>ジサン</t>
    </rPh>
    <phoneticPr fontId="1"/>
  </si>
  <si>
    <t>自然の家のものを使用　</t>
    <rPh sb="0" eb="2">
      <t>シゼン</t>
    </rPh>
    <rPh sb="3" eb="4">
      <t>イエ</t>
    </rPh>
    <rPh sb="8" eb="10">
      <t>シヨウ</t>
    </rPh>
    <phoneticPr fontId="1"/>
  </si>
  <si>
    <t>Bluetoothスピーカーを使用。　</t>
    <rPh sb="15" eb="17">
      <t>シヨウ</t>
    </rPh>
    <phoneticPr fontId="1"/>
  </si>
  <si>
    <t>自然の家のものを使用　⇒　</t>
    <rPh sb="0" eb="2">
      <t>シゼン</t>
    </rPh>
    <rPh sb="3" eb="4">
      <t>イエ</t>
    </rPh>
    <rPh sb="8" eb="10">
      <t>シヨウ</t>
    </rPh>
    <phoneticPr fontId="1"/>
  </si>
  <si>
    <t>オリエンテーション室</t>
    <rPh sb="9" eb="10">
      <t>シツ</t>
    </rPh>
    <phoneticPr fontId="1"/>
  </si>
  <si>
    <t>中央ホール</t>
    <rPh sb="0" eb="2">
      <t>チュウオウ</t>
    </rPh>
    <phoneticPr fontId="1"/>
  </si>
  <si>
    <t>体育館</t>
    <rPh sb="0" eb="3">
      <t>タイイクカン</t>
    </rPh>
    <phoneticPr fontId="1"/>
  </si>
  <si>
    <t>第4CF場</t>
    <rPh sb="0" eb="1">
      <t>ダイ</t>
    </rPh>
    <rPh sb="4" eb="5">
      <t>ジョウ</t>
    </rPh>
    <phoneticPr fontId="1"/>
  </si>
  <si>
    <t>第3CF場</t>
    <rPh sb="0" eb="1">
      <t>ダイ</t>
    </rPh>
    <rPh sb="4" eb="5">
      <t>ジョウ</t>
    </rPh>
    <phoneticPr fontId="1"/>
  </si>
  <si>
    <t>第2CF場</t>
    <rPh sb="0" eb="1">
      <t>ダイ</t>
    </rPh>
    <rPh sb="4" eb="5">
      <t>ジョウ</t>
    </rPh>
    <phoneticPr fontId="1"/>
  </si>
  <si>
    <t>第1CF場</t>
    <rPh sb="0" eb="1">
      <t>ダイ</t>
    </rPh>
    <rPh sb="4" eb="5">
      <t>ジョウ</t>
    </rPh>
    <phoneticPr fontId="1"/>
  </si>
  <si>
    <t>乗車予定時刻</t>
    <rPh sb="0" eb="6">
      <t>ジョウシャヨテイジコク</t>
    </rPh>
    <phoneticPr fontId="1"/>
  </si>
  <si>
    <t>人</t>
    <rPh sb="0" eb="1">
      <t>ヒト</t>
    </rPh>
    <phoneticPr fontId="1"/>
  </si>
  <si>
    <t>下り</t>
    <rPh sb="0" eb="1">
      <t>クダ</t>
    </rPh>
    <phoneticPr fontId="1"/>
  </si>
  <si>
    <t>上り</t>
    <rPh sb="0" eb="1">
      <t>ノボ</t>
    </rPh>
    <phoneticPr fontId="1"/>
  </si>
  <si>
    <t>なし</t>
    <phoneticPr fontId="1"/>
  </si>
  <si>
    <t>参加者に有資格者有り</t>
    <rPh sb="0" eb="3">
      <t>サンカシャ</t>
    </rPh>
    <rPh sb="4" eb="8">
      <t>ユウシカクシャ</t>
    </rPh>
    <rPh sb="8" eb="9">
      <t>ア</t>
    </rPh>
    <phoneticPr fontId="1"/>
  </si>
  <si>
    <t>団体等で依頼</t>
    <rPh sb="0" eb="3">
      <t>ダンタイトウ</t>
    </rPh>
    <rPh sb="4" eb="6">
      <t>イライ</t>
    </rPh>
    <phoneticPr fontId="1"/>
  </si>
  <si>
    <t>自然の家に依頼</t>
    <rPh sb="0" eb="2">
      <t>シゼン</t>
    </rPh>
    <rPh sb="3" eb="4">
      <t>イエ</t>
    </rPh>
    <rPh sb="5" eb="7">
      <t>イライ</t>
    </rPh>
    <phoneticPr fontId="1"/>
  </si>
  <si>
    <t>沢登り・その他（</t>
    <rPh sb="0" eb="2">
      <t>サワノボ</t>
    </rPh>
    <rPh sb="6" eb="7">
      <t>タ</t>
    </rPh>
    <phoneticPr fontId="1"/>
  </si>
  <si>
    <t>宮城オルレ 蔵王・遠刈田温泉コース</t>
    <rPh sb="0" eb="2">
      <t>ミヤギ</t>
    </rPh>
    <rPh sb="6" eb="8">
      <t>ザオウ</t>
    </rPh>
    <rPh sb="9" eb="14">
      <t>トオガッタオンセン</t>
    </rPh>
    <phoneticPr fontId="1"/>
  </si>
  <si>
    <t>遠刈田温泉散策</t>
    <rPh sb="0" eb="7">
      <t>トオガッタオンセンサンサク</t>
    </rPh>
    <phoneticPr fontId="1"/>
  </si>
  <si>
    <t>狐ヶ森・ハートランド</t>
    <rPh sb="0" eb="1">
      <t>キツネ</t>
    </rPh>
    <rPh sb="2" eb="3">
      <t>モリ</t>
    </rPh>
    <phoneticPr fontId="1"/>
  </si>
  <si>
    <t>後烏帽子岳・前烏帽子岳</t>
    <rPh sb="0" eb="4">
      <t>ウシロエボシ</t>
    </rPh>
    <rPh sb="4" eb="5">
      <t>ダケ</t>
    </rPh>
    <rPh sb="6" eb="10">
      <t>マエエボシ</t>
    </rPh>
    <rPh sb="10" eb="11">
      <t>ダケ</t>
    </rPh>
    <phoneticPr fontId="1"/>
  </si>
  <si>
    <t>舟石・三階滝方面</t>
    <rPh sb="0" eb="2">
      <t>フナイシ</t>
    </rPh>
    <rPh sb="3" eb="6">
      <t>サンカイタキ</t>
    </rPh>
    <rPh sb="6" eb="8">
      <t>ホウメン</t>
    </rPh>
    <phoneticPr fontId="1"/>
  </si>
  <si>
    <t>聖山平</t>
    <rPh sb="0" eb="2">
      <t>ヒジリヤマ</t>
    </rPh>
    <rPh sb="2" eb="3">
      <t>ダイラ</t>
    </rPh>
    <phoneticPr fontId="1"/>
  </si>
  <si>
    <t>南蔵王方面</t>
    <rPh sb="0" eb="5">
      <t>ミナミザオウホウメン</t>
    </rPh>
    <phoneticPr fontId="1"/>
  </si>
  <si>
    <t>刈田・熊野方面</t>
    <rPh sb="0" eb="2">
      <t>カッタ</t>
    </rPh>
    <rPh sb="3" eb="5">
      <t>クマノ</t>
    </rPh>
    <rPh sb="5" eb="7">
      <t>ホウメン</t>
    </rPh>
    <phoneticPr fontId="1"/>
  </si>
  <si>
    <t>台</t>
    <rPh sb="0" eb="1">
      <t>ダイ</t>
    </rPh>
    <phoneticPr fontId="1"/>
  </si>
  <si>
    <t>トランシーバーの使用希望台数</t>
    <rPh sb="8" eb="14">
      <t>シヨウキボウダイスウ</t>
    </rPh>
    <phoneticPr fontId="1"/>
  </si>
  <si>
    <t>来所予定者</t>
    <rPh sb="0" eb="1">
      <t>ライ</t>
    </rPh>
    <rPh sb="1" eb="2">
      <t>ショ</t>
    </rPh>
    <rPh sb="2" eb="4">
      <t>ヨテイ</t>
    </rPh>
    <rPh sb="4" eb="5">
      <t>シャ</t>
    </rPh>
    <phoneticPr fontId="1"/>
  </si>
  <si>
    <t>自然の家への立ち寄り</t>
    <rPh sb="0" eb="2">
      <t>シゼン</t>
    </rPh>
    <rPh sb="3" eb="4">
      <t>イエ</t>
    </rPh>
    <rPh sb="6" eb="7">
      <t>タ</t>
    </rPh>
    <rPh sb="8" eb="9">
      <t>ヨ</t>
    </rPh>
    <phoneticPr fontId="1"/>
  </si>
  <si>
    <t>トランシーバーの使用希望台数</t>
    <phoneticPr fontId="1"/>
  </si>
  <si>
    <t>担当</t>
    <phoneticPr fontId="1"/>
  </si>
  <si>
    <t>※ アレルギー対応の追加はできません。</t>
    <rPh sb="7" eb="9">
      <t>タイオウ</t>
    </rPh>
    <rPh sb="10" eb="12">
      <t>ツイカ</t>
    </rPh>
    <phoneticPr fontId="1"/>
  </si>
  <si>
    <t>食事数の変更</t>
    <rPh sb="0" eb="3">
      <t>ショクジスウ</t>
    </rPh>
    <rPh sb="4" eb="6">
      <t>ヘンコウ</t>
    </rPh>
    <phoneticPr fontId="1"/>
  </si>
  <si>
    <t>※ 変更点を明確にして食事数確認票を再送してください。</t>
    <rPh sb="2" eb="5">
      <t>ヘンコウテン</t>
    </rPh>
    <rPh sb="6" eb="8">
      <t>メイカク</t>
    </rPh>
    <rPh sb="11" eb="13">
      <t>ショクジ</t>
    </rPh>
    <rPh sb="13" eb="14">
      <t>スウ</t>
    </rPh>
    <rPh sb="14" eb="16">
      <t>カクニン</t>
    </rPh>
    <rPh sb="16" eb="17">
      <t>ヒョウ</t>
    </rPh>
    <rPh sb="18" eb="20">
      <t>サイソウ</t>
    </rPh>
    <phoneticPr fontId="1"/>
  </si>
  <si>
    <t>□</t>
    <phoneticPr fontId="1"/>
  </si>
  <si>
    <t>※ この連絡後にスプレッドシートのロックを解除します。朱書きで訂正してください。</t>
    <rPh sb="4" eb="6">
      <t>レンラク</t>
    </rPh>
    <rPh sb="6" eb="7">
      <t>アト</t>
    </rPh>
    <rPh sb="21" eb="23">
      <t>カイジョ</t>
    </rPh>
    <rPh sb="27" eb="29">
      <t>シュガ</t>
    </rPh>
    <rPh sb="31" eb="33">
      <t>テイセイ</t>
    </rPh>
    <phoneticPr fontId="1"/>
  </si>
  <si>
    <t>P1</t>
    <phoneticPr fontId="1"/>
  </si>
  <si>
    <t>P2</t>
    <phoneticPr fontId="1"/>
  </si>
  <si>
    <t>（記入例）</t>
    <rPh sb="1" eb="4">
      <t>キニュウレイ</t>
    </rPh>
    <phoneticPr fontId="1"/>
  </si>
  <si>
    <t>P3</t>
    <phoneticPr fontId="1"/>
  </si>
  <si>
    <t>P4</t>
    <phoneticPr fontId="1"/>
  </si>
  <si>
    <t>P5</t>
    <phoneticPr fontId="1"/>
  </si>
  <si>
    <t>P6</t>
    <phoneticPr fontId="1"/>
  </si>
  <si>
    <t>P7</t>
    <phoneticPr fontId="1"/>
  </si>
  <si>
    <t>P8</t>
    <phoneticPr fontId="1"/>
  </si>
  <si>
    <t>(別紙3)</t>
    <rPh sb="1" eb="3">
      <t>ベッシ</t>
    </rPh>
    <phoneticPr fontId="3"/>
  </si>
  <si>
    <t>月　　日</t>
    <rPh sb="0" eb="1">
      <t>ガツ</t>
    </rPh>
    <rPh sb="3" eb="4">
      <t>ニチ</t>
    </rPh>
    <phoneticPr fontId="1"/>
  </si>
  <si>
    <t>　　　　月　　　日</t>
    <rPh sb="4" eb="5">
      <t>ガツ</t>
    </rPh>
    <rPh sb="8" eb="9">
      <t>ニチ</t>
    </rPh>
    <phoneticPr fontId="1"/>
  </si>
  <si>
    <t>月　　　日</t>
    <rPh sb="0" eb="1">
      <t>ガツ</t>
    </rPh>
    <rPh sb="4" eb="5">
      <t>ニチ</t>
    </rPh>
    <phoneticPr fontId="1"/>
  </si>
  <si>
    <t>(別紙3）</t>
    <rPh sb="1" eb="3">
      <t>ベッシ</t>
    </rPh>
    <phoneticPr fontId="3"/>
  </si>
  <si>
    <t>(別紙1-3)</t>
    <rPh sb="1" eb="3">
      <t>ベッシ</t>
    </rPh>
    <phoneticPr fontId="1"/>
  </si>
  <si>
    <t>(別紙1-2)</t>
    <rPh sb="1" eb="3">
      <t>ベッシ</t>
    </rPh>
    <phoneticPr fontId="1"/>
  </si>
  <si>
    <t>（別紙4）</t>
    <rPh sb="1" eb="3">
      <t>ベッシ</t>
    </rPh>
    <phoneticPr fontId="1"/>
  </si>
  <si>
    <t>(別紙1-1)</t>
    <rPh sb="1" eb="3">
      <t>ベッシ</t>
    </rPh>
    <phoneticPr fontId="1"/>
  </si>
  <si>
    <t>（別紙5）</t>
    <rPh sb="1" eb="3">
      <t>ベッシ</t>
    </rPh>
    <phoneticPr fontId="1"/>
  </si>
  <si>
    <t>別紙1－2（児童・生徒）</t>
    <rPh sb="0" eb="2">
      <t>ベッシ</t>
    </rPh>
    <phoneticPr fontId="1"/>
  </si>
  <si>
    <t>別紙1－3（家族利用）</t>
    <rPh sb="0" eb="2">
      <t>ベッシ</t>
    </rPh>
    <rPh sb="6" eb="8">
      <t>カゾク</t>
    </rPh>
    <rPh sb="8" eb="10">
      <t>リヨウ</t>
    </rPh>
    <phoneticPr fontId="1"/>
  </si>
  <si>
    <t>様式第1号</t>
    <phoneticPr fontId="1"/>
  </si>
  <si>
    <t>別紙1－1（指導・引率者、一般）</t>
    <rPh sb="0" eb="2">
      <t>ベッシ</t>
    </rPh>
    <phoneticPr fontId="1"/>
  </si>
  <si>
    <t>別紙3</t>
    <rPh sb="0" eb="2">
      <t>ベッシ</t>
    </rPh>
    <phoneticPr fontId="1"/>
  </si>
  <si>
    <t>別紙4</t>
    <phoneticPr fontId="1"/>
  </si>
  <si>
    <t>使 用 料 確 認 票</t>
    <rPh sb="0" eb="1">
      <t>シ</t>
    </rPh>
    <rPh sb="2" eb="3">
      <t>ヨウ</t>
    </rPh>
    <rPh sb="4" eb="5">
      <t>リョウ</t>
    </rPh>
    <rPh sb="6" eb="7">
      <t>アキラ</t>
    </rPh>
    <rPh sb="8" eb="9">
      <t>ニン</t>
    </rPh>
    <rPh sb="10" eb="11">
      <t>ヒョウ</t>
    </rPh>
    <phoneticPr fontId="3"/>
  </si>
  <si>
    <t>住所</t>
    <rPh sb="0" eb="2">
      <t>ジュウショ</t>
    </rPh>
    <phoneticPr fontId="3"/>
  </si>
  <si>
    <t>団体名及び代表者氏名</t>
    <rPh sb="0" eb="3">
      <t>ダンタイメイ</t>
    </rPh>
    <rPh sb="3" eb="4">
      <t>オヨ</t>
    </rPh>
    <rPh sb="5" eb="8">
      <t>ダイヒョウシャ</t>
    </rPh>
    <rPh sb="8" eb="10">
      <t>シメイ</t>
    </rPh>
    <phoneticPr fontId="3"/>
  </si>
  <si>
    <t>　※領収書宛先になります。</t>
    <rPh sb="2" eb="4">
      <t>リョウシュウ</t>
    </rPh>
    <rPh sb="4" eb="5">
      <t>ショ</t>
    </rPh>
    <rPh sb="5" eb="6">
      <t>ア</t>
    </rPh>
    <rPh sb="6" eb="7">
      <t>サキ</t>
    </rPh>
    <phoneticPr fontId="3"/>
  </si>
  <si>
    <t>電話番号</t>
    <rPh sb="0" eb="2">
      <t>デンワ</t>
    </rPh>
    <rPh sb="2" eb="4">
      <t>バンゴウ</t>
    </rPh>
    <phoneticPr fontId="3"/>
  </si>
  <si>
    <t>中学生及びこれに準ず者以下</t>
    <rPh sb="0" eb="3">
      <t>チュウガクセイ</t>
    </rPh>
    <rPh sb="3" eb="4">
      <t>オヨ</t>
    </rPh>
    <rPh sb="8" eb="9">
      <t>ジュン</t>
    </rPh>
    <rPh sb="10" eb="11">
      <t>モノ</t>
    </rPh>
    <rPh sb="11" eb="13">
      <t>イカ</t>
    </rPh>
    <phoneticPr fontId="3"/>
  </si>
  <si>
    <t>高校生及びこれに準ずる者</t>
    <rPh sb="0" eb="3">
      <t>コウコウセイ</t>
    </rPh>
    <rPh sb="3" eb="4">
      <t>オヨ</t>
    </rPh>
    <rPh sb="8" eb="9">
      <t>ジュン</t>
    </rPh>
    <rPh sb="11" eb="12">
      <t>モノ</t>
    </rPh>
    <phoneticPr fontId="3"/>
  </si>
  <si>
    <t>学習活動等の引率者</t>
    <rPh sb="0" eb="2">
      <t>ガクシュウ</t>
    </rPh>
    <rPh sb="2" eb="4">
      <t>カツドウ</t>
    </rPh>
    <rPh sb="4" eb="5">
      <t>トウ</t>
    </rPh>
    <rPh sb="6" eb="9">
      <t>インソツシャ</t>
    </rPh>
    <phoneticPr fontId="3"/>
  </si>
  <si>
    <t>一般（大学生を含む。）</t>
    <rPh sb="0" eb="2">
      <t>イッパン</t>
    </rPh>
    <rPh sb="3" eb="6">
      <t>ダイガクセイ</t>
    </rPh>
    <rPh sb="7" eb="8">
      <t>フク</t>
    </rPh>
    <phoneticPr fontId="3"/>
  </si>
  <si>
    <t>※使用料（所が記入します）</t>
    <rPh sb="1" eb="4">
      <t>シヨウリョウ</t>
    </rPh>
    <rPh sb="5" eb="6">
      <t>ショ</t>
    </rPh>
    <rPh sb="7" eb="9">
      <t>キニュウ</t>
    </rPh>
    <phoneticPr fontId="3"/>
  </si>
  <si>
    <t>宿泊室</t>
    <rPh sb="0" eb="3">
      <t>シュクハクシツ</t>
    </rPh>
    <phoneticPr fontId="3"/>
  </si>
  <si>
    <t>無料</t>
    <rPh sb="0" eb="2">
      <t>ムリョウ</t>
    </rPh>
    <phoneticPr fontId="3"/>
  </si>
  <si>
    <t>200円</t>
    <rPh sb="3" eb="4">
      <t>エン</t>
    </rPh>
    <phoneticPr fontId="3"/>
  </si>
  <si>
    <t>400円</t>
    <rPh sb="3" eb="4">
      <t>エン</t>
    </rPh>
    <phoneticPr fontId="3"/>
  </si>
  <si>
    <t>600円</t>
    <rPh sb="3" eb="4">
      <t>エン</t>
    </rPh>
    <phoneticPr fontId="3"/>
  </si>
  <si>
    <t>※1泊あたり</t>
    <rPh sb="2" eb="3">
      <t>ハク</t>
    </rPh>
    <phoneticPr fontId="3"/>
  </si>
  <si>
    <t>　　月　　　日</t>
    <rPh sb="2" eb="3">
      <t>ガツ</t>
    </rPh>
    <rPh sb="6" eb="7">
      <t>ニチ</t>
    </rPh>
    <phoneticPr fontId="3"/>
  </si>
  <si>
    <t>名</t>
    <rPh sb="0" eb="1">
      <t>メイ</t>
    </rPh>
    <phoneticPr fontId="3"/>
  </si>
  <si>
    <t>円</t>
    <rPh sb="0" eb="1">
      <t>エン</t>
    </rPh>
    <phoneticPr fontId="3"/>
  </si>
  <si>
    <t>100円</t>
    <rPh sb="3" eb="4">
      <t>エン</t>
    </rPh>
    <phoneticPr fontId="3"/>
  </si>
  <si>
    <t>山小屋</t>
    <rPh sb="0" eb="3">
      <t>ヤマゴヤ</t>
    </rPh>
    <phoneticPr fontId="3"/>
  </si>
  <si>
    <t>宿泊室等使用料　計①</t>
    <rPh sb="0" eb="2">
      <t>シュクハク</t>
    </rPh>
    <rPh sb="2" eb="3">
      <t>シツ</t>
    </rPh>
    <rPh sb="3" eb="4">
      <t>トウ</t>
    </rPh>
    <rPh sb="4" eb="7">
      <t>シヨウリョウ</t>
    </rPh>
    <rPh sb="8" eb="9">
      <t>ケイ</t>
    </rPh>
    <phoneticPr fontId="3"/>
  </si>
  <si>
    <t>使用時間</t>
    <rPh sb="0" eb="2">
      <t>シヨウ</t>
    </rPh>
    <rPh sb="2" eb="4">
      <t>ジカン</t>
    </rPh>
    <phoneticPr fontId="3"/>
  </si>
  <si>
    <t>　　　　時　　分から　　時　　分まで</t>
    <rPh sb="4" eb="5">
      <t>ジ</t>
    </rPh>
    <rPh sb="7" eb="8">
      <t>フン</t>
    </rPh>
    <rPh sb="12" eb="13">
      <t>ジ</t>
    </rPh>
    <rPh sb="15" eb="16">
      <t>フン</t>
    </rPh>
    <phoneticPr fontId="3"/>
  </si>
  <si>
    <t>体育館</t>
    <rPh sb="0" eb="3">
      <t>タイイクカン</t>
    </rPh>
    <phoneticPr fontId="3"/>
  </si>
  <si>
    <t>研修室等使用料　計②</t>
    <rPh sb="0" eb="2">
      <t>ケンシュウ</t>
    </rPh>
    <rPh sb="2" eb="3">
      <t>シツ</t>
    </rPh>
    <rPh sb="3" eb="4">
      <t>トウ</t>
    </rPh>
    <rPh sb="4" eb="7">
      <t>シヨウリョウ</t>
    </rPh>
    <rPh sb="8" eb="9">
      <t>ケイ</t>
    </rPh>
    <phoneticPr fontId="3"/>
  </si>
  <si>
    <t>合計①＋②</t>
    <rPh sb="0" eb="2">
      <t>ゴウケイ</t>
    </rPh>
    <phoneticPr fontId="3"/>
  </si>
  <si>
    <t>←</t>
    <phoneticPr fontId="1"/>
  </si>
  <si>
    <t>　領収書の宛先が変更になる場合は入力しなおしてください。</t>
    <phoneticPr fontId="1"/>
  </si>
  <si>
    <t>令和８</t>
    <rPh sb="0" eb="2">
      <t>レイワ</t>
    </rPh>
    <phoneticPr fontId="1"/>
  </si>
  <si>
    <t>令和８年　　月　　日(　　)</t>
    <rPh sb="0" eb="2">
      <t>レイワ</t>
    </rPh>
    <rPh sb="3" eb="4">
      <t>ネン</t>
    </rPh>
    <rPh sb="6" eb="7">
      <t>ガツ</t>
    </rPh>
    <rPh sb="9" eb="10">
      <t>ニチ</t>
    </rPh>
    <phoneticPr fontId="1"/>
  </si>
  <si>
    <t>※ 利用事前研で決定します。事前研に不参加の場合は要確認。</t>
    <rPh sb="14" eb="17">
      <t>ジゼンケン</t>
    </rPh>
    <rPh sb="18" eb="19">
      <t>フ</t>
    </rPh>
    <phoneticPr fontId="1"/>
  </si>
  <si>
    <t>※ 利用事前研で決定します。事前研に不参加の場合は要確認。</t>
    <rPh sb="14" eb="17">
      <t>ジゼンケン</t>
    </rPh>
    <rPh sb="18" eb="21">
      <t>フサンカ</t>
    </rPh>
    <rPh sb="22" eb="24">
      <t>バアイ</t>
    </rPh>
    <rPh sb="25" eb="28">
      <t>ヨウカクニン</t>
    </rPh>
    <phoneticPr fontId="1"/>
  </si>
  <si>
    <r>
      <t>活動詳細　</t>
    </r>
    <r>
      <rPr>
        <b/>
        <sz val="11"/>
        <rFont val="BIZ UDゴシック"/>
        <family val="3"/>
        <charset val="128"/>
      </rPr>
      <t>※令和7年度までの活動プログラムは同期日打合せスプレッドシートになりました。</t>
    </r>
    <rPh sb="2" eb="4">
      <t>ショウサイ</t>
    </rPh>
    <rPh sb="6" eb="8">
      <t>レイワ</t>
    </rPh>
    <rPh sb="9" eb="11">
      <t>ネンド</t>
    </rPh>
    <rPh sb="14" eb="16">
      <t>カツドウ</t>
    </rPh>
    <rPh sb="22" eb="25">
      <t>ドウキジツ</t>
    </rPh>
    <rPh sb="25" eb="27">
      <t>ウチアワ</t>
    </rPh>
    <phoneticPr fontId="5"/>
  </si>
  <si>
    <t xml:space="preserve"> 　　　　本資料集をコピーしてお使いください。</t>
    <phoneticPr fontId="1"/>
  </si>
  <si>
    <t>P9</t>
    <phoneticPr fontId="1"/>
  </si>
  <si>
    <t>　9　使用料確認票　　※利用当日にご持参ください。領収証の宛名になります。</t>
    <rPh sb="3" eb="6">
      <t>シヨウリョウ</t>
    </rPh>
    <rPh sb="6" eb="9">
      <t>カクニンヒョウ</t>
    </rPh>
    <rPh sb="12" eb="16">
      <t>リヨウトウジツ</t>
    </rPh>
    <rPh sb="18" eb="20">
      <t>ジサン</t>
    </rPh>
    <rPh sb="25" eb="28">
      <t>リョウシュウショウ</t>
    </rPh>
    <rPh sb="29" eb="31">
      <t>アテナ</t>
    </rPh>
    <phoneticPr fontId="1"/>
  </si>
  <si>
    <t>P10</t>
    <phoneticPr fontId="1"/>
  </si>
  <si>
    <t>有償ボランティアとなります。謝礼金として1人5,000円をお支払ください。また、ゴンドラ代や施設使用料等の諸経費もボランティア分を御準備ください。
なお、領収書が必要な場合は、団体で準備してください。</t>
    <rPh sb="44" eb="45">
      <t>ダイ</t>
    </rPh>
    <rPh sb="46" eb="48">
      <t>シセツ</t>
    </rPh>
    <rPh sb="48" eb="51">
      <t>シヨウリョウ</t>
    </rPh>
    <rPh sb="51" eb="52">
      <t>トウ</t>
    </rPh>
    <rPh sb="53" eb="56">
      <t>ショケイヒ</t>
    </rPh>
    <rPh sb="63" eb="64">
      <t>ブン</t>
    </rPh>
    <rPh sb="65" eb="68">
      <t>ゴジュンビ</t>
    </rPh>
    <phoneticPr fontId="1"/>
  </si>
  <si>
    <t xml:space="preserve">※　夜は水をかけて消火してください。翌日の午前5時以降に灰捨て場に灰などを捨ててください。 </t>
    <rPh sb="10" eb="11">
      <t>カ</t>
    </rPh>
    <phoneticPr fontId="1"/>
  </si>
  <si>
    <t>白木の和ごま（</t>
    <rPh sb="0" eb="2">
      <t>シラキ</t>
    </rPh>
    <rPh sb="3" eb="4">
      <t>ワ</t>
    </rPh>
    <phoneticPr fontId="1"/>
  </si>
  <si>
    <t>夕食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</si>
</sst>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aaa\)"/>
    <numFmt numFmtId="177" formatCode="h&quot;時&quot;mm&quot;分&quot;;@"/>
    <numFmt numFmtId="178" formatCode="m&quot;月&quot;d&quot;日&quot;\(aaa\)"/>
    <numFmt numFmtId="179" formatCode="@&quot;人&quot;"/>
    <numFmt numFmtId="180" formatCode="h&quot;時&quot;mm&quot;分&quot;&quot;頃&quot;"/>
    <numFmt numFmtId="181" formatCode="[$]ggge&quot;年&quot;m&quot;月&quot;d&quot;日&quot;;@"/>
    <numFmt numFmtId="182" formatCode="\(aaa\)"/>
    <numFmt numFmtId="183" formatCode="0_);[Red]\(0\)"/>
  </numFmts>
  <fonts count="103">
    <font>
      <sz val="11"/>
      <color theme="1"/>
      <name val="UD デジタル 教科書体 NK-B"/>
      <family val="3"/>
      <charset val="128"/>
    </font>
    <font>
      <sz val="6"/>
      <name val="UD デジタル 教科書体 NK-B"/>
      <family val="3"/>
      <charset val="128"/>
    </font>
    <font>
      <sz val="11"/>
      <name val="ＭＳ Ｐゴシック"/>
      <family val="3"/>
      <charset val="128"/>
    </font>
    <font>
      <sz val="6"/>
      <name val="ＭＳ Ｐゴシック"/>
      <family val="3"/>
      <charset val="128"/>
    </font>
    <font>
      <sz val="9"/>
      <name val="ＭＳ Ｐ明朝"/>
      <family val="1"/>
      <charset val="128"/>
    </font>
    <font>
      <sz val="6"/>
      <name val="ＭＳ Ｐ明朝"/>
      <family val="1"/>
      <charset val="128"/>
    </font>
    <font>
      <sz val="10.5"/>
      <color indexed="8"/>
      <name val="BIZ UDP明朝 Medium"/>
      <family val="1"/>
      <charset val="128"/>
    </font>
    <font>
      <u/>
      <sz val="10"/>
      <color indexed="8"/>
      <name val="BIZ UDP明朝 Medium"/>
      <family val="1"/>
      <charset val="128"/>
    </font>
    <font>
      <b/>
      <sz val="17"/>
      <color indexed="8"/>
      <name val="ＭＳ 明朝"/>
      <family val="1"/>
      <charset val="128"/>
    </font>
    <font>
      <b/>
      <sz val="16"/>
      <name val="BIZ UD明朝 Medium"/>
      <family val="1"/>
      <charset val="128"/>
    </font>
    <font>
      <b/>
      <sz val="14"/>
      <name val="BIZ UD明朝 Medium"/>
      <family val="1"/>
      <charset val="128"/>
    </font>
    <font>
      <sz val="10"/>
      <name val="BIZ UD明朝 Medium"/>
      <family val="1"/>
      <charset val="128"/>
    </font>
    <font>
      <sz val="11"/>
      <name val="BIZ UD明朝 Medium"/>
      <family val="1"/>
      <charset val="128"/>
    </font>
    <font>
      <sz val="14"/>
      <name val="BIZ UD明朝 Medium"/>
      <family val="1"/>
      <charset val="128"/>
    </font>
    <font>
      <sz val="12"/>
      <name val="BIZ UD明朝 Medium"/>
      <family val="1"/>
      <charset val="128"/>
    </font>
    <font>
      <sz val="10"/>
      <color indexed="10"/>
      <name val="BIZ UD明朝 Medium"/>
      <family val="1"/>
      <charset val="128"/>
    </font>
    <font>
      <b/>
      <sz val="11"/>
      <name val="BIZ UD明朝 Medium"/>
      <family val="1"/>
      <charset val="128"/>
    </font>
    <font>
      <u val="double"/>
      <sz val="12"/>
      <name val="BIZ UD明朝 Medium"/>
      <family val="1"/>
      <charset val="128"/>
    </font>
    <font>
      <b/>
      <sz val="12"/>
      <name val="BIZ UD明朝 Medium"/>
      <family val="1"/>
      <charset val="128"/>
    </font>
    <font>
      <sz val="11"/>
      <color indexed="10"/>
      <name val="BIZ UD明朝 Medium"/>
      <family val="1"/>
      <charset val="128"/>
    </font>
    <font>
      <sz val="8"/>
      <name val="BIZ UD明朝 Medium"/>
      <family val="1"/>
      <charset val="128"/>
    </font>
    <font>
      <b/>
      <i/>
      <sz val="10"/>
      <name val="BIZ UD明朝 Medium"/>
      <family val="1"/>
      <charset val="128"/>
    </font>
    <font>
      <sz val="16"/>
      <name val="BIZ UDゴシック"/>
      <family val="3"/>
      <charset val="128"/>
    </font>
    <font>
      <u/>
      <sz val="12"/>
      <color indexed="8"/>
      <name val="BIZ UD明朝 Medium"/>
      <family val="1"/>
      <charset val="128"/>
    </font>
    <font>
      <sz val="9"/>
      <name val="BIZ UD明朝 Medium"/>
      <family val="1"/>
      <charset val="128"/>
    </font>
    <font>
      <sz val="6"/>
      <name val="BIZ UD明朝 Medium"/>
      <family val="1"/>
      <charset val="128"/>
    </font>
    <font>
      <sz val="14"/>
      <name val="BIZ UDゴシック"/>
      <family val="3"/>
      <charset val="128"/>
    </font>
    <font>
      <b/>
      <sz val="8"/>
      <name val="BIZ UD明朝 Medium"/>
      <family val="1"/>
      <charset val="128"/>
    </font>
    <font>
      <b/>
      <sz val="9"/>
      <name val="BIZ UD明朝 Medium"/>
      <family val="1"/>
      <charset val="128"/>
    </font>
    <font>
      <b/>
      <sz val="14"/>
      <name val="BIZ UDゴシック"/>
      <family val="3"/>
      <charset val="128"/>
    </font>
    <font>
      <sz val="7"/>
      <name val="BIZ UD明朝 Medium"/>
      <family val="1"/>
      <charset val="128"/>
    </font>
    <font>
      <sz val="11"/>
      <color indexed="8"/>
      <name val="Segoe UI Symbol"/>
      <family val="2"/>
    </font>
    <font>
      <sz val="11"/>
      <color indexed="8"/>
      <name val="游ゴシック"/>
      <family val="3"/>
      <charset val="128"/>
    </font>
    <font>
      <sz val="11"/>
      <name val="ＭＳ 明朝"/>
      <family val="1"/>
      <charset val="128"/>
    </font>
    <font>
      <sz val="10"/>
      <name val="Segoe UI Symbol"/>
      <family val="2"/>
    </font>
    <font>
      <sz val="12"/>
      <name val="Segoe UI Symbol"/>
      <family val="2"/>
    </font>
    <font>
      <sz val="9"/>
      <name val="Segoe UI Symbol"/>
      <family val="2"/>
    </font>
    <font>
      <sz val="6"/>
      <name val="UD デジタル 教科書体 NK-B"/>
      <family val="3"/>
      <charset val="128"/>
    </font>
    <font>
      <b/>
      <sz val="10"/>
      <name val="BIZ UD明朝 Medium"/>
      <family val="1"/>
      <charset val="128"/>
    </font>
    <font>
      <sz val="9"/>
      <color indexed="81"/>
      <name val="MS P ゴシック"/>
      <family val="3"/>
      <charset val="128"/>
    </font>
    <font>
      <b/>
      <sz val="9"/>
      <color indexed="81"/>
      <name val="MS P ゴシック"/>
      <family val="3"/>
      <charset val="128"/>
    </font>
    <font>
      <sz val="7.5"/>
      <name val="BIZ UD明朝 Medium"/>
      <family val="1"/>
      <charset val="128"/>
    </font>
    <font>
      <sz val="7.5"/>
      <name val="BIZ UDP明朝 Medium"/>
      <family val="1"/>
      <charset val="128"/>
    </font>
    <font>
      <b/>
      <sz val="11"/>
      <name val="BIZ UDゴシック"/>
      <family val="3"/>
      <charset val="128"/>
    </font>
    <font>
      <sz val="11"/>
      <color theme="1"/>
      <name val="游ゴシック"/>
      <family val="3"/>
      <charset val="128"/>
      <scheme val="minor"/>
    </font>
    <font>
      <u/>
      <sz val="11"/>
      <color theme="10"/>
      <name val="游ゴシック"/>
      <family val="3"/>
      <charset val="128"/>
      <scheme val="minor"/>
    </font>
    <font>
      <u/>
      <sz val="11"/>
      <color theme="10"/>
      <name val="UD デジタル 教科書体 NK-B"/>
      <family val="3"/>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0.5"/>
      <color theme="1"/>
      <name val="BIZ UDP明朝 Medium"/>
      <family val="1"/>
      <charset val="128"/>
    </font>
    <font>
      <sz val="9"/>
      <color theme="1"/>
      <name val="BIZ UDP明朝 Medium"/>
      <family val="1"/>
      <charset val="128"/>
    </font>
    <font>
      <sz val="22"/>
      <color theme="1"/>
      <name val="BIZ UDゴシック"/>
      <family val="3"/>
      <charset val="128"/>
    </font>
    <font>
      <sz val="10"/>
      <color theme="1"/>
      <name val="BIZ UDP明朝 Medium"/>
      <family val="1"/>
      <charset val="128"/>
    </font>
    <font>
      <sz val="12"/>
      <color theme="1"/>
      <name val="BIZ UDP明朝 Medium"/>
      <family val="1"/>
      <charset val="128"/>
    </font>
    <font>
      <sz val="7"/>
      <color theme="1"/>
      <name val="BIZ UDP明朝 Medium"/>
      <family val="1"/>
      <charset val="128"/>
    </font>
    <font>
      <b/>
      <u/>
      <sz val="18"/>
      <color theme="1"/>
      <name val="ＭＳ 明朝"/>
      <family val="1"/>
      <charset val="128"/>
    </font>
    <font>
      <sz val="11"/>
      <color theme="1"/>
      <name val="ＭＳ 明朝"/>
      <family val="1"/>
      <charset val="128"/>
    </font>
    <font>
      <sz val="11"/>
      <color theme="0" tint="-0.34998626667073579"/>
      <name val="UD デジタル 教科書体 NK-B"/>
      <family val="3"/>
      <charset val="128"/>
    </font>
    <font>
      <b/>
      <sz val="11"/>
      <color theme="1"/>
      <name val="ＭＳ 明朝"/>
      <family val="1"/>
      <charset val="128"/>
    </font>
    <font>
      <sz val="11"/>
      <color theme="1"/>
      <name val="BIZ UDゴシック"/>
      <family val="3"/>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sz val="12"/>
      <color theme="1"/>
      <name val="BIZ UD明朝 Medium"/>
      <family val="1"/>
      <charset val="128"/>
    </font>
    <font>
      <sz val="11"/>
      <color rgb="FFFF0000"/>
      <name val="BIZ UD明朝 Medium"/>
      <family val="1"/>
      <charset val="128"/>
    </font>
    <font>
      <sz val="16"/>
      <color theme="1"/>
      <name val="BIZ UD明朝 Medium"/>
      <family val="1"/>
      <charset val="128"/>
    </font>
    <font>
      <sz val="12"/>
      <color theme="1"/>
      <name val="BIZ UDゴシック"/>
      <family val="3"/>
      <charset val="128"/>
    </font>
    <font>
      <b/>
      <sz val="16"/>
      <color theme="1"/>
      <name val="BIZ UDゴシック"/>
      <family val="3"/>
      <charset val="128"/>
    </font>
    <font>
      <sz val="11"/>
      <color theme="1"/>
      <name val="BIZ UDP明朝 Medium"/>
      <family val="1"/>
      <charset val="128"/>
    </font>
    <font>
      <sz val="22"/>
      <color theme="1"/>
      <name val="BIZ UDP明朝 Medium"/>
      <family val="1"/>
      <charset val="128"/>
    </font>
    <font>
      <sz val="18"/>
      <color theme="1"/>
      <name val="BIZ UDP明朝 Medium"/>
      <family val="1"/>
      <charset val="128"/>
    </font>
    <font>
      <sz val="10"/>
      <color theme="1"/>
      <name val="ＭＳ 明朝"/>
      <family val="1"/>
      <charset val="128"/>
    </font>
    <font>
      <b/>
      <sz val="11"/>
      <color theme="1"/>
      <name val="BIZ UD明朝 Medium"/>
      <family val="1"/>
      <charset val="128"/>
    </font>
    <font>
      <sz val="10.5"/>
      <color theme="1"/>
      <name val="BIZ UD明朝 Medium"/>
      <family val="1"/>
      <charset val="128"/>
    </font>
    <font>
      <b/>
      <sz val="14"/>
      <color theme="1"/>
      <name val="BIZ UD明朝 Medium"/>
      <family val="1"/>
      <charset val="128"/>
    </font>
    <font>
      <b/>
      <sz val="12"/>
      <color theme="1"/>
      <name val="BIZ UD明朝 Medium"/>
      <family val="1"/>
      <charset val="128"/>
    </font>
    <font>
      <u/>
      <sz val="11"/>
      <color theme="10"/>
      <name val="ＭＳ 明朝"/>
      <family val="1"/>
      <charset val="128"/>
    </font>
    <font>
      <sz val="10.5"/>
      <color theme="1"/>
      <name val="ＭＳ 明朝"/>
      <family val="1"/>
      <charset val="128"/>
    </font>
    <font>
      <sz val="9"/>
      <color theme="1"/>
      <name val="ＭＳ 明朝"/>
      <family val="1"/>
      <charset val="128"/>
    </font>
    <font>
      <sz val="12"/>
      <color theme="1"/>
      <name val="ＭＳ 明朝"/>
      <family val="1"/>
      <charset val="128"/>
    </font>
    <font>
      <sz val="18"/>
      <color theme="1"/>
      <name val="BIZ UD明朝 Medium"/>
      <family val="1"/>
      <charset val="128"/>
    </font>
    <font>
      <b/>
      <sz val="16"/>
      <color theme="1"/>
      <name val="BIZ UD明朝 Medium"/>
      <family val="1"/>
      <charset val="128"/>
    </font>
    <font>
      <sz val="9"/>
      <color theme="1"/>
      <name val="游ゴシック"/>
      <family val="3"/>
      <charset val="128"/>
      <scheme val="minor"/>
    </font>
    <font>
      <sz val="10"/>
      <color theme="1"/>
      <name val="游ゴシック"/>
      <family val="3"/>
      <charset val="128"/>
      <scheme val="minor"/>
    </font>
    <font>
      <sz val="9.5"/>
      <color theme="1"/>
      <name val="ＭＳ 明朝"/>
      <family val="1"/>
      <charset val="128"/>
    </font>
    <font>
      <sz val="18"/>
      <color theme="1"/>
      <name val="BIZ UDゴシック"/>
      <family val="3"/>
      <charset val="128"/>
    </font>
    <font>
      <b/>
      <sz val="16"/>
      <color theme="1"/>
      <name val="ＭＳ 明朝"/>
      <family val="1"/>
      <charset val="128"/>
    </font>
    <font>
      <sz val="6"/>
      <color theme="1"/>
      <name val="ＭＳ 明朝"/>
      <family val="1"/>
      <charset val="128"/>
    </font>
    <font>
      <sz val="8"/>
      <color theme="1"/>
      <name val="ＭＳ 明朝"/>
      <family val="1"/>
      <charset val="128"/>
    </font>
    <font>
      <sz val="22"/>
      <color theme="1"/>
      <name val="ＭＳ 明朝"/>
      <family val="1"/>
      <charset val="128"/>
    </font>
    <font>
      <u/>
      <sz val="11"/>
      <name val="游ゴシック"/>
      <family val="3"/>
      <charset val="128"/>
      <scheme val="minor"/>
    </font>
    <font>
      <b/>
      <sz val="11"/>
      <color theme="1"/>
      <name val="BIZ UDP明朝 Medium"/>
      <family val="1"/>
      <charset val="128"/>
    </font>
    <font>
      <b/>
      <sz val="14"/>
      <color theme="1"/>
      <name val="BIZ UDP明朝 Medium"/>
      <family val="1"/>
      <charset val="128"/>
    </font>
    <font>
      <b/>
      <sz val="9"/>
      <color theme="1"/>
      <name val="BIZ UDP明朝 Medium"/>
      <family val="1"/>
      <charset val="128"/>
    </font>
    <font>
      <b/>
      <sz val="12"/>
      <color theme="1"/>
      <name val="BIZ UDP明朝 Medium"/>
      <family val="1"/>
      <charset val="128"/>
    </font>
    <font>
      <sz val="10"/>
      <color theme="1"/>
      <name val="UD デジタル 教科書体 NK-B"/>
      <family val="3"/>
      <charset val="128"/>
    </font>
    <font>
      <b/>
      <sz val="16"/>
      <color theme="1"/>
      <name val="BIZ UDP明朝 Medium"/>
      <family val="1"/>
      <charset val="128"/>
    </font>
    <font>
      <b/>
      <sz val="9"/>
      <color theme="1"/>
      <name val="BIZ UD明朝 Medium"/>
      <family val="1"/>
      <charset val="128"/>
    </font>
    <font>
      <b/>
      <sz val="10.5"/>
      <color theme="1"/>
      <name val="BIZ UD明朝 Medium"/>
      <family val="1"/>
      <charset val="128"/>
    </font>
    <font>
      <sz val="20"/>
      <color theme="1"/>
      <name val="BIZ UDゴシック"/>
      <family val="3"/>
      <charset val="128"/>
    </font>
    <font>
      <b/>
      <sz val="13"/>
      <color theme="1"/>
      <name val="BIZ UD明朝 Medium"/>
      <family val="1"/>
      <charset val="128"/>
    </font>
    <font>
      <sz val="16"/>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6">
    <border>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style="double">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hair">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8"/>
      </right>
      <top style="thin">
        <color indexed="64"/>
      </top>
      <bottom style="dotted">
        <color indexed="64"/>
      </bottom>
      <diagonal/>
    </border>
    <border>
      <left style="thin">
        <color indexed="8"/>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8"/>
      </left>
      <right style="thin">
        <color indexed="8"/>
      </right>
      <top style="thin">
        <color indexed="8"/>
      </top>
      <bottom style="thin">
        <color indexed="8"/>
      </bottom>
      <diagonal/>
    </border>
    <border>
      <left style="thin">
        <color indexed="8"/>
      </left>
      <right/>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diagonal/>
    </border>
    <border>
      <left style="thin">
        <color indexed="8"/>
      </left>
      <right/>
      <top style="thin">
        <color indexed="64"/>
      </top>
      <bottom/>
      <diagonal/>
    </border>
    <border>
      <left/>
      <right style="double">
        <color indexed="64"/>
      </right>
      <top style="double">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double">
        <color indexed="64"/>
      </top>
      <bottom/>
      <diagonal/>
    </border>
    <border>
      <left style="dotted">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dashed">
        <color indexed="64"/>
      </top>
      <bottom style="double">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9">
    <xf numFmtId="0" fontId="0" fillId="0" borderId="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 fillId="0" borderId="0">
      <alignment vertical="center"/>
    </xf>
    <xf numFmtId="0" fontId="44" fillId="0" borderId="0">
      <alignment vertical="center"/>
    </xf>
    <xf numFmtId="0" fontId="4" fillId="0" borderId="0"/>
    <xf numFmtId="0" fontId="44" fillId="0" borderId="0">
      <alignment vertical="center"/>
    </xf>
    <xf numFmtId="0" fontId="44" fillId="0" borderId="0">
      <alignment vertical="center"/>
    </xf>
    <xf numFmtId="0" fontId="4" fillId="0" borderId="0"/>
  </cellStyleXfs>
  <cellXfs count="1152">
    <xf numFmtId="0" fontId="0" fillId="0" borderId="0" xfId="0">
      <alignment vertical="center"/>
    </xf>
    <xf numFmtId="0" fontId="47" fillId="0" borderId="0" xfId="4" applyFont="1" applyAlignment="1"/>
    <xf numFmtId="0" fontId="48" fillId="0" borderId="0" xfId="4" applyFont="1" applyAlignment="1"/>
    <xf numFmtId="0" fontId="49" fillId="0" borderId="0" xfId="4" applyFont="1" applyAlignment="1"/>
    <xf numFmtId="0" fontId="47" fillId="0" borderId="0" xfId="4" applyFont="1">
      <alignment vertical="center"/>
    </xf>
    <xf numFmtId="0" fontId="0" fillId="0" borderId="0" xfId="0" applyAlignment="1">
      <alignment horizontal="left" vertical="center"/>
    </xf>
    <xf numFmtId="0" fontId="50" fillId="0" borderId="0" xfId="0" applyFont="1" applyAlignment="1">
      <alignment horizontal="left" vertical="center"/>
    </xf>
    <xf numFmtId="0" fontId="51" fillId="0" borderId="0" xfId="0" applyFont="1" applyAlignment="1">
      <alignment horizontal="justify" vertical="center"/>
    </xf>
    <xf numFmtId="0" fontId="50" fillId="0" borderId="0" xfId="0" applyFont="1">
      <alignment vertical="center"/>
    </xf>
    <xf numFmtId="0" fontId="52" fillId="0" borderId="0" xfId="0" applyFont="1">
      <alignment vertical="center"/>
    </xf>
    <xf numFmtId="0" fontId="51" fillId="0" borderId="0" xfId="0" applyFont="1">
      <alignment vertical="center"/>
    </xf>
    <xf numFmtId="0" fontId="53" fillId="0" borderId="0" xfId="0" applyFont="1">
      <alignment vertical="center"/>
    </xf>
    <xf numFmtId="0" fontId="54" fillId="0" borderId="1" xfId="0" applyFont="1" applyBorder="1" applyAlignment="1">
      <alignment vertical="center" wrapText="1"/>
    </xf>
    <xf numFmtId="0" fontId="55" fillId="0" borderId="0" xfId="0" applyFont="1" applyAlignment="1">
      <alignment horizontal="left" vertical="center"/>
    </xf>
    <xf numFmtId="0" fontId="53" fillId="0" borderId="0" xfId="0" applyFont="1" applyAlignment="1">
      <alignment horizontal="left" vertical="center"/>
    </xf>
    <xf numFmtId="0" fontId="56" fillId="0" borderId="0" xfId="4" applyFont="1">
      <alignment vertical="center"/>
    </xf>
    <xf numFmtId="0" fontId="44" fillId="0" borderId="0" xfId="4">
      <alignment vertical="center"/>
    </xf>
    <xf numFmtId="0" fontId="45" fillId="0" borderId="0" xfId="1">
      <alignment vertical="center"/>
    </xf>
    <xf numFmtId="0" fontId="57" fillId="0" borderId="0" xfId="4" applyFont="1">
      <alignment vertical="center"/>
    </xf>
    <xf numFmtId="0" fontId="58" fillId="0" borderId="0" xfId="0" applyFont="1">
      <alignment vertical="center"/>
    </xf>
    <xf numFmtId="0" fontId="53" fillId="0" borderId="0" xfId="0" applyFont="1" applyAlignment="1">
      <alignment horizontal="center" vertical="center" shrinkToFit="1"/>
    </xf>
    <xf numFmtId="0" fontId="59" fillId="0" borderId="0" xfId="0" applyFont="1" applyAlignment="1" applyProtection="1">
      <alignment horizontal="center" vertical="center" shrinkToFit="1"/>
      <protection locked="0"/>
    </xf>
    <xf numFmtId="0" fontId="60" fillId="0" borderId="0" xfId="4" applyFont="1" applyAlignment="1">
      <alignment horizontal="centerContinuous"/>
    </xf>
    <xf numFmtId="0" fontId="61" fillId="0" borderId="0" xfId="4" applyFont="1" applyAlignment="1">
      <alignment horizontal="centerContinuous"/>
    </xf>
    <xf numFmtId="0" fontId="61" fillId="0" borderId="2" xfId="4" applyFont="1" applyBorder="1" applyAlignment="1"/>
    <xf numFmtId="0" fontId="61" fillId="0" borderId="0" xfId="4" applyFont="1" applyAlignment="1"/>
    <xf numFmtId="0" fontId="61" fillId="0" borderId="3" xfId="4" applyFont="1" applyBorder="1" applyAlignment="1"/>
    <xf numFmtId="0" fontId="62" fillId="0" borderId="0" xfId="4" applyFont="1" applyAlignment="1"/>
    <xf numFmtId="0" fontId="62" fillId="0" borderId="2" xfId="4" applyFont="1" applyBorder="1" applyAlignment="1"/>
    <xf numFmtId="0" fontId="62" fillId="0" borderId="4" xfId="4" applyFont="1" applyBorder="1" applyAlignment="1">
      <alignment horizontal="center"/>
    </xf>
    <xf numFmtId="0" fontId="62" fillId="0" borderId="4" xfId="4" applyFont="1" applyBorder="1" applyAlignment="1"/>
    <xf numFmtId="0" fontId="62" fillId="0" borderId="3" xfId="4" applyFont="1" applyBorder="1" applyAlignment="1"/>
    <xf numFmtId="0" fontId="10" fillId="0" borderId="4" xfId="4" applyFont="1" applyBorder="1" applyAlignment="1"/>
    <xf numFmtId="0" fontId="63" fillId="0" borderId="4" xfId="4" applyFont="1" applyBorder="1" applyAlignment="1"/>
    <xf numFmtId="0" fontId="64" fillId="0" borderId="0" xfId="4" applyFont="1" applyAlignment="1"/>
    <xf numFmtId="0" fontId="61" fillId="0" borderId="5" xfId="4" applyFont="1" applyBorder="1" applyAlignment="1"/>
    <xf numFmtId="0" fontId="61" fillId="0" borderId="4" xfId="4" applyFont="1" applyBorder="1" applyAlignment="1"/>
    <xf numFmtId="0" fontId="61" fillId="0" borderId="6" xfId="4" applyFont="1" applyBorder="1" applyAlignment="1"/>
    <xf numFmtId="0" fontId="61" fillId="0" borderId="0" xfId="4" applyFont="1">
      <alignment vertical="center"/>
    </xf>
    <xf numFmtId="0" fontId="62" fillId="0" borderId="0" xfId="4" applyFont="1">
      <alignment vertical="center"/>
    </xf>
    <xf numFmtId="0" fontId="64" fillId="0" borderId="0" xfId="4" applyFont="1" applyAlignment="1">
      <alignment vertical="center" wrapText="1"/>
    </xf>
    <xf numFmtId="0" fontId="11" fillId="0" borderId="0" xfId="3" applyFont="1">
      <alignment vertical="center"/>
    </xf>
    <xf numFmtId="0" fontId="12" fillId="0" borderId="0" xfId="3" applyFont="1">
      <alignment vertical="center"/>
    </xf>
    <xf numFmtId="0" fontId="12" fillId="0" borderId="0" xfId="3" applyFont="1" applyAlignment="1">
      <alignment horizontal="center" vertical="center"/>
    </xf>
    <xf numFmtId="0" fontId="12" fillId="0" borderId="1" xfId="3" applyFont="1" applyBorder="1">
      <alignment vertical="center"/>
    </xf>
    <xf numFmtId="176" fontId="12" fillId="0" borderId="0" xfId="3" applyNumberFormat="1" applyFont="1" applyAlignment="1">
      <alignment horizontal="center" vertical="center"/>
    </xf>
    <xf numFmtId="0" fontId="14" fillId="0" borderId="0" xfId="3" applyFont="1">
      <alignment vertical="center"/>
    </xf>
    <xf numFmtId="0" fontId="15" fillId="0" borderId="0" xfId="3" applyFont="1">
      <alignment vertical="center"/>
    </xf>
    <xf numFmtId="0" fontId="17" fillId="0" borderId="0" xfId="3" applyFont="1">
      <alignment vertical="center"/>
    </xf>
    <xf numFmtId="0" fontId="14" fillId="0" borderId="0" xfId="3" applyFont="1" applyAlignment="1">
      <alignment horizontal="right" vertical="center"/>
    </xf>
    <xf numFmtId="0" fontId="14" fillId="0" borderId="0" xfId="3" applyFont="1" applyAlignment="1">
      <alignment horizontal="center" vertical="center"/>
    </xf>
    <xf numFmtId="0" fontId="14" fillId="0" borderId="0" xfId="3" applyFont="1" applyAlignment="1">
      <alignment horizontal="left" vertical="center"/>
    </xf>
    <xf numFmtId="0" fontId="14" fillId="0" borderId="0" xfId="3" applyFont="1" applyAlignment="1" applyProtection="1">
      <alignment horizontal="center" vertical="center" shrinkToFit="1"/>
      <protection locked="0"/>
    </xf>
    <xf numFmtId="0" fontId="14" fillId="0" borderId="7" xfId="3" applyFont="1" applyBorder="1" applyAlignment="1">
      <alignment horizontal="centerContinuous" vertical="center" shrinkToFit="1"/>
    </xf>
    <xf numFmtId="0" fontId="14" fillId="0" borderId="8" xfId="3" applyFont="1" applyBorder="1" applyAlignment="1">
      <alignment horizontal="centerContinuous" vertical="center" shrinkToFit="1"/>
    </xf>
    <xf numFmtId="0" fontId="14" fillId="0" borderId="9" xfId="3" applyFont="1" applyBorder="1" applyAlignment="1">
      <alignment horizontal="centerContinuous" vertical="center" shrinkToFit="1"/>
    </xf>
    <xf numFmtId="0" fontId="14" fillId="0" borderId="10" xfId="3" applyFont="1" applyBorder="1" applyAlignment="1">
      <alignment horizontal="centerContinuous" vertical="center" shrinkToFit="1"/>
    </xf>
    <xf numFmtId="0" fontId="14" fillId="0" borderId="11" xfId="3" applyFont="1" applyBorder="1" applyAlignment="1">
      <alignment horizontal="centerContinuous" vertical="center" shrinkToFit="1"/>
    </xf>
    <xf numFmtId="0" fontId="14" fillId="0" borderId="0" xfId="3" applyFont="1" applyAlignment="1" applyProtection="1">
      <alignment horizontal="center" vertical="center"/>
      <protection locked="0"/>
    </xf>
    <xf numFmtId="0" fontId="19" fillId="0" borderId="0" xfId="3" applyFont="1">
      <alignment vertical="center"/>
    </xf>
    <xf numFmtId="0" fontId="12" fillId="0" borderId="0" xfId="3" applyFont="1" applyAlignment="1">
      <alignment vertical="center" textRotation="255"/>
    </xf>
    <xf numFmtId="0" fontId="12" fillId="0" borderId="12" xfId="3" applyFont="1" applyBorder="1" applyAlignment="1" applyProtection="1">
      <alignment horizontal="center" vertical="center" shrinkToFit="1"/>
      <protection locked="0"/>
    </xf>
    <xf numFmtId="0" fontId="12" fillId="0" borderId="1" xfId="3" applyFont="1" applyBorder="1" applyAlignment="1">
      <alignment horizontal="center" vertical="center"/>
    </xf>
    <xf numFmtId="0" fontId="12" fillId="0" borderId="1" xfId="3" applyFont="1" applyBorder="1" applyAlignment="1" applyProtection="1">
      <alignment horizontal="center" vertical="center" shrinkToFit="1"/>
      <protection locked="0"/>
    </xf>
    <xf numFmtId="49" fontId="12" fillId="0" borderId="1" xfId="3" applyNumberFormat="1" applyFont="1" applyBorder="1" applyAlignment="1" applyProtection="1">
      <alignment horizontal="center" vertical="center" shrinkToFit="1"/>
      <protection locked="0"/>
    </xf>
    <xf numFmtId="0" fontId="65" fillId="0" borderId="1" xfId="3" applyFont="1" applyBorder="1" applyAlignment="1">
      <alignment horizontal="center" vertical="center"/>
    </xf>
    <xf numFmtId="0" fontId="65" fillId="0" borderId="13" xfId="3" applyFont="1" applyBorder="1" applyAlignment="1">
      <alignment horizontal="center" vertical="center"/>
    </xf>
    <xf numFmtId="0" fontId="12" fillId="0" borderId="0" xfId="3" applyFont="1" applyAlignment="1" applyProtection="1">
      <alignment vertical="center" shrinkToFit="1"/>
      <protection locked="0"/>
    </xf>
    <xf numFmtId="0" fontId="21" fillId="0" borderId="12" xfId="3" applyFont="1" applyBorder="1" applyAlignment="1">
      <alignment horizontal="center" vertical="center"/>
    </xf>
    <xf numFmtId="0" fontId="12" fillId="0" borderId="0" xfId="3" applyFont="1" applyAlignment="1" applyProtection="1">
      <alignment horizontal="center" vertical="center"/>
      <protection locked="0"/>
    </xf>
    <xf numFmtId="0" fontId="21" fillId="0" borderId="14" xfId="3" applyFont="1" applyBorder="1" applyAlignment="1">
      <alignment horizontal="center" vertical="center"/>
    </xf>
    <xf numFmtId="0" fontId="11" fillId="0" borderId="5" xfId="3" applyFont="1" applyBorder="1" applyAlignment="1">
      <alignment horizontal="centerContinuous" vertical="center"/>
    </xf>
    <xf numFmtId="0" fontId="12" fillId="0" borderId="15" xfId="3" applyFont="1" applyBorder="1" applyAlignment="1" applyProtection="1">
      <alignment horizontal="centerContinuous" vertical="center" shrinkToFit="1"/>
      <protection locked="0"/>
    </xf>
    <xf numFmtId="0" fontId="12" fillId="0" borderId="0" xfId="3" applyFont="1" applyAlignment="1" applyProtection="1">
      <alignment horizontal="center" vertical="center" shrinkToFit="1"/>
      <protection locked="0"/>
    </xf>
    <xf numFmtId="0" fontId="11" fillId="0" borderId="0" xfId="3" applyFont="1" applyAlignment="1">
      <alignment horizontal="left" vertical="center"/>
    </xf>
    <xf numFmtId="0" fontId="14" fillId="0" borderId="16" xfId="3" applyFont="1" applyBorder="1" applyAlignment="1">
      <alignment horizontal="center" vertical="center"/>
    </xf>
    <xf numFmtId="0" fontId="14" fillId="0" borderId="17" xfId="3" applyFont="1" applyBorder="1" applyAlignment="1">
      <alignment horizontal="centerContinuous" vertical="center"/>
    </xf>
    <xf numFmtId="0" fontId="14" fillId="0" borderId="18" xfId="3" applyFont="1" applyBorder="1" applyAlignment="1">
      <alignment horizontal="centerContinuous" vertical="center"/>
    </xf>
    <xf numFmtId="0" fontId="12" fillId="0" borderId="19" xfId="3" applyFont="1" applyBorder="1" applyAlignment="1" applyProtection="1">
      <alignment vertical="center" shrinkToFit="1"/>
      <protection locked="0"/>
    </xf>
    <xf numFmtId="0" fontId="12" fillId="0" borderId="0" xfId="3" applyFont="1" applyAlignment="1">
      <alignment horizontal="right" vertical="center"/>
    </xf>
    <xf numFmtId="0" fontId="16" fillId="0" borderId="0" xfId="3" applyFont="1" applyAlignment="1" applyProtection="1">
      <alignment horizontal="center" vertical="center" shrinkToFit="1"/>
      <protection locked="0"/>
    </xf>
    <xf numFmtId="0" fontId="12" fillId="0" borderId="3" xfId="3" applyFont="1" applyBorder="1">
      <alignment vertical="center"/>
    </xf>
    <xf numFmtId="0" fontId="12" fillId="0" borderId="20" xfId="3" applyFont="1" applyBorder="1" applyAlignment="1" applyProtection="1">
      <alignment vertical="center" shrinkToFit="1"/>
      <protection locked="0"/>
    </xf>
    <xf numFmtId="0" fontId="12" fillId="0" borderId="1" xfId="3" applyFont="1" applyBorder="1" applyAlignment="1">
      <alignment horizontal="right" vertical="center"/>
    </xf>
    <xf numFmtId="0" fontId="16" fillId="0" borderId="1" xfId="3" applyFont="1" applyBorder="1" applyAlignment="1" applyProtection="1">
      <alignment horizontal="center" vertical="center" shrinkToFit="1"/>
      <protection locked="0"/>
    </xf>
    <xf numFmtId="0" fontId="12" fillId="0" borderId="13" xfId="3" applyFont="1" applyBorder="1">
      <alignment vertical="center"/>
    </xf>
    <xf numFmtId="0" fontId="11" fillId="0" borderId="0" xfId="3" applyFont="1" applyAlignment="1" applyProtection="1">
      <alignment horizontal="left"/>
      <protection locked="0"/>
    </xf>
    <xf numFmtId="0" fontId="11" fillId="0" borderId="0" xfId="3" applyFont="1" applyAlignment="1">
      <alignment horizontal="left"/>
    </xf>
    <xf numFmtId="0" fontId="13" fillId="0" borderId="0" xfId="3" applyFont="1" applyAlignment="1"/>
    <xf numFmtId="0" fontId="66" fillId="0" borderId="0" xfId="4" applyFont="1" applyAlignment="1">
      <alignment horizontal="centerContinuous"/>
    </xf>
    <xf numFmtId="0" fontId="67" fillId="0" borderId="0" xfId="4" applyFont="1" applyAlignment="1">
      <alignment horizontal="right" indent="1"/>
    </xf>
    <xf numFmtId="0" fontId="67" fillId="0" borderId="0" xfId="4" applyFont="1" applyAlignment="1">
      <alignment horizontal="right"/>
    </xf>
    <xf numFmtId="0" fontId="62" fillId="0" borderId="21" xfId="4" applyFont="1" applyBorder="1" applyAlignment="1"/>
    <xf numFmtId="0" fontId="62" fillId="0" borderId="22" xfId="4" applyFont="1" applyBorder="1" applyAlignment="1"/>
    <xf numFmtId="0" fontId="62" fillId="0" borderId="23" xfId="4" applyFont="1" applyBorder="1" applyAlignment="1"/>
    <xf numFmtId="0" fontId="68" fillId="0" borderId="0" xfId="4" applyFont="1" applyAlignment="1">
      <alignment horizontal="centerContinuous"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57" fillId="0" borderId="0" xfId="4" applyFont="1" applyAlignment="1">
      <alignment vertical="top" wrapText="1"/>
    </xf>
    <xf numFmtId="0" fontId="72" fillId="0" borderId="13" xfId="4" applyFont="1" applyBorder="1">
      <alignment vertical="center"/>
    </xf>
    <xf numFmtId="0" fontId="57" fillId="0" borderId="13" xfId="4" applyFont="1" applyBorder="1">
      <alignment vertical="center"/>
    </xf>
    <xf numFmtId="0" fontId="61" fillId="0" borderId="0" xfId="0" applyFont="1">
      <alignment vertical="center"/>
    </xf>
    <xf numFmtId="0" fontId="62" fillId="0" borderId="21" xfId="0" applyFont="1" applyBorder="1">
      <alignment vertical="center"/>
    </xf>
    <xf numFmtId="0" fontId="61" fillId="0" borderId="23" xfId="0" applyFont="1" applyBorder="1">
      <alignment vertical="center"/>
    </xf>
    <xf numFmtId="0" fontId="61" fillId="0" borderId="2" xfId="0" applyFont="1" applyBorder="1">
      <alignment vertical="center"/>
    </xf>
    <xf numFmtId="0" fontId="61" fillId="0" borderId="3" xfId="0" applyFont="1" applyBorder="1">
      <alignment vertical="center"/>
    </xf>
    <xf numFmtId="0" fontId="61" fillId="0" borderId="0" xfId="0" applyFont="1" applyAlignment="1">
      <alignment vertical="center" wrapText="1"/>
    </xf>
    <xf numFmtId="0" fontId="73" fillId="0" borderId="0" xfId="0" applyFont="1">
      <alignment vertical="center"/>
    </xf>
    <xf numFmtId="0" fontId="62" fillId="0" borderId="0" xfId="0" applyFont="1" applyAlignment="1">
      <alignment horizontal="justify" vertical="center"/>
    </xf>
    <xf numFmtId="0" fontId="61" fillId="0" borderId="0" xfId="0" applyFont="1" applyAlignment="1">
      <alignment horizontal="center" vertical="center"/>
    </xf>
    <xf numFmtId="0" fontId="61" fillId="0" borderId="0" xfId="0" applyFont="1" applyAlignment="1">
      <alignment horizontal="left" vertical="center"/>
    </xf>
    <xf numFmtId="0" fontId="74" fillId="0" borderId="0" xfId="0" applyFont="1">
      <alignment vertical="center"/>
    </xf>
    <xf numFmtId="0" fontId="64" fillId="0" borderId="0" xfId="0" applyFont="1">
      <alignment vertical="center"/>
    </xf>
    <xf numFmtId="0" fontId="74" fillId="0" borderId="0" xfId="0" applyFont="1" applyAlignment="1">
      <alignment horizontal="left" vertical="center"/>
    </xf>
    <xf numFmtId="177" fontId="75" fillId="0" borderId="1" xfId="0" applyNumberFormat="1" applyFont="1" applyBorder="1" applyAlignment="1">
      <alignment vertical="center" wrapText="1"/>
    </xf>
    <xf numFmtId="0" fontId="74" fillId="0" borderId="1" xfId="0" applyFont="1" applyBorder="1" applyAlignment="1">
      <alignment vertical="center" wrapText="1"/>
    </xf>
    <xf numFmtId="0" fontId="74" fillId="0" borderId="13" xfId="0" applyFont="1" applyBorder="1" applyAlignment="1">
      <alignment vertical="center" wrapText="1"/>
    </xf>
    <xf numFmtId="0" fontId="74" fillId="0" borderId="0" xfId="0" applyFont="1" applyAlignment="1">
      <alignment vertical="top"/>
    </xf>
    <xf numFmtId="0" fontId="74" fillId="0" borderId="4" xfId="0" applyFont="1" applyBorder="1" applyAlignment="1">
      <alignment vertical="top"/>
    </xf>
    <xf numFmtId="0" fontId="74" fillId="0" borderId="4" xfId="0" applyFont="1" applyBorder="1">
      <alignment vertical="center"/>
    </xf>
    <xf numFmtId="0" fontId="74" fillId="0" borderId="6" xfId="0" applyFont="1" applyBorder="1" applyAlignment="1">
      <alignment vertical="top"/>
    </xf>
    <xf numFmtId="180" fontId="64" fillId="0" borderId="13" xfId="0" applyNumberFormat="1" applyFont="1" applyBorder="1">
      <alignment vertical="center"/>
    </xf>
    <xf numFmtId="0" fontId="62" fillId="0" borderId="0" xfId="0" applyFont="1" applyAlignment="1">
      <alignment horizontal="center" vertical="center" wrapText="1"/>
    </xf>
    <xf numFmtId="0" fontId="64" fillId="0" borderId="0" xfId="0" applyFont="1" applyAlignment="1">
      <alignment horizontal="left" vertical="center"/>
    </xf>
    <xf numFmtId="0" fontId="64" fillId="0" borderId="0" xfId="0" applyFont="1" applyAlignment="1">
      <alignment horizontal="justify" vertical="center"/>
    </xf>
    <xf numFmtId="0" fontId="61" fillId="0" borderId="0" xfId="0" applyFont="1" applyAlignment="1">
      <alignment vertical="top" wrapText="1"/>
    </xf>
    <xf numFmtId="0" fontId="12" fillId="0" borderId="0" xfId="0" applyFont="1" applyAlignment="1">
      <alignment vertical="top" wrapText="1"/>
    </xf>
    <xf numFmtId="177" fontId="76" fillId="0" borderId="1" xfId="0" applyNumberFormat="1" applyFont="1" applyBorder="1" applyAlignment="1">
      <alignment vertical="center" wrapText="1"/>
    </xf>
    <xf numFmtId="0" fontId="12" fillId="0" borderId="0" xfId="5" applyFont="1" applyAlignment="1" applyProtection="1">
      <alignment vertical="center"/>
    </xf>
    <xf numFmtId="0" fontId="24" fillId="0" borderId="0" xfId="5" applyFont="1" applyAlignment="1" applyProtection="1">
      <alignment vertical="center"/>
    </xf>
    <xf numFmtId="0" fontId="24" fillId="0" borderId="0" xfId="8" applyFont="1" applyAlignment="1" applyProtection="1">
      <alignment vertical="center"/>
    </xf>
    <xf numFmtId="0" fontId="65" fillId="0" borderId="24" xfId="8" applyFont="1" applyBorder="1" applyProtection="1"/>
    <xf numFmtId="0" fontId="65" fillId="0" borderId="25" xfId="8" applyFont="1" applyBorder="1" applyProtection="1"/>
    <xf numFmtId="0" fontId="11" fillId="0" borderId="25" xfId="8" applyFont="1" applyBorder="1" applyProtection="1"/>
    <xf numFmtId="0" fontId="11" fillId="0" borderId="25" xfId="8" applyFont="1" applyBorder="1" applyAlignment="1" applyProtection="1"/>
    <xf numFmtId="0" fontId="12" fillId="0" borderId="25" xfId="8" applyFont="1" applyBorder="1" applyAlignment="1" applyProtection="1"/>
    <xf numFmtId="0" fontId="12" fillId="0" borderId="25" xfId="8" applyFont="1" applyBorder="1" applyAlignment="1" applyProtection="1">
      <alignment horizontal="right"/>
    </xf>
    <xf numFmtId="0" fontId="11" fillId="0" borderId="26" xfId="8" applyFont="1" applyBorder="1" applyProtection="1"/>
    <xf numFmtId="0" fontId="20" fillId="0" borderId="0" xfId="8" applyFont="1" applyBorder="1" applyAlignment="1" applyProtection="1">
      <alignment vertical="center"/>
    </xf>
    <xf numFmtId="0" fontId="20" fillId="0" borderId="22" xfId="8" applyFont="1" applyBorder="1" applyAlignment="1" applyProtection="1">
      <alignment vertical="center"/>
    </xf>
    <xf numFmtId="0" fontId="20" fillId="0" borderId="27" xfId="8" applyFont="1" applyBorder="1" applyAlignment="1" applyProtection="1">
      <alignment vertical="center"/>
    </xf>
    <xf numFmtId="0" fontId="20" fillId="0" borderId="1" xfId="8" applyFont="1" applyBorder="1" applyAlignment="1" applyProtection="1">
      <alignment vertical="center"/>
    </xf>
    <xf numFmtId="0" fontId="20" fillId="2" borderId="22" xfId="8" applyFont="1" applyFill="1" applyBorder="1" applyAlignment="1" applyProtection="1">
      <alignment vertical="center"/>
    </xf>
    <xf numFmtId="178" fontId="24" fillId="0" borderId="0" xfId="5" applyNumberFormat="1" applyFont="1" applyAlignment="1" applyProtection="1">
      <alignment vertical="center"/>
    </xf>
    <xf numFmtId="0" fontId="24" fillId="0" borderId="4" xfId="8" applyFont="1" applyBorder="1" applyAlignment="1" applyProtection="1">
      <alignment vertical="center"/>
    </xf>
    <xf numFmtId="0" fontId="24" fillId="0" borderId="1" xfId="8" applyFont="1" applyBorder="1" applyAlignment="1" applyProtection="1">
      <alignment vertical="center" shrinkToFit="1"/>
    </xf>
    <xf numFmtId="0" fontId="24" fillId="0" borderId="22" xfId="8" applyFont="1" applyBorder="1" applyAlignment="1" applyProtection="1">
      <alignment vertical="center"/>
    </xf>
    <xf numFmtId="0" fontId="24" fillId="2" borderId="1" xfId="8" applyFont="1" applyFill="1" applyBorder="1" applyAlignment="1" applyProtection="1">
      <alignment vertical="center"/>
    </xf>
    <xf numFmtId="0" fontId="24" fillId="0" borderId="1" xfId="8" applyFont="1" applyBorder="1" applyAlignment="1" applyProtection="1">
      <alignment vertical="center"/>
    </xf>
    <xf numFmtId="0" fontId="24" fillId="0" borderId="1" xfId="8" applyFont="1" applyBorder="1" applyAlignment="1" applyProtection="1">
      <alignment horizontal="center" vertical="center"/>
    </xf>
    <xf numFmtId="0" fontId="16" fillId="0" borderId="25" xfId="8" applyFont="1" applyBorder="1" applyAlignment="1" applyProtection="1">
      <alignment horizontal="center"/>
      <protection locked="0"/>
    </xf>
    <xf numFmtId="0" fontId="11" fillId="0" borderId="2" xfId="3" applyFont="1" applyBorder="1" applyAlignment="1">
      <alignment horizontal="center"/>
    </xf>
    <xf numFmtId="0" fontId="11" fillId="0" borderId="0" xfId="3" applyFont="1" applyAlignment="1" applyProtection="1">
      <alignment horizontal="center"/>
      <protection locked="0"/>
    </xf>
    <xf numFmtId="0" fontId="11" fillId="0" borderId="21" xfId="3" applyFont="1" applyBorder="1" applyAlignment="1" applyProtection="1">
      <alignment horizontal="center"/>
      <protection locked="0"/>
    </xf>
    <xf numFmtId="0" fontId="11" fillId="0" borderId="28" xfId="3" applyFont="1" applyBorder="1" applyAlignment="1" applyProtection="1">
      <alignment horizontal="center"/>
      <protection locked="0"/>
    </xf>
    <xf numFmtId="0" fontId="11" fillId="0" borderId="2" xfId="3" applyFont="1" applyBorder="1" applyAlignment="1" applyProtection="1">
      <alignment horizontal="center"/>
      <protection locked="0"/>
    </xf>
    <xf numFmtId="0" fontId="64" fillId="0" borderId="0" xfId="4" applyFont="1" applyAlignment="1"/>
    <xf numFmtId="0" fontId="74" fillId="0" borderId="0" xfId="0" applyFont="1" applyAlignment="1" applyProtection="1">
      <alignment vertical="center"/>
      <protection locked="0"/>
    </xf>
    <xf numFmtId="0" fontId="74" fillId="0" borderId="4" xfId="0" applyFont="1" applyBorder="1" applyAlignment="1" applyProtection="1">
      <alignment vertical="center"/>
      <protection locked="0"/>
    </xf>
    <xf numFmtId="0" fontId="57" fillId="0" borderId="12" xfId="4" applyFont="1" applyBorder="1">
      <alignment vertical="center"/>
    </xf>
    <xf numFmtId="0" fontId="57" fillId="0" borderId="1" xfId="4" applyFont="1" applyBorder="1">
      <alignment vertical="center"/>
    </xf>
    <xf numFmtId="0" fontId="57" fillId="0" borderId="0" xfId="4" applyFont="1">
      <alignment vertical="center"/>
    </xf>
    <xf numFmtId="0" fontId="61" fillId="0" borderId="0" xfId="0" applyFont="1" applyBorder="1">
      <alignment vertical="center"/>
    </xf>
    <xf numFmtId="0" fontId="72" fillId="0" borderId="0" xfId="4" applyFont="1" applyAlignment="1">
      <alignment vertical="center" wrapText="1"/>
    </xf>
    <xf numFmtId="0" fontId="77" fillId="0" borderId="0" xfId="1" applyFont="1">
      <alignment vertical="center"/>
    </xf>
    <xf numFmtId="0" fontId="78" fillId="0" borderId="0" xfId="4" applyFont="1" applyAlignment="1">
      <alignment horizontal="justify" vertical="center" wrapText="1"/>
    </xf>
    <xf numFmtId="0" fontId="57" fillId="0" borderId="5" xfId="4" applyFont="1" applyBorder="1">
      <alignment vertical="center"/>
    </xf>
    <xf numFmtId="0" fontId="57" fillId="0" borderId="6" xfId="4" applyFont="1" applyBorder="1">
      <alignment vertical="center"/>
    </xf>
    <xf numFmtId="0" fontId="57" fillId="0" borderId="22" xfId="4" applyFont="1" applyBorder="1">
      <alignment vertical="center"/>
    </xf>
    <xf numFmtId="0" fontId="79" fillId="0" borderId="22" xfId="4" applyFont="1" applyBorder="1">
      <alignment vertical="center"/>
    </xf>
    <xf numFmtId="0" fontId="57" fillId="0" borderId="23" xfId="4" applyFont="1" applyBorder="1">
      <alignment vertical="center"/>
    </xf>
    <xf numFmtId="0" fontId="57" fillId="0" borderId="12" xfId="4" applyFont="1" applyBorder="1">
      <alignment vertical="center"/>
    </xf>
    <xf numFmtId="0" fontId="57" fillId="0" borderId="2" xfId="4" applyFont="1" applyBorder="1">
      <alignment vertical="center"/>
    </xf>
    <xf numFmtId="0" fontId="57" fillId="0" borderId="3" xfId="4" applyFont="1" applyBorder="1">
      <alignment vertical="center"/>
    </xf>
    <xf numFmtId="0" fontId="72" fillId="0" borderId="1" xfId="4" applyFont="1" applyBorder="1">
      <alignment vertical="center"/>
    </xf>
    <xf numFmtId="0" fontId="57" fillId="0" borderId="13" xfId="4" applyFont="1" applyBorder="1">
      <alignment vertical="center"/>
    </xf>
    <xf numFmtId="0" fontId="72" fillId="0" borderId="2" xfId="4" applyFont="1" applyBorder="1">
      <alignment vertical="center"/>
    </xf>
    <xf numFmtId="0" fontId="80" fillId="0" borderId="0" xfId="4" applyFont="1">
      <alignment vertical="center"/>
    </xf>
    <xf numFmtId="0" fontId="72" fillId="0" borderId="4" xfId="4" applyFont="1" applyBorder="1">
      <alignment vertical="center"/>
    </xf>
    <xf numFmtId="0" fontId="57" fillId="0" borderId="4" xfId="4" applyFont="1" applyBorder="1">
      <alignment vertical="center"/>
    </xf>
    <xf numFmtId="0" fontId="79" fillId="0" borderId="4" xfId="4" applyFont="1" applyBorder="1">
      <alignment vertical="center"/>
    </xf>
    <xf numFmtId="0" fontId="57" fillId="0" borderId="0" xfId="4" applyFont="1">
      <alignment vertical="center"/>
    </xf>
    <xf numFmtId="58" fontId="72" fillId="0" borderId="0" xfId="4" applyNumberFormat="1" applyFont="1">
      <alignment vertical="center"/>
    </xf>
    <xf numFmtId="58" fontId="57" fillId="0" borderId="0" xfId="4" applyNumberFormat="1" applyFont="1" applyProtection="1">
      <alignment vertical="center"/>
      <protection locked="0"/>
    </xf>
    <xf numFmtId="177" fontId="72" fillId="0" borderId="1" xfId="4" applyNumberFormat="1" applyFont="1" applyBorder="1" applyAlignment="1" applyProtection="1">
      <alignment horizontal="center" vertical="center"/>
      <protection locked="0"/>
    </xf>
    <xf numFmtId="177" fontId="72" fillId="0" borderId="1" xfId="4" applyNumberFormat="1" applyFont="1" applyBorder="1" applyAlignment="1" applyProtection="1">
      <alignment vertical="center"/>
      <protection locked="0"/>
    </xf>
    <xf numFmtId="177" fontId="72" fillId="0" borderId="1" xfId="4" applyNumberFormat="1" applyFont="1" applyBorder="1" applyAlignment="1" applyProtection="1">
      <alignment horizontal="center" vertical="center"/>
    </xf>
    <xf numFmtId="177" fontId="72" fillId="0" borderId="1" xfId="4" applyNumberFormat="1" applyFont="1" applyBorder="1" applyAlignment="1" applyProtection="1">
      <alignment vertical="center"/>
    </xf>
    <xf numFmtId="0" fontId="72" fillId="0" borderId="13" xfId="4" applyFont="1" applyBorder="1" applyProtection="1">
      <alignment vertical="center"/>
    </xf>
    <xf numFmtId="58" fontId="61" fillId="0" borderId="0" xfId="4" applyNumberFormat="1" applyFont="1" applyAlignment="1" applyProtection="1">
      <alignment vertical="center"/>
      <protection locked="0"/>
    </xf>
    <xf numFmtId="0" fontId="61" fillId="0" borderId="0" xfId="4" applyNumberFormat="1" applyFont="1" applyAlignment="1" applyProtection="1">
      <alignment vertical="center"/>
      <protection locked="0"/>
    </xf>
    <xf numFmtId="176" fontId="61" fillId="0" borderId="0" xfId="0" applyNumberFormat="1" applyFont="1">
      <alignment vertical="center"/>
    </xf>
    <xf numFmtId="0" fontId="57" fillId="0" borderId="0" xfId="4" applyFont="1" applyAlignment="1">
      <alignment vertical="center"/>
    </xf>
    <xf numFmtId="49" fontId="57" fillId="0" borderId="0" xfId="4" applyNumberFormat="1" applyFont="1" applyAlignment="1">
      <alignment horizontal="right" vertical="center"/>
    </xf>
    <xf numFmtId="0" fontId="57" fillId="0" borderId="0" xfId="4" applyFont="1">
      <alignment vertical="center"/>
    </xf>
    <xf numFmtId="0" fontId="61" fillId="0" borderId="22" xfId="0" applyFont="1" applyBorder="1">
      <alignment vertical="center"/>
    </xf>
    <xf numFmtId="0" fontId="61" fillId="0" borderId="5" xfId="0" applyFont="1" applyBorder="1">
      <alignment vertical="center"/>
    </xf>
    <xf numFmtId="0" fontId="61" fillId="0" borderId="4" xfId="0" applyFont="1" applyBorder="1">
      <alignment vertical="center"/>
    </xf>
    <xf numFmtId="0" fontId="61" fillId="0" borderId="6" xfId="0" applyFont="1" applyBorder="1">
      <alignment vertical="center"/>
    </xf>
    <xf numFmtId="0" fontId="61" fillId="0" borderId="21" xfId="0" applyFont="1" applyBorder="1">
      <alignment vertical="center"/>
    </xf>
    <xf numFmtId="0" fontId="81" fillId="0" borderId="5" xfId="0" applyFont="1" applyBorder="1">
      <alignment vertical="center"/>
    </xf>
    <xf numFmtId="0" fontId="61" fillId="0" borderId="0" xfId="0" applyFont="1" applyBorder="1" applyAlignment="1">
      <alignment horizontal="right" vertical="center"/>
    </xf>
    <xf numFmtId="0" fontId="61" fillId="0" borderId="0" xfId="0" applyFont="1" applyAlignment="1">
      <alignment vertical="center"/>
    </xf>
    <xf numFmtId="0" fontId="57" fillId="0" borderId="12" xfId="4" applyFont="1" applyBorder="1">
      <alignment vertical="center"/>
    </xf>
    <xf numFmtId="0" fontId="57" fillId="0" borderId="0" xfId="4" applyFont="1">
      <alignment vertical="center"/>
    </xf>
    <xf numFmtId="0" fontId="57" fillId="0" borderId="0" xfId="4" applyFont="1" applyAlignment="1" applyProtection="1">
      <alignment vertical="center"/>
      <protection locked="0"/>
    </xf>
    <xf numFmtId="0" fontId="57" fillId="0" borderId="21" xfId="4" applyFont="1" applyBorder="1">
      <alignment vertical="center"/>
    </xf>
    <xf numFmtId="0" fontId="74" fillId="0" borderId="0" xfId="0" applyFont="1" applyAlignment="1" applyProtection="1">
      <alignment vertical="center"/>
      <protection locked="0"/>
    </xf>
    <xf numFmtId="0" fontId="74" fillId="0" borderId="4" xfId="0" applyFont="1" applyBorder="1" applyAlignment="1" applyProtection="1">
      <alignment vertical="center"/>
      <protection locked="0"/>
    </xf>
    <xf numFmtId="0" fontId="64" fillId="0" borderId="0" xfId="4" applyFont="1" applyAlignment="1" applyProtection="1">
      <protection locked="0"/>
    </xf>
    <xf numFmtId="0" fontId="59" fillId="0" borderId="0" xfId="4" applyFont="1" applyAlignment="1">
      <alignment vertical="center"/>
    </xf>
    <xf numFmtId="0" fontId="62" fillId="0" borderId="0" xfId="4" applyFont="1" applyAlignment="1">
      <alignment horizontal="centerContinuous"/>
    </xf>
    <xf numFmtId="0" fontId="62" fillId="0" borderId="0" xfId="4" applyFont="1" applyAlignment="1">
      <alignment horizontal="centerContinuous" shrinkToFit="1"/>
    </xf>
    <xf numFmtId="0" fontId="20" fillId="2" borderId="12" xfId="8" applyFont="1" applyFill="1" applyBorder="1" applyAlignment="1" applyProtection="1">
      <alignment vertical="center"/>
    </xf>
    <xf numFmtId="0" fontId="20" fillId="2" borderId="1" xfId="8" applyFont="1" applyFill="1" applyBorder="1" applyAlignment="1" applyProtection="1">
      <alignment vertical="center"/>
    </xf>
    <xf numFmtId="0" fontId="20" fillId="2" borderId="13" xfId="8" applyFont="1" applyFill="1" applyBorder="1" applyAlignment="1" applyProtection="1">
      <alignment vertical="center"/>
    </xf>
    <xf numFmtId="0" fontId="24" fillId="0" borderId="0" xfId="8" applyFont="1" applyBorder="1" applyAlignment="1" applyProtection="1">
      <alignment vertical="center"/>
    </xf>
    <xf numFmtId="0" fontId="24" fillId="0" borderId="0" xfId="8" applyFont="1" applyBorder="1" applyAlignment="1" applyProtection="1">
      <alignment horizontal="distributed" vertical="center"/>
    </xf>
    <xf numFmtId="0" fontId="20" fillId="0" borderId="13" xfId="8" applyFont="1" applyBorder="1" applyAlignment="1" applyProtection="1">
      <alignment horizontal="right" vertical="center"/>
    </xf>
    <xf numFmtId="178" fontId="20" fillId="2" borderId="1" xfId="8" applyNumberFormat="1" applyFont="1" applyFill="1" applyBorder="1" applyAlignment="1" applyProtection="1">
      <alignment vertical="center"/>
    </xf>
    <xf numFmtId="0" fontId="11" fillId="0" borderId="0" xfId="8" applyFont="1" applyBorder="1" applyAlignment="1" applyProtection="1">
      <alignment vertical="center"/>
    </xf>
    <xf numFmtId="0" fontId="24" fillId="0" borderId="12" xfId="8" applyFont="1" applyBorder="1" applyAlignment="1" applyProtection="1">
      <alignment vertical="center"/>
    </xf>
    <xf numFmtId="20" fontId="24" fillId="0" borderId="1" xfId="8" applyNumberFormat="1" applyFont="1" applyBorder="1" applyAlignment="1" applyProtection="1">
      <alignment vertical="center"/>
    </xf>
    <xf numFmtId="0" fontId="24" fillId="0" borderId="0" xfId="8" applyFont="1" applyBorder="1" applyAlignment="1" applyProtection="1">
      <alignment horizontal="center" vertical="center"/>
    </xf>
    <xf numFmtId="0" fontId="24" fillId="0" borderId="13" xfId="8" applyFont="1" applyBorder="1" applyAlignment="1" applyProtection="1">
      <alignment horizontal="right" vertical="center"/>
    </xf>
    <xf numFmtId="0" fontId="24" fillId="0" borderId="13" xfId="8" applyFont="1" applyBorder="1" applyAlignment="1" applyProtection="1">
      <alignment vertical="center"/>
    </xf>
    <xf numFmtId="0" fontId="24" fillId="0" borderId="21" xfId="8" applyFont="1" applyBorder="1" applyAlignment="1" applyProtection="1">
      <alignment vertical="center"/>
    </xf>
    <xf numFmtId="0" fontId="24" fillId="0" borderId="23" xfId="8" applyFont="1" applyBorder="1" applyAlignment="1" applyProtection="1">
      <alignment vertical="center"/>
    </xf>
    <xf numFmtId="0" fontId="24" fillId="0" borderId="5" xfId="8" applyFont="1" applyBorder="1" applyAlignment="1" applyProtection="1">
      <alignment vertical="center"/>
    </xf>
    <xf numFmtId="0" fontId="24" fillId="0" borderId="6" xfId="8" applyFont="1" applyBorder="1" applyAlignment="1" applyProtection="1">
      <alignment vertical="center"/>
    </xf>
    <xf numFmtId="0" fontId="24" fillId="2" borderId="12" xfId="8" applyFont="1" applyFill="1" applyBorder="1" applyAlignment="1" applyProtection="1">
      <alignment horizontal="center" vertical="center"/>
    </xf>
    <xf numFmtId="0" fontId="24" fillId="2" borderId="1" xfId="8" applyFont="1" applyFill="1" applyBorder="1" applyAlignment="1" applyProtection="1">
      <alignment horizontal="right" vertical="center"/>
    </xf>
    <xf numFmtId="0" fontId="24" fillId="2" borderId="13" xfId="8" applyFont="1" applyFill="1" applyBorder="1" applyAlignment="1" applyProtection="1">
      <alignment vertical="center"/>
    </xf>
    <xf numFmtId="0" fontId="24" fillId="2" borderId="22" xfId="8" applyFont="1" applyFill="1" applyBorder="1" applyAlignment="1" applyProtection="1">
      <alignment vertical="center"/>
    </xf>
    <xf numFmtId="0" fontId="24" fillId="2" borderId="22" xfId="8" applyFont="1" applyFill="1" applyBorder="1" applyAlignment="1" applyProtection="1">
      <alignment horizontal="right" vertical="center"/>
    </xf>
    <xf numFmtId="0" fontId="24" fillId="0" borderId="4" xfId="8" applyFont="1" applyBorder="1" applyAlignment="1" applyProtection="1">
      <alignment vertical="center" shrinkToFit="1"/>
    </xf>
    <xf numFmtId="0" fontId="24" fillId="0" borderId="1" xfId="8" applyFont="1" applyBorder="1" applyAlignment="1" applyProtection="1">
      <alignment horizontal="right" vertical="center"/>
    </xf>
    <xf numFmtId="0" fontId="24" fillId="0" borderId="1" xfId="8" applyFont="1" applyBorder="1" applyAlignment="1" applyProtection="1">
      <alignment horizontal="left" vertical="center"/>
    </xf>
    <xf numFmtId="0" fontId="24" fillId="0" borderId="12" xfId="8" applyFont="1" applyBorder="1" applyAlignment="1" applyProtection="1">
      <alignment horizontal="distributed" vertical="center"/>
    </xf>
    <xf numFmtId="0" fontId="24" fillId="0" borderId="1" xfId="8" applyFont="1" applyBorder="1" applyAlignment="1" applyProtection="1">
      <alignment horizontal="distributed" vertical="center"/>
    </xf>
    <xf numFmtId="0" fontId="24" fillId="0" borderId="2" xfId="8" applyFont="1" applyBorder="1" applyAlignment="1" applyProtection="1">
      <alignment vertical="center"/>
    </xf>
    <xf numFmtId="0" fontId="24" fillId="0" borderId="3" xfId="8" applyFont="1" applyBorder="1" applyAlignment="1" applyProtection="1">
      <alignment vertical="center"/>
    </xf>
    <xf numFmtId="0" fontId="24" fillId="2" borderId="12" xfId="8" applyFont="1" applyFill="1" applyBorder="1" applyAlignment="1" applyProtection="1">
      <alignment vertical="center"/>
    </xf>
    <xf numFmtId="0" fontId="24" fillId="2" borderId="21" xfId="8" applyFont="1" applyFill="1" applyBorder="1" applyAlignment="1" applyProtection="1">
      <alignment vertical="center"/>
    </xf>
    <xf numFmtId="178" fontId="20" fillId="2" borderId="22" xfId="8" applyNumberFormat="1" applyFont="1" applyFill="1" applyBorder="1" applyAlignment="1" applyProtection="1">
      <alignment vertical="center"/>
    </xf>
    <xf numFmtId="0" fontId="20" fillId="2" borderId="22" xfId="8" applyFont="1" applyFill="1" applyBorder="1" applyAlignment="1" applyProtection="1">
      <alignment horizontal="center" vertical="center"/>
    </xf>
    <xf numFmtId="0" fontId="24" fillId="2" borderId="23" xfId="8" applyFont="1" applyFill="1" applyBorder="1" applyAlignment="1" applyProtection="1">
      <alignment vertical="center"/>
    </xf>
    <xf numFmtId="0" fontId="20" fillId="2" borderId="1" xfId="8" applyFont="1" applyFill="1" applyBorder="1" applyAlignment="1" applyProtection="1">
      <alignment horizontal="center" vertical="center"/>
    </xf>
    <xf numFmtId="0" fontId="35" fillId="0" borderId="1" xfId="8" applyFont="1" applyBorder="1" applyAlignment="1" applyProtection="1">
      <alignment vertical="center"/>
    </xf>
    <xf numFmtId="0" fontId="28" fillId="0" borderId="1" xfId="8" applyFont="1" applyBorder="1" applyAlignment="1" applyProtection="1">
      <alignment vertical="center"/>
      <protection locked="0"/>
    </xf>
    <xf numFmtId="0" fontId="24" fillId="2" borderId="1" xfId="8" applyFont="1" applyFill="1" applyBorder="1" applyAlignment="1" applyProtection="1">
      <alignment horizontal="center" vertical="center"/>
    </xf>
    <xf numFmtId="0" fontId="16" fillId="0" borderId="25" xfId="8" applyFont="1" applyBorder="1" applyAlignment="1" applyProtection="1">
      <alignment horizontal="center"/>
    </xf>
    <xf numFmtId="0" fontId="12" fillId="0" borderId="25" xfId="8" applyFont="1" applyBorder="1" applyProtection="1"/>
    <xf numFmtId="0" fontId="24" fillId="0" borderId="0" xfId="8" applyFont="1" applyAlignment="1" applyProtection="1">
      <alignment horizontal="distributed" vertical="center"/>
    </xf>
    <xf numFmtId="0" fontId="11" fillId="0" borderId="0" xfId="8" applyFont="1" applyAlignment="1" applyProtection="1">
      <alignment vertical="center"/>
    </xf>
    <xf numFmtId="0" fontId="20" fillId="0" borderId="0" xfId="8" applyFont="1" applyAlignment="1" applyProtection="1">
      <alignment vertical="center"/>
    </xf>
    <xf numFmtId="0" fontId="28" fillId="0" borderId="1" xfId="8" applyFont="1" applyBorder="1" applyAlignment="1" applyProtection="1">
      <alignment vertical="center"/>
    </xf>
    <xf numFmtId="0" fontId="24" fillId="0" borderId="0" xfId="8" applyFont="1" applyAlignment="1" applyProtection="1">
      <alignment horizontal="center" vertical="center"/>
    </xf>
    <xf numFmtId="0" fontId="24" fillId="0" borderId="12" xfId="5" applyFont="1" applyBorder="1" applyAlignment="1" applyProtection="1">
      <alignment vertical="center"/>
    </xf>
    <xf numFmtId="0" fontId="24" fillId="0" borderId="22" xfId="5" applyFont="1" applyBorder="1" applyAlignment="1" applyProtection="1">
      <alignment vertical="center"/>
    </xf>
    <xf numFmtId="0" fontId="24" fillId="0" borderId="0" xfId="5" applyFont="1" applyAlignment="1" applyProtection="1">
      <alignment vertical="center"/>
      <protection locked="0"/>
    </xf>
    <xf numFmtId="0" fontId="36" fillId="0" borderId="0" xfId="5" applyFont="1" applyAlignment="1" applyProtection="1">
      <alignment vertical="center"/>
      <protection locked="0"/>
    </xf>
    <xf numFmtId="0" fontId="25" fillId="0" borderId="0" xfId="5" applyFont="1" applyAlignment="1" applyProtection="1">
      <alignment vertical="center"/>
      <protection locked="0"/>
    </xf>
    <xf numFmtId="178" fontId="24" fillId="0" borderId="0" xfId="5" applyNumberFormat="1" applyFont="1" applyAlignment="1" applyProtection="1">
      <alignment vertical="center"/>
      <protection locked="0"/>
    </xf>
    <xf numFmtId="0" fontId="57" fillId="0" borderId="0" xfId="4" applyFont="1">
      <alignment vertical="center"/>
    </xf>
    <xf numFmtId="0" fontId="57" fillId="0" borderId="12" xfId="4" applyFont="1" applyBorder="1">
      <alignment vertical="center"/>
    </xf>
    <xf numFmtId="0" fontId="57" fillId="0" borderId="1" xfId="4" applyFont="1" applyBorder="1">
      <alignment vertical="center"/>
    </xf>
    <xf numFmtId="0" fontId="59" fillId="0" borderId="0" xfId="0" applyFont="1" applyAlignment="1" applyProtection="1">
      <alignment horizontal="center" vertical="center" shrinkToFit="1"/>
      <protection locked="0"/>
    </xf>
    <xf numFmtId="0" fontId="53" fillId="0" borderId="0" xfId="0" applyFont="1" applyAlignment="1">
      <alignment horizontal="left" vertical="center"/>
    </xf>
    <xf numFmtId="0" fontId="64" fillId="0" borderId="0" xfId="0" applyFont="1" applyAlignment="1">
      <alignment horizontal="left" vertical="center"/>
    </xf>
    <xf numFmtId="0" fontId="62" fillId="0" borderId="0" xfId="0" applyFont="1" applyAlignment="1">
      <alignment horizontal="center" vertical="center" wrapText="1"/>
    </xf>
    <xf numFmtId="0" fontId="57" fillId="0" borderId="13" xfId="4" applyFont="1" applyBorder="1">
      <alignment vertical="center"/>
    </xf>
    <xf numFmtId="0" fontId="24" fillId="0" borderId="0" xfId="5" applyFont="1" applyAlignment="1">
      <alignment vertical="center"/>
    </xf>
    <xf numFmtId="178" fontId="24" fillId="0" borderId="0" xfId="5" applyNumberFormat="1" applyFont="1" applyAlignment="1">
      <alignment vertical="center"/>
    </xf>
    <xf numFmtId="0" fontId="24" fillId="0" borderId="13" xfId="8" applyFont="1" applyBorder="1" applyAlignment="1">
      <alignment vertical="center"/>
    </xf>
    <xf numFmtId="0" fontId="24" fillId="0" borderId="1" xfId="8" applyFont="1" applyBorder="1" applyAlignment="1">
      <alignment horizontal="right" vertical="center"/>
    </xf>
    <xf numFmtId="0" fontId="24" fillId="0" borderId="1" xfId="8" applyFont="1" applyBorder="1" applyAlignment="1">
      <alignment vertical="center"/>
    </xf>
    <xf numFmtId="0" fontId="24" fillId="0" borderId="1" xfId="8" applyFont="1" applyBorder="1" applyAlignment="1">
      <alignment horizontal="left" vertical="center"/>
    </xf>
    <xf numFmtId="0" fontId="24" fillId="0" borderId="1" xfId="8" applyFont="1" applyBorder="1" applyAlignment="1">
      <alignment horizontal="center" vertical="center"/>
    </xf>
    <xf numFmtId="0" fontId="24" fillId="2" borderId="23" xfId="8" applyFont="1" applyFill="1" applyBorder="1" applyAlignment="1">
      <alignment vertical="center"/>
    </xf>
    <xf numFmtId="0" fontId="24" fillId="2" borderId="22" xfId="8" applyFont="1" applyFill="1" applyBorder="1" applyAlignment="1">
      <alignment vertical="center"/>
    </xf>
    <xf numFmtId="0" fontId="20" fillId="2" borderId="22" xfId="8" applyFont="1" applyFill="1" applyBorder="1" applyAlignment="1">
      <alignment vertical="center"/>
    </xf>
    <xf numFmtId="178" fontId="20" fillId="2" borderId="22" xfId="8" applyNumberFormat="1" applyFont="1" applyFill="1" applyBorder="1" applyAlignment="1">
      <alignment vertical="center"/>
    </xf>
    <xf numFmtId="0" fontId="24" fillId="2" borderId="22" xfId="8" applyFont="1" applyFill="1" applyBorder="1" applyAlignment="1">
      <alignment horizontal="right" vertical="center"/>
    </xf>
    <xf numFmtId="0" fontId="24" fillId="2" borderId="21" xfId="8" applyFont="1" applyFill="1" applyBorder="1" applyAlignment="1">
      <alignment vertical="center"/>
    </xf>
    <xf numFmtId="0" fontId="24" fillId="0" borderId="0" xfId="8" applyFont="1" applyAlignment="1">
      <alignment vertical="center"/>
    </xf>
    <xf numFmtId="0" fontId="24" fillId="0" borderId="6" xfId="8" applyFont="1" applyBorder="1" applyAlignment="1">
      <alignment vertical="center"/>
    </xf>
    <xf numFmtId="0" fontId="24" fillId="0" borderId="4" xfId="8" applyFont="1" applyBorder="1" applyAlignment="1">
      <alignment vertical="center"/>
    </xf>
    <xf numFmtId="0" fontId="24" fillId="0" borderId="5" xfId="8" applyFont="1" applyBorder="1" applyAlignment="1">
      <alignment vertical="center"/>
    </xf>
    <xf numFmtId="0" fontId="24" fillId="0" borderId="23" xfId="8" applyFont="1" applyBorder="1" applyAlignment="1">
      <alignment vertical="center"/>
    </xf>
    <xf numFmtId="0" fontId="24" fillId="0" borderId="22" xfId="8" applyFont="1" applyBorder="1" applyAlignment="1">
      <alignment vertical="center"/>
    </xf>
    <xf numFmtId="0" fontId="24" fillId="0" borderId="22" xfId="5" applyFont="1" applyBorder="1" applyAlignment="1">
      <alignment vertical="center"/>
    </xf>
    <xf numFmtId="0" fontId="24" fillId="0" borderId="21" xfId="8" applyFont="1" applyBorder="1" applyAlignment="1">
      <alignment vertical="center"/>
    </xf>
    <xf numFmtId="0" fontId="20" fillId="2" borderId="22" xfId="8" applyFont="1" applyFill="1" applyBorder="1" applyAlignment="1">
      <alignment horizontal="center" vertical="center"/>
    </xf>
    <xf numFmtId="0" fontId="24" fillId="2" borderId="13" xfId="8" applyFont="1" applyFill="1" applyBorder="1" applyAlignment="1">
      <alignment vertical="center"/>
    </xf>
    <xf numFmtId="0" fontId="24" fillId="2" borderId="1" xfId="8" applyFont="1" applyFill="1" applyBorder="1" applyAlignment="1">
      <alignment horizontal="right" vertical="center"/>
    </xf>
    <xf numFmtId="0" fontId="24" fillId="2" borderId="1" xfId="8" applyFont="1" applyFill="1" applyBorder="1" applyAlignment="1">
      <alignment vertical="center"/>
    </xf>
    <xf numFmtId="0" fontId="20" fillId="2" borderId="1" xfId="8" applyFont="1" applyFill="1" applyBorder="1" applyAlignment="1">
      <alignment vertical="center"/>
    </xf>
    <xf numFmtId="0" fontId="20" fillId="2" borderId="1" xfId="8" applyFont="1" applyFill="1" applyBorder="1" applyAlignment="1">
      <alignment horizontal="center" vertical="center"/>
    </xf>
    <xf numFmtId="178" fontId="20" fillId="2" borderId="1" xfId="8" applyNumberFormat="1" applyFont="1" applyFill="1" applyBorder="1" applyAlignment="1">
      <alignment vertical="center"/>
    </xf>
    <xf numFmtId="0" fontId="24" fillId="2" borderId="12" xfId="8" applyFont="1" applyFill="1" applyBorder="1" applyAlignment="1">
      <alignment vertical="center"/>
    </xf>
    <xf numFmtId="0" fontId="24" fillId="0" borderId="0" xfId="8" applyFont="1" applyAlignment="1">
      <alignment horizontal="center" vertical="center"/>
    </xf>
    <xf numFmtId="0" fontId="20" fillId="0" borderId="13" xfId="8" applyFont="1" applyBorder="1" applyAlignment="1">
      <alignment horizontal="right" vertical="center"/>
    </xf>
    <xf numFmtId="0" fontId="20" fillId="0" borderId="1" xfId="8" applyFont="1" applyBorder="1" applyAlignment="1">
      <alignment vertical="center"/>
    </xf>
    <xf numFmtId="0" fontId="24" fillId="2" borderId="1" xfId="8" applyFont="1" applyFill="1" applyBorder="1" applyAlignment="1">
      <alignment horizontal="center" vertical="center"/>
    </xf>
    <xf numFmtId="0" fontId="24" fillId="2" borderId="12" xfId="8" applyFont="1" applyFill="1" applyBorder="1" applyAlignment="1">
      <alignment horizontal="center" vertical="center"/>
    </xf>
    <xf numFmtId="0" fontId="20" fillId="0" borderId="22" xfId="8" applyFont="1" applyBorder="1" applyAlignment="1">
      <alignment vertical="center"/>
    </xf>
    <xf numFmtId="0" fontId="24" fillId="0" borderId="12" xfId="8" applyFont="1" applyBorder="1" applyAlignment="1">
      <alignment vertical="center"/>
    </xf>
    <xf numFmtId="0" fontId="20" fillId="0" borderId="27" xfId="8" applyFont="1" applyBorder="1" applyAlignment="1">
      <alignment vertical="center"/>
    </xf>
    <xf numFmtId="0" fontId="24" fillId="0" borderId="12" xfId="5" applyFont="1" applyBorder="1" applyAlignment="1">
      <alignment vertical="center"/>
    </xf>
    <xf numFmtId="0" fontId="20" fillId="0" borderId="23" xfId="8" applyFont="1" applyBorder="1" applyAlignment="1">
      <alignment horizontal="right" vertical="center"/>
    </xf>
    <xf numFmtId="0" fontId="20" fillId="2" borderId="13" xfId="8" applyFont="1" applyFill="1" applyBorder="1" applyAlignment="1">
      <alignment vertical="center"/>
    </xf>
    <xf numFmtId="0" fontId="20" fillId="2" borderId="12" xfId="8" applyFont="1" applyFill="1" applyBorder="1" applyAlignment="1">
      <alignment vertical="center"/>
    </xf>
    <xf numFmtId="0" fontId="20" fillId="0" borderId="0" xfId="8" applyFont="1" applyAlignment="1">
      <alignment vertical="center"/>
    </xf>
    <xf numFmtId="0" fontId="24" fillId="0" borderId="13" xfId="8" applyFont="1" applyBorder="1" applyAlignment="1">
      <alignment horizontal="right" vertical="center"/>
    </xf>
    <xf numFmtId="20" fontId="24" fillId="0" borderId="1" xfId="8" applyNumberFormat="1" applyFont="1" applyBorder="1" applyAlignment="1">
      <alignment vertical="center"/>
    </xf>
    <xf numFmtId="0" fontId="24" fillId="0" borderId="1" xfId="8" applyFont="1" applyBorder="1" applyAlignment="1">
      <alignment vertical="center" shrinkToFit="1"/>
    </xf>
    <xf numFmtId="0" fontId="24" fillId="0" borderId="4" xfId="8" applyFont="1" applyBorder="1" applyAlignment="1">
      <alignment vertical="center" shrinkToFit="1"/>
    </xf>
    <xf numFmtId="0" fontId="24" fillId="0" borderId="3" xfId="8" applyFont="1" applyBorder="1" applyAlignment="1">
      <alignment vertical="center"/>
    </xf>
    <xf numFmtId="0" fontId="24" fillId="0" borderId="2" xfId="8" applyFont="1" applyBorder="1" applyAlignment="1">
      <alignment vertical="center"/>
    </xf>
    <xf numFmtId="0" fontId="25" fillId="0" borderId="0" xfId="5" applyFont="1" applyAlignment="1">
      <alignment vertical="center"/>
    </xf>
    <xf numFmtId="0" fontId="11" fillId="0" borderId="0" xfId="8" applyFont="1" applyAlignment="1">
      <alignment vertical="center"/>
    </xf>
    <xf numFmtId="0" fontId="24" fillId="0" borderId="0" xfId="8" applyFont="1" applyAlignment="1">
      <alignment horizontal="distributed" vertical="center"/>
    </xf>
    <xf numFmtId="0" fontId="24" fillId="0" borderId="1" xfId="8" applyFont="1" applyBorder="1" applyAlignment="1">
      <alignment horizontal="distributed" vertical="center"/>
    </xf>
    <xf numFmtId="0" fontId="24" fillId="0" borderId="12" xfId="8" applyFont="1" applyBorder="1" applyAlignment="1">
      <alignment horizontal="distributed" vertical="center"/>
    </xf>
    <xf numFmtId="0" fontId="11" fillId="0" borderId="26" xfId="8" applyFont="1" applyBorder="1"/>
    <xf numFmtId="0" fontId="12" fillId="0" borderId="25" xfId="8" applyFont="1" applyBorder="1" applyAlignment="1">
      <alignment horizontal="right"/>
    </xf>
    <xf numFmtId="0" fontId="12" fillId="0" borderId="25" xfId="8" applyFont="1" applyBorder="1"/>
    <xf numFmtId="0" fontId="11" fillId="0" borderId="25" xfId="8" applyFont="1" applyBorder="1"/>
    <xf numFmtId="0" fontId="65" fillId="0" borderId="25" xfId="8" applyFont="1" applyBorder="1"/>
    <xf numFmtId="0" fontId="65" fillId="0" borderId="24" xfId="8" applyFont="1" applyBorder="1"/>
    <xf numFmtId="0" fontId="12" fillId="0" borderId="0" xfId="5" applyFont="1" applyAlignment="1">
      <alignment vertical="center"/>
    </xf>
    <xf numFmtId="0" fontId="20" fillId="0" borderId="0" xfId="5" applyFont="1" applyAlignment="1" applyProtection="1">
      <alignment vertical="center"/>
      <protection locked="0"/>
    </xf>
    <xf numFmtId="0" fontId="72" fillId="0" borderId="0" xfId="4" applyFont="1" applyBorder="1">
      <alignment vertical="center"/>
    </xf>
    <xf numFmtId="0" fontId="57" fillId="0" borderId="0" xfId="4" applyFont="1" applyBorder="1">
      <alignment vertical="center"/>
    </xf>
    <xf numFmtId="0" fontId="61" fillId="0" borderId="0" xfId="0" applyFont="1" applyAlignment="1">
      <alignment horizontal="right" vertical="center"/>
    </xf>
    <xf numFmtId="0" fontId="73" fillId="0" borderId="0" xfId="0" applyFont="1" applyProtection="1">
      <alignment vertical="center"/>
      <protection locked="0"/>
    </xf>
    <xf numFmtId="0" fontId="74" fillId="0" borderId="0" xfId="0" applyFont="1" applyAlignment="1">
      <alignment vertical="center"/>
    </xf>
    <xf numFmtId="0" fontId="82" fillId="0" borderId="0" xfId="4" applyFont="1">
      <alignment vertical="center"/>
    </xf>
    <xf numFmtId="0" fontId="69" fillId="0" borderId="0" xfId="0" applyFont="1" applyAlignment="1">
      <alignment vertical="center"/>
    </xf>
    <xf numFmtId="0" fontId="45" fillId="0" borderId="0" xfId="1" applyBorder="1">
      <alignment vertical="center"/>
    </xf>
    <xf numFmtId="0" fontId="57" fillId="3" borderId="4" xfId="4" applyFont="1" applyFill="1" applyBorder="1">
      <alignment vertical="center"/>
    </xf>
    <xf numFmtId="0" fontId="44" fillId="0" borderId="4" xfId="4" applyBorder="1">
      <alignment vertical="center"/>
    </xf>
    <xf numFmtId="0" fontId="83" fillId="0" borderId="0" xfId="4" applyFont="1">
      <alignment vertical="center"/>
    </xf>
    <xf numFmtId="0" fontId="46" fillId="0" borderId="4" xfId="2" applyBorder="1">
      <alignment vertical="center"/>
    </xf>
    <xf numFmtId="0" fontId="44" fillId="0" borderId="29" xfId="4" applyBorder="1">
      <alignment vertical="center"/>
    </xf>
    <xf numFmtId="0" fontId="44" fillId="0" borderId="29" xfId="4" applyBorder="1" applyAlignment="1">
      <alignment vertical="top" wrapText="1"/>
    </xf>
    <xf numFmtId="0" fontId="44" fillId="0" borderId="29" xfId="4" applyBorder="1" applyAlignment="1">
      <alignment vertical="center" wrapText="1"/>
    </xf>
    <xf numFmtId="0" fontId="44" fillId="0" borderId="0" xfId="4" applyAlignment="1">
      <alignment vertical="center" wrapText="1"/>
    </xf>
    <xf numFmtId="0" fontId="44" fillId="0" borderId="12" xfId="4" applyBorder="1" applyAlignment="1">
      <alignment horizontal="center" vertical="center"/>
    </xf>
    <xf numFmtId="0" fontId="44" fillId="0" borderId="29" xfId="4" applyBorder="1" applyAlignment="1">
      <alignment horizontal="center" vertical="center"/>
    </xf>
    <xf numFmtId="0" fontId="84" fillId="0" borderId="13" xfId="4" applyFont="1" applyBorder="1" applyAlignment="1">
      <alignment horizontal="left" vertical="center"/>
    </xf>
    <xf numFmtId="0" fontId="44" fillId="0" borderId="29" xfId="4" applyBorder="1" applyAlignment="1">
      <alignment horizontal="right" vertical="center"/>
    </xf>
    <xf numFmtId="0" fontId="44" fillId="0" borderId="30" xfId="4" applyBorder="1" applyAlignment="1">
      <alignment horizontal="right" vertical="center"/>
    </xf>
    <xf numFmtId="0" fontId="44" fillId="0" borderId="31" xfId="4" applyBorder="1" applyAlignment="1">
      <alignment horizontal="right" vertical="center"/>
    </xf>
    <xf numFmtId="0" fontId="44" fillId="0" borderId="32" xfId="4" applyBorder="1" applyAlignment="1">
      <alignment horizontal="center" vertical="center"/>
    </xf>
    <xf numFmtId="0" fontId="44" fillId="0" borderId="32" xfId="4" applyBorder="1" applyAlignment="1">
      <alignment horizontal="right" vertical="center"/>
    </xf>
    <xf numFmtId="0" fontId="44" fillId="0" borderId="4" xfId="4" applyBorder="1" applyAlignment="1">
      <alignment vertical="center" shrinkToFit="1"/>
    </xf>
    <xf numFmtId="0" fontId="44" fillId="0" borderId="0" xfId="4" applyAlignment="1">
      <alignment vertical="top" wrapText="1"/>
    </xf>
    <xf numFmtId="0" fontId="41" fillId="0" borderId="27" xfId="8" applyFont="1" applyBorder="1" applyAlignment="1">
      <alignment vertical="center"/>
    </xf>
    <xf numFmtId="0" fontId="41" fillId="0" borderId="23" xfId="8" applyFont="1" applyBorder="1" applyAlignment="1" applyProtection="1">
      <alignment horizontal="right" vertical="center"/>
    </xf>
    <xf numFmtId="0" fontId="42" fillId="0" borderId="1" xfId="8" applyFont="1" applyBorder="1" applyAlignment="1" applyProtection="1">
      <alignment vertical="center"/>
    </xf>
    <xf numFmtId="0" fontId="61" fillId="0" borderId="3" xfId="0" applyFont="1" applyBorder="1" applyAlignment="1">
      <alignment horizontal="right" vertical="center" indent="1"/>
    </xf>
    <xf numFmtId="0" fontId="61" fillId="0" borderId="6" xfId="0" applyFont="1" applyBorder="1" applyAlignment="1">
      <alignment horizontal="right" vertical="center" indent="1"/>
    </xf>
    <xf numFmtId="0" fontId="61" fillId="0" borderId="0" xfId="0" applyFont="1" applyAlignment="1">
      <alignment horizontal="right" vertical="center" indent="1"/>
    </xf>
    <xf numFmtId="0" fontId="61" fillId="0" borderId="23" xfId="0" applyFont="1" applyBorder="1" applyAlignment="1">
      <alignment horizontal="right" vertical="center"/>
    </xf>
    <xf numFmtId="0" fontId="85" fillId="0" borderId="4" xfId="4" applyFont="1" applyBorder="1">
      <alignment vertical="center"/>
    </xf>
    <xf numFmtId="0" fontId="50" fillId="0" borderId="29" xfId="0" applyFont="1" applyBorder="1" applyAlignment="1">
      <alignment vertical="center" wrapText="1"/>
    </xf>
    <xf numFmtId="0" fontId="44" fillId="0" borderId="0" xfId="4" applyAlignment="1">
      <alignment vertical="center" shrinkToFit="1"/>
    </xf>
    <xf numFmtId="0" fontId="62" fillId="0" borderId="0" xfId="4" applyFont="1" applyAlignment="1">
      <alignment shrinkToFit="1"/>
    </xf>
    <xf numFmtId="0" fontId="48" fillId="0" borderId="0" xfId="4" applyFont="1" applyAlignment="1">
      <alignment shrinkToFit="1"/>
    </xf>
    <xf numFmtId="0" fontId="14" fillId="0" borderId="0" xfId="3" applyFont="1" applyAlignment="1">
      <alignment vertical="center" shrinkToFit="1"/>
    </xf>
    <xf numFmtId="0" fontId="17" fillId="0" borderId="0" xfId="3" applyFont="1" applyAlignment="1">
      <alignment vertical="center" shrinkToFit="1"/>
    </xf>
    <xf numFmtId="0" fontId="24" fillId="0" borderId="6" xfId="8" applyFont="1" applyBorder="1" applyAlignment="1">
      <alignment vertical="center" shrinkToFit="1"/>
    </xf>
    <xf numFmtId="0" fontId="57" fillId="0" borderId="0" xfId="4" applyFont="1" applyAlignment="1">
      <alignment vertical="center" shrinkToFit="1"/>
    </xf>
    <xf numFmtId="0" fontId="86" fillId="0" borderId="0" xfId="0" applyFont="1" applyAlignment="1">
      <alignment horizontal="center" vertical="center"/>
    </xf>
    <xf numFmtId="0" fontId="57" fillId="0" borderId="12" xfId="4" applyFont="1" applyBorder="1" applyAlignment="1">
      <alignment horizontal="center" vertical="center"/>
    </xf>
    <xf numFmtId="0" fontId="57" fillId="0" borderId="1" xfId="4" applyFont="1" applyBorder="1" applyAlignment="1">
      <alignment horizontal="center" vertical="center"/>
    </xf>
    <xf numFmtId="0" fontId="57" fillId="0" borderId="13" xfId="4" applyFont="1" applyBorder="1" applyAlignment="1">
      <alignment horizontal="center" vertical="center"/>
    </xf>
    <xf numFmtId="0" fontId="57" fillId="0" borderId="21" xfId="4" applyFont="1" applyBorder="1" applyAlignment="1">
      <alignment horizontal="center" vertical="center" wrapText="1"/>
    </xf>
    <xf numFmtId="0" fontId="57" fillId="0" borderId="22" xfId="4" applyFont="1" applyBorder="1" applyAlignment="1">
      <alignment horizontal="center" vertical="center"/>
    </xf>
    <xf numFmtId="0" fontId="57" fillId="0" borderId="23" xfId="4" applyFont="1" applyBorder="1" applyAlignment="1">
      <alignment horizontal="center" vertical="center"/>
    </xf>
    <xf numFmtId="0" fontId="57" fillId="0" borderId="2" xfId="4" applyFont="1" applyBorder="1" applyAlignment="1">
      <alignment horizontal="center" vertical="center"/>
    </xf>
    <xf numFmtId="0" fontId="57" fillId="0" borderId="0" xfId="4" applyFont="1" applyAlignment="1">
      <alignment horizontal="center" vertical="center"/>
    </xf>
    <xf numFmtId="0" fontId="57" fillId="0" borderId="3" xfId="4" applyFont="1" applyBorder="1" applyAlignment="1">
      <alignment horizontal="center" vertical="center"/>
    </xf>
    <xf numFmtId="0" fontId="57" fillId="0" borderId="5" xfId="4" applyFont="1" applyBorder="1" applyAlignment="1">
      <alignment horizontal="center" vertical="center"/>
    </xf>
    <xf numFmtId="0" fontId="57" fillId="0" borderId="4" xfId="4" applyFont="1" applyBorder="1" applyAlignment="1">
      <alignment horizontal="center" vertical="center"/>
    </xf>
    <xf numFmtId="0" fontId="57" fillId="0" borderId="6" xfId="4" applyFont="1" applyBorder="1" applyAlignment="1">
      <alignment horizontal="center" vertical="center"/>
    </xf>
    <xf numFmtId="182" fontId="72" fillId="0" borderId="1" xfId="4" applyNumberFormat="1" applyFont="1" applyBorder="1" applyAlignment="1" applyProtection="1">
      <alignment horizontal="center" vertical="center"/>
    </xf>
    <xf numFmtId="0" fontId="33" fillId="0" borderId="1" xfId="4" applyNumberFormat="1" applyFont="1" applyBorder="1" applyAlignment="1" applyProtection="1">
      <alignment horizontal="center" vertical="center"/>
      <protection locked="0"/>
    </xf>
    <xf numFmtId="49" fontId="33" fillId="0" borderId="1" xfId="4" applyNumberFormat="1" applyFont="1" applyBorder="1" applyAlignment="1" applyProtection="1">
      <alignment horizontal="center" vertical="center"/>
      <protection locked="0"/>
    </xf>
    <xf numFmtId="0" fontId="89" fillId="0" borderId="29" xfId="4" applyFont="1" applyBorder="1" applyAlignment="1">
      <alignment horizontal="center" vertical="center" wrapText="1"/>
    </xf>
    <xf numFmtId="179" fontId="57" fillId="0" borderId="29" xfId="4" applyNumberFormat="1" applyFont="1" applyBorder="1" applyAlignment="1">
      <alignment horizontal="center" vertical="center"/>
    </xf>
    <xf numFmtId="0" fontId="88" fillId="0" borderId="29" xfId="4" applyFont="1" applyBorder="1" applyAlignment="1">
      <alignment horizontal="center" vertical="center" wrapText="1"/>
    </xf>
    <xf numFmtId="182" fontId="57" fillId="0" borderId="1" xfId="4" applyNumberFormat="1" applyFont="1" applyBorder="1" applyAlignment="1" applyProtection="1">
      <alignment horizontal="left" vertical="center"/>
    </xf>
    <xf numFmtId="181" fontId="33" fillId="0" borderId="12" xfId="4" applyNumberFormat="1" applyFont="1" applyBorder="1" applyAlignment="1" applyProtection="1">
      <alignment horizontal="center" vertical="center"/>
      <protection locked="0"/>
    </xf>
    <xf numFmtId="181" fontId="33" fillId="0" borderId="1" xfId="4" applyNumberFormat="1" applyFont="1" applyBorder="1" applyAlignment="1" applyProtection="1">
      <alignment horizontal="center" vertical="center"/>
      <protection locked="0"/>
    </xf>
    <xf numFmtId="183" fontId="57" fillId="0" borderId="1" xfId="4" applyNumberFormat="1" applyFont="1" applyBorder="1" applyAlignment="1" applyProtection="1">
      <alignment horizontal="right" vertical="center"/>
      <protection locked="0"/>
    </xf>
    <xf numFmtId="49" fontId="57" fillId="0" borderId="1" xfId="4" applyNumberFormat="1" applyFont="1" applyBorder="1" applyAlignment="1" applyProtection="1">
      <alignment horizontal="right" vertical="center"/>
      <protection locked="0"/>
    </xf>
    <xf numFmtId="0" fontId="59" fillId="0" borderId="12" xfId="4" applyFont="1" applyBorder="1" applyAlignment="1" applyProtection="1">
      <alignment horizontal="center" vertical="center"/>
      <protection locked="0"/>
    </xf>
    <xf numFmtId="0" fontId="59" fillId="0" borderId="1" xfId="4" applyFont="1" applyBorder="1" applyAlignment="1" applyProtection="1">
      <alignment horizontal="center" vertical="center"/>
      <protection locked="0"/>
    </xf>
    <xf numFmtId="0" fontId="59" fillId="0" borderId="13" xfId="4" applyFont="1" applyBorder="1" applyAlignment="1" applyProtection="1">
      <alignment horizontal="center" vertical="center"/>
      <protection locked="0"/>
    </xf>
    <xf numFmtId="0" fontId="57" fillId="0" borderId="0" xfId="4" applyFont="1" applyAlignment="1" applyProtection="1">
      <alignment horizontal="left" vertical="center"/>
      <protection locked="0"/>
    </xf>
    <xf numFmtId="0" fontId="57" fillId="0" borderId="12" xfId="4" applyFont="1" applyBorder="1" applyAlignment="1" applyProtection="1">
      <alignment horizontal="center" vertical="center"/>
      <protection locked="0"/>
    </xf>
    <xf numFmtId="0" fontId="57" fillId="0" borderId="1" xfId="4" applyFont="1" applyBorder="1" applyAlignment="1" applyProtection="1">
      <alignment horizontal="center" vertical="center"/>
      <protection locked="0"/>
    </xf>
    <xf numFmtId="0" fontId="57" fillId="0" borderId="13" xfId="4" applyFont="1" applyBorder="1" applyAlignment="1" applyProtection="1">
      <alignment horizontal="center" vertical="center"/>
      <protection locked="0"/>
    </xf>
    <xf numFmtId="0" fontId="45" fillId="0" borderId="12" xfId="1" applyFont="1" applyBorder="1" applyAlignment="1" applyProtection="1">
      <alignment horizontal="center" vertical="center" shrinkToFit="1"/>
      <protection locked="0"/>
    </xf>
    <xf numFmtId="0" fontId="45" fillId="0" borderId="1" xfId="1" applyFont="1" applyBorder="1" applyAlignment="1" applyProtection="1">
      <alignment horizontal="center" vertical="center" shrinkToFit="1"/>
      <protection locked="0"/>
    </xf>
    <xf numFmtId="0" fontId="45" fillId="0" borderId="13" xfId="1" applyFont="1" applyBorder="1" applyAlignment="1" applyProtection="1">
      <alignment horizontal="center" vertical="center" shrinkToFit="1"/>
      <protection locked="0"/>
    </xf>
    <xf numFmtId="0" fontId="57" fillId="0" borderId="29" xfId="4" applyFont="1" applyBorder="1" applyAlignment="1">
      <alignment horizontal="center" vertical="center"/>
    </xf>
    <xf numFmtId="0" fontId="57" fillId="0" borderId="29" xfId="4" applyFont="1" applyBorder="1" applyAlignment="1" applyProtection="1">
      <alignment horizontal="center" vertical="center"/>
      <protection locked="0"/>
    </xf>
    <xf numFmtId="0" fontId="57" fillId="0" borderId="21" xfId="4" applyFont="1" applyBorder="1" applyAlignment="1" applyProtection="1">
      <alignment horizontal="left" vertical="center" wrapText="1"/>
      <protection locked="0"/>
    </xf>
    <xf numFmtId="0" fontId="57" fillId="0" borderId="22" xfId="4" applyFont="1" applyBorder="1" applyAlignment="1" applyProtection="1">
      <alignment horizontal="left" vertical="center" wrapText="1"/>
      <protection locked="0"/>
    </xf>
    <xf numFmtId="0" fontId="57" fillId="0" borderId="23" xfId="4" applyFont="1" applyBorder="1" applyAlignment="1" applyProtection="1">
      <alignment horizontal="left" vertical="center" wrapText="1"/>
      <protection locked="0"/>
    </xf>
    <xf numFmtId="0" fontId="57" fillId="0" borderId="2" xfId="4" applyFont="1" applyBorder="1" applyAlignment="1" applyProtection="1">
      <alignment horizontal="left" vertical="center" wrapText="1"/>
      <protection locked="0"/>
    </xf>
    <xf numFmtId="0" fontId="57" fillId="0" borderId="0" xfId="4" applyFont="1" applyAlignment="1" applyProtection="1">
      <alignment horizontal="left" vertical="center" wrapText="1"/>
      <protection locked="0"/>
    </xf>
    <xf numFmtId="0" fontId="57" fillId="0" borderId="3" xfId="4" applyFont="1" applyBorder="1" applyAlignment="1" applyProtection="1">
      <alignment horizontal="left" vertical="center" wrapText="1"/>
      <protection locked="0"/>
    </xf>
    <xf numFmtId="0" fontId="57" fillId="0" borderId="5" xfId="4" applyFont="1" applyBorder="1" applyAlignment="1" applyProtection="1">
      <alignment horizontal="left" vertical="center" wrapText="1"/>
      <protection locked="0"/>
    </xf>
    <xf numFmtId="0" fontId="57" fillId="0" borderId="4" xfId="4" applyFont="1" applyBorder="1" applyAlignment="1" applyProtection="1">
      <alignment horizontal="left" vertical="center" wrapText="1"/>
      <protection locked="0"/>
    </xf>
    <xf numFmtId="0" fontId="57" fillId="0" borderId="6" xfId="4" applyFont="1" applyBorder="1" applyAlignment="1" applyProtection="1">
      <alignment horizontal="left" vertical="center" wrapText="1"/>
      <protection locked="0"/>
    </xf>
    <xf numFmtId="179" fontId="57" fillId="0" borderId="29" xfId="4" applyNumberFormat="1" applyFont="1" applyBorder="1" applyAlignment="1" applyProtection="1">
      <alignment horizontal="center" vertical="center"/>
      <protection locked="0"/>
    </xf>
    <xf numFmtId="0" fontId="72" fillId="0" borderId="29" xfId="4" applyFont="1" applyBorder="1" applyAlignment="1">
      <alignment horizontal="center" vertical="center" wrapText="1"/>
    </xf>
    <xf numFmtId="0" fontId="72" fillId="0" borderId="21" xfId="4" applyFont="1" applyBorder="1" applyAlignment="1">
      <alignment horizontal="center" vertical="center" wrapText="1"/>
    </xf>
    <xf numFmtId="0" fontId="72" fillId="0" borderId="22" xfId="4" applyFont="1" applyBorder="1" applyAlignment="1">
      <alignment horizontal="center" vertical="center" wrapText="1"/>
    </xf>
    <xf numFmtId="0" fontId="72" fillId="0" borderId="23" xfId="4" applyFont="1" applyBorder="1" applyAlignment="1">
      <alignment horizontal="center" vertical="center" wrapText="1"/>
    </xf>
    <xf numFmtId="0" fontId="72" fillId="0" borderId="2" xfId="4" applyFont="1" applyBorder="1" applyAlignment="1">
      <alignment horizontal="center" vertical="center" wrapText="1"/>
    </xf>
    <xf numFmtId="0" fontId="72" fillId="0" borderId="0" xfId="4" applyFont="1" applyAlignment="1">
      <alignment horizontal="center" vertical="center" wrapText="1"/>
    </xf>
    <xf numFmtId="0" fontId="72" fillId="0" borderId="3" xfId="4" applyFont="1" applyBorder="1" applyAlignment="1">
      <alignment horizontal="center" vertical="center" wrapText="1"/>
    </xf>
    <xf numFmtId="0" fontId="72" fillId="0" borderId="5" xfId="4" applyFont="1" applyBorder="1" applyAlignment="1">
      <alignment horizontal="center" vertical="center" wrapText="1"/>
    </xf>
    <xf numFmtId="0" fontId="72" fillId="0" borderId="4" xfId="4" applyFont="1" applyBorder="1" applyAlignment="1">
      <alignment horizontal="center" vertical="center" wrapText="1"/>
    </xf>
    <xf numFmtId="0" fontId="72" fillId="0" borderId="6" xfId="4" applyFont="1" applyBorder="1" applyAlignment="1">
      <alignment horizontal="center" vertical="center" wrapText="1"/>
    </xf>
    <xf numFmtId="181" fontId="57" fillId="0" borderId="12" xfId="4" applyNumberFormat="1" applyFont="1" applyBorder="1" applyAlignment="1" applyProtection="1">
      <alignment horizontal="distributed" vertical="center"/>
      <protection locked="0"/>
    </xf>
    <xf numFmtId="181" fontId="57" fillId="0" borderId="1" xfId="4" applyNumberFormat="1" applyFont="1" applyBorder="1" applyAlignment="1" applyProtection="1">
      <alignment horizontal="distributed" vertical="center"/>
      <protection locked="0"/>
    </xf>
    <xf numFmtId="0" fontId="57" fillId="0" borderId="0" xfId="4" applyFont="1">
      <alignment vertical="center"/>
    </xf>
    <xf numFmtId="0" fontId="57" fillId="0" borderId="0" xfId="4" applyFont="1" applyAlignment="1" applyProtection="1">
      <alignment horizontal="left" vertical="top" wrapText="1"/>
      <protection locked="0"/>
    </xf>
    <xf numFmtId="0" fontId="57" fillId="0" borderId="0" xfId="4" applyFont="1" applyAlignment="1" applyProtection="1">
      <alignment horizontal="right" vertical="center"/>
      <protection locked="0"/>
    </xf>
    <xf numFmtId="0" fontId="57" fillId="0" borderId="0" xfId="4" applyFont="1" applyProtection="1">
      <alignment vertical="center"/>
      <protection locked="0"/>
    </xf>
    <xf numFmtId="0" fontId="57" fillId="0" borderId="0" xfId="4" applyFont="1" applyAlignment="1" applyProtection="1">
      <alignment horizontal="center" vertical="center"/>
      <protection locked="0"/>
    </xf>
    <xf numFmtId="0" fontId="57" fillId="0" borderId="0" xfId="4" applyFont="1" applyAlignment="1">
      <alignment horizontal="center" vertical="center" wrapText="1"/>
    </xf>
    <xf numFmtId="0" fontId="90" fillId="0" borderId="0" xfId="4" applyFont="1" applyAlignment="1">
      <alignment horizontal="center" vertical="center"/>
    </xf>
    <xf numFmtId="0" fontId="59" fillId="0" borderId="29" xfId="4" applyFont="1" applyBorder="1" applyAlignment="1">
      <alignment horizontal="center" vertical="center"/>
    </xf>
    <xf numFmtId="0" fontId="57" fillId="0" borderId="29" xfId="4" applyFont="1" applyBorder="1" applyAlignment="1">
      <alignment horizontal="distributed" vertical="center" indent="1"/>
    </xf>
    <xf numFmtId="0" fontId="59" fillId="0" borderId="29" xfId="4" applyFont="1" applyBorder="1" applyAlignment="1" applyProtection="1">
      <alignment horizontal="center" vertical="center"/>
      <protection locked="0"/>
    </xf>
    <xf numFmtId="0" fontId="57" fillId="0" borderId="29" xfId="4" applyFont="1" applyBorder="1" applyAlignment="1">
      <alignment horizontal="distributed" vertical="center" wrapText="1" indent="1"/>
    </xf>
    <xf numFmtId="0" fontId="59" fillId="0" borderId="30" xfId="4" applyFont="1" applyBorder="1" applyAlignment="1" applyProtection="1">
      <alignment horizontal="center" vertical="center"/>
      <protection locked="0"/>
    </xf>
    <xf numFmtId="0" fontId="57" fillId="0" borderId="21" xfId="4" applyFont="1" applyBorder="1" applyAlignment="1">
      <alignment horizontal="distributed" vertical="center" wrapText="1" indent="1"/>
    </xf>
    <xf numFmtId="0" fontId="57" fillId="0" borderId="22" xfId="4" applyFont="1" applyBorder="1" applyAlignment="1">
      <alignment horizontal="distributed" vertical="center" wrapText="1" indent="1"/>
    </xf>
    <xf numFmtId="0" fontId="57" fillId="0" borderId="23" xfId="4" applyFont="1" applyBorder="1" applyAlignment="1">
      <alignment horizontal="distributed" vertical="center" wrapText="1" indent="1"/>
    </xf>
    <xf numFmtId="0" fontId="57" fillId="0" borderId="30" xfId="4" applyFont="1" applyBorder="1" applyAlignment="1">
      <alignment horizontal="distributed" vertical="center" indent="1"/>
    </xf>
    <xf numFmtId="0" fontId="59" fillId="0" borderId="30" xfId="4" applyFont="1" applyBorder="1" applyAlignment="1">
      <alignment horizontal="center" vertical="center"/>
    </xf>
    <xf numFmtId="0" fontId="59" fillId="0" borderId="12" xfId="4" applyFont="1" applyBorder="1" applyAlignment="1">
      <alignment horizontal="center" vertical="center"/>
    </xf>
    <xf numFmtId="0" fontId="59" fillId="0" borderId="1" xfId="4" applyFont="1" applyBorder="1" applyAlignment="1">
      <alignment horizontal="center" vertical="center"/>
    </xf>
    <xf numFmtId="0" fontId="59" fillId="0" borderId="13" xfId="4" applyFont="1" applyBorder="1" applyAlignment="1">
      <alignment horizontal="center" vertical="center"/>
    </xf>
    <xf numFmtId="0" fontId="88" fillId="0" borderId="32" xfId="4" applyFont="1" applyBorder="1" applyAlignment="1">
      <alignment horizontal="distributed" vertical="center"/>
    </xf>
    <xf numFmtId="0" fontId="57" fillId="0" borderId="29" xfId="4" applyFont="1" applyBorder="1" applyAlignment="1">
      <alignment horizontal="distributed" vertical="center"/>
    </xf>
    <xf numFmtId="0" fontId="89" fillId="0" borderId="30" xfId="4" applyFont="1" applyBorder="1" applyAlignment="1">
      <alignment horizontal="distributed" vertical="center"/>
    </xf>
    <xf numFmtId="0" fontId="57" fillId="0" borderId="32" xfId="4" applyFont="1" applyBorder="1" applyAlignment="1">
      <alignment horizontal="center" vertical="center" textRotation="255"/>
    </xf>
    <xf numFmtId="0" fontId="57" fillId="0" borderId="5" xfId="4" applyFont="1" applyBorder="1" applyAlignment="1">
      <alignment horizontal="center" vertical="center" textRotation="255"/>
    </xf>
    <xf numFmtId="0" fontId="57" fillId="0" borderId="29" xfId="4" applyFont="1" applyBorder="1" applyAlignment="1">
      <alignment horizontal="center" vertical="center" textRotation="255"/>
    </xf>
    <xf numFmtId="0" fontId="57" fillId="0" borderId="12" xfId="4" applyFont="1" applyBorder="1" applyAlignment="1">
      <alignment horizontal="center" vertical="center" textRotation="255"/>
    </xf>
    <xf numFmtId="0" fontId="57" fillId="0" borderId="32" xfId="4" applyFont="1" applyBorder="1" applyAlignment="1">
      <alignment horizontal="distributed" vertical="center" indent="1"/>
    </xf>
    <xf numFmtId="0" fontId="57" fillId="0" borderId="0" xfId="4" applyFont="1" applyAlignment="1">
      <alignment horizontal="left" vertical="top" wrapText="1"/>
    </xf>
    <xf numFmtId="0" fontId="59" fillId="0" borderId="0" xfId="4" applyFont="1" applyAlignment="1">
      <alignment horizontal="left" vertical="center"/>
    </xf>
    <xf numFmtId="0" fontId="57" fillId="0" borderId="21" xfId="4" applyFont="1" applyBorder="1" applyAlignment="1">
      <alignment horizontal="left" vertical="center" wrapText="1"/>
    </xf>
    <xf numFmtId="0" fontId="57" fillId="0" borderId="22" xfId="4" applyFont="1" applyBorder="1" applyAlignment="1">
      <alignment horizontal="left" vertical="center" wrapText="1"/>
    </xf>
    <xf numFmtId="0" fontId="57" fillId="0" borderId="23" xfId="4" applyFont="1" applyBorder="1" applyAlignment="1">
      <alignment horizontal="left" vertical="center" wrapText="1"/>
    </xf>
    <xf numFmtId="0" fontId="57" fillId="0" borderId="2" xfId="4" applyFont="1" applyBorder="1" applyAlignment="1">
      <alignment horizontal="left" vertical="center" wrapText="1"/>
    </xf>
    <xf numFmtId="0" fontId="57" fillId="0" borderId="0" xfId="4" applyFont="1" applyAlignment="1">
      <alignment horizontal="left" vertical="center" wrapText="1"/>
    </xf>
    <xf numFmtId="0" fontId="57" fillId="0" borderId="3" xfId="4" applyFont="1" applyBorder="1" applyAlignment="1">
      <alignment horizontal="left" vertical="center" wrapText="1"/>
    </xf>
    <xf numFmtId="0" fontId="57" fillId="0" borderId="5" xfId="4" applyFont="1" applyBorder="1" applyAlignment="1">
      <alignment horizontal="left" vertical="center" wrapText="1"/>
    </xf>
    <xf numFmtId="0" fontId="57" fillId="0" borderId="4" xfId="4" applyFont="1" applyBorder="1" applyAlignment="1">
      <alignment horizontal="left" vertical="center" wrapText="1"/>
    </xf>
    <xf numFmtId="0" fontId="57" fillId="0" borderId="6" xfId="4" applyFont="1" applyBorder="1" applyAlignment="1">
      <alignment horizontal="left" vertical="center" wrapText="1"/>
    </xf>
    <xf numFmtId="0" fontId="91" fillId="0" borderId="12" xfId="1" applyFont="1" applyBorder="1" applyAlignment="1" applyProtection="1">
      <alignment horizontal="center" vertical="center" shrinkToFit="1"/>
    </xf>
    <xf numFmtId="0" fontId="33" fillId="0" borderId="1" xfId="4" applyFont="1" applyBorder="1" applyAlignment="1">
      <alignment horizontal="center" vertical="center" shrinkToFit="1"/>
    </xf>
    <xf numFmtId="0" fontId="33" fillId="0" borderId="13" xfId="4" applyFont="1" applyBorder="1" applyAlignment="1">
      <alignment horizontal="center" vertical="center" shrinkToFit="1"/>
    </xf>
    <xf numFmtId="0" fontId="57" fillId="0" borderId="0" xfId="4" applyFont="1" applyAlignment="1">
      <alignment horizontal="right" vertical="center"/>
    </xf>
    <xf numFmtId="0" fontId="57" fillId="0" borderId="12" xfId="4" applyFont="1" applyBorder="1">
      <alignment vertical="center"/>
    </xf>
    <xf numFmtId="0" fontId="57" fillId="0" borderId="1" xfId="4" applyFont="1" applyBorder="1">
      <alignment vertical="center"/>
    </xf>
    <xf numFmtId="0" fontId="57" fillId="0" borderId="12" xfId="4" applyFont="1" applyBorder="1" applyAlignment="1">
      <alignment horizontal="left" vertical="center"/>
    </xf>
    <xf numFmtId="0" fontId="57" fillId="0" borderId="1" xfId="4" applyFont="1" applyBorder="1" applyAlignment="1">
      <alignment horizontal="left" vertical="center"/>
    </xf>
    <xf numFmtId="0" fontId="57" fillId="0" borderId="13" xfId="4" applyFont="1" applyBorder="1" applyAlignment="1">
      <alignment horizontal="left" vertical="center"/>
    </xf>
    <xf numFmtId="0" fontId="87" fillId="0" borderId="0" xfId="4" applyFont="1" applyAlignment="1">
      <alignment horizontal="center" vertical="center"/>
    </xf>
    <xf numFmtId="0" fontId="69" fillId="0" borderId="21" xfId="0" applyFont="1" applyBorder="1" applyAlignment="1" applyProtection="1">
      <alignment horizontal="center" vertical="center" wrapText="1"/>
      <protection locked="0"/>
    </xf>
    <xf numFmtId="0" fontId="69" fillId="0" borderId="22" xfId="0" applyFont="1" applyBorder="1" applyAlignment="1" applyProtection="1">
      <alignment horizontal="center" vertical="center" wrapText="1"/>
      <protection locked="0"/>
    </xf>
    <xf numFmtId="0" fontId="69" fillId="0" borderId="23" xfId="0" applyFont="1" applyBorder="1" applyAlignment="1" applyProtection="1">
      <alignment horizontal="center" vertical="center" wrapText="1"/>
      <protection locked="0"/>
    </xf>
    <xf numFmtId="0" fontId="69" fillId="0" borderId="2" xfId="0" applyFont="1" applyBorder="1" applyAlignment="1" applyProtection="1">
      <alignment horizontal="center" vertical="center" wrapText="1"/>
      <protection locked="0"/>
    </xf>
    <xf numFmtId="0" fontId="69" fillId="0" borderId="0" xfId="0" applyFont="1" applyBorder="1" applyAlignment="1" applyProtection="1">
      <alignment horizontal="center" vertical="center" wrapText="1"/>
      <protection locked="0"/>
    </xf>
    <xf numFmtId="0" fontId="69" fillId="0" borderId="3" xfId="0" applyFont="1" applyBorder="1" applyAlignment="1" applyProtection="1">
      <alignment horizontal="center" vertical="center" wrapText="1"/>
      <protection locked="0"/>
    </xf>
    <xf numFmtId="0" fontId="69" fillId="0" borderId="5" xfId="0" applyFont="1" applyBorder="1" applyAlignment="1" applyProtection="1">
      <alignment horizontal="center" vertical="center" wrapText="1"/>
      <protection locked="0"/>
    </xf>
    <xf numFmtId="0" fontId="69" fillId="0" borderId="4" xfId="0" applyFont="1" applyBorder="1" applyAlignment="1" applyProtection="1">
      <alignment horizontal="center" vertical="center" wrapText="1"/>
      <protection locked="0"/>
    </xf>
    <xf numFmtId="0" fontId="69" fillId="0" borderId="6" xfId="0" applyFont="1" applyBorder="1" applyAlignment="1" applyProtection="1">
      <alignment horizontal="center" vertical="center" wrapText="1"/>
      <protection locked="0"/>
    </xf>
    <xf numFmtId="0" fontId="74" fillId="0" borderId="0" xfId="0" applyFont="1" applyAlignment="1">
      <alignment vertical="center"/>
    </xf>
    <xf numFmtId="0" fontId="51" fillId="0" borderId="22"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0" borderId="0" xfId="0"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94" fillId="0" borderId="29" xfId="0" applyFont="1" applyBorder="1" applyAlignment="1">
      <alignment horizontal="center" vertical="center" wrapText="1"/>
    </xf>
    <xf numFmtId="0" fontId="69" fillId="0" borderId="29" xfId="0" applyFont="1" applyBorder="1" applyAlignment="1">
      <alignment horizontal="center" vertical="center" wrapText="1"/>
    </xf>
    <xf numFmtId="0" fontId="92" fillId="0" borderId="29" xfId="0" applyFont="1" applyBorder="1" applyAlignment="1">
      <alignment horizontal="center" vertical="center"/>
    </xf>
    <xf numFmtId="0" fontId="92" fillId="0" borderId="29" xfId="0" applyFont="1" applyBorder="1" applyAlignment="1" applyProtection="1">
      <alignment horizontal="center" vertical="center" shrinkToFit="1"/>
      <protection locked="0"/>
    </xf>
    <xf numFmtId="0" fontId="92" fillId="0" borderId="12" xfId="0" applyFont="1" applyBorder="1" applyAlignment="1" applyProtection="1">
      <alignment horizontal="center" vertical="center" shrinkToFit="1"/>
      <protection locked="0"/>
    </xf>
    <xf numFmtId="0" fontId="92" fillId="0" borderId="29" xfId="0" applyFont="1" applyBorder="1" applyAlignment="1">
      <alignment horizontal="center" vertical="center" shrinkToFit="1"/>
    </xf>
    <xf numFmtId="0" fontId="51" fillId="0" borderId="21"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wrapText="1"/>
      <protection locked="0"/>
    </xf>
    <xf numFmtId="0" fontId="69" fillId="0" borderId="21" xfId="0" applyFont="1" applyBorder="1" applyAlignment="1">
      <alignment horizontal="center" vertical="center" wrapText="1"/>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0"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6"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6" xfId="0" applyFont="1" applyBorder="1" applyAlignment="1">
      <alignment horizontal="center" vertical="center" wrapText="1"/>
    </xf>
    <xf numFmtId="0" fontId="61" fillId="0" borderId="29" xfId="0" applyFont="1" applyBorder="1" applyAlignment="1">
      <alignment vertical="center" wrapText="1"/>
    </xf>
    <xf numFmtId="0" fontId="53" fillId="0" borderId="22" xfId="0" applyFont="1" applyBorder="1" applyAlignment="1">
      <alignment horizontal="center" vertical="center" wrapText="1"/>
    </xf>
    <xf numFmtId="0" fontId="53" fillId="0" borderId="23"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22" xfId="0" applyFont="1" applyBorder="1" applyAlignment="1">
      <alignment horizontal="center" vertical="center"/>
    </xf>
    <xf numFmtId="0" fontId="50" fillId="0" borderId="29" xfId="0" applyFont="1" applyBorder="1" applyAlignment="1">
      <alignment vertical="center" wrapText="1"/>
    </xf>
    <xf numFmtId="0" fontId="50" fillId="0" borderId="29" xfId="0" applyFont="1" applyBorder="1" applyAlignment="1">
      <alignment horizontal="center" vertical="center" wrapText="1"/>
    </xf>
    <xf numFmtId="0" fontId="51" fillId="0" borderId="29"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 xfId="0" applyFont="1" applyBorder="1" applyAlignment="1">
      <alignment horizontal="center" vertical="center" wrapText="1"/>
    </xf>
    <xf numFmtId="0" fontId="93" fillId="0" borderId="12" xfId="0" applyFont="1" applyBorder="1" applyAlignment="1">
      <alignment horizontal="center" vertical="center" shrinkToFit="1"/>
    </xf>
    <xf numFmtId="0" fontId="93" fillId="0" borderId="1" xfId="0" applyFont="1" applyBorder="1" applyAlignment="1">
      <alignment horizontal="center" vertical="center" shrinkToFit="1"/>
    </xf>
    <xf numFmtId="0" fontId="54" fillId="0" borderId="13" xfId="0" applyFont="1" applyBorder="1" applyAlignment="1">
      <alignment horizontal="center" vertical="center" wrapText="1"/>
    </xf>
    <xf numFmtId="178" fontId="95" fillId="0" borderId="12" xfId="0" applyNumberFormat="1" applyFont="1" applyBorder="1" applyAlignment="1">
      <alignment horizontal="center" vertical="center" wrapText="1"/>
    </xf>
    <xf numFmtId="178" fontId="95" fillId="0" borderId="1" xfId="0" applyNumberFormat="1" applyFont="1" applyBorder="1" applyAlignment="1">
      <alignment horizontal="center" vertical="center" wrapText="1"/>
    </xf>
    <xf numFmtId="178" fontId="95" fillId="0" borderId="13" xfId="0" applyNumberFormat="1" applyFont="1" applyBorder="1" applyAlignment="1">
      <alignment horizontal="center" vertical="center" wrapText="1"/>
    </xf>
    <xf numFmtId="0" fontId="92" fillId="0" borderId="29" xfId="0" applyFont="1" applyBorder="1" applyAlignment="1" applyProtection="1">
      <alignment horizontal="center" vertical="center"/>
      <protection locked="0"/>
    </xf>
    <xf numFmtId="0" fontId="68" fillId="0" borderId="0" xfId="4" applyFont="1" applyAlignment="1">
      <alignment horizontal="center" vertical="center"/>
    </xf>
    <xf numFmtId="0" fontId="53" fillId="0" borderId="29" xfId="0" applyFont="1" applyBorder="1" applyAlignment="1">
      <alignment vertical="center" wrapText="1"/>
    </xf>
    <xf numFmtId="0" fontId="94" fillId="0" borderId="29" xfId="0" applyFont="1" applyBorder="1" applyAlignment="1" applyProtection="1">
      <alignment horizontal="center" vertical="center" wrapText="1"/>
      <protection locked="0"/>
    </xf>
    <xf numFmtId="0" fontId="53" fillId="0" borderId="22" xfId="0" applyFont="1" applyBorder="1" applyAlignment="1" applyProtection="1">
      <alignment horizontal="center" vertical="center" wrapText="1"/>
      <protection locked="0"/>
    </xf>
    <xf numFmtId="0" fontId="53" fillId="0" borderId="23" xfId="0" applyFont="1" applyBorder="1" applyAlignment="1" applyProtection="1">
      <alignment horizontal="center" vertical="center" wrapText="1"/>
      <protection locked="0"/>
    </xf>
    <xf numFmtId="0" fontId="53" fillId="0" borderId="0" xfId="0" applyFont="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53" fillId="0" borderId="4"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51" fillId="0" borderId="12" xfId="0" applyFont="1" applyBorder="1" applyAlignment="1">
      <alignment horizontal="center" vertical="center"/>
    </xf>
    <xf numFmtId="0" fontId="51" fillId="0" borderId="13" xfId="0" applyFont="1" applyBorder="1" applyAlignment="1">
      <alignment horizontal="center" vertical="center"/>
    </xf>
    <xf numFmtId="0" fontId="96" fillId="0" borderId="12" xfId="0" applyFont="1" applyBorder="1" applyAlignment="1">
      <alignment vertical="center" wrapText="1"/>
    </xf>
    <xf numFmtId="0" fontId="96" fillId="0" borderId="1" xfId="0" applyFont="1" applyBorder="1" applyAlignment="1">
      <alignment vertical="center" wrapText="1"/>
    </xf>
    <xf numFmtId="0" fontId="96" fillId="0" borderId="13" xfId="0" applyFont="1" applyBorder="1" applyAlignment="1">
      <alignment vertical="center" wrapText="1"/>
    </xf>
    <xf numFmtId="0" fontId="96" fillId="0" borderId="12" xfId="0" applyFont="1" applyBorder="1" applyAlignment="1">
      <alignment horizontal="left" vertical="center" wrapText="1"/>
    </xf>
    <xf numFmtId="0" fontId="96" fillId="0" borderId="1" xfId="0" applyFont="1" applyBorder="1" applyAlignment="1">
      <alignment horizontal="left" vertical="center" wrapText="1"/>
    </xf>
    <xf numFmtId="0" fontId="96" fillId="0" borderId="13" xfId="0" applyFont="1" applyBorder="1" applyAlignment="1">
      <alignment horizontal="left" vertical="center" wrapText="1"/>
    </xf>
    <xf numFmtId="0" fontId="59" fillId="0" borderId="22" xfId="0" applyFont="1" applyBorder="1" applyAlignment="1" applyProtection="1">
      <alignment horizontal="center" vertical="center" shrinkToFit="1"/>
      <protection locked="0"/>
    </xf>
    <xf numFmtId="0" fontId="59" fillId="0" borderId="0" xfId="0" applyFont="1" applyAlignment="1" applyProtection="1">
      <alignment horizontal="center" vertical="center" shrinkToFit="1"/>
      <protection locked="0"/>
    </xf>
    <xf numFmtId="0" fontId="53" fillId="0" borderId="29" xfId="0" applyFont="1" applyBorder="1" applyAlignment="1">
      <alignment horizontal="center" vertical="center" shrinkToFit="1"/>
    </xf>
    <xf numFmtId="0" fontId="73" fillId="0" borderId="29" xfId="0" applyFont="1" applyBorder="1" applyAlignment="1" applyProtection="1">
      <alignment horizontal="center" vertical="center" shrinkToFit="1"/>
      <protection locked="0"/>
    </xf>
    <xf numFmtId="0" fontId="73" fillId="0" borderId="12" xfId="0" applyFont="1" applyBorder="1" applyAlignment="1" applyProtection="1">
      <alignment horizontal="center" vertical="center" shrinkToFit="1"/>
      <protection locked="0"/>
    </xf>
    <xf numFmtId="0" fontId="53" fillId="0" borderId="33" xfId="0" applyFont="1" applyBorder="1" applyAlignment="1">
      <alignment horizontal="center" vertical="center" shrinkToFit="1"/>
    </xf>
    <xf numFmtId="178" fontId="76" fillId="0" borderId="1" xfId="0" applyNumberFormat="1" applyFont="1" applyBorder="1" applyAlignment="1">
      <alignment horizontal="center" vertical="center" wrapText="1"/>
    </xf>
    <xf numFmtId="178" fontId="76" fillId="0" borderId="13" xfId="0" applyNumberFormat="1" applyFont="1" applyBorder="1" applyAlignment="1">
      <alignment horizontal="center" vertical="center" wrapText="1"/>
    </xf>
    <xf numFmtId="0" fontId="69" fillId="0" borderId="0" xfId="0" applyFont="1" applyAlignment="1">
      <alignment horizontal="left" vertical="center"/>
    </xf>
    <xf numFmtId="0" fontId="53" fillId="0" borderId="0" xfId="0" applyFont="1" applyAlignment="1">
      <alignment horizontal="left" vertical="center"/>
    </xf>
    <xf numFmtId="0" fontId="73" fillId="0" borderId="4" xfId="0" applyFont="1" applyBorder="1" applyAlignment="1">
      <alignment horizontal="center" vertical="center"/>
    </xf>
    <xf numFmtId="0" fontId="69" fillId="0" borderId="12" xfId="0" applyFont="1" applyBorder="1" applyAlignment="1">
      <alignment horizontal="center" vertical="center" wrapText="1"/>
    </xf>
    <xf numFmtId="0" fontId="69" fillId="0" borderId="33" xfId="0" applyFont="1" applyBorder="1" applyAlignment="1">
      <alignment horizontal="center" vertical="center" wrapText="1"/>
    </xf>
    <xf numFmtId="0" fontId="61" fillId="0" borderId="4" xfId="0" applyFont="1" applyBorder="1" applyAlignment="1">
      <alignment horizontal="center" vertical="center"/>
    </xf>
    <xf numFmtId="178" fontId="76" fillId="0" borderId="12" xfId="0" applyNumberFormat="1" applyFont="1" applyBorder="1" applyAlignment="1">
      <alignment horizontal="center" vertical="center" wrapText="1"/>
    </xf>
    <xf numFmtId="0" fontId="86" fillId="0" borderId="4" xfId="0" applyFont="1" applyBorder="1" applyAlignment="1">
      <alignment horizontal="left" vertical="center"/>
    </xf>
    <xf numFmtId="0" fontId="75" fillId="0" borderId="12" xfId="0" applyFont="1" applyBorder="1" applyAlignment="1">
      <alignment horizontal="center" vertical="center" shrinkToFit="1"/>
    </xf>
    <xf numFmtId="0" fontId="75" fillId="0" borderId="1" xfId="0" applyFont="1" applyBorder="1" applyAlignment="1">
      <alignment horizontal="center" vertical="center" shrinkToFit="1"/>
    </xf>
    <xf numFmtId="0" fontId="53" fillId="0" borderId="21"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21"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53" fillId="0" borderId="5" xfId="0" applyFont="1" applyBorder="1" applyAlignment="1" applyProtection="1">
      <alignment horizontal="center" vertical="center" wrapText="1"/>
      <protection locked="0"/>
    </xf>
    <xf numFmtId="0" fontId="61" fillId="0" borderId="30" xfId="0" applyFont="1" applyBorder="1" applyAlignment="1">
      <alignment vertical="center" shrinkToFit="1"/>
    </xf>
    <xf numFmtId="0" fontId="61" fillId="0" borderId="10" xfId="0" applyFont="1" applyBorder="1" applyAlignment="1">
      <alignment vertical="center" shrinkToFit="1"/>
    </xf>
    <xf numFmtId="0" fontId="61" fillId="0" borderId="32" xfId="0" applyFont="1" applyBorder="1" applyAlignment="1">
      <alignment vertical="center" shrinkToFit="1"/>
    </xf>
    <xf numFmtId="0" fontId="92" fillId="0" borderId="21" xfId="0" applyFont="1" applyBorder="1" applyAlignment="1">
      <alignment horizontal="center" vertical="center" wrapText="1"/>
    </xf>
    <xf numFmtId="0" fontId="92" fillId="0" borderId="22" xfId="0" applyFont="1" applyBorder="1" applyAlignment="1">
      <alignment horizontal="center" vertical="center" wrapText="1"/>
    </xf>
    <xf numFmtId="0" fontId="92" fillId="0" borderId="23" xfId="0" applyFont="1" applyBorder="1" applyAlignment="1">
      <alignment horizontal="center" vertical="center" wrapText="1"/>
    </xf>
    <xf numFmtId="0" fontId="92" fillId="0" borderId="2" xfId="0" applyFont="1" applyBorder="1" applyAlignment="1">
      <alignment horizontal="center" vertical="center" wrapText="1"/>
    </xf>
    <xf numFmtId="0" fontId="92" fillId="0" borderId="0" xfId="0" applyFont="1" applyAlignment="1">
      <alignment horizontal="center" vertical="center" wrapText="1"/>
    </xf>
    <xf numFmtId="0" fontId="92" fillId="0" borderId="3" xfId="0" applyFont="1" applyBorder="1" applyAlignment="1">
      <alignment horizontal="center" vertical="center" wrapText="1"/>
    </xf>
    <xf numFmtId="0" fontId="92" fillId="0" borderId="5" xfId="0" applyFont="1" applyBorder="1" applyAlignment="1">
      <alignment horizontal="center" vertical="center" wrapText="1"/>
    </xf>
    <xf numFmtId="0" fontId="92" fillId="0" borderId="4" xfId="0" applyFont="1" applyBorder="1" applyAlignment="1">
      <alignment horizontal="center" vertical="center" wrapText="1"/>
    </xf>
    <xf numFmtId="0" fontId="92" fillId="0" borderId="6" xfId="0" applyFont="1" applyBorder="1" applyAlignment="1">
      <alignment horizontal="center" vertical="center" wrapText="1"/>
    </xf>
    <xf numFmtId="0" fontId="92" fillId="0" borderId="21" xfId="0" applyFont="1" applyBorder="1" applyAlignment="1">
      <alignment horizontal="center" vertical="center"/>
    </xf>
    <xf numFmtId="0" fontId="92" fillId="0" borderId="22" xfId="0" applyFont="1" applyBorder="1" applyAlignment="1">
      <alignment horizontal="center" vertical="center"/>
    </xf>
    <xf numFmtId="0" fontId="92" fillId="0" borderId="23" xfId="0" applyFont="1" applyBorder="1" applyAlignment="1">
      <alignment horizontal="center" vertical="center"/>
    </xf>
    <xf numFmtId="0" fontId="92" fillId="0" borderId="2" xfId="0" applyFont="1" applyBorder="1" applyAlignment="1">
      <alignment horizontal="center" vertical="center"/>
    </xf>
    <xf numFmtId="0" fontId="92" fillId="0" borderId="0" xfId="0" applyFont="1" applyAlignment="1">
      <alignment horizontal="center" vertical="center"/>
    </xf>
    <xf numFmtId="0" fontId="92" fillId="0" borderId="3" xfId="0" applyFont="1" applyBorder="1" applyAlignment="1">
      <alignment horizontal="center" vertical="center"/>
    </xf>
    <xf numFmtId="0" fontId="92" fillId="0" borderId="5" xfId="0" applyFont="1" applyBorder="1" applyAlignment="1">
      <alignment horizontal="center" vertical="center"/>
    </xf>
    <xf numFmtId="0" fontId="92" fillId="0" borderId="4" xfId="0" applyFont="1" applyBorder="1" applyAlignment="1">
      <alignment horizontal="center" vertical="center"/>
    </xf>
    <xf numFmtId="0" fontId="92" fillId="0" borderId="6" xfId="0" applyFont="1" applyBorder="1" applyAlignment="1">
      <alignment horizontal="center" vertical="center"/>
    </xf>
    <xf numFmtId="0" fontId="92" fillId="0" borderId="29" xfId="0" applyFont="1" applyBorder="1" applyAlignment="1" applyProtection="1">
      <alignment horizontal="center" vertical="center" wrapText="1"/>
      <protection locked="0"/>
    </xf>
    <xf numFmtId="0" fontId="92" fillId="0" borderId="12" xfId="0" applyFont="1" applyBorder="1" applyAlignment="1" applyProtection="1">
      <alignment horizontal="center" vertical="center"/>
      <protection locked="0"/>
    </xf>
    <xf numFmtId="0" fontId="92" fillId="0" borderId="1" xfId="0" applyFont="1" applyBorder="1" applyAlignment="1" applyProtection="1">
      <alignment horizontal="center" vertical="center"/>
      <protection locked="0"/>
    </xf>
    <xf numFmtId="0" fontId="92" fillId="0" borderId="13" xfId="0" applyFont="1" applyBorder="1" applyAlignment="1" applyProtection="1">
      <alignment horizontal="center" vertical="center"/>
      <protection locked="0"/>
    </xf>
    <xf numFmtId="0" fontId="69" fillId="0" borderId="1" xfId="0" applyFont="1" applyBorder="1" applyAlignment="1">
      <alignment horizontal="center" vertical="center" wrapText="1"/>
    </xf>
    <xf numFmtId="0" fontId="69" fillId="0" borderId="13" xfId="0" applyFont="1" applyBorder="1" applyAlignment="1">
      <alignment horizontal="center" vertical="center" wrapText="1"/>
    </xf>
    <xf numFmtId="0" fontId="92" fillId="0" borderId="12" xfId="0" applyFont="1" applyBorder="1" applyAlignment="1">
      <alignment horizontal="center" vertical="center"/>
    </xf>
    <xf numFmtId="0" fontId="92" fillId="0" borderId="1" xfId="0" applyFont="1" applyBorder="1" applyAlignment="1">
      <alignment horizontal="center" vertical="center"/>
    </xf>
    <xf numFmtId="0" fontId="92" fillId="0" borderId="13" xfId="0" applyFont="1" applyBorder="1" applyAlignment="1">
      <alignment horizontal="center" vertical="center"/>
    </xf>
    <xf numFmtId="0" fontId="51" fillId="0" borderId="12"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13" xfId="0" applyFont="1" applyBorder="1" applyAlignment="1">
      <alignment horizontal="center" vertical="center" wrapText="1"/>
    </xf>
    <xf numFmtId="0" fontId="93" fillId="0" borderId="13" xfId="0" applyFont="1" applyBorder="1" applyAlignment="1">
      <alignment horizontal="center" vertical="center" shrinkToFit="1"/>
    </xf>
    <xf numFmtId="0" fontId="50" fillId="0" borderId="30" xfId="0" applyFont="1" applyBorder="1" applyAlignment="1">
      <alignment vertical="center" shrinkToFit="1"/>
    </xf>
    <xf numFmtId="0" fontId="50" fillId="0" borderId="32" xfId="0" applyFont="1" applyBorder="1" applyAlignment="1">
      <alignment vertical="center" shrinkToFi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6" xfId="0" applyFont="1" applyBorder="1" applyAlignment="1">
      <alignment horizontal="center" vertical="center" wrapText="1"/>
    </xf>
    <xf numFmtId="0" fontId="97" fillId="0" borderId="0" xfId="4" applyFont="1" applyAlignment="1">
      <alignment vertical="center"/>
    </xf>
    <xf numFmtId="0" fontId="97" fillId="0" borderId="0" xfId="4" applyFont="1" applyAlignment="1">
      <alignment horizontal="center" vertical="center"/>
    </xf>
    <xf numFmtId="0" fontId="24" fillId="0" borderId="0" xfId="5" applyFont="1" applyAlignment="1" applyProtection="1">
      <alignment horizontal="right" vertical="center"/>
    </xf>
    <xf numFmtId="0" fontId="29" fillId="0" borderId="0" xfId="8" applyFont="1" applyAlignment="1" applyProtection="1">
      <alignment horizontal="center" vertical="center"/>
    </xf>
    <xf numFmtId="0" fontId="26" fillId="0" borderId="0" xfId="5" applyFont="1" applyAlignment="1" applyProtection="1">
      <alignment vertical="center"/>
    </xf>
    <xf numFmtId="0" fontId="11" fillId="0" borderId="0" xfId="8" applyFont="1" applyAlignment="1" applyProtection="1">
      <alignment horizontal="right"/>
    </xf>
    <xf numFmtId="0" fontId="11" fillId="0" borderId="0" xfId="8" applyFont="1" applyAlignment="1" applyProtection="1">
      <alignment horizontal="right" vertical="center"/>
    </xf>
    <xf numFmtId="0" fontId="28" fillId="0" borderId="24" xfId="8" applyFont="1" applyBorder="1" applyAlignment="1" applyProtection="1">
      <alignment horizontal="center" vertical="center" wrapText="1"/>
      <protection locked="0"/>
    </xf>
    <xf numFmtId="0" fontId="28" fillId="0" borderId="25" xfId="8" applyFont="1" applyBorder="1" applyAlignment="1" applyProtection="1">
      <alignment horizontal="center" vertical="center" wrapText="1"/>
      <protection locked="0"/>
    </xf>
    <xf numFmtId="0" fontId="28" fillId="0" borderId="51" xfId="8" applyFont="1" applyBorder="1" applyAlignment="1" applyProtection="1">
      <alignment horizontal="center" vertical="center" wrapText="1"/>
      <protection locked="0"/>
    </xf>
    <xf numFmtId="0" fontId="20" fillId="0" borderId="21" xfId="8" applyFont="1" applyBorder="1" applyAlignment="1" applyProtection="1">
      <alignment horizontal="center" vertical="center" wrapText="1"/>
    </xf>
    <xf numFmtId="0" fontId="20" fillId="0" borderId="53" xfId="5" applyFont="1" applyBorder="1" applyAlignment="1" applyProtection="1">
      <alignment horizontal="center" vertical="center" wrapText="1"/>
    </xf>
    <xf numFmtId="0" fontId="20" fillId="0" borderId="50" xfId="5" applyFont="1" applyBorder="1" applyAlignment="1" applyProtection="1">
      <alignment horizontal="center" vertical="center" wrapText="1"/>
    </xf>
    <xf numFmtId="0" fontId="20" fillId="0" borderId="26" xfId="5" applyFont="1" applyBorder="1" applyAlignment="1" applyProtection="1">
      <alignment horizontal="center" vertical="center" wrapText="1"/>
    </xf>
    <xf numFmtId="0" fontId="16" fillId="0" borderId="54" xfId="8" applyFont="1" applyBorder="1" applyAlignment="1" applyProtection="1">
      <alignment horizontal="center" vertical="center" shrinkToFit="1"/>
    </xf>
    <xf numFmtId="0" fontId="16" fillId="0" borderId="22" xfId="8" applyFont="1" applyBorder="1" applyAlignment="1" applyProtection="1">
      <alignment horizontal="center" vertical="center" shrinkToFit="1"/>
    </xf>
    <xf numFmtId="0" fontId="16" fillId="0" borderId="53" xfId="8" applyFont="1" applyBorder="1" applyAlignment="1" applyProtection="1">
      <alignment horizontal="center" vertical="center" shrinkToFit="1"/>
    </xf>
    <xf numFmtId="0" fontId="24" fillId="0" borderId="52" xfId="8" applyFont="1" applyBorder="1" applyAlignment="1" applyProtection="1">
      <alignment horizontal="center" vertical="center"/>
    </xf>
    <xf numFmtId="0" fontId="16" fillId="0" borderId="41" xfId="8" applyFont="1" applyBorder="1" applyAlignment="1" applyProtection="1">
      <alignment horizontal="center" vertical="center"/>
    </xf>
    <xf numFmtId="0" fontId="16" fillId="0" borderId="1" xfId="8" applyFont="1" applyBorder="1" applyAlignment="1" applyProtection="1">
      <alignment horizontal="center" vertical="center"/>
    </xf>
    <xf numFmtId="0" fontId="16" fillId="0" borderId="13" xfId="8" applyFont="1" applyBorder="1" applyAlignment="1" applyProtection="1">
      <alignment horizontal="center" vertical="center"/>
    </xf>
    <xf numFmtId="0" fontId="20" fillId="0" borderId="43" xfId="8" applyFont="1" applyBorder="1" applyAlignment="1" applyProtection="1">
      <alignment horizontal="center" vertical="center" wrapText="1"/>
    </xf>
    <xf numFmtId="0" fontId="20" fillId="0" borderId="44" xfId="8" applyFont="1" applyBorder="1" applyAlignment="1" applyProtection="1">
      <alignment horizontal="center" vertical="center" wrapText="1"/>
    </xf>
    <xf numFmtId="0" fontId="20" fillId="0" borderId="45" xfId="8" applyFont="1" applyBorder="1" applyAlignment="1" applyProtection="1">
      <alignment horizontal="center" vertical="center" wrapText="1"/>
    </xf>
    <xf numFmtId="0" fontId="20" fillId="0" borderId="37" xfId="8" applyFont="1" applyBorder="1" applyAlignment="1" applyProtection="1">
      <alignment horizontal="center" vertical="center"/>
    </xf>
    <xf numFmtId="0" fontId="20" fillId="0" borderId="35" xfId="8" applyFont="1" applyBorder="1" applyAlignment="1" applyProtection="1">
      <alignment vertical="center"/>
    </xf>
    <xf numFmtId="0" fontId="20" fillId="0" borderId="38" xfId="8" applyFont="1" applyBorder="1" applyAlignment="1" applyProtection="1">
      <alignment vertical="center"/>
    </xf>
    <xf numFmtId="176" fontId="98" fillId="0" borderId="39" xfId="8" applyNumberFormat="1" applyFont="1" applyBorder="1" applyAlignment="1" applyProtection="1">
      <alignment horizontal="center" vertical="center" shrinkToFit="1"/>
    </xf>
    <xf numFmtId="176" fontId="98" fillId="0" borderId="35" xfId="8" applyNumberFormat="1" applyFont="1" applyBorder="1" applyAlignment="1" applyProtection="1">
      <alignment horizontal="center" vertical="center" shrinkToFit="1"/>
    </xf>
    <xf numFmtId="0" fontId="24" fillId="0" borderId="35" xfId="8" applyFont="1" applyBorder="1" applyAlignment="1" applyProtection="1">
      <alignment horizontal="center" vertical="center"/>
    </xf>
    <xf numFmtId="176" fontId="27" fillId="0" borderId="4" xfId="8" applyNumberFormat="1" applyFont="1" applyBorder="1" applyAlignment="1" applyProtection="1">
      <alignment horizontal="center" vertical="center" shrinkToFit="1"/>
    </xf>
    <xf numFmtId="176" fontId="27" fillId="0" borderId="40" xfId="8" applyNumberFormat="1" applyFont="1" applyBorder="1" applyAlignment="1" applyProtection="1">
      <alignment horizontal="center" vertical="center" shrinkToFit="1"/>
    </xf>
    <xf numFmtId="0" fontId="20" fillId="0" borderId="41" xfId="8" applyFont="1" applyBorder="1" applyAlignment="1" applyProtection="1">
      <alignment horizontal="center" vertical="center" shrinkToFit="1"/>
    </xf>
    <xf numFmtId="0" fontId="20" fillId="0" borderId="1" xfId="8" applyFont="1" applyBorder="1" applyAlignment="1" applyProtection="1">
      <alignment horizontal="center" vertical="center" shrinkToFit="1"/>
    </xf>
    <xf numFmtId="0" fontId="20" fillId="0" borderId="42" xfId="8" applyFont="1" applyBorder="1" applyAlignment="1" applyProtection="1">
      <alignment horizontal="center" vertical="center" shrinkToFit="1"/>
    </xf>
    <xf numFmtId="0" fontId="20" fillId="0" borderId="39" xfId="8" applyFont="1" applyBorder="1" applyAlignment="1" applyProtection="1">
      <alignment horizontal="center" vertical="center"/>
    </xf>
    <xf numFmtId="0" fontId="20" fillId="0" borderId="35" xfId="8" applyFont="1" applyBorder="1" applyAlignment="1" applyProtection="1">
      <alignment horizontal="center" vertical="center"/>
    </xf>
    <xf numFmtId="0" fontId="16" fillId="0" borderId="46" xfId="8" applyFont="1" applyBorder="1" applyAlignment="1" applyProtection="1">
      <alignment horizontal="center" vertical="center" wrapText="1"/>
    </xf>
    <xf numFmtId="0" fontId="16" fillId="0" borderId="44" xfId="8" applyFont="1" applyBorder="1" applyAlignment="1" applyProtection="1">
      <alignment horizontal="center" vertical="center" wrapText="1"/>
    </xf>
    <xf numFmtId="0" fontId="16" fillId="0" borderId="47" xfId="8" applyFont="1" applyBorder="1" applyAlignment="1" applyProtection="1">
      <alignment horizontal="center" vertical="center" wrapText="1"/>
    </xf>
    <xf numFmtId="0" fontId="16" fillId="0" borderId="25" xfId="8" applyFont="1" applyBorder="1" applyAlignment="1" applyProtection="1">
      <alignment horizontal="center"/>
      <protection locked="0"/>
    </xf>
    <xf numFmtId="0" fontId="24" fillId="0" borderId="48" xfId="8" applyFont="1" applyBorder="1" applyAlignment="1" applyProtection="1">
      <alignment horizontal="center" vertical="center" shrinkToFit="1"/>
    </xf>
    <xf numFmtId="0" fontId="16" fillId="0" borderId="49" xfId="8" applyFont="1" applyBorder="1" applyAlignment="1" applyProtection="1">
      <alignment horizontal="center" vertical="center" shrinkToFit="1"/>
    </xf>
    <xf numFmtId="0" fontId="16" fillId="0" borderId="4" xfId="8" applyFont="1" applyBorder="1" applyAlignment="1" applyProtection="1">
      <alignment horizontal="center" vertical="center" shrinkToFit="1"/>
    </xf>
    <xf numFmtId="0" fontId="16" fillId="0" borderId="6" xfId="8" applyFont="1" applyBorder="1" applyAlignment="1" applyProtection="1">
      <alignment horizontal="center" vertical="center" shrinkToFit="1"/>
    </xf>
    <xf numFmtId="0" fontId="20" fillId="0" borderId="50" xfId="8" applyFont="1" applyBorder="1" applyAlignment="1" applyProtection="1">
      <alignment horizontal="center" vertical="center" wrapText="1"/>
    </xf>
    <xf numFmtId="0" fontId="20" fillId="0" borderId="25" xfId="8" applyFont="1" applyBorder="1" applyAlignment="1" applyProtection="1">
      <alignment horizontal="center" vertical="center" wrapText="1"/>
    </xf>
    <xf numFmtId="0" fontId="20" fillId="0" borderId="26" xfId="8" applyFont="1" applyBorder="1" applyAlignment="1" applyProtection="1">
      <alignment horizontal="center" vertical="center" wrapText="1"/>
    </xf>
    <xf numFmtId="0" fontId="27" fillId="0" borderId="34" xfId="8" applyFont="1" applyBorder="1" applyAlignment="1" applyProtection="1">
      <alignment horizontal="center" vertical="center"/>
      <protection locked="0"/>
    </xf>
    <xf numFmtId="0" fontId="27" fillId="0" borderId="35" xfId="8" applyFont="1" applyBorder="1" applyAlignment="1" applyProtection="1">
      <alignment horizontal="center" vertical="center"/>
      <protection locked="0"/>
    </xf>
    <xf numFmtId="0" fontId="27" fillId="0" borderId="38" xfId="8" applyFont="1" applyBorder="1" applyAlignment="1" applyProtection="1">
      <alignment horizontal="center" vertical="center"/>
      <protection locked="0"/>
    </xf>
    <xf numFmtId="0" fontId="27" fillId="0" borderId="36" xfId="8" applyFont="1" applyBorder="1" applyAlignment="1" applyProtection="1">
      <alignment horizontal="center" vertical="center"/>
      <protection locked="0"/>
    </xf>
    <xf numFmtId="178" fontId="24" fillId="0" borderId="0" xfId="5" applyNumberFormat="1" applyFont="1" applyAlignment="1" applyProtection="1">
      <alignment vertical="center" shrinkToFit="1"/>
    </xf>
    <xf numFmtId="0" fontId="28" fillId="0" borderId="1" xfId="8" applyFont="1" applyBorder="1" applyAlignment="1" applyProtection="1">
      <alignment vertical="center"/>
      <protection locked="0"/>
    </xf>
    <xf numFmtId="0" fontId="28" fillId="0" borderId="1" xfId="8" applyFont="1" applyBorder="1" applyAlignment="1" applyProtection="1">
      <alignment horizontal="center" vertical="center"/>
      <protection locked="0"/>
    </xf>
    <xf numFmtId="178" fontId="38" fillId="2" borderId="1" xfId="8" applyNumberFormat="1" applyFont="1" applyFill="1" applyBorder="1" applyAlignment="1" applyProtection="1">
      <alignment horizontal="center" vertical="center"/>
      <protection locked="0"/>
    </xf>
    <xf numFmtId="0" fontId="28" fillId="2" borderId="1" xfId="8" applyFont="1" applyFill="1" applyBorder="1" applyAlignment="1" applyProtection="1">
      <alignment horizontal="center" vertical="center"/>
      <protection locked="0"/>
    </xf>
    <xf numFmtId="0" fontId="28" fillId="2" borderId="22" xfId="8" applyFont="1" applyFill="1" applyBorder="1" applyAlignment="1" applyProtection="1">
      <alignment horizontal="center" vertical="center"/>
      <protection locked="0"/>
    </xf>
    <xf numFmtId="0" fontId="24" fillId="0" borderId="12" xfId="8" applyFont="1" applyBorder="1" applyAlignment="1" applyProtection="1">
      <alignment horizontal="center" vertical="center"/>
    </xf>
    <xf numFmtId="0" fontId="24" fillId="0" borderId="1" xfId="8" applyFont="1" applyBorder="1" applyAlignment="1" applyProtection="1">
      <alignment horizontal="center" vertical="center"/>
    </xf>
    <xf numFmtId="0" fontId="24" fillId="0" borderId="13" xfId="8" applyFont="1" applyBorder="1" applyAlignment="1" applyProtection="1">
      <alignment horizontal="center" vertical="center"/>
    </xf>
    <xf numFmtId="0" fontId="24" fillId="0" borderId="21" xfId="8" applyFont="1" applyBorder="1" applyAlignment="1" applyProtection="1">
      <alignment horizontal="center" vertical="center"/>
    </xf>
    <xf numFmtId="0" fontId="24" fillId="0" borderId="22" xfId="8" applyFont="1" applyBorder="1" applyAlignment="1" applyProtection="1">
      <alignment horizontal="center" vertical="center"/>
    </xf>
    <xf numFmtId="0" fontId="24" fillId="0" borderId="23" xfId="8" applyFont="1" applyBorder="1" applyAlignment="1" applyProtection="1">
      <alignment horizontal="center" vertical="center"/>
    </xf>
    <xf numFmtId="0" fontId="28" fillId="0" borderId="21" xfId="8" applyFont="1" applyBorder="1" applyAlignment="1" applyProtection="1">
      <alignment horizontal="center" vertical="center"/>
      <protection locked="0"/>
    </xf>
    <xf numFmtId="0" fontId="28" fillId="0" borderId="22" xfId="8" applyFont="1" applyBorder="1" applyAlignment="1" applyProtection="1">
      <alignment horizontal="center" vertical="center"/>
      <protection locked="0"/>
    </xf>
    <xf numFmtId="0" fontId="24" fillId="0" borderId="5" xfId="8" applyFont="1" applyBorder="1" applyAlignment="1" applyProtection="1">
      <alignment horizontal="center" vertical="center"/>
    </xf>
    <xf numFmtId="0" fontId="24" fillId="0" borderId="4" xfId="8" applyFont="1" applyBorder="1" applyAlignment="1" applyProtection="1">
      <alignment horizontal="center" vertical="center"/>
    </xf>
    <xf numFmtId="0" fontId="24" fillId="0" borderId="6" xfId="8" applyFont="1" applyBorder="1" applyAlignment="1" applyProtection="1">
      <alignment horizontal="center" vertical="center"/>
    </xf>
    <xf numFmtId="20" fontId="28" fillId="2" borderId="1" xfId="8" applyNumberFormat="1" applyFont="1" applyFill="1" applyBorder="1" applyAlignment="1" applyProtection="1">
      <alignment horizontal="center" vertical="center"/>
      <protection locked="0"/>
    </xf>
    <xf numFmtId="0" fontId="28" fillId="0" borderId="1" xfId="8" applyFont="1" applyBorder="1" applyAlignment="1" applyProtection="1">
      <alignment horizontal="center" vertical="center" shrinkToFit="1"/>
      <protection locked="0"/>
    </xf>
    <xf numFmtId="0" fontId="28" fillId="0" borderId="13" xfId="8" applyFont="1" applyBorder="1" applyAlignment="1" applyProtection="1">
      <alignment horizontal="center" vertical="center" shrinkToFit="1"/>
      <protection locked="0"/>
    </xf>
    <xf numFmtId="20" fontId="28" fillId="0" borderId="1" xfId="8" applyNumberFormat="1" applyFont="1" applyBorder="1" applyAlignment="1" applyProtection="1">
      <alignment horizontal="center" vertical="center"/>
      <protection locked="0"/>
    </xf>
    <xf numFmtId="0" fontId="28" fillId="0" borderId="4" xfId="8" applyFont="1" applyBorder="1" applyAlignment="1" applyProtection="1">
      <alignment horizontal="center" vertical="center"/>
      <protection locked="0"/>
    </xf>
    <xf numFmtId="0" fontId="24" fillId="0" borderId="29" xfId="8" applyFont="1" applyBorder="1" applyAlignment="1" applyProtection="1">
      <alignment horizontal="center" vertical="center"/>
    </xf>
    <xf numFmtId="0" fontId="28" fillId="0" borderId="29" xfId="8" applyFont="1" applyBorder="1" applyAlignment="1" applyProtection="1">
      <alignment vertical="top" wrapText="1"/>
      <protection locked="0"/>
    </xf>
    <xf numFmtId="20" fontId="28" fillId="0" borderId="12" xfId="8" applyNumberFormat="1" applyFont="1" applyBorder="1" applyAlignment="1" applyProtection="1">
      <alignment horizontal="center" vertical="center"/>
      <protection locked="0"/>
    </xf>
    <xf numFmtId="0" fontId="30" fillId="0" borderId="12" xfId="8" applyFont="1" applyBorder="1" applyAlignment="1" applyProtection="1">
      <alignment horizontal="center" vertical="center"/>
    </xf>
    <xf numFmtId="0" fontId="30" fillId="0" borderId="1" xfId="8" applyFont="1" applyBorder="1" applyAlignment="1" applyProtection="1">
      <alignment horizontal="center" vertical="center"/>
    </xf>
    <xf numFmtId="0" fontId="30" fillId="0" borderId="13" xfId="8" applyFont="1" applyBorder="1" applyAlignment="1" applyProtection="1">
      <alignment horizontal="center" vertical="center"/>
    </xf>
    <xf numFmtId="0" fontId="16" fillId="0" borderId="1" xfId="8" applyFont="1" applyBorder="1" applyAlignment="1" applyProtection="1">
      <alignment vertical="center"/>
      <protection locked="0"/>
    </xf>
    <xf numFmtId="0" fontId="24" fillId="0" borderId="2" xfId="8" applyFont="1" applyBorder="1" applyAlignment="1" applyProtection="1">
      <alignment horizontal="center" vertical="center"/>
    </xf>
    <xf numFmtId="0" fontId="24" fillId="0" borderId="0" xfId="8" applyFont="1" applyBorder="1" applyAlignment="1" applyProtection="1">
      <alignment horizontal="center" vertical="center"/>
    </xf>
    <xf numFmtId="0" fontId="16" fillId="2" borderId="22" xfId="8" applyFont="1" applyFill="1" applyBorder="1" applyAlignment="1" applyProtection="1">
      <alignment horizontal="center" vertical="center"/>
      <protection locked="0"/>
    </xf>
    <xf numFmtId="0" fontId="20" fillId="0" borderId="21" xfId="8" applyFont="1" applyBorder="1" applyAlignment="1" applyProtection="1">
      <alignment horizontal="left" vertical="center" wrapText="1"/>
    </xf>
    <xf numFmtId="0" fontId="20" fillId="0" borderId="22" xfId="8" applyFont="1" applyBorder="1" applyAlignment="1" applyProtection="1">
      <alignment horizontal="left" vertical="center" wrapText="1"/>
    </xf>
    <xf numFmtId="0" fontId="20" fillId="0" borderId="23" xfId="8" applyFont="1" applyBorder="1" applyAlignment="1" applyProtection="1">
      <alignment horizontal="left" vertical="center" wrapText="1"/>
    </xf>
    <xf numFmtId="0" fontId="20" fillId="0" borderId="5" xfId="8" applyFont="1" applyBorder="1" applyAlignment="1" applyProtection="1">
      <alignment horizontal="left" vertical="center" wrapText="1"/>
    </xf>
    <xf numFmtId="0" fontId="20" fillId="0" borderId="4" xfId="8" applyFont="1" applyBorder="1" applyAlignment="1" applyProtection="1">
      <alignment horizontal="left" vertical="center" wrapText="1"/>
    </xf>
    <xf numFmtId="0" fontId="20" fillId="0" borderId="6" xfId="8" applyFont="1" applyBorder="1" applyAlignment="1" applyProtection="1">
      <alignment horizontal="left" vertical="center" wrapText="1"/>
    </xf>
    <xf numFmtId="0" fontId="20" fillId="0" borderId="1" xfId="8" applyFont="1" applyBorder="1" applyAlignment="1" applyProtection="1">
      <alignment horizontal="center" vertical="center"/>
    </xf>
    <xf numFmtId="0" fontId="20" fillId="0" borderId="12" xfId="8" applyFont="1" applyBorder="1" applyAlignment="1" applyProtection="1">
      <alignment horizontal="center" vertical="center" shrinkToFit="1"/>
    </xf>
    <xf numFmtId="0" fontId="20" fillId="0" borderId="13" xfId="8" applyFont="1" applyBorder="1" applyAlignment="1" applyProtection="1">
      <alignment horizontal="center" vertical="center" shrinkToFit="1"/>
    </xf>
    <xf numFmtId="0" fontId="28" fillId="0" borderId="1" xfId="8" applyFont="1" applyBorder="1" applyAlignment="1" applyProtection="1">
      <alignment horizontal="right" vertical="center"/>
      <protection locked="0"/>
    </xf>
    <xf numFmtId="20" fontId="28" fillId="0" borderId="12" xfId="8" applyNumberFormat="1" applyFont="1" applyBorder="1" applyAlignment="1" applyProtection="1">
      <alignment horizontal="center" vertical="center"/>
    </xf>
    <xf numFmtId="0" fontId="28" fillId="0" borderId="1" xfId="8" applyFont="1" applyBorder="1" applyAlignment="1" applyProtection="1">
      <alignment horizontal="center" vertical="center"/>
    </xf>
    <xf numFmtId="0" fontId="14" fillId="2" borderId="1" xfId="8" applyFont="1" applyFill="1" applyBorder="1" applyAlignment="1" applyProtection="1">
      <alignment vertical="center"/>
    </xf>
    <xf numFmtId="0" fontId="16" fillId="2" borderId="1" xfId="8" applyFont="1" applyFill="1" applyBorder="1" applyAlignment="1" applyProtection="1">
      <alignment horizontal="center" vertical="center"/>
      <protection locked="0"/>
    </xf>
    <xf numFmtId="0" fontId="16" fillId="0" borderId="22" xfId="8" applyFont="1" applyBorder="1" applyAlignment="1" applyProtection="1">
      <alignment horizontal="center" vertical="center"/>
      <protection locked="0"/>
    </xf>
    <xf numFmtId="0" fontId="28" fillId="0" borderId="12" xfId="8" applyFont="1" applyBorder="1" applyAlignment="1" applyProtection="1">
      <alignment horizontal="center" vertical="center" shrinkToFit="1"/>
      <protection locked="0"/>
    </xf>
    <xf numFmtId="0" fontId="16" fillId="0" borderId="25" xfId="8" applyFont="1" applyBorder="1" applyAlignment="1" applyProtection="1">
      <alignment horizontal="center"/>
    </xf>
    <xf numFmtId="0" fontId="28" fillId="0" borderId="24" xfId="8" applyFont="1" applyBorder="1" applyAlignment="1" applyProtection="1">
      <alignment horizontal="center" vertical="center" wrapText="1"/>
    </xf>
    <xf numFmtId="0" fontId="28" fillId="0" borderId="25" xfId="8" applyFont="1" applyBorder="1" applyAlignment="1" applyProtection="1">
      <alignment horizontal="center" vertical="center" wrapText="1"/>
    </xf>
    <xf numFmtId="0" fontId="28" fillId="0" borderId="51" xfId="8" applyFont="1" applyBorder="1" applyAlignment="1" applyProtection="1">
      <alignment horizontal="center" vertical="center" wrapText="1"/>
    </xf>
    <xf numFmtId="178" fontId="28" fillId="2" borderId="1" xfId="8" applyNumberFormat="1" applyFont="1" applyFill="1" applyBorder="1" applyAlignment="1" applyProtection="1">
      <alignment horizontal="center" vertical="center"/>
    </xf>
    <xf numFmtId="20" fontId="28" fillId="2" borderId="1" xfId="8" applyNumberFormat="1" applyFont="1" applyFill="1" applyBorder="1" applyAlignment="1" applyProtection="1">
      <alignment horizontal="center" vertical="center"/>
    </xf>
    <xf numFmtId="0" fontId="28" fillId="2" borderId="1" xfId="8" applyFont="1" applyFill="1" applyBorder="1" applyAlignment="1" applyProtection="1">
      <alignment horizontal="center" vertical="center"/>
    </xf>
    <xf numFmtId="0" fontId="27" fillId="0" borderId="34" xfId="8" applyFont="1" applyBorder="1" applyAlignment="1" applyProtection="1">
      <alignment horizontal="center" vertical="center"/>
    </xf>
    <xf numFmtId="0" fontId="27" fillId="0" borderId="35" xfId="8" applyFont="1" applyBorder="1" applyAlignment="1" applyProtection="1">
      <alignment horizontal="center" vertical="center"/>
    </xf>
    <xf numFmtId="0" fontId="27" fillId="0" borderId="36" xfId="8" applyFont="1" applyBorder="1" applyAlignment="1" applyProtection="1">
      <alignment horizontal="center" vertical="center"/>
    </xf>
    <xf numFmtId="0" fontId="27" fillId="0" borderId="38" xfId="8" applyFont="1" applyBorder="1" applyAlignment="1" applyProtection="1">
      <alignment horizontal="center" vertical="center"/>
    </xf>
    <xf numFmtId="20" fontId="28" fillId="0" borderId="1" xfId="8" applyNumberFormat="1" applyFont="1" applyBorder="1" applyAlignment="1" applyProtection="1">
      <alignment horizontal="center" vertical="center"/>
    </xf>
    <xf numFmtId="0" fontId="28" fillId="0" borderId="29" xfId="8" applyFont="1" applyBorder="1" applyAlignment="1" applyProtection="1">
      <alignment vertical="top"/>
    </xf>
    <xf numFmtId="0" fontId="28" fillId="0" borderId="1" xfId="8" applyFont="1" applyBorder="1" applyAlignment="1" applyProtection="1">
      <alignment vertical="center"/>
    </xf>
    <xf numFmtId="0" fontId="24" fillId="0" borderId="0" xfId="8" applyFont="1" applyAlignment="1" applyProtection="1">
      <alignment horizontal="center" vertical="center"/>
    </xf>
    <xf numFmtId="0" fontId="28" fillId="0" borderId="12" xfId="8" applyFont="1" applyBorder="1" applyAlignment="1" applyProtection="1">
      <alignment horizontal="center" vertical="center"/>
    </xf>
    <xf numFmtId="0" fontId="28" fillId="0" borderId="13" xfId="8" applyFont="1" applyBorder="1" applyAlignment="1" applyProtection="1">
      <alignment horizontal="center" vertical="center"/>
    </xf>
    <xf numFmtId="0" fontId="28" fillId="0" borderId="1" xfId="8" applyFont="1" applyBorder="1" applyAlignment="1" applyProtection="1">
      <alignment horizontal="center" vertical="center" shrinkToFit="1"/>
    </xf>
    <xf numFmtId="0" fontId="28" fillId="0" borderId="13" xfId="8" applyFont="1" applyBorder="1" applyAlignment="1" applyProtection="1">
      <alignment horizontal="center" vertical="center" shrinkToFit="1"/>
    </xf>
    <xf numFmtId="178" fontId="27" fillId="2" borderId="1" xfId="8" applyNumberFormat="1" applyFont="1" applyFill="1" applyBorder="1" applyAlignment="1" applyProtection="1">
      <alignment horizontal="center" vertical="center"/>
    </xf>
    <xf numFmtId="20" fontId="28" fillId="0" borderId="21" xfId="8" applyNumberFormat="1" applyFont="1" applyBorder="1" applyAlignment="1" applyProtection="1">
      <alignment horizontal="center" vertical="center"/>
    </xf>
    <xf numFmtId="0" fontId="28" fillId="0" borderId="22" xfId="8" applyFont="1" applyBorder="1" applyAlignment="1" applyProtection="1">
      <alignment horizontal="center" vertical="center"/>
    </xf>
    <xf numFmtId="0" fontId="12" fillId="0" borderId="1" xfId="8" applyFont="1" applyBorder="1" applyAlignment="1" applyProtection="1">
      <alignment vertical="center"/>
    </xf>
    <xf numFmtId="0" fontId="16" fillId="2" borderId="1" xfId="8" applyFont="1" applyFill="1" applyBorder="1" applyAlignment="1" applyProtection="1">
      <alignment horizontal="center" vertical="center"/>
    </xf>
    <xf numFmtId="0" fontId="24" fillId="2" borderId="1" xfId="8" applyFont="1" applyFill="1" applyBorder="1" applyAlignment="1" applyProtection="1">
      <alignment horizontal="center" vertical="center"/>
    </xf>
    <xf numFmtId="0" fontId="12" fillId="2" borderId="1" xfId="8" applyFont="1" applyFill="1" applyBorder="1" applyAlignment="1" applyProtection="1">
      <alignment horizontal="center" vertical="center"/>
    </xf>
    <xf numFmtId="0" fontId="16" fillId="0" borderId="4" xfId="8" applyFont="1" applyBorder="1" applyAlignment="1" applyProtection="1">
      <alignment horizontal="center" vertical="center"/>
    </xf>
    <xf numFmtId="178" fontId="20" fillId="2" borderId="22" xfId="8" applyNumberFormat="1" applyFont="1" applyFill="1" applyBorder="1" applyAlignment="1" applyProtection="1">
      <alignment horizontal="center" vertical="center"/>
    </xf>
    <xf numFmtId="178" fontId="20" fillId="2" borderId="1" xfId="8" applyNumberFormat="1" applyFont="1" applyFill="1" applyBorder="1" applyAlignment="1" applyProtection="1">
      <alignment horizontal="center" vertical="center"/>
    </xf>
    <xf numFmtId="178" fontId="27" fillId="2" borderId="22" xfId="8" applyNumberFormat="1" applyFont="1" applyFill="1" applyBorder="1" applyAlignment="1" applyProtection="1">
      <alignment horizontal="center" vertical="center"/>
    </xf>
    <xf numFmtId="20" fontId="28" fillId="2" borderId="22" xfId="8" applyNumberFormat="1" applyFont="1" applyFill="1" applyBorder="1" applyAlignment="1" applyProtection="1">
      <alignment horizontal="center" vertical="center"/>
    </xf>
    <xf numFmtId="0" fontId="28" fillId="2" borderId="22" xfId="8" applyFont="1" applyFill="1" applyBorder="1" applyAlignment="1" applyProtection="1">
      <alignment horizontal="center" vertical="center"/>
    </xf>
    <xf numFmtId="0" fontId="12" fillId="2" borderId="22" xfId="8" applyFont="1" applyFill="1" applyBorder="1" applyAlignment="1" applyProtection="1">
      <alignment horizontal="center" vertical="center"/>
    </xf>
    <xf numFmtId="0" fontId="16" fillId="2" borderId="22" xfId="8" applyFont="1" applyFill="1" applyBorder="1" applyAlignment="1" applyProtection="1">
      <alignment horizontal="center" vertical="center"/>
    </xf>
    <xf numFmtId="0" fontId="28" fillId="0" borderId="12" xfId="8" applyFont="1" applyBorder="1" applyAlignment="1" applyProtection="1">
      <alignment horizontal="right" vertical="center"/>
    </xf>
    <xf numFmtId="0" fontId="28" fillId="0" borderId="1" xfId="8" applyFont="1" applyBorder="1" applyAlignment="1" applyProtection="1">
      <alignment horizontal="right" vertical="center"/>
    </xf>
    <xf numFmtId="0" fontId="24" fillId="0" borderId="12" xfId="8" applyFont="1" applyBorder="1" applyAlignment="1" applyProtection="1">
      <alignment horizontal="right" vertical="center"/>
    </xf>
    <xf numFmtId="0" fontId="24" fillId="0" borderId="1" xfId="8" applyFont="1" applyBorder="1" applyAlignment="1" applyProtection="1">
      <alignment horizontal="right" vertical="center"/>
    </xf>
    <xf numFmtId="0" fontId="16" fillId="0" borderId="4" xfId="8" applyFont="1" applyBorder="1" applyAlignment="1" applyProtection="1">
      <alignment horizontal="center" vertical="center"/>
      <protection locked="0"/>
    </xf>
    <xf numFmtId="0" fontId="16" fillId="0" borderId="56" xfId="3" applyFont="1" applyBorder="1" applyAlignment="1" applyProtection="1">
      <alignment horizontal="center" vertical="center" shrinkToFit="1"/>
      <protection locked="0"/>
    </xf>
    <xf numFmtId="0" fontId="16" fillId="0" borderId="1" xfId="3" applyFont="1" applyBorder="1" applyAlignment="1" applyProtection="1">
      <alignment horizontal="center" vertical="center" shrinkToFit="1"/>
      <protection locked="0"/>
    </xf>
    <xf numFmtId="176" fontId="16" fillId="0" borderId="12" xfId="3" applyNumberFormat="1" applyFont="1" applyBorder="1" applyAlignment="1">
      <alignment horizontal="center" vertical="center"/>
    </xf>
    <xf numFmtId="176" fontId="16" fillId="0" borderId="1" xfId="3" applyNumberFormat="1" applyFont="1" applyBorder="1" applyAlignment="1">
      <alignment horizontal="center" vertical="center"/>
    </xf>
    <xf numFmtId="176" fontId="16" fillId="0" borderId="13" xfId="3" applyNumberFormat="1" applyFont="1" applyBorder="1" applyAlignment="1">
      <alignment horizontal="center" vertical="center"/>
    </xf>
    <xf numFmtId="0" fontId="14" fillId="0" borderId="0" xfId="3" applyFont="1" applyAlignment="1">
      <alignment horizontal="left" vertical="center"/>
    </xf>
    <xf numFmtId="0" fontId="14" fillId="0" borderId="3" xfId="3" applyFont="1" applyBorder="1" applyAlignment="1">
      <alignment horizontal="left" vertical="center"/>
    </xf>
    <xf numFmtId="0" fontId="12" fillId="0" borderId="14" xfId="3" applyFont="1" applyBorder="1" applyAlignment="1" applyProtection="1">
      <alignment horizontal="center" vertical="center" shrinkToFit="1"/>
      <protection locked="0"/>
    </xf>
    <xf numFmtId="0" fontId="12" fillId="0" borderId="18" xfId="3" applyFont="1" applyBorder="1" applyAlignment="1" applyProtection="1">
      <alignment horizontal="center" vertical="center" shrinkToFit="1"/>
      <protection locked="0"/>
    </xf>
    <xf numFmtId="0" fontId="12" fillId="0" borderId="14" xfId="3" applyFont="1" applyBorder="1" applyAlignment="1" applyProtection="1">
      <alignment horizontal="center" vertical="center"/>
    </xf>
    <xf numFmtId="0" fontId="12" fillId="0" borderId="60" xfId="3" applyFont="1" applyBorder="1" applyAlignment="1" applyProtection="1">
      <alignment horizontal="center" vertical="center"/>
    </xf>
    <xf numFmtId="0" fontId="14" fillId="0" borderId="68" xfId="3" applyFont="1" applyBorder="1" applyAlignment="1">
      <alignment horizontal="left" vertical="center"/>
    </xf>
    <xf numFmtId="0" fontId="14" fillId="0" borderId="69" xfId="3" applyFont="1" applyBorder="1" applyAlignment="1">
      <alignment horizontal="left" vertical="center"/>
    </xf>
    <xf numFmtId="0" fontId="12" fillId="0" borderId="12" xfId="3" applyFont="1" applyBorder="1" applyAlignment="1" applyProtection="1">
      <alignment horizontal="center" vertical="center"/>
    </xf>
    <xf numFmtId="0" fontId="12" fillId="0" borderId="13" xfId="3" applyFont="1" applyBorder="1" applyAlignment="1" applyProtection="1">
      <alignment horizontal="center" vertical="center"/>
    </xf>
    <xf numFmtId="0" fontId="14" fillId="0" borderId="22" xfId="3" applyFont="1" applyBorder="1" applyAlignment="1">
      <alignment horizontal="left" vertical="center"/>
    </xf>
    <xf numFmtId="0" fontId="14" fillId="0" borderId="23" xfId="3" applyFont="1" applyBorder="1" applyAlignment="1">
      <alignment horizontal="left" vertical="center"/>
    </xf>
    <xf numFmtId="0" fontId="14" fillId="0" borderId="12" xfId="3" applyFont="1" applyBorder="1" applyAlignment="1">
      <alignment horizontal="center" vertical="center"/>
    </xf>
    <xf numFmtId="0" fontId="14" fillId="0" borderId="1" xfId="3" applyFont="1" applyBorder="1" applyAlignment="1">
      <alignment horizontal="center" vertical="center"/>
    </xf>
    <xf numFmtId="0" fontId="14" fillId="0" borderId="13" xfId="3" applyFont="1" applyBorder="1" applyAlignment="1">
      <alignment horizontal="center" vertical="center"/>
    </xf>
    <xf numFmtId="0" fontId="11" fillId="0" borderId="0" xfId="3" applyFont="1" applyAlignment="1" applyProtection="1">
      <alignment horizontal="left"/>
      <protection locked="0"/>
    </xf>
    <xf numFmtId="0" fontId="11" fillId="0" borderId="0" xfId="3" applyFont="1" applyAlignment="1">
      <alignment horizontal="left"/>
    </xf>
    <xf numFmtId="0" fontId="21" fillId="0" borderId="61" xfId="3" applyFont="1" applyBorder="1" applyAlignment="1" applyProtection="1">
      <alignment horizontal="center" vertical="center" shrinkToFit="1"/>
    </xf>
    <xf numFmtId="0" fontId="21" fillId="0" borderId="18" xfId="3" applyFont="1" applyBorder="1" applyAlignment="1" applyProtection="1">
      <alignment horizontal="center" vertical="center" shrinkToFit="1"/>
    </xf>
    <xf numFmtId="0" fontId="12" fillId="0" borderId="5" xfId="3" applyFont="1" applyBorder="1" applyAlignment="1" applyProtection="1">
      <alignment horizontal="center" vertical="center" shrinkToFit="1"/>
    </xf>
    <xf numFmtId="0" fontId="12" fillId="0" borderId="6" xfId="3" applyFont="1" applyBorder="1" applyAlignment="1" applyProtection="1">
      <alignment horizontal="center" vertical="center" shrinkToFit="1"/>
    </xf>
    <xf numFmtId="0" fontId="12" fillId="0" borderId="59" xfId="3" applyFont="1" applyBorder="1" applyAlignment="1" applyProtection="1">
      <alignment horizontal="center" vertical="center"/>
    </xf>
    <xf numFmtId="0" fontId="21" fillId="0" borderId="1" xfId="3" applyFont="1" applyBorder="1" applyAlignment="1" applyProtection="1">
      <alignment horizontal="center" vertical="center" shrinkToFit="1"/>
    </xf>
    <xf numFmtId="0" fontId="21" fillId="0" borderId="13" xfId="3" applyFont="1" applyBorder="1" applyAlignment="1" applyProtection="1">
      <alignment horizontal="center" vertical="center" shrinkToFit="1"/>
    </xf>
    <xf numFmtId="0" fontId="16" fillId="0" borderId="58" xfId="3" applyFont="1" applyBorder="1" applyAlignment="1" applyProtection="1">
      <alignment horizontal="center" vertical="center" shrinkToFit="1"/>
      <protection locked="0"/>
    </xf>
    <xf numFmtId="0" fontId="16" fillId="0" borderId="15" xfId="3" applyFont="1" applyBorder="1" applyAlignment="1" applyProtection="1">
      <alignment horizontal="center" vertical="center" shrinkToFit="1"/>
      <protection locked="0"/>
    </xf>
    <xf numFmtId="0" fontId="12" fillId="0" borderId="18" xfId="3" applyFont="1" applyBorder="1" applyAlignment="1" applyProtection="1">
      <alignment horizontal="center" vertical="center"/>
    </xf>
    <xf numFmtId="0" fontId="12" fillId="0" borderId="15" xfId="3" applyFont="1" applyBorder="1" applyAlignment="1" applyProtection="1">
      <alignment horizontal="center" vertical="center"/>
      <protection locked="0"/>
    </xf>
    <xf numFmtId="0" fontId="12" fillId="0" borderId="55" xfId="3" applyFont="1" applyBorder="1" applyAlignment="1" applyProtection="1">
      <alignment horizontal="center" vertical="center"/>
      <protection locked="0"/>
    </xf>
    <xf numFmtId="0" fontId="21" fillId="0" borderId="4" xfId="3" applyFont="1" applyBorder="1" applyAlignment="1">
      <alignment horizontal="center" vertical="center" shrinkToFit="1"/>
    </xf>
    <xf numFmtId="0" fontId="21" fillId="0" borderId="6" xfId="3" applyFont="1" applyBorder="1" applyAlignment="1">
      <alignment horizontal="center" vertical="center" shrinkToFit="1"/>
    </xf>
    <xf numFmtId="0" fontId="12" fillId="0" borderId="12" xfId="3" applyFont="1" applyBorder="1" applyAlignment="1" applyProtection="1">
      <alignment horizontal="center" vertical="center" shrinkToFit="1"/>
      <protection locked="0"/>
    </xf>
    <xf numFmtId="0" fontId="12" fillId="0" borderId="13" xfId="3" applyFont="1" applyBorder="1" applyAlignment="1" applyProtection="1">
      <alignment horizontal="center" vertical="center" shrinkToFit="1"/>
      <protection locked="0"/>
    </xf>
    <xf numFmtId="0" fontId="21" fillId="0" borderId="62" xfId="3" applyFont="1" applyBorder="1" applyAlignment="1" applyProtection="1">
      <alignment horizontal="center" vertical="center" shrinkToFit="1"/>
    </xf>
    <xf numFmtId="178" fontId="14" fillId="0" borderId="12" xfId="3" applyNumberFormat="1" applyFont="1" applyBorder="1" applyAlignment="1">
      <alignment horizontal="center" vertical="center" shrinkToFit="1"/>
    </xf>
    <xf numFmtId="178" fontId="14" fillId="0" borderId="1" xfId="3" applyNumberFormat="1" applyFont="1" applyBorder="1" applyAlignment="1">
      <alignment horizontal="center" vertical="center" shrinkToFit="1"/>
    </xf>
    <xf numFmtId="178" fontId="14" fillId="0" borderId="13" xfId="3" applyNumberFormat="1" applyFont="1" applyBorder="1" applyAlignment="1">
      <alignment horizontal="center" vertical="center" shrinkToFit="1"/>
    </xf>
    <xf numFmtId="0" fontId="14" fillId="0" borderId="1" xfId="3" applyFont="1" applyBorder="1" applyAlignment="1">
      <alignment horizontal="center" vertical="center" shrinkToFit="1"/>
    </xf>
    <xf numFmtId="0" fontId="14" fillId="0" borderId="13" xfId="3" applyFont="1" applyBorder="1" applyAlignment="1">
      <alignment horizontal="center" vertical="center" shrinkToFit="1"/>
    </xf>
    <xf numFmtId="0" fontId="14" fillId="0" borderId="2" xfId="3" applyFont="1" applyBorder="1" applyAlignment="1" applyProtection="1">
      <alignment horizontal="center" vertical="center" shrinkToFit="1"/>
      <protection locked="0"/>
    </xf>
    <xf numFmtId="0" fontId="14" fillId="0" borderId="0" xfId="3" applyFont="1" applyAlignment="1" applyProtection="1">
      <alignment horizontal="center" vertical="center" shrinkToFit="1"/>
      <protection locked="0"/>
    </xf>
    <xf numFmtId="0" fontId="14" fillId="0" borderId="3" xfId="3" applyFont="1" applyBorder="1" applyAlignment="1" applyProtection="1">
      <alignment horizontal="center" vertical="center" shrinkToFit="1"/>
      <protection locked="0"/>
    </xf>
    <xf numFmtId="0" fontId="20" fillId="0" borderId="30" xfId="3" applyFont="1" applyBorder="1" applyAlignment="1">
      <alignment horizontal="center" vertical="center" shrinkToFit="1"/>
    </xf>
    <xf numFmtId="0" fontId="20" fillId="0" borderId="32" xfId="3" applyFont="1" applyBorder="1" applyAlignment="1">
      <alignment horizontal="center" vertical="center" shrinkToFit="1"/>
    </xf>
    <xf numFmtId="0" fontId="12" fillId="0" borderId="21" xfId="3" applyFont="1" applyBorder="1" applyAlignment="1">
      <alignment horizontal="center" vertical="center"/>
    </xf>
    <xf numFmtId="0" fontId="12" fillId="0" borderId="23" xfId="3" applyFont="1" applyBorder="1" applyAlignment="1">
      <alignment horizontal="center" vertical="center"/>
    </xf>
    <xf numFmtId="0" fontId="12" fillId="0" borderId="63" xfId="3" applyFont="1" applyBorder="1" applyAlignment="1">
      <alignment horizontal="center" vertical="center"/>
    </xf>
    <xf numFmtId="0" fontId="12" fillId="0" borderId="5" xfId="3" applyFont="1" applyBorder="1" applyAlignment="1">
      <alignment horizontal="center" vertical="center"/>
    </xf>
    <xf numFmtId="0" fontId="12" fillId="0" borderId="64" xfId="3" applyFont="1" applyBorder="1" applyAlignment="1">
      <alignment horizontal="center" vertical="center"/>
    </xf>
    <xf numFmtId="0" fontId="12" fillId="0" borderId="6" xfId="3" applyFont="1" applyBorder="1" applyAlignment="1">
      <alignment horizontal="center" vertical="center"/>
    </xf>
    <xf numFmtId="0" fontId="12" fillId="0" borderId="29" xfId="3" applyFont="1" applyBorder="1" applyAlignment="1">
      <alignment horizontal="center" vertical="center"/>
    </xf>
    <xf numFmtId="0" fontId="20" fillId="0" borderId="65" xfId="3" applyFont="1" applyBorder="1" applyAlignment="1">
      <alignment horizontal="center" vertical="center" shrinkToFit="1"/>
    </xf>
    <xf numFmtId="0" fontId="20" fillId="0" borderId="23" xfId="3" applyFont="1" applyBorder="1" applyAlignment="1">
      <alignment horizontal="center" vertical="center" shrinkToFit="1"/>
    </xf>
    <xf numFmtId="0" fontId="20" fillId="0" borderId="66" xfId="3" applyFont="1" applyBorder="1" applyAlignment="1">
      <alignment horizontal="center" vertical="center" shrinkToFit="1"/>
    </xf>
    <xf numFmtId="0" fontId="20" fillId="0" borderId="6" xfId="3" applyFont="1" applyBorder="1" applyAlignment="1">
      <alignment horizontal="center" vertical="center" shrinkToFit="1"/>
    </xf>
    <xf numFmtId="0" fontId="20" fillId="0" borderId="22" xfId="3" applyFont="1" applyBorder="1" applyAlignment="1">
      <alignment horizontal="center" vertical="center" shrinkToFit="1"/>
    </xf>
    <xf numFmtId="0" fontId="20" fillId="0" borderId="4" xfId="3" applyFont="1" applyBorder="1" applyAlignment="1">
      <alignment horizontal="center" vertical="center" shrinkToFit="1"/>
    </xf>
    <xf numFmtId="0" fontId="14" fillId="0" borderId="9" xfId="3" applyFont="1" applyBorder="1" applyAlignment="1" applyProtection="1">
      <alignment horizontal="center" vertical="center" shrinkToFit="1"/>
      <protection locked="0"/>
    </xf>
    <xf numFmtId="0" fontId="14" fillId="0" borderId="67" xfId="3" applyFont="1" applyBorder="1" applyAlignment="1" applyProtection="1">
      <alignment horizontal="center" vertical="center" shrinkToFit="1"/>
      <protection locked="0"/>
    </xf>
    <xf numFmtId="0" fontId="12" fillId="0" borderId="12" xfId="3" applyFont="1" applyBorder="1" applyAlignment="1" applyProtection="1">
      <alignment horizontal="center" vertical="center"/>
      <protection locked="0"/>
    </xf>
    <xf numFmtId="0" fontId="12" fillId="0" borderId="1" xfId="3" applyFont="1" applyBorder="1" applyAlignment="1" applyProtection="1">
      <alignment horizontal="center" vertical="center"/>
      <protection locked="0"/>
    </xf>
    <xf numFmtId="0" fontId="12" fillId="0" borderId="13" xfId="3" applyFont="1" applyBorder="1" applyAlignment="1" applyProtection="1">
      <alignment horizontal="center" vertical="center"/>
      <protection locked="0"/>
    </xf>
    <xf numFmtId="0" fontId="14" fillId="0" borderId="7" xfId="3" applyFont="1" applyBorder="1" applyAlignment="1" applyProtection="1">
      <alignment horizontal="center" vertical="center" shrinkToFit="1"/>
      <protection locked="0"/>
    </xf>
    <xf numFmtId="0" fontId="14" fillId="0" borderId="30" xfId="3" applyFont="1" applyBorder="1" applyAlignment="1">
      <alignment vertical="center" textRotation="255"/>
    </xf>
    <xf numFmtId="0" fontId="12" fillId="0" borderId="30" xfId="3" applyFont="1" applyBorder="1" applyAlignment="1">
      <alignment vertical="center" textRotation="255"/>
    </xf>
    <xf numFmtId="0" fontId="12" fillId="0" borderId="10" xfId="3" applyFont="1" applyBorder="1" applyAlignment="1">
      <alignment vertical="center" textRotation="255"/>
    </xf>
    <xf numFmtId="0" fontId="12" fillId="0" borderId="32" xfId="3" applyFont="1" applyBorder="1" applyAlignment="1">
      <alignment vertical="center" textRotation="255"/>
    </xf>
    <xf numFmtId="0" fontId="14" fillId="0" borderId="11" xfId="3" applyFont="1" applyBorder="1" applyAlignment="1" applyProtection="1">
      <alignment horizontal="center" vertical="center"/>
    </xf>
    <xf numFmtId="0" fontId="22" fillId="0" borderId="0" xfId="3" applyFont="1" applyAlignment="1">
      <alignment horizontal="center" vertical="center"/>
    </xf>
    <xf numFmtId="0" fontId="13" fillId="0" borderId="0" xfId="3" applyFont="1" applyAlignment="1">
      <alignment horizontal="center" vertical="center"/>
    </xf>
    <xf numFmtId="0" fontId="12" fillId="0" borderId="0" xfId="3" applyFont="1" applyAlignment="1">
      <alignment horizontal="center" vertical="center"/>
    </xf>
    <xf numFmtId="0" fontId="10" fillId="0" borderId="12" xfId="3" applyFont="1" applyBorder="1" applyAlignment="1" applyProtection="1">
      <alignment horizontal="center" vertical="center" shrinkToFit="1"/>
    </xf>
    <xf numFmtId="0" fontId="10" fillId="0" borderId="1" xfId="3" applyFont="1" applyBorder="1" applyAlignment="1" applyProtection="1">
      <alignment horizontal="center" vertical="center" shrinkToFit="1"/>
    </xf>
    <xf numFmtId="0" fontId="10" fillId="0" borderId="13" xfId="3" applyFont="1" applyBorder="1" applyAlignment="1" applyProtection="1">
      <alignment horizontal="center" vertical="center" shrinkToFit="1"/>
    </xf>
    <xf numFmtId="0" fontId="12" fillId="0" borderId="1" xfId="3" applyFont="1" applyBorder="1" applyAlignment="1">
      <alignment horizontal="center" vertical="center"/>
    </xf>
    <xf numFmtId="0" fontId="12" fillId="0" borderId="13" xfId="3" applyFont="1" applyBorder="1" applyAlignment="1">
      <alignment horizontal="center" vertical="center"/>
    </xf>
    <xf numFmtId="0" fontId="12" fillId="0" borderId="0" xfId="3" applyFont="1" applyAlignment="1" applyProtection="1">
      <alignment horizontal="center" vertical="center"/>
      <protection locked="0"/>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3" xfId="3" applyFont="1" applyBorder="1" applyAlignment="1">
      <alignment horizontal="left" vertical="center" wrapText="1" shrinkToFit="1"/>
    </xf>
    <xf numFmtId="0" fontId="11" fillId="0" borderId="2"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 xfId="3" applyFont="1" applyBorder="1" applyAlignment="1">
      <alignment horizontal="left" vertical="center" wrapText="1" shrinkToFit="1"/>
    </xf>
    <xf numFmtId="0" fontId="14" fillId="0" borderId="12" xfId="3" applyFont="1" applyBorder="1" applyAlignment="1" applyProtection="1">
      <alignment horizontal="center" vertical="center"/>
      <protection locked="0"/>
    </xf>
    <xf numFmtId="0" fontId="14" fillId="0" borderId="1" xfId="3" applyFont="1" applyBorder="1" applyAlignment="1" applyProtection="1">
      <alignment horizontal="center" vertical="center"/>
      <protection locked="0"/>
    </xf>
    <xf numFmtId="0" fontId="14" fillId="0" borderId="13" xfId="3" applyFont="1" applyBorder="1" applyAlignment="1" applyProtection="1">
      <alignment horizontal="center" vertical="center"/>
      <protection locked="0"/>
    </xf>
    <xf numFmtId="0" fontId="14" fillId="0" borderId="70" xfId="3" applyFont="1" applyBorder="1" applyAlignment="1" applyProtection="1">
      <alignment horizontal="center" vertical="center" shrinkToFit="1"/>
      <protection locked="0"/>
    </xf>
    <xf numFmtId="0" fontId="14" fillId="0" borderId="71" xfId="3" applyFont="1" applyBorder="1" applyAlignment="1" applyProtection="1">
      <alignment horizontal="center" vertical="center" shrinkToFit="1"/>
      <protection locked="0"/>
    </xf>
    <xf numFmtId="0" fontId="14" fillId="0" borderId="72" xfId="3" applyFont="1" applyBorder="1" applyAlignment="1" applyProtection="1">
      <alignment horizontal="center" vertical="center" shrinkToFit="1"/>
      <protection locked="0"/>
    </xf>
    <xf numFmtId="0" fontId="12" fillId="0" borderId="57" xfId="3" applyFont="1" applyBorder="1" applyAlignment="1">
      <alignment horizontal="center" vertical="center" textRotation="255"/>
    </xf>
    <xf numFmtId="0" fontId="12" fillId="0" borderId="10" xfId="3" applyFont="1" applyBorder="1" applyAlignment="1">
      <alignment horizontal="center" vertical="center" textRotation="255"/>
    </xf>
    <xf numFmtId="0" fontId="12" fillId="0" borderId="32" xfId="3" applyFont="1" applyBorder="1" applyAlignment="1">
      <alignment horizontal="center" vertical="center" textRotation="255"/>
    </xf>
    <xf numFmtId="0" fontId="10" fillId="0" borderId="12" xfId="3" applyFont="1" applyBorder="1" applyAlignment="1" applyProtection="1">
      <alignment horizontal="center" vertical="center" shrinkToFit="1"/>
      <protection locked="0"/>
    </xf>
    <xf numFmtId="0" fontId="10" fillId="0" borderId="1" xfId="3" applyFont="1" applyBorder="1" applyAlignment="1" applyProtection="1">
      <alignment horizontal="center" vertical="center" shrinkToFit="1"/>
      <protection locked="0"/>
    </xf>
    <xf numFmtId="0" fontId="10" fillId="0" borderId="13" xfId="3" applyFont="1" applyBorder="1" applyAlignment="1" applyProtection="1">
      <alignment horizontal="center" vertical="center" shrinkToFit="1"/>
      <protection locked="0"/>
    </xf>
    <xf numFmtId="176" fontId="12" fillId="0" borderId="12" xfId="3" applyNumberFormat="1" applyFont="1" applyBorder="1" applyAlignment="1">
      <alignment horizontal="center" vertical="center"/>
    </xf>
    <xf numFmtId="176" fontId="12" fillId="0" borderId="1" xfId="3" applyNumberFormat="1" applyFont="1" applyBorder="1" applyAlignment="1">
      <alignment horizontal="center" vertical="center"/>
    </xf>
    <xf numFmtId="176" fontId="12" fillId="0" borderId="13" xfId="3" applyNumberFormat="1" applyFont="1" applyBorder="1" applyAlignment="1">
      <alignment horizontal="center" vertical="center"/>
    </xf>
    <xf numFmtId="0" fontId="18" fillId="0" borderId="7" xfId="3" applyFont="1" applyBorder="1" applyAlignment="1" applyProtection="1">
      <alignment horizontal="center" vertical="center" shrinkToFit="1"/>
      <protection locked="0"/>
    </xf>
    <xf numFmtId="0" fontId="18" fillId="0" borderId="9" xfId="3" applyFont="1" applyBorder="1" applyAlignment="1" applyProtection="1">
      <alignment horizontal="center" vertical="center" shrinkToFit="1"/>
      <protection locked="0"/>
    </xf>
    <xf numFmtId="0" fontId="18" fillId="0" borderId="11" xfId="3" applyFont="1" applyBorder="1" applyAlignment="1" applyProtection="1">
      <alignment horizontal="center" vertical="center"/>
      <protection locked="0"/>
    </xf>
    <xf numFmtId="0" fontId="18" fillId="0" borderId="67" xfId="3" applyFont="1" applyBorder="1" applyAlignment="1" applyProtection="1">
      <alignment horizontal="center" vertical="center" shrinkToFit="1"/>
      <protection locked="0"/>
    </xf>
    <xf numFmtId="0" fontId="16" fillId="0" borderId="12" xfId="3" applyFont="1" applyBorder="1" applyAlignment="1" applyProtection="1">
      <alignment horizontal="center" vertical="center"/>
      <protection locked="0"/>
    </xf>
    <xf numFmtId="0" fontId="16" fillId="0" borderId="13" xfId="3" applyFont="1" applyBorder="1" applyAlignment="1" applyProtection="1">
      <alignment horizontal="center" vertical="center"/>
      <protection locked="0"/>
    </xf>
    <xf numFmtId="0" fontId="16" fillId="0" borderId="12" xfId="3" applyFont="1" applyBorder="1" applyAlignment="1" applyProtection="1">
      <alignment horizontal="center" vertical="center" shrinkToFit="1"/>
      <protection locked="0"/>
    </xf>
    <xf numFmtId="0" fontId="16" fillId="0" borderId="13" xfId="3" applyFont="1" applyBorder="1" applyAlignment="1" applyProtection="1">
      <alignment horizontal="center" vertical="center" shrinkToFit="1"/>
      <protection locked="0"/>
    </xf>
    <xf numFmtId="0" fontId="16" fillId="0" borderId="59" xfId="3" applyFont="1" applyBorder="1" applyAlignment="1" applyProtection="1">
      <alignment horizontal="center" vertical="center"/>
      <protection locked="0"/>
    </xf>
    <xf numFmtId="0" fontId="21" fillId="0" borderId="1" xfId="3" applyFont="1" applyBorder="1" applyAlignment="1">
      <alignment horizontal="center" vertical="center" shrinkToFit="1"/>
    </xf>
    <xf numFmtId="0" fontId="21" fillId="0" borderId="13" xfId="3" applyFont="1" applyBorder="1" applyAlignment="1">
      <alignment horizontal="center" vertical="center" shrinkToFit="1"/>
    </xf>
    <xf numFmtId="0" fontId="12" fillId="0" borderId="59" xfId="3" applyFont="1" applyBorder="1" applyAlignment="1" applyProtection="1">
      <alignment horizontal="center" vertical="center"/>
      <protection locked="0"/>
    </xf>
    <xf numFmtId="0" fontId="21" fillId="0" borderId="1" xfId="3" applyFont="1" applyBorder="1" applyAlignment="1" applyProtection="1">
      <alignment horizontal="center" vertical="center" shrinkToFit="1"/>
      <protection locked="0"/>
    </xf>
    <xf numFmtId="0" fontId="21" fillId="0" borderId="13" xfId="3" applyFont="1" applyBorder="1" applyAlignment="1" applyProtection="1">
      <alignment horizontal="center" vertical="center" shrinkToFit="1"/>
      <protection locked="0"/>
    </xf>
    <xf numFmtId="0" fontId="16" fillId="0" borderId="5" xfId="3" applyFont="1" applyBorder="1" applyAlignment="1" applyProtection="1">
      <alignment horizontal="center" vertical="center" shrinkToFit="1"/>
      <protection locked="0"/>
    </xf>
    <xf numFmtId="0" fontId="16" fillId="0" borderId="6" xfId="3" applyFont="1" applyBorder="1" applyAlignment="1" applyProtection="1">
      <alignment horizontal="center" vertical="center" shrinkToFit="1"/>
      <protection locked="0"/>
    </xf>
    <xf numFmtId="0" fontId="21" fillId="0" borderId="62" xfId="3" applyFont="1" applyBorder="1" applyAlignment="1" applyProtection="1">
      <alignment horizontal="center" vertical="center" shrinkToFit="1"/>
      <protection locked="0"/>
    </xf>
    <xf numFmtId="0" fontId="21" fillId="0" borderId="61" xfId="3" applyFont="1" applyBorder="1" applyAlignment="1" applyProtection="1">
      <alignment horizontal="center" vertical="center" shrinkToFit="1"/>
      <protection locked="0"/>
    </xf>
    <xf numFmtId="0" fontId="21" fillId="0" borderId="18" xfId="3" applyFont="1" applyBorder="1" applyAlignment="1" applyProtection="1">
      <alignment horizontal="center" vertical="center" shrinkToFit="1"/>
      <protection locked="0"/>
    </xf>
    <xf numFmtId="0" fontId="12" fillId="0" borderId="14" xfId="3" applyFont="1" applyBorder="1" applyAlignment="1" applyProtection="1">
      <alignment horizontal="center" vertical="center"/>
      <protection locked="0"/>
    </xf>
    <xf numFmtId="0" fontId="12" fillId="0" borderId="60" xfId="3" applyFont="1" applyBorder="1" applyAlignment="1" applyProtection="1">
      <alignment horizontal="center" vertical="center"/>
      <protection locked="0"/>
    </xf>
    <xf numFmtId="0" fontId="16" fillId="0" borderId="14" xfId="3" applyFont="1" applyBorder="1" applyAlignment="1" applyProtection="1">
      <alignment horizontal="center" vertical="center" shrinkToFit="1"/>
      <protection locked="0"/>
    </xf>
    <xf numFmtId="0" fontId="16" fillId="0" borderId="18" xfId="3" applyFont="1" applyBorder="1" applyAlignment="1" applyProtection="1">
      <alignment horizontal="center" vertical="center" shrinkToFit="1"/>
      <protection locked="0"/>
    </xf>
    <xf numFmtId="0" fontId="16" fillId="0" borderId="14" xfId="3" applyFont="1" applyBorder="1" applyAlignment="1" applyProtection="1">
      <alignment horizontal="center" vertical="center"/>
      <protection locked="0"/>
    </xf>
    <xf numFmtId="0" fontId="16" fillId="0" borderId="60" xfId="3" applyFont="1" applyBorder="1" applyAlignment="1" applyProtection="1">
      <alignment horizontal="center" vertical="center"/>
      <protection locked="0"/>
    </xf>
    <xf numFmtId="0" fontId="16" fillId="0" borderId="18" xfId="3" applyFont="1" applyBorder="1" applyAlignment="1" applyProtection="1">
      <alignment horizontal="center" vertical="center"/>
      <protection locked="0"/>
    </xf>
    <xf numFmtId="0" fontId="16" fillId="0" borderId="15" xfId="3" applyFont="1" applyBorder="1" applyAlignment="1" applyProtection="1">
      <alignment horizontal="center" vertical="center"/>
      <protection locked="0"/>
    </xf>
    <xf numFmtId="0" fontId="16" fillId="0" borderId="55" xfId="3" applyFont="1" applyBorder="1" applyAlignment="1" applyProtection="1">
      <alignment horizontal="center" vertical="center"/>
      <protection locked="0"/>
    </xf>
    <xf numFmtId="0" fontId="75" fillId="0" borderId="4" xfId="4" applyFont="1" applyBorder="1" applyAlignment="1">
      <alignment horizontal="left"/>
    </xf>
    <xf numFmtId="0" fontId="75" fillId="0" borderId="0" xfId="4" applyFont="1" applyAlignment="1" applyProtection="1">
      <alignment horizontal="left" shrinkToFit="1"/>
      <protection locked="0"/>
    </xf>
    <xf numFmtId="0" fontId="75" fillId="0" borderId="4" xfId="4" applyFont="1" applyBorder="1" applyAlignment="1" applyProtection="1">
      <alignment horizontal="center"/>
      <protection locked="0"/>
    </xf>
    <xf numFmtId="0" fontId="64" fillId="0" borderId="0" xfId="4" applyFont="1" applyAlignment="1">
      <alignment horizontal="left" vertical="center" wrapText="1"/>
    </xf>
    <xf numFmtId="176" fontId="75" fillId="0" borderId="4" xfId="4" applyNumberFormat="1" applyFont="1" applyBorder="1" applyAlignment="1">
      <alignment horizontal="left"/>
    </xf>
    <xf numFmtId="0" fontId="9" fillId="0" borderId="4" xfId="4" applyFont="1" applyBorder="1" applyAlignment="1">
      <alignment shrinkToFit="1"/>
    </xf>
    <xf numFmtId="0" fontId="75" fillId="0" borderId="4" xfId="4" applyFont="1" applyBorder="1" applyAlignment="1">
      <alignment horizontal="left" shrinkToFit="1"/>
    </xf>
    <xf numFmtId="0" fontId="10" fillId="0" borderId="4" xfId="4" applyFont="1" applyBorder="1" applyAlignment="1" applyProtection="1">
      <alignment horizontal="left"/>
      <protection locked="0"/>
    </xf>
    <xf numFmtId="0" fontId="75" fillId="0" borderId="4" xfId="4" applyFont="1" applyBorder="1" applyAlignment="1" applyProtection="1">
      <alignment horizontal="left" shrinkToFit="1"/>
      <protection locked="0"/>
    </xf>
    <xf numFmtId="0" fontId="75" fillId="0" borderId="0" xfId="4" applyFont="1" applyAlignment="1">
      <alignment horizontal="left" vertical="center" shrinkToFit="1"/>
    </xf>
    <xf numFmtId="0" fontId="61" fillId="0" borderId="0" xfId="0" applyFont="1" applyAlignment="1">
      <alignment horizontal="left" vertical="top" wrapText="1"/>
    </xf>
    <xf numFmtId="180" fontId="64" fillId="0" borderId="1" xfId="0" applyNumberFormat="1" applyFont="1" applyBorder="1" applyAlignment="1">
      <alignment horizontal="center" vertical="center"/>
    </xf>
    <xf numFmtId="180" fontId="64" fillId="0" borderId="13" xfId="0" applyNumberFormat="1" applyFont="1" applyBorder="1" applyAlignment="1">
      <alignment horizontal="center" vertical="center"/>
    </xf>
    <xf numFmtId="0" fontId="64" fillId="0" borderId="0" xfId="0" applyFont="1" applyAlignment="1">
      <alignment horizontal="left" vertical="center"/>
    </xf>
    <xf numFmtId="0" fontId="76" fillId="0" borderId="4" xfId="0" applyFont="1" applyBorder="1">
      <alignment vertical="center"/>
    </xf>
    <xf numFmtId="0" fontId="62" fillId="0" borderId="12"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3" xfId="0" applyFont="1" applyBorder="1" applyAlignment="1">
      <alignment horizontal="center" vertical="center" wrapText="1"/>
    </xf>
    <xf numFmtId="32" fontId="101" fillId="0" borderId="1" xfId="0" applyNumberFormat="1" applyFont="1" applyBorder="1" applyAlignment="1">
      <alignment horizontal="center" vertical="center" wrapText="1"/>
    </xf>
    <xf numFmtId="0" fontId="12" fillId="0" borderId="0" xfId="0" applyFont="1" applyAlignment="1">
      <alignment horizontal="left" vertical="top" wrapText="1"/>
    </xf>
    <xf numFmtId="0" fontId="61" fillId="0" borderId="1" xfId="0" applyFont="1" applyBorder="1" applyAlignment="1">
      <alignment horizontal="center" vertical="center"/>
    </xf>
    <xf numFmtId="0" fontId="61" fillId="0" borderId="12" xfId="0" applyFont="1" applyBorder="1" applyAlignment="1">
      <alignment horizontal="center" vertical="center" wrapText="1"/>
    </xf>
    <xf numFmtId="0" fontId="61" fillId="0" borderId="1" xfId="0" applyFont="1" applyBorder="1" applyAlignment="1">
      <alignment horizontal="center" vertical="center" wrapText="1"/>
    </xf>
    <xf numFmtId="176" fontId="76" fillId="0" borderId="12" xfId="0" applyNumberFormat="1" applyFont="1" applyBorder="1" applyAlignment="1">
      <alignment horizontal="center" vertical="center" wrapText="1"/>
    </xf>
    <xf numFmtId="176" fontId="76" fillId="0" borderId="1" xfId="0" applyNumberFormat="1" applyFont="1" applyBorder="1" applyAlignment="1">
      <alignment horizontal="center" vertical="center" wrapText="1"/>
    </xf>
    <xf numFmtId="0" fontId="62" fillId="0" borderId="2" xfId="0" applyFont="1" applyBorder="1" applyAlignment="1">
      <alignment horizontal="center" vertical="center" wrapText="1"/>
    </xf>
    <xf numFmtId="0" fontId="62" fillId="0" borderId="0" xfId="0" applyFont="1" applyAlignment="1">
      <alignment horizontal="center" vertical="center" wrapText="1"/>
    </xf>
    <xf numFmtId="0" fontId="62" fillId="0" borderId="3" xfId="0" applyFont="1" applyBorder="1" applyAlignment="1">
      <alignment horizontal="center" vertical="center" wrapText="1"/>
    </xf>
    <xf numFmtId="0" fontId="62" fillId="0" borderId="5"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6" xfId="0" applyFont="1" applyBorder="1" applyAlignment="1">
      <alignment horizontal="center" vertical="center" wrapText="1"/>
    </xf>
    <xf numFmtId="0" fontId="76" fillId="0" borderId="4" xfId="0" applyFont="1" applyBorder="1" applyAlignment="1">
      <alignment horizontal="left" vertical="center" shrinkToFit="1"/>
    </xf>
    <xf numFmtId="0" fontId="74" fillId="0" borderId="2" xfId="0" applyFont="1" applyBorder="1" applyAlignment="1">
      <alignment horizontal="left" vertical="center" wrapText="1"/>
    </xf>
    <xf numFmtId="0" fontId="74" fillId="0" borderId="0" xfId="0" applyFont="1" applyAlignment="1">
      <alignment horizontal="left" vertical="center" wrapText="1"/>
    </xf>
    <xf numFmtId="0" fontId="74" fillId="0" borderId="3" xfId="0" applyFont="1" applyBorder="1" applyAlignment="1">
      <alignment horizontal="left" vertical="center" wrapText="1"/>
    </xf>
    <xf numFmtId="0" fontId="64" fillId="0" borderId="12" xfId="0" applyFont="1" applyBorder="1" applyAlignment="1">
      <alignment horizontal="right" vertical="center" wrapText="1"/>
    </xf>
    <xf numFmtId="0" fontId="64" fillId="0" borderId="1" xfId="0" applyFont="1" applyBorder="1" applyAlignment="1">
      <alignment horizontal="right" vertical="center" wrapText="1"/>
    </xf>
    <xf numFmtId="0" fontId="76" fillId="0" borderId="4" xfId="0" applyFont="1" applyBorder="1" applyAlignment="1">
      <alignment horizontal="left" vertical="center"/>
    </xf>
    <xf numFmtId="0" fontId="73" fillId="0" borderId="2" xfId="0" applyFont="1" applyBorder="1" applyAlignment="1" applyProtection="1">
      <alignment horizontal="left" vertical="center" wrapText="1"/>
      <protection locked="0"/>
    </xf>
    <xf numFmtId="0" fontId="73" fillId="0" borderId="0" xfId="0" applyFont="1" applyAlignment="1" applyProtection="1">
      <alignment horizontal="left" vertical="center" wrapText="1"/>
      <protection locked="0"/>
    </xf>
    <xf numFmtId="0" fontId="73" fillId="0" borderId="3" xfId="0" applyFont="1" applyBorder="1" applyAlignment="1" applyProtection="1">
      <alignment horizontal="left" vertical="center" wrapText="1"/>
      <protection locked="0"/>
    </xf>
    <xf numFmtId="0" fontId="73" fillId="0" borderId="5" xfId="0" applyFont="1" applyBorder="1" applyAlignment="1" applyProtection="1">
      <alignment horizontal="left" vertical="center" wrapText="1"/>
      <protection locked="0"/>
    </xf>
    <xf numFmtId="0" fontId="73" fillId="0" borderId="4" xfId="0" applyFont="1" applyBorder="1" applyAlignment="1" applyProtection="1">
      <alignment horizontal="left" vertical="center" wrapText="1"/>
      <protection locked="0"/>
    </xf>
    <xf numFmtId="0" fontId="73" fillId="0" borderId="6" xfId="0" applyFont="1" applyBorder="1" applyAlignment="1" applyProtection="1">
      <alignment horizontal="left" vertical="center" wrapText="1"/>
      <protection locked="0"/>
    </xf>
    <xf numFmtId="0" fontId="76" fillId="0" borderId="1" xfId="0" applyFont="1" applyBorder="1" applyAlignment="1">
      <alignment horizontal="center" vertical="center" wrapText="1"/>
    </xf>
    <xf numFmtId="0" fontId="76" fillId="0" borderId="13" xfId="0" applyFont="1" applyBorder="1" applyAlignment="1">
      <alignment horizontal="center" vertical="center" wrapText="1"/>
    </xf>
    <xf numFmtId="0" fontId="73" fillId="0" borderId="2" xfId="0" applyFont="1" applyBorder="1" applyAlignment="1">
      <alignment horizontal="left" vertical="center" wrapText="1"/>
    </xf>
    <xf numFmtId="0" fontId="73" fillId="0" borderId="0" xfId="0" applyFont="1" applyAlignment="1">
      <alignment horizontal="left" vertical="center" wrapText="1"/>
    </xf>
    <xf numFmtId="0" fontId="73" fillId="0" borderId="3" xfId="0" applyFont="1" applyBorder="1" applyAlignment="1">
      <alignment horizontal="left" vertical="center" wrapText="1"/>
    </xf>
    <xf numFmtId="0" fontId="73" fillId="0" borderId="5" xfId="0" applyFont="1" applyBorder="1" applyAlignment="1">
      <alignment horizontal="left" vertical="center" wrapText="1"/>
    </xf>
    <xf numFmtId="0" fontId="73" fillId="0" borderId="4" xfId="0" applyFont="1" applyBorder="1" applyAlignment="1">
      <alignment horizontal="left" vertical="center" wrapText="1"/>
    </xf>
    <xf numFmtId="0" fontId="73" fillId="0" borderId="6" xfId="0" applyFont="1" applyBorder="1" applyAlignment="1">
      <alignment horizontal="left" vertical="center" wrapText="1"/>
    </xf>
    <xf numFmtId="0" fontId="64" fillId="0" borderId="1" xfId="0" applyFont="1" applyBorder="1" applyAlignment="1">
      <alignment horizontal="left" vertical="center" wrapText="1"/>
    </xf>
    <xf numFmtId="0" fontId="64" fillId="0" borderId="13" xfId="0" applyFont="1" applyBorder="1" applyAlignment="1">
      <alignment horizontal="left" vertical="center" wrapText="1"/>
    </xf>
    <xf numFmtId="180" fontId="61" fillId="0" borderId="12" xfId="0" applyNumberFormat="1" applyFont="1" applyBorder="1" applyAlignment="1">
      <alignment horizontal="center" vertical="center"/>
    </xf>
    <xf numFmtId="180" fontId="61" fillId="0" borderId="1" xfId="0" applyNumberFormat="1" applyFont="1" applyBorder="1" applyAlignment="1">
      <alignment horizontal="center" vertical="center"/>
    </xf>
    <xf numFmtId="180" fontId="76" fillId="0" borderId="1" xfId="0" applyNumberFormat="1" applyFont="1" applyBorder="1" applyAlignment="1">
      <alignment horizontal="center" vertical="center"/>
    </xf>
    <xf numFmtId="32" fontId="76" fillId="0" borderId="1" xfId="0" applyNumberFormat="1" applyFont="1" applyBorder="1" applyAlignment="1">
      <alignment horizontal="center" vertical="center" wrapText="1"/>
    </xf>
    <xf numFmtId="0" fontId="100" fillId="0" borderId="0" xfId="0" applyFont="1" applyAlignment="1">
      <alignment horizontal="center" vertical="center"/>
    </xf>
    <xf numFmtId="0" fontId="63" fillId="0" borderId="1" xfId="0" applyFont="1" applyBorder="1" applyAlignment="1">
      <alignment horizontal="center" vertical="center"/>
    </xf>
    <xf numFmtId="0" fontId="63" fillId="0" borderId="13" xfId="0" applyFont="1" applyBorder="1" applyAlignment="1">
      <alignment horizontal="center" vertical="center"/>
    </xf>
    <xf numFmtId="177" fontId="76" fillId="0" borderId="1" xfId="0" applyNumberFormat="1" applyFont="1" applyBorder="1" applyAlignment="1" applyProtection="1">
      <alignment horizontal="center" vertical="center" wrapText="1"/>
      <protection locked="0"/>
    </xf>
    <xf numFmtId="0" fontId="61" fillId="0" borderId="13" xfId="0" applyFont="1" applyBorder="1" applyAlignment="1">
      <alignment horizontal="center" vertical="center"/>
    </xf>
    <xf numFmtId="0" fontId="61" fillId="0" borderId="29" xfId="0" applyFont="1" applyBorder="1" applyAlignment="1">
      <alignment horizontal="center" vertical="center"/>
    </xf>
    <xf numFmtId="0" fontId="62" fillId="0" borderId="12" xfId="0" applyFont="1" applyBorder="1" applyAlignment="1">
      <alignment horizontal="center" vertical="center" shrinkToFit="1"/>
    </xf>
    <xf numFmtId="0" fontId="62" fillId="0" borderId="1" xfId="0" applyFont="1" applyBorder="1" applyAlignment="1">
      <alignment horizontal="center" vertical="center" shrinkToFit="1"/>
    </xf>
    <xf numFmtId="0" fontId="76" fillId="0" borderId="13" xfId="0" applyFont="1" applyBorder="1" applyAlignment="1" applyProtection="1">
      <alignment horizontal="center" vertical="center"/>
      <protection locked="0"/>
    </xf>
    <xf numFmtId="0" fontId="76" fillId="0" borderId="29" xfId="0" applyFont="1" applyBorder="1" applyAlignment="1" applyProtection="1">
      <alignment horizontal="center" vertical="center"/>
      <protection locked="0"/>
    </xf>
    <xf numFmtId="0" fontId="76" fillId="0" borderId="12" xfId="0" applyFont="1" applyBorder="1" applyAlignment="1" applyProtection="1">
      <alignment horizontal="center" vertical="center"/>
      <protection locked="0"/>
    </xf>
    <xf numFmtId="0" fontId="73" fillId="0" borderId="2" xfId="0" applyFont="1" applyBorder="1" applyAlignment="1">
      <alignment horizontal="left" vertical="top" wrapText="1"/>
    </xf>
    <xf numFmtId="0" fontId="73" fillId="0" borderId="0" xfId="0" applyFont="1" applyAlignment="1">
      <alignment horizontal="left" vertical="top" wrapText="1"/>
    </xf>
    <xf numFmtId="0" fontId="73" fillId="0" borderId="3" xfId="0" applyFont="1" applyBorder="1" applyAlignment="1">
      <alignment horizontal="left" vertical="top" wrapText="1"/>
    </xf>
    <xf numFmtId="0" fontId="73" fillId="0" borderId="5" xfId="0" applyFont="1" applyBorder="1" applyAlignment="1">
      <alignment horizontal="left" vertical="top" wrapText="1"/>
    </xf>
    <xf numFmtId="0" fontId="73" fillId="0" borderId="4" xfId="0" applyFont="1" applyBorder="1" applyAlignment="1">
      <alignment horizontal="left" vertical="top" wrapText="1"/>
    </xf>
    <xf numFmtId="0" fontId="73" fillId="0" borderId="6" xfId="0" applyFont="1" applyBorder="1" applyAlignment="1">
      <alignment horizontal="left" vertical="top" wrapText="1"/>
    </xf>
    <xf numFmtId="32" fontId="76" fillId="0" borderId="1" xfId="0" applyNumberFormat="1" applyFont="1" applyBorder="1" applyAlignment="1">
      <alignment horizontal="center" vertical="center"/>
    </xf>
    <xf numFmtId="0" fontId="62" fillId="0" borderId="29" xfId="0" applyFont="1" applyBorder="1" applyAlignment="1">
      <alignment horizontal="center" vertical="center" wrapText="1"/>
    </xf>
    <xf numFmtId="0" fontId="64" fillId="0" borderId="21"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6" xfId="0" applyFont="1" applyBorder="1" applyAlignment="1">
      <alignment horizontal="center" vertical="center" wrapText="1"/>
    </xf>
    <xf numFmtId="0" fontId="99" fillId="0" borderId="22" xfId="0" applyFont="1" applyBorder="1" applyAlignment="1">
      <alignment horizontal="left" vertical="center" indent="1"/>
    </xf>
    <xf numFmtId="0" fontId="99" fillId="0" borderId="23" xfId="0" applyFont="1" applyBorder="1" applyAlignment="1">
      <alignment horizontal="left" vertical="center" indent="1"/>
    </xf>
    <xf numFmtId="0" fontId="64" fillId="0" borderId="1" xfId="0" applyFont="1" applyBorder="1" applyAlignment="1">
      <alignment horizontal="left" vertical="center"/>
    </xf>
    <xf numFmtId="0" fontId="64" fillId="0" borderId="13" xfId="0" applyFont="1" applyBorder="1" applyAlignment="1">
      <alignment horizontal="left" vertical="center"/>
    </xf>
    <xf numFmtId="0" fontId="64" fillId="0" borderId="12" xfId="0" applyFont="1" applyBorder="1" applyAlignment="1">
      <alignment horizontal="center" vertical="center"/>
    </xf>
    <xf numFmtId="0" fontId="64" fillId="0" borderId="1" xfId="0" applyFont="1" applyBorder="1" applyAlignment="1">
      <alignment horizontal="center" vertical="center"/>
    </xf>
    <xf numFmtId="0" fontId="64" fillId="0" borderId="13" xfId="0" applyFont="1" applyBorder="1" applyAlignment="1">
      <alignment horizontal="center" vertical="center"/>
    </xf>
    <xf numFmtId="176" fontId="76" fillId="0" borderId="12" xfId="0" applyNumberFormat="1" applyFont="1" applyBorder="1" applyAlignment="1" applyProtection="1">
      <alignment horizontal="center" vertical="center" wrapText="1"/>
      <protection locked="0"/>
    </xf>
    <xf numFmtId="176" fontId="76" fillId="0" borderId="1" xfId="0" applyNumberFormat="1" applyFont="1" applyBorder="1" applyAlignment="1" applyProtection="1">
      <alignment horizontal="center" vertical="center" wrapText="1"/>
      <protection locked="0"/>
    </xf>
    <xf numFmtId="0" fontId="64" fillId="0" borderId="2" xfId="0" applyFont="1" applyBorder="1" applyAlignment="1">
      <alignment horizontal="center" vertical="center" wrapText="1"/>
    </xf>
    <xf numFmtId="0" fontId="64" fillId="0" borderId="0" xfId="0" applyFont="1" applyAlignment="1">
      <alignment horizontal="center" vertical="center" wrapText="1"/>
    </xf>
    <xf numFmtId="0" fontId="64" fillId="0" borderId="3" xfId="0" applyFont="1" applyBorder="1" applyAlignment="1">
      <alignment horizontal="center" vertical="center" wrapText="1"/>
    </xf>
    <xf numFmtId="0" fontId="76" fillId="0" borderId="1" xfId="0" applyFont="1" applyBorder="1" applyAlignment="1" applyProtection="1">
      <alignment horizontal="center" vertical="center" wrapText="1"/>
      <protection locked="0"/>
    </xf>
    <xf numFmtId="0" fontId="73" fillId="0" borderId="0" xfId="0" applyFont="1" applyBorder="1" applyAlignment="1" applyProtection="1">
      <alignment horizontal="left" vertical="center" wrapText="1"/>
      <protection locked="0"/>
    </xf>
    <xf numFmtId="0" fontId="99" fillId="0" borderId="22" xfId="0" applyFont="1" applyBorder="1" applyAlignment="1" applyProtection="1">
      <alignment horizontal="left" vertical="center" indent="1"/>
      <protection locked="0"/>
    </xf>
    <xf numFmtId="0" fontId="99" fillId="0" borderId="23" xfId="0" applyFont="1" applyBorder="1" applyAlignment="1" applyProtection="1">
      <alignment horizontal="left" vertical="center" indent="1"/>
      <protection locked="0"/>
    </xf>
    <xf numFmtId="0" fontId="63" fillId="0" borderId="21" xfId="0" applyFont="1" applyBorder="1" applyAlignment="1">
      <alignment vertical="center" wrapText="1"/>
    </xf>
    <xf numFmtId="0" fontId="63" fillId="0" borderId="22" xfId="0" applyFont="1" applyBorder="1" applyAlignment="1">
      <alignment vertical="center" wrapText="1"/>
    </xf>
    <xf numFmtId="0" fontId="63" fillId="0" borderId="23" xfId="0" applyFont="1" applyBorder="1" applyAlignment="1">
      <alignment vertical="center" wrapText="1"/>
    </xf>
    <xf numFmtId="0" fontId="99" fillId="0" borderId="12" xfId="0" applyFont="1" applyBorder="1" applyAlignment="1" applyProtection="1">
      <alignment horizontal="center" vertical="center" wrapText="1"/>
      <protection locked="0"/>
    </xf>
    <xf numFmtId="0" fontId="99" fillId="0" borderId="1" xfId="0" applyFont="1" applyBorder="1" applyAlignment="1" applyProtection="1">
      <alignment horizontal="center" vertical="center" wrapText="1"/>
      <protection locked="0"/>
    </xf>
    <xf numFmtId="0" fontId="64" fillId="0" borderId="1" xfId="0" applyFont="1" applyBorder="1" applyAlignment="1">
      <alignment horizontal="center" vertical="center" wrapText="1"/>
    </xf>
    <xf numFmtId="0" fontId="61" fillId="0" borderId="0" xfId="4" applyNumberFormat="1" applyFont="1" applyAlignment="1" applyProtection="1">
      <alignment horizontal="right" vertical="center"/>
      <protection locked="0"/>
    </xf>
    <xf numFmtId="32" fontId="76" fillId="0" borderId="1" xfId="0" applyNumberFormat="1" applyFont="1" applyBorder="1" applyAlignment="1" applyProtection="1">
      <alignment horizontal="center" vertical="center" wrapText="1"/>
    </xf>
    <xf numFmtId="32" fontId="76" fillId="0" borderId="1" xfId="0" applyNumberFormat="1" applyFont="1" applyBorder="1" applyAlignment="1" applyProtection="1">
      <alignment horizontal="center" vertical="center"/>
    </xf>
    <xf numFmtId="0" fontId="63" fillId="0" borderId="21" xfId="0" applyFont="1" applyBorder="1" applyAlignment="1">
      <alignment vertical="center" shrinkToFit="1"/>
    </xf>
    <xf numFmtId="0" fontId="63" fillId="0" borderId="22" xfId="0" applyFont="1" applyBorder="1" applyAlignment="1">
      <alignment vertical="center" shrinkToFit="1"/>
    </xf>
    <xf numFmtId="0" fontId="63" fillId="0" borderId="23" xfId="0" applyFont="1" applyBorder="1" applyAlignment="1">
      <alignment vertical="center" shrinkToFit="1"/>
    </xf>
    <xf numFmtId="0" fontId="73" fillId="0" borderId="1" xfId="0" applyFont="1" applyBorder="1" applyAlignment="1" applyProtection="1">
      <alignment horizontal="center" vertical="center" wrapText="1"/>
    </xf>
    <xf numFmtId="0" fontId="73" fillId="0" borderId="13" xfId="0" applyFont="1" applyBorder="1" applyAlignment="1" applyProtection="1">
      <alignment horizontal="center" vertical="center" wrapText="1"/>
    </xf>
    <xf numFmtId="177" fontId="76" fillId="0" borderId="1" xfId="0" applyNumberFormat="1" applyFont="1" applyBorder="1" applyAlignment="1">
      <alignment horizontal="center" vertical="center" wrapText="1"/>
    </xf>
    <xf numFmtId="0" fontId="99" fillId="0" borderId="12" xfId="0" applyFont="1" applyBorder="1" applyAlignment="1">
      <alignment horizontal="center" vertical="center" wrapText="1"/>
    </xf>
    <xf numFmtId="0" fontId="99" fillId="0" borderId="1" xfId="0" applyFont="1" applyBorder="1" applyAlignment="1">
      <alignment horizontal="center" vertical="center" wrapText="1"/>
    </xf>
    <xf numFmtId="0" fontId="76" fillId="0" borderId="13" xfId="0" applyFont="1" applyBorder="1" applyAlignment="1">
      <alignment horizontal="center" vertical="center"/>
    </xf>
    <xf numFmtId="0" fontId="76" fillId="0" borderId="29" xfId="0" applyFont="1" applyBorder="1" applyAlignment="1">
      <alignment horizontal="center" vertical="center"/>
    </xf>
    <xf numFmtId="0" fontId="76" fillId="0" borderId="12" xfId="0" applyFont="1" applyBorder="1" applyAlignment="1">
      <alignment horizontal="center" vertical="center"/>
    </xf>
    <xf numFmtId="180" fontId="76" fillId="0" borderId="1" xfId="0" applyNumberFormat="1" applyFont="1" applyBorder="1" applyAlignment="1" applyProtection="1">
      <alignment horizontal="center" vertical="center"/>
    </xf>
    <xf numFmtId="0" fontId="57" fillId="0" borderId="12" xfId="4" applyFont="1" applyBorder="1" applyAlignment="1">
      <alignment horizontal="left" vertical="center" indent="1"/>
    </xf>
    <xf numFmtId="0" fontId="57" fillId="0" borderId="1" xfId="4" applyFont="1" applyBorder="1" applyAlignment="1">
      <alignment horizontal="left" vertical="center" indent="1"/>
    </xf>
    <xf numFmtId="0" fontId="57" fillId="0" borderId="13" xfId="4" applyFont="1" applyBorder="1" applyAlignment="1">
      <alignment horizontal="left" vertical="center" indent="1"/>
    </xf>
    <xf numFmtId="0" fontId="56" fillId="0" borderId="0" xfId="4" applyFont="1" applyAlignment="1">
      <alignment horizontal="center" vertical="center"/>
    </xf>
    <xf numFmtId="0" fontId="78" fillId="3" borderId="0" xfId="4" applyFont="1" applyFill="1" applyAlignment="1">
      <alignment vertical="center" wrapText="1"/>
    </xf>
    <xf numFmtId="0" fontId="80" fillId="0" borderId="0" xfId="4" applyFont="1" applyAlignment="1">
      <alignment horizontal="right" vertical="center"/>
    </xf>
    <xf numFmtId="0" fontId="57" fillId="0" borderId="21" xfId="4" applyFont="1" applyBorder="1" applyAlignment="1">
      <alignment horizontal="center" vertical="center"/>
    </xf>
    <xf numFmtId="176" fontId="57" fillId="0" borderId="21" xfId="4" applyNumberFormat="1" applyFont="1" applyBorder="1" applyAlignment="1" applyProtection="1">
      <alignment horizontal="center" vertical="center"/>
      <protection locked="0"/>
    </xf>
    <xf numFmtId="176" fontId="57" fillId="0" borderId="22" xfId="4" applyNumberFormat="1" applyFont="1" applyBorder="1" applyAlignment="1" applyProtection="1">
      <alignment horizontal="center" vertical="center"/>
      <protection locked="0"/>
    </xf>
    <xf numFmtId="176" fontId="57" fillId="0" borderId="23" xfId="4" applyNumberFormat="1" applyFont="1" applyBorder="1" applyAlignment="1" applyProtection="1">
      <alignment horizontal="center" vertical="center"/>
      <protection locked="0"/>
    </xf>
    <xf numFmtId="176" fontId="57" fillId="0" borderId="5" xfId="4" applyNumberFormat="1" applyFont="1" applyBorder="1" applyAlignment="1" applyProtection="1">
      <alignment horizontal="center" vertical="center"/>
      <protection locked="0"/>
    </xf>
    <xf numFmtId="176" fontId="57" fillId="0" borderId="4" xfId="4" applyNumberFormat="1" applyFont="1" applyBorder="1" applyAlignment="1" applyProtection="1">
      <alignment horizontal="center" vertical="center"/>
      <protection locked="0"/>
    </xf>
    <xf numFmtId="176" fontId="57" fillId="0" borderId="6" xfId="4" applyNumberFormat="1" applyFont="1" applyBorder="1" applyAlignment="1" applyProtection="1">
      <alignment horizontal="center" vertical="center"/>
      <protection locked="0"/>
    </xf>
    <xf numFmtId="176" fontId="57" fillId="0" borderId="12" xfId="4" applyNumberFormat="1" applyFont="1" applyBorder="1" applyAlignment="1">
      <alignment horizontal="center" vertical="center"/>
    </xf>
    <xf numFmtId="176" fontId="57" fillId="0" borderId="1" xfId="4" applyNumberFormat="1" applyFont="1" applyBorder="1" applyAlignment="1">
      <alignment horizontal="center" vertical="center"/>
    </xf>
    <xf numFmtId="176" fontId="57" fillId="0" borderId="13" xfId="4" applyNumberFormat="1" applyFont="1" applyBorder="1" applyAlignment="1">
      <alignment horizontal="center" vertical="center"/>
    </xf>
    <xf numFmtId="0" fontId="57" fillId="0" borderId="30" xfId="4" applyFont="1" applyBorder="1" applyAlignment="1">
      <alignment horizontal="center" vertical="center" textRotation="255"/>
    </xf>
    <xf numFmtId="0" fontId="57" fillId="0" borderId="10" xfId="4" applyFont="1" applyBorder="1" applyAlignment="1">
      <alignment horizontal="center" vertical="center" textRotation="255"/>
    </xf>
    <xf numFmtId="0" fontId="57" fillId="0" borderId="1" xfId="4" applyFont="1" applyBorder="1" applyAlignment="1" applyProtection="1">
      <alignment horizontal="right" vertical="center"/>
      <protection locked="0"/>
    </xf>
    <xf numFmtId="0" fontId="72" fillId="0" borderId="0" xfId="4" applyFont="1" applyAlignment="1">
      <alignment vertical="top" wrapText="1"/>
    </xf>
    <xf numFmtId="0" fontId="72" fillId="0" borderId="0" xfId="4" applyFont="1" applyAlignment="1">
      <alignment vertical="top"/>
    </xf>
    <xf numFmtId="0" fontId="72" fillId="0" borderId="3" xfId="4" applyFont="1" applyBorder="1" applyAlignment="1">
      <alignment vertical="top"/>
    </xf>
    <xf numFmtId="0" fontId="72" fillId="0" borderId="4" xfId="4" applyFont="1" applyBorder="1" applyAlignment="1">
      <alignment vertical="top"/>
    </xf>
    <xf numFmtId="0" fontId="72" fillId="0" borderId="6" xfId="4" applyFont="1" applyBorder="1" applyAlignment="1">
      <alignment vertical="top"/>
    </xf>
    <xf numFmtId="0" fontId="57" fillId="0" borderId="22" xfId="4" applyFont="1" applyBorder="1" applyAlignment="1" applyProtection="1">
      <alignment horizontal="right" vertical="center"/>
      <protection locked="0"/>
    </xf>
    <xf numFmtId="0" fontId="57" fillId="0" borderId="22" xfId="4" applyFont="1" applyBorder="1" applyAlignment="1" applyProtection="1">
      <alignment horizontal="center" vertical="center"/>
      <protection locked="0"/>
    </xf>
    <xf numFmtId="0" fontId="57" fillId="0" borderId="13" xfId="4" applyFont="1" applyBorder="1">
      <alignment vertical="center"/>
    </xf>
    <xf numFmtId="0" fontId="57" fillId="0" borderId="2" xfId="4" applyFont="1" applyBorder="1" applyAlignment="1" applyProtection="1">
      <alignment horizontal="center" vertical="top"/>
      <protection locked="0"/>
    </xf>
    <xf numFmtId="0" fontId="57" fillId="0" borderId="0" xfId="4" applyFont="1" applyAlignment="1" applyProtection="1">
      <alignment horizontal="center" vertical="top"/>
      <protection locked="0"/>
    </xf>
    <xf numFmtId="0" fontId="57" fillId="0" borderId="3" xfId="4" applyFont="1" applyBorder="1" applyAlignment="1" applyProtection="1">
      <alignment horizontal="center" vertical="top"/>
      <protection locked="0"/>
    </xf>
    <xf numFmtId="0" fontId="57" fillId="0" borderId="5" xfId="4" applyFont="1" applyBorder="1" applyAlignment="1" applyProtection="1">
      <alignment horizontal="center" vertical="top"/>
      <protection locked="0"/>
    </xf>
    <xf numFmtId="0" fontId="57" fillId="0" borderId="4" xfId="4" applyFont="1" applyBorder="1" applyAlignment="1" applyProtection="1">
      <alignment horizontal="center" vertical="top"/>
      <protection locked="0"/>
    </xf>
    <xf numFmtId="0" fontId="57" fillId="0" borderId="6" xfId="4" applyFont="1" applyBorder="1" applyAlignment="1" applyProtection="1">
      <alignment horizontal="center" vertical="top"/>
      <protection locked="0"/>
    </xf>
    <xf numFmtId="182" fontId="72" fillId="0" borderId="12" xfId="4" applyNumberFormat="1" applyFont="1" applyBorder="1" applyAlignment="1" applyProtection="1">
      <alignment horizontal="center" vertical="center"/>
    </xf>
    <xf numFmtId="0" fontId="57" fillId="0" borderId="0" xfId="4" applyFont="1" applyAlignment="1" applyProtection="1">
      <alignment horizontal="left" vertical="top" shrinkToFit="1"/>
      <protection locked="0"/>
    </xf>
    <xf numFmtId="0" fontId="53" fillId="0" borderId="0" xfId="0" applyFont="1" applyAlignment="1">
      <alignment horizontal="left" vertical="center" shrinkToFit="1"/>
    </xf>
    <xf numFmtId="0" fontId="24" fillId="0" borderId="12" xfId="8" applyFont="1" applyBorder="1" applyAlignment="1">
      <alignment horizontal="center" vertical="center"/>
    </xf>
    <xf numFmtId="0" fontId="24" fillId="0" borderId="1" xfId="8" applyFont="1" applyBorder="1" applyAlignment="1">
      <alignment horizontal="center" vertical="center"/>
    </xf>
    <xf numFmtId="0" fontId="24" fillId="0" borderId="13" xfId="8" applyFont="1" applyBorder="1" applyAlignment="1">
      <alignment horizontal="center" vertical="center"/>
    </xf>
    <xf numFmtId="0" fontId="20" fillId="0" borderId="1" xfId="8" applyFont="1" applyBorder="1" applyAlignment="1">
      <alignment horizontal="center" vertical="center"/>
    </xf>
    <xf numFmtId="0" fontId="20" fillId="0" borderId="12" xfId="8" applyFont="1" applyBorder="1" applyAlignment="1">
      <alignment horizontal="center" vertical="center" shrinkToFit="1"/>
    </xf>
    <xf numFmtId="0" fontId="20" fillId="0" borderId="1" xfId="8" applyFont="1" applyBorder="1" applyAlignment="1">
      <alignment horizontal="center" vertical="center" shrinkToFit="1"/>
    </xf>
    <xf numFmtId="0" fontId="20" fillId="0" borderId="13" xfId="8" applyFont="1" applyBorder="1" applyAlignment="1">
      <alignment horizontal="center" vertical="center" shrinkToFit="1"/>
    </xf>
    <xf numFmtId="0" fontId="24" fillId="0" borderId="1" xfId="8" applyFont="1" applyBorder="1" applyAlignment="1">
      <alignment horizontal="center" vertical="center" shrinkToFit="1"/>
    </xf>
    <xf numFmtId="0" fontId="24" fillId="2" borderId="1" xfId="8" applyFont="1" applyFill="1" applyBorder="1" applyAlignment="1">
      <alignment horizontal="center" vertical="center"/>
    </xf>
    <xf numFmtId="0" fontId="24" fillId="0" borderId="29" xfId="8" applyFont="1" applyBorder="1" applyAlignment="1">
      <alignment horizontal="center" vertical="center"/>
    </xf>
    <xf numFmtId="178" fontId="20" fillId="2" borderId="22" xfId="8" applyNumberFormat="1" applyFont="1" applyFill="1" applyBorder="1" applyAlignment="1">
      <alignment horizontal="right" vertical="center"/>
    </xf>
    <xf numFmtId="0" fontId="24" fillId="0" borderId="12" xfId="8" applyFont="1" applyBorder="1" applyAlignment="1">
      <alignment horizontal="center" vertical="center" shrinkToFit="1"/>
    </xf>
    <xf numFmtId="0" fontId="24" fillId="2" borderId="22" xfId="8" applyFont="1" applyFill="1" applyBorder="1" applyAlignment="1">
      <alignment horizontal="center" vertical="center"/>
    </xf>
    <xf numFmtId="0" fontId="24" fillId="0" borderId="21" xfId="8" applyFont="1" applyBorder="1" applyAlignment="1">
      <alignment horizontal="center" vertical="center"/>
    </xf>
    <xf numFmtId="0" fontId="24" fillId="0" borderId="22" xfId="8" applyFont="1" applyBorder="1" applyAlignment="1">
      <alignment horizontal="center" vertical="center"/>
    </xf>
    <xf numFmtId="0" fontId="24" fillId="0" borderId="23" xfId="8" applyFont="1" applyBorder="1" applyAlignment="1">
      <alignment horizontal="center" vertical="center"/>
    </xf>
    <xf numFmtId="0" fontId="24" fillId="0" borderId="5" xfId="8" applyFont="1" applyBorder="1" applyAlignment="1">
      <alignment horizontal="center" vertical="center"/>
    </xf>
    <xf numFmtId="0" fontId="24" fillId="0" borderId="4" xfId="8" applyFont="1" applyBorder="1" applyAlignment="1">
      <alignment horizontal="center" vertical="center"/>
    </xf>
    <xf numFmtId="0" fontId="24" fillId="0" borderId="6" xfId="8" applyFont="1" applyBorder="1" applyAlignment="1">
      <alignment horizontal="center" vertical="center"/>
    </xf>
    <xf numFmtId="0" fontId="20" fillId="0" borderId="21" xfId="8" applyFont="1" applyBorder="1" applyAlignment="1">
      <alignment horizontal="left" vertical="center" wrapText="1"/>
    </xf>
    <xf numFmtId="0" fontId="20" fillId="0" borderId="22" xfId="8" applyFont="1" applyBorder="1" applyAlignment="1">
      <alignment horizontal="left" vertical="center" wrapText="1"/>
    </xf>
    <xf numFmtId="0" fontId="20" fillId="0" borderId="23" xfId="8" applyFont="1" applyBorder="1" applyAlignment="1">
      <alignment horizontal="left" vertical="center" wrapText="1"/>
    </xf>
    <xf numFmtId="0" fontId="20" fillId="0" borderId="5" xfId="8" applyFont="1" applyBorder="1" applyAlignment="1">
      <alignment horizontal="left" vertical="center" wrapText="1"/>
    </xf>
    <xf numFmtId="0" fontId="20" fillId="0" borderId="4" xfId="8" applyFont="1" applyBorder="1" applyAlignment="1">
      <alignment horizontal="left" vertical="center" wrapText="1"/>
    </xf>
    <xf numFmtId="0" fontId="20" fillId="0" borderId="6" xfId="8" applyFont="1" applyBorder="1" applyAlignment="1">
      <alignment horizontal="left" vertical="center" wrapText="1"/>
    </xf>
    <xf numFmtId="0" fontId="14" fillId="2" borderId="1" xfId="8" applyFont="1" applyFill="1" applyBorder="1" applyAlignment="1">
      <alignment vertical="center"/>
    </xf>
    <xf numFmtId="0" fontId="24" fillId="0" borderId="1" xfId="8" applyFont="1" applyBorder="1" applyAlignment="1">
      <alignment horizontal="right" vertical="center"/>
    </xf>
    <xf numFmtId="0" fontId="12" fillId="2" borderId="22" xfId="8" applyFont="1" applyFill="1" applyBorder="1" applyAlignment="1">
      <alignment horizontal="center" vertical="center"/>
    </xf>
    <xf numFmtId="0" fontId="12" fillId="2" borderId="1" xfId="8" applyFont="1" applyFill="1" applyBorder="1" applyAlignment="1">
      <alignment horizontal="center" vertical="center"/>
    </xf>
    <xf numFmtId="0" fontId="30" fillId="0" borderId="12" xfId="8" applyFont="1" applyBorder="1" applyAlignment="1">
      <alignment horizontal="center" vertical="center"/>
    </xf>
    <xf numFmtId="0" fontId="30" fillId="0" borderId="1" xfId="8" applyFont="1" applyBorder="1" applyAlignment="1">
      <alignment horizontal="center" vertical="center"/>
    </xf>
    <xf numFmtId="0" fontId="30" fillId="0" borderId="13" xfId="8" applyFont="1" applyBorder="1" applyAlignment="1">
      <alignment horizontal="center" vertical="center"/>
    </xf>
    <xf numFmtId="0" fontId="12" fillId="0" borderId="1" xfId="8" applyFont="1" applyBorder="1" applyAlignment="1">
      <alignment vertical="center"/>
    </xf>
    <xf numFmtId="178" fontId="20" fillId="2" borderId="1" xfId="8" applyNumberFormat="1" applyFont="1" applyFill="1" applyBorder="1" applyAlignment="1">
      <alignment horizontal="right" vertical="center"/>
    </xf>
    <xf numFmtId="0" fontId="24" fillId="0" borderId="29" xfId="8" applyFont="1" applyBorder="1" applyAlignment="1">
      <alignment vertical="top"/>
    </xf>
    <xf numFmtId="0" fontId="24" fillId="0" borderId="2" xfId="8" applyFont="1" applyBorder="1" applyAlignment="1">
      <alignment horizontal="center" vertical="center"/>
    </xf>
    <xf numFmtId="0" fontId="24" fillId="0" borderId="0" xfId="8" applyFont="1" applyAlignment="1">
      <alignment horizontal="center" vertical="center"/>
    </xf>
    <xf numFmtId="178" fontId="24" fillId="0" borderId="0" xfId="5" applyNumberFormat="1" applyFont="1" applyAlignment="1">
      <alignment vertical="center" shrinkToFit="1"/>
    </xf>
    <xf numFmtId="0" fontId="20" fillId="0" borderId="39" xfId="8" applyFont="1" applyBorder="1" applyAlignment="1">
      <alignment horizontal="center" vertical="center"/>
    </xf>
    <xf numFmtId="0" fontId="20" fillId="0" borderId="35" xfId="8" applyFont="1" applyBorder="1" applyAlignment="1">
      <alignment horizontal="center" vertical="center"/>
    </xf>
    <xf numFmtId="0" fontId="20" fillId="0" borderId="37" xfId="8" applyFont="1" applyBorder="1" applyAlignment="1">
      <alignment horizontal="center" vertical="center"/>
    </xf>
    <xf numFmtId="0" fontId="20" fillId="0" borderId="35" xfId="8" applyFont="1" applyBorder="1" applyAlignment="1">
      <alignment vertical="center"/>
    </xf>
    <xf numFmtId="0" fontId="20" fillId="0" borderId="38" xfId="8" applyFont="1" applyBorder="1" applyAlignment="1">
      <alignment vertical="center"/>
    </xf>
    <xf numFmtId="176" fontId="98" fillId="0" borderId="39" xfId="8" applyNumberFormat="1" applyFont="1" applyBorder="1" applyAlignment="1">
      <alignment horizontal="center" vertical="center" shrinkToFit="1"/>
    </xf>
    <xf numFmtId="176" fontId="98" fillId="0" borderId="35" xfId="8" applyNumberFormat="1" applyFont="1" applyBorder="1" applyAlignment="1">
      <alignment horizontal="center" vertical="center" shrinkToFit="1"/>
    </xf>
    <xf numFmtId="0" fontId="24" fillId="0" borderId="35" xfId="8" applyFont="1" applyBorder="1" applyAlignment="1">
      <alignment horizontal="center" vertical="center"/>
    </xf>
    <xf numFmtId="176" fontId="27" fillId="0" borderId="4" xfId="8" applyNumberFormat="1" applyFont="1" applyBorder="1" applyAlignment="1">
      <alignment horizontal="center" vertical="center" shrinkToFit="1"/>
    </xf>
    <xf numFmtId="176" fontId="27" fillId="0" borderId="40" xfId="8" applyNumberFormat="1" applyFont="1" applyBorder="1" applyAlignment="1">
      <alignment horizontal="center" vertical="center" shrinkToFit="1"/>
    </xf>
    <xf numFmtId="0" fontId="20" fillId="0" borderId="41" xfId="8" applyFont="1" applyBorder="1" applyAlignment="1">
      <alignment horizontal="center" vertical="center" shrinkToFit="1"/>
    </xf>
    <xf numFmtId="0" fontId="20" fillId="0" borderId="42" xfId="8" applyFont="1" applyBorder="1" applyAlignment="1">
      <alignment horizontal="center" vertical="center" shrinkToFit="1"/>
    </xf>
    <xf numFmtId="0" fontId="24" fillId="0" borderId="0" xfId="5" applyFont="1" applyAlignment="1">
      <alignment horizontal="right" vertical="center"/>
    </xf>
    <xf numFmtId="0" fontId="29" fillId="0" borderId="0" xfId="8" applyFont="1" applyAlignment="1">
      <alignment horizontal="center" vertical="center"/>
    </xf>
    <xf numFmtId="0" fontId="26" fillId="0" borderId="0" xfId="5" applyFont="1" applyAlignment="1">
      <alignment vertical="center"/>
    </xf>
    <xf numFmtId="0" fontId="11" fillId="0" borderId="0" xfId="8" applyFont="1" applyAlignment="1">
      <alignment horizontal="right"/>
    </xf>
    <xf numFmtId="0" fontId="11" fillId="0" borderId="0" xfId="8" applyFont="1" applyAlignment="1">
      <alignment horizontal="right" vertical="center"/>
    </xf>
    <xf numFmtId="0" fontId="20" fillId="0" borderId="21" xfId="8" applyFont="1" applyBorder="1" applyAlignment="1">
      <alignment horizontal="center" vertical="center" wrapText="1"/>
    </xf>
    <xf numFmtId="0" fontId="20" fillId="0" borderId="53" xfId="5" applyFont="1" applyBorder="1" applyAlignment="1">
      <alignment horizontal="center" vertical="center" wrapText="1"/>
    </xf>
    <xf numFmtId="0" fontId="20" fillId="0" borderId="50" xfId="5" applyFont="1" applyBorder="1" applyAlignment="1">
      <alignment horizontal="center" vertical="center" wrapText="1"/>
    </xf>
    <xf numFmtId="0" fontId="20" fillId="0" borderId="26" xfId="5" applyFont="1" applyBorder="1" applyAlignment="1">
      <alignment horizontal="center" vertical="center" wrapText="1"/>
    </xf>
    <xf numFmtId="0" fontId="16" fillId="0" borderId="54" xfId="8" applyFont="1" applyBorder="1" applyAlignment="1">
      <alignment horizontal="center" vertical="center" shrinkToFit="1"/>
    </xf>
    <xf numFmtId="0" fontId="16" fillId="0" borderId="22" xfId="8" applyFont="1" applyBorder="1" applyAlignment="1">
      <alignment horizontal="center" vertical="center" shrinkToFit="1"/>
    </xf>
    <xf numFmtId="0" fontId="16" fillId="0" borderId="53" xfId="8" applyFont="1" applyBorder="1" applyAlignment="1">
      <alignment horizontal="center" vertical="center" shrinkToFit="1"/>
    </xf>
    <xf numFmtId="0" fontId="24" fillId="0" borderId="52" xfId="8" applyFont="1" applyBorder="1" applyAlignment="1">
      <alignment horizontal="center" vertical="center"/>
    </xf>
    <xf numFmtId="0" fontId="16" fillId="0" borderId="41" xfId="8" applyFont="1" applyBorder="1" applyAlignment="1">
      <alignment horizontal="center" vertical="center"/>
    </xf>
    <xf numFmtId="0" fontId="16" fillId="0" borderId="1" xfId="8" applyFont="1" applyBorder="1" applyAlignment="1">
      <alignment horizontal="center" vertical="center"/>
    </xf>
    <xf numFmtId="0" fontId="16" fillId="0" borderId="13" xfId="8" applyFont="1" applyBorder="1" applyAlignment="1">
      <alignment horizontal="center" vertical="center"/>
    </xf>
    <xf numFmtId="0" fontId="20" fillId="0" borderId="43" xfId="8" applyFont="1" applyBorder="1" applyAlignment="1">
      <alignment horizontal="center" vertical="center" wrapText="1"/>
    </xf>
    <xf numFmtId="0" fontId="20" fillId="0" borderId="44" xfId="8" applyFont="1" applyBorder="1" applyAlignment="1">
      <alignment horizontal="center" vertical="center" wrapText="1"/>
    </xf>
    <xf numFmtId="0" fontId="20" fillId="0" borderId="45" xfId="8" applyFont="1" applyBorder="1" applyAlignment="1">
      <alignment horizontal="center" vertical="center" wrapText="1"/>
    </xf>
    <xf numFmtId="0" fontId="16" fillId="0" borderId="46" xfId="8" applyFont="1" applyBorder="1" applyAlignment="1">
      <alignment horizontal="center" vertical="center" wrapText="1"/>
    </xf>
    <xf numFmtId="0" fontId="16" fillId="0" borderId="44" xfId="8" applyFont="1" applyBorder="1" applyAlignment="1">
      <alignment horizontal="center" vertical="center" wrapText="1"/>
    </xf>
    <xf numFmtId="0" fontId="16" fillId="0" borderId="47" xfId="8" applyFont="1" applyBorder="1" applyAlignment="1">
      <alignment horizontal="center" vertical="center" wrapText="1"/>
    </xf>
    <xf numFmtId="0" fontId="24" fillId="0" borderId="48" xfId="8" applyFont="1" applyBorder="1" applyAlignment="1">
      <alignment horizontal="center" vertical="center" shrinkToFit="1"/>
    </xf>
    <xf numFmtId="0" fontId="16" fillId="0" borderId="49" xfId="8" applyFont="1" applyBorder="1" applyAlignment="1">
      <alignment horizontal="center" vertical="center" shrinkToFit="1"/>
    </xf>
    <xf numFmtId="0" fontId="16" fillId="0" borderId="4" xfId="8" applyFont="1" applyBorder="1" applyAlignment="1">
      <alignment horizontal="center" vertical="center" shrinkToFit="1"/>
    </xf>
    <xf numFmtId="0" fontId="16" fillId="0" borderId="6" xfId="8" applyFont="1" applyBorder="1" applyAlignment="1">
      <alignment horizontal="center" vertical="center" shrinkToFit="1"/>
    </xf>
    <xf numFmtId="0" fontId="20" fillId="0" borderId="50" xfId="8" applyFont="1" applyBorder="1" applyAlignment="1">
      <alignment horizontal="center" vertical="center" wrapText="1"/>
    </xf>
    <xf numFmtId="0" fontId="20" fillId="0" borderId="25" xfId="8" applyFont="1" applyBorder="1" applyAlignment="1">
      <alignment horizontal="center" vertical="center" wrapText="1"/>
    </xf>
    <xf numFmtId="0" fontId="20" fillId="0" borderId="26" xfId="8" applyFont="1" applyBorder="1" applyAlignment="1">
      <alignment horizontal="center" vertical="center" wrapText="1"/>
    </xf>
    <xf numFmtId="176" fontId="16" fillId="0" borderId="12" xfId="3" applyNumberFormat="1" applyFont="1" applyBorder="1" applyAlignment="1">
      <alignment horizontal="right" vertical="center"/>
    </xf>
    <xf numFmtId="176" fontId="16" fillId="0" borderId="1" xfId="3" applyNumberFormat="1" applyFont="1" applyBorder="1" applyAlignment="1">
      <alignment horizontal="right" vertical="center"/>
    </xf>
    <xf numFmtId="176" fontId="16" fillId="0" borderId="13" xfId="3" applyNumberFormat="1" applyFont="1" applyBorder="1" applyAlignment="1">
      <alignment horizontal="right" vertical="center"/>
    </xf>
    <xf numFmtId="178" fontId="14" fillId="0" borderId="12" xfId="3" applyNumberFormat="1" applyFont="1" applyBorder="1" applyAlignment="1">
      <alignment horizontal="right" vertical="center" shrinkToFit="1"/>
    </xf>
    <xf numFmtId="178" fontId="14" fillId="0" borderId="1" xfId="3" applyNumberFormat="1" applyFont="1" applyBorder="1" applyAlignment="1">
      <alignment horizontal="right" vertical="center" shrinkToFit="1"/>
    </xf>
    <xf numFmtId="178" fontId="14" fillId="0" borderId="13" xfId="3" applyNumberFormat="1" applyFont="1" applyBorder="1" applyAlignment="1">
      <alignment horizontal="right" vertical="center" shrinkToFit="1"/>
    </xf>
    <xf numFmtId="0" fontId="44" fillId="0" borderId="31" xfId="4" applyBorder="1" applyAlignment="1">
      <alignment horizontal="center" vertical="center"/>
    </xf>
    <xf numFmtId="0" fontId="44" fillId="0" borderId="4" xfId="4" applyBorder="1" applyAlignment="1">
      <alignment vertical="center" shrinkToFit="1"/>
    </xf>
    <xf numFmtId="0" fontId="44" fillId="0" borderId="0" xfId="4" applyAlignment="1">
      <alignment vertical="top" wrapText="1"/>
    </xf>
    <xf numFmtId="0" fontId="102" fillId="0" borderId="73" xfId="4" applyFont="1" applyBorder="1" applyAlignment="1">
      <alignment horizontal="center" vertical="center"/>
    </xf>
    <xf numFmtId="0" fontId="102" fillId="0" borderId="74" xfId="4" applyFont="1" applyBorder="1" applyAlignment="1">
      <alignment horizontal="center" vertical="center"/>
    </xf>
    <xf numFmtId="0" fontId="102" fillId="0" borderId="75" xfId="4" applyFont="1" applyBorder="1" applyAlignment="1">
      <alignment horizontal="center" vertical="center"/>
    </xf>
    <xf numFmtId="0" fontId="44" fillId="0" borderId="32" xfId="4" applyBorder="1" applyAlignment="1">
      <alignment horizontal="center" vertical="center"/>
    </xf>
    <xf numFmtId="0" fontId="44" fillId="0" borderId="29" xfId="4" applyBorder="1" applyAlignment="1">
      <alignment horizontal="center" vertical="center"/>
    </xf>
    <xf numFmtId="176" fontId="57" fillId="0" borderId="1" xfId="4" applyNumberFormat="1" applyFont="1" applyBorder="1" applyAlignment="1">
      <alignment horizontal="center" vertical="center" shrinkToFit="1"/>
    </xf>
    <xf numFmtId="0" fontId="57" fillId="0" borderId="12" xfId="4" applyFont="1" applyBorder="1" applyAlignment="1">
      <alignment horizontal="center" vertical="center" shrinkToFit="1"/>
    </xf>
    <xf numFmtId="0" fontId="57" fillId="0" borderId="1" xfId="4" applyFont="1" applyBorder="1" applyAlignment="1">
      <alignment horizontal="center" vertical="center" shrinkToFit="1"/>
    </xf>
    <xf numFmtId="0" fontId="57" fillId="0" borderId="13" xfId="4" applyFont="1" applyBorder="1" applyAlignment="1">
      <alignment horizontal="center" vertical="center" shrinkToFit="1"/>
    </xf>
  </cellXfs>
  <cellStyles count="9">
    <cellStyle name="ハイパーリンク" xfId="1" builtinId="8"/>
    <cellStyle name="ハイパーリンク 2" xfId="2" xr:uid="{E13BAD21-A136-46DF-AABA-7F3F92459A90}"/>
    <cellStyle name="標準" xfId="0" builtinId="0"/>
    <cellStyle name="標準 2" xfId="3" xr:uid="{CF6C991E-4101-45BB-AC50-C9E4B1925FB9}"/>
    <cellStyle name="標準 3" xfId="4" xr:uid="{05BC199C-4F79-49F4-ADD4-3D3F115AF956}"/>
    <cellStyle name="標準 4" xfId="5" xr:uid="{E1F7C7BF-07B7-4B56-B452-046CE3095EAD}"/>
    <cellStyle name="標準 5" xfId="6" xr:uid="{AA99F840-7727-4207-B60C-FDE78A6C29B2}"/>
    <cellStyle name="標準 6" xfId="7" xr:uid="{EEA620C1-ECA6-4F3D-B25F-6E1D7EAD838A}"/>
    <cellStyle name="標準_Sheet1" xfId="8" xr:uid="{3D83239A-B0B4-4193-9850-D27583887A64}"/>
  </cellStyles>
  <dxfs count="4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Q$14"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Q$15"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Q$23"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fmlaLink="$AR$13"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Q$29"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AQ$36" lockText="1" noThreeD="1"/>
</file>

<file path=xl/ctrlProps/ctrlProp47.xml><?xml version="1.0" encoding="utf-8"?>
<formControlPr xmlns="http://schemas.microsoft.com/office/spreadsheetml/2009/9/main" objectType="CheckBox" fmlaLink="$AR$36"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Q$39"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Q$43"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Q$47" lockText="1" noThreeD="1"/>
</file>

<file path=xl/ctrlProps/ctrlProp84.xml><?xml version="1.0" encoding="utf-8"?>
<formControlPr xmlns="http://schemas.microsoft.com/office/spreadsheetml/2009/9/main" objectType="CheckBox" fmlaLink="$AQ$51"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Q$55" lockText="1" noThreeD="1"/>
</file>

<file path=xl/ctrlProps/ctrlProp88.xml><?xml version="1.0" encoding="utf-8"?>
<formControlPr xmlns="http://schemas.microsoft.com/office/spreadsheetml/2009/9/main" objectType="CheckBox" fmlaLink="$AR$55"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pref.miyagi.jp/soshiki/zao-syounen/" TargetMode="External"/></Relationships>
</file>

<file path=xl/drawings/drawing1.xml><?xml version="1.0" encoding="utf-8"?>
<xdr:wsDr xmlns:xdr="http://schemas.openxmlformats.org/drawingml/2006/spreadsheetDrawing" xmlns:a="http://schemas.openxmlformats.org/drawingml/2006/main">
  <xdr:twoCellAnchor>
    <xdr:from>
      <xdr:col>1</xdr:col>
      <xdr:colOff>447675</xdr:colOff>
      <xdr:row>35</xdr:row>
      <xdr:rowOff>28574</xdr:rowOff>
    </xdr:from>
    <xdr:to>
      <xdr:col>3</xdr:col>
      <xdr:colOff>390525</xdr:colOff>
      <xdr:row>36</xdr:row>
      <xdr:rowOff>190499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2B26399B-8785-DE5A-F361-8664263D4A93}"/>
            </a:ext>
          </a:extLst>
        </xdr:cNvPr>
        <xdr:cNvSpPr txBox="1"/>
      </xdr:nvSpPr>
      <xdr:spPr>
        <a:xfrm>
          <a:off x="447675" y="7610474"/>
          <a:ext cx="6029325"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kern="1200"/>
            <a:t>https://www.pref.miyagi.jp/soshiki/zao-syounen/</a:t>
          </a:r>
          <a:endParaRPr kumimoji="1" lang="ja-JP" altLang="en-US" sz="1800" kern="1200"/>
        </a:p>
      </xdr:txBody>
    </xdr:sp>
    <xdr:clientData/>
  </xdr:twoCellAnchor>
  <xdr:twoCellAnchor editAs="oneCell">
    <xdr:from>
      <xdr:col>1</xdr:col>
      <xdr:colOff>47625</xdr:colOff>
      <xdr:row>38</xdr:row>
      <xdr:rowOff>47625</xdr:rowOff>
    </xdr:from>
    <xdr:to>
      <xdr:col>1</xdr:col>
      <xdr:colOff>2848610</xdr:colOff>
      <xdr:row>43</xdr:row>
      <xdr:rowOff>85725</xdr:rowOff>
    </xdr:to>
    <xdr:pic>
      <xdr:nvPicPr>
        <xdr:cNvPr id="7" name="図 6">
          <a:extLst>
            <a:ext uri="{FF2B5EF4-FFF2-40B4-BE49-F238E27FC236}">
              <a16:creationId xmlns:a16="http://schemas.microsoft.com/office/drawing/2014/main" id="{90F82B52-D3BC-AA79-D113-F7A53FBF53D5}"/>
            </a:ext>
          </a:extLst>
        </xdr:cNvPr>
        <xdr:cNvPicPr>
          <a:picLocks noChangeAspect="1"/>
        </xdr:cNvPicPr>
      </xdr:nvPicPr>
      <xdr:blipFill rotWithShape="1">
        <a:blip xmlns:r="http://schemas.openxmlformats.org/officeDocument/2006/relationships" r:embed="rId2"/>
        <a:srcRect t="27761" b="18366"/>
        <a:stretch/>
      </xdr:blipFill>
      <xdr:spPr>
        <a:xfrm>
          <a:off x="238125" y="9163050"/>
          <a:ext cx="2800985" cy="1038225"/>
        </a:xfrm>
        <a:prstGeom prst="roundRect">
          <a:avLst>
            <a:gd name="adj" fmla="val 7423"/>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2</xdr:col>
      <xdr:colOff>2676525</xdr:colOff>
      <xdr:row>32</xdr:row>
      <xdr:rowOff>238125</xdr:rowOff>
    </xdr:from>
    <xdr:to>
      <xdr:col>3</xdr:col>
      <xdr:colOff>361950</xdr:colOff>
      <xdr:row>36</xdr:row>
      <xdr:rowOff>180975</xdr:rowOff>
    </xdr:to>
    <xdr:pic>
      <xdr:nvPicPr>
        <xdr:cNvPr id="1342" name="図 2">
          <a:extLst>
            <a:ext uri="{FF2B5EF4-FFF2-40B4-BE49-F238E27FC236}">
              <a16:creationId xmlns:a16="http://schemas.microsoft.com/office/drawing/2014/main" id="{02096357-181D-2E26-E9ED-08288D09D5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8115300"/>
          <a:ext cx="9334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39687</xdr:colOff>
      <xdr:row>10</xdr:row>
      <xdr:rowOff>325437</xdr:rowOff>
    </xdr:from>
    <xdr:to>
      <xdr:col>27</xdr:col>
      <xdr:colOff>238125</xdr:colOff>
      <xdr:row>24</xdr:row>
      <xdr:rowOff>182563</xdr:rowOff>
    </xdr:to>
    <xdr:sp macro="" textlink="">
      <xdr:nvSpPr>
        <xdr:cNvPr id="2" name="右中かっこ 1">
          <a:extLst>
            <a:ext uri="{FF2B5EF4-FFF2-40B4-BE49-F238E27FC236}">
              <a16:creationId xmlns:a16="http://schemas.microsoft.com/office/drawing/2014/main" id="{A7D90D25-8E42-18B2-D960-AB987BD63F33}"/>
            </a:ext>
          </a:extLst>
        </xdr:cNvPr>
        <xdr:cNvSpPr/>
      </xdr:nvSpPr>
      <xdr:spPr>
        <a:xfrm>
          <a:off x="7461250" y="2762250"/>
          <a:ext cx="198438" cy="3484563"/>
        </a:xfrm>
        <a:prstGeom prst="rightBrace">
          <a:avLst>
            <a:gd name="adj1" fmla="val 8333"/>
            <a:gd name="adj2" fmla="val 4214"/>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31751</xdr:colOff>
      <xdr:row>5</xdr:row>
      <xdr:rowOff>127000</xdr:rowOff>
    </xdr:from>
    <xdr:to>
      <xdr:col>28</xdr:col>
      <xdr:colOff>15876</xdr:colOff>
      <xdr:row>5</xdr:row>
      <xdr:rowOff>127000</xdr:rowOff>
    </xdr:to>
    <xdr:cxnSp macro="">
      <xdr:nvCxnSpPr>
        <xdr:cNvPr id="4" name="直線矢印コネクタ 3">
          <a:extLst>
            <a:ext uri="{FF2B5EF4-FFF2-40B4-BE49-F238E27FC236}">
              <a16:creationId xmlns:a16="http://schemas.microsoft.com/office/drawing/2014/main" id="{8C29BAD5-65C4-A710-F350-0987BD2FA943}"/>
            </a:ext>
          </a:extLst>
        </xdr:cNvPr>
        <xdr:cNvCxnSpPr/>
      </xdr:nvCxnSpPr>
      <xdr:spPr>
        <a:xfrm flipH="1">
          <a:off x="7453314" y="1214438"/>
          <a:ext cx="261937"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55562</xdr:colOff>
      <xdr:row>6</xdr:row>
      <xdr:rowOff>23813</xdr:rowOff>
    </xdr:from>
    <xdr:to>
      <xdr:col>29</xdr:col>
      <xdr:colOff>246062</xdr:colOff>
      <xdr:row>10</xdr:row>
      <xdr:rowOff>87312</xdr:rowOff>
    </xdr:to>
    <xdr:cxnSp macro="">
      <xdr:nvCxnSpPr>
        <xdr:cNvPr id="5" name="直線矢印コネクタ 4">
          <a:extLst>
            <a:ext uri="{FF2B5EF4-FFF2-40B4-BE49-F238E27FC236}">
              <a16:creationId xmlns:a16="http://schemas.microsoft.com/office/drawing/2014/main" id="{F8296DAA-11B8-A0BF-DAC9-59E8647BB12B}"/>
            </a:ext>
          </a:extLst>
        </xdr:cNvPr>
        <xdr:cNvCxnSpPr/>
      </xdr:nvCxnSpPr>
      <xdr:spPr>
        <a:xfrm flipH="1">
          <a:off x="7477125" y="1357313"/>
          <a:ext cx="746125" cy="1166812"/>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47625</xdr:colOff>
          <xdr:row>21</xdr:row>
          <xdr:rowOff>0</xdr:rowOff>
        </xdr:from>
        <xdr:to>
          <xdr:col>7</xdr:col>
          <xdr:colOff>9525</xdr:colOff>
          <xdr:row>22</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0</xdr:rowOff>
        </xdr:from>
        <xdr:to>
          <xdr:col>7</xdr:col>
          <xdr:colOff>9525</xdr:colOff>
          <xdr:row>19</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0</xdr:rowOff>
        </xdr:from>
        <xdr:to>
          <xdr:col>7</xdr:col>
          <xdr:colOff>9525</xdr:colOff>
          <xdr:row>23</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266700</xdr:rowOff>
        </xdr:from>
        <xdr:to>
          <xdr:col>7</xdr:col>
          <xdr:colOff>9525</xdr:colOff>
          <xdr:row>14</xdr:row>
          <xdr:rowOff>276225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266700</xdr:rowOff>
        </xdr:from>
        <xdr:to>
          <xdr:col>7</xdr:col>
          <xdr:colOff>9525</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323850</xdr:rowOff>
        </xdr:from>
        <xdr:to>
          <xdr:col>7</xdr:col>
          <xdr:colOff>9525</xdr:colOff>
          <xdr:row>12</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276225</xdr:rowOff>
        </xdr:from>
        <xdr:to>
          <xdr:col>7</xdr:col>
          <xdr:colOff>9525</xdr:colOff>
          <xdr:row>16</xdr:row>
          <xdr:rowOff>9525</xdr:rowOff>
        </xdr:to>
        <xdr:sp macro="" textlink="">
          <xdr:nvSpPr>
            <xdr:cNvPr id="18601" name="Check Box 169" hidden="1">
              <a:extLst>
                <a:ext uri="{63B3BB69-23CF-44E3-9099-C40C66FF867C}">
                  <a14:compatExt spid="_x0000_s18601"/>
                </a:ext>
                <a:ext uri="{FF2B5EF4-FFF2-40B4-BE49-F238E27FC236}">
                  <a16:creationId xmlns:a16="http://schemas.microsoft.com/office/drawing/2014/main" id="{00000000-0008-0000-0900-0000A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27</xdr:row>
          <xdr:rowOff>19050</xdr:rowOff>
        </xdr:from>
        <xdr:to>
          <xdr:col>31</xdr:col>
          <xdr:colOff>66675</xdr:colOff>
          <xdr:row>27</xdr:row>
          <xdr:rowOff>238125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E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4</xdr:col>
          <xdr:colOff>76200</xdr:colOff>
          <xdr:row>16</xdr:row>
          <xdr:rowOff>9525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E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0</xdr:rowOff>
        </xdr:from>
        <xdr:to>
          <xdr:col>4</xdr:col>
          <xdr:colOff>76200</xdr:colOff>
          <xdr:row>15</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E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0</xdr:rowOff>
        </xdr:from>
        <xdr:to>
          <xdr:col>15</xdr:col>
          <xdr:colOff>76200</xdr:colOff>
          <xdr:row>15</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E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0</xdr:rowOff>
        </xdr:from>
        <xdr:to>
          <xdr:col>10</xdr:col>
          <xdr:colOff>76200</xdr:colOff>
          <xdr:row>15</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E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15</xdr:row>
          <xdr:rowOff>9525</xdr:rowOff>
        </xdr:from>
        <xdr:to>
          <xdr:col>12</xdr:col>
          <xdr:colOff>76200</xdr:colOff>
          <xdr:row>16</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E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9525</xdr:rowOff>
        </xdr:from>
        <xdr:to>
          <xdr:col>20</xdr:col>
          <xdr:colOff>76200</xdr:colOff>
          <xdr:row>16</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E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xdr:row>
          <xdr:rowOff>0</xdr:rowOff>
        </xdr:from>
        <xdr:to>
          <xdr:col>20</xdr:col>
          <xdr:colOff>76200</xdr:colOff>
          <xdr:row>15</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E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14</xdr:row>
          <xdr:rowOff>0</xdr:rowOff>
        </xdr:from>
        <xdr:to>
          <xdr:col>24</xdr:col>
          <xdr:colOff>76200</xdr:colOff>
          <xdr:row>15</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E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0</xdr:rowOff>
        </xdr:from>
        <xdr:to>
          <xdr:col>31</xdr:col>
          <xdr:colOff>66675</xdr:colOff>
          <xdr:row>15</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E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xdr:row>
          <xdr:rowOff>9525</xdr:rowOff>
        </xdr:from>
        <xdr:to>
          <xdr:col>26</xdr:col>
          <xdr:colOff>76200</xdr:colOff>
          <xdr:row>16</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E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9525</xdr:rowOff>
        </xdr:from>
        <xdr:to>
          <xdr:col>12</xdr:col>
          <xdr:colOff>76200</xdr:colOff>
          <xdr:row>17</xdr:row>
          <xdr:rowOff>9525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E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76200</xdr:colOff>
          <xdr:row>17</xdr:row>
          <xdr:rowOff>9525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E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12</xdr:row>
          <xdr:rowOff>0</xdr:rowOff>
        </xdr:from>
        <xdr:to>
          <xdr:col>1</xdr:col>
          <xdr:colOff>85725</xdr:colOff>
          <xdr:row>13</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E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xdr:row>
          <xdr:rowOff>9525</xdr:rowOff>
        </xdr:from>
        <xdr:to>
          <xdr:col>11</xdr:col>
          <xdr:colOff>66675</xdr:colOff>
          <xdr:row>14</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E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xdr:row>
          <xdr:rowOff>9525</xdr:rowOff>
        </xdr:from>
        <xdr:to>
          <xdr:col>17</xdr:col>
          <xdr:colOff>76200</xdr:colOff>
          <xdr:row>14</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E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xdr:row>
          <xdr:rowOff>9525</xdr:rowOff>
        </xdr:from>
        <xdr:to>
          <xdr:col>20</xdr:col>
          <xdr:colOff>76200</xdr:colOff>
          <xdr:row>18</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E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17</xdr:row>
          <xdr:rowOff>9525</xdr:rowOff>
        </xdr:from>
        <xdr:to>
          <xdr:col>26</xdr:col>
          <xdr:colOff>85725</xdr:colOff>
          <xdr:row>18</xdr:row>
          <xdr:rowOff>9525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E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17</xdr:row>
          <xdr:rowOff>9525</xdr:rowOff>
        </xdr:from>
        <xdr:to>
          <xdr:col>32</xdr:col>
          <xdr:colOff>76200</xdr:colOff>
          <xdr:row>18</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E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17</xdr:row>
          <xdr:rowOff>9525</xdr:rowOff>
        </xdr:from>
        <xdr:to>
          <xdr:col>40</xdr:col>
          <xdr:colOff>76200</xdr:colOff>
          <xdr:row>18</xdr:row>
          <xdr:rowOff>9525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E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4</xdr:col>
          <xdr:colOff>76200</xdr:colOff>
          <xdr:row>19</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E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18</xdr:row>
          <xdr:rowOff>9525</xdr:rowOff>
        </xdr:from>
        <xdr:to>
          <xdr:col>20</xdr:col>
          <xdr:colOff>76200</xdr:colOff>
          <xdr:row>19</xdr:row>
          <xdr:rowOff>19050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E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0</xdr:rowOff>
        </xdr:from>
        <xdr:to>
          <xdr:col>1</xdr:col>
          <xdr:colOff>85725</xdr:colOff>
          <xdr:row>22</xdr:row>
          <xdr:rowOff>9525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E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247650</xdr:rowOff>
        </xdr:from>
        <xdr:to>
          <xdr:col>4</xdr:col>
          <xdr:colOff>76200</xdr:colOff>
          <xdr:row>23</xdr:row>
          <xdr:rowOff>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E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0</xdr:rowOff>
        </xdr:from>
        <xdr:to>
          <xdr:col>4</xdr:col>
          <xdr:colOff>76200</xdr:colOff>
          <xdr:row>24</xdr:row>
          <xdr:rowOff>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E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19050</xdr:rowOff>
        </xdr:from>
        <xdr:to>
          <xdr:col>4</xdr:col>
          <xdr:colOff>76200</xdr:colOff>
          <xdr:row>25</xdr:row>
          <xdr:rowOff>19050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E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0</xdr:rowOff>
        </xdr:from>
        <xdr:to>
          <xdr:col>1</xdr:col>
          <xdr:colOff>85725</xdr:colOff>
          <xdr:row>28</xdr:row>
          <xdr:rowOff>9525</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E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0</xdr:rowOff>
        </xdr:from>
        <xdr:to>
          <xdr:col>4</xdr:col>
          <xdr:colOff>76200</xdr:colOff>
          <xdr:row>29</xdr:row>
          <xdr:rowOff>9525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E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247650</xdr:rowOff>
        </xdr:from>
        <xdr:to>
          <xdr:col>4</xdr:col>
          <xdr:colOff>76200</xdr:colOff>
          <xdr:row>30</xdr:row>
          <xdr:rowOff>9525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E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247650</xdr:rowOff>
        </xdr:from>
        <xdr:to>
          <xdr:col>4</xdr:col>
          <xdr:colOff>76200</xdr:colOff>
          <xdr:row>31</xdr:row>
          <xdr:rowOff>9525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E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247650</xdr:rowOff>
        </xdr:from>
        <xdr:to>
          <xdr:col>8</xdr:col>
          <xdr:colOff>76200</xdr:colOff>
          <xdr:row>23</xdr:row>
          <xdr:rowOff>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E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8</xdr:col>
          <xdr:colOff>76200</xdr:colOff>
          <xdr:row>25</xdr:row>
          <xdr:rowOff>19050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E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0</xdr:rowOff>
        </xdr:from>
        <xdr:to>
          <xdr:col>8</xdr:col>
          <xdr:colOff>76200</xdr:colOff>
          <xdr:row>24</xdr:row>
          <xdr:rowOff>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E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21</xdr:row>
          <xdr:rowOff>247650</xdr:rowOff>
        </xdr:from>
        <xdr:to>
          <xdr:col>12</xdr:col>
          <xdr:colOff>76200</xdr:colOff>
          <xdr:row>23</xdr:row>
          <xdr:rowOff>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E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247650</xdr:rowOff>
        </xdr:from>
        <xdr:to>
          <xdr:col>16</xdr:col>
          <xdr:colOff>76200</xdr:colOff>
          <xdr:row>23</xdr:row>
          <xdr:rowOff>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E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0</xdr:rowOff>
        </xdr:from>
        <xdr:to>
          <xdr:col>17</xdr:col>
          <xdr:colOff>76200</xdr:colOff>
          <xdr:row>24</xdr:row>
          <xdr:rowOff>0</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0E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19050</xdr:rowOff>
        </xdr:from>
        <xdr:to>
          <xdr:col>17</xdr:col>
          <xdr:colOff>76200</xdr:colOff>
          <xdr:row>25</xdr:row>
          <xdr:rowOff>19050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0E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0</xdr:rowOff>
        </xdr:from>
        <xdr:to>
          <xdr:col>8</xdr:col>
          <xdr:colOff>76200</xdr:colOff>
          <xdr:row>29</xdr:row>
          <xdr:rowOff>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id="{00000000-0008-0000-0E00-00002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9525</xdr:rowOff>
        </xdr:from>
        <xdr:to>
          <xdr:col>8</xdr:col>
          <xdr:colOff>76200</xdr:colOff>
          <xdr:row>30</xdr:row>
          <xdr:rowOff>9525</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id="{00000000-0008-0000-0E00-00002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247650</xdr:rowOff>
        </xdr:from>
        <xdr:to>
          <xdr:col>8</xdr:col>
          <xdr:colOff>76200</xdr:colOff>
          <xdr:row>31</xdr:row>
          <xdr:rowOff>0</xdr:rowOff>
        </xdr:to>
        <xdr:sp macro="" textlink="">
          <xdr:nvSpPr>
            <xdr:cNvPr id="32808" name="Check Box 40" hidden="1">
              <a:extLst>
                <a:ext uri="{63B3BB69-23CF-44E3-9099-C40C66FF867C}">
                  <a14:compatExt spid="_x0000_s32808"/>
                </a:ext>
                <a:ext uri="{FF2B5EF4-FFF2-40B4-BE49-F238E27FC236}">
                  <a16:creationId xmlns:a16="http://schemas.microsoft.com/office/drawing/2014/main" id="{00000000-0008-0000-0E00-00002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238125</xdr:rowOff>
        </xdr:from>
        <xdr:to>
          <xdr:col>4</xdr:col>
          <xdr:colOff>76200</xdr:colOff>
          <xdr:row>31</xdr:row>
          <xdr:rowOff>238125</xdr:rowOff>
        </xdr:to>
        <xdr:sp macro="" textlink="">
          <xdr:nvSpPr>
            <xdr:cNvPr id="32809" name="Check Box 41" hidden="1">
              <a:extLst>
                <a:ext uri="{63B3BB69-23CF-44E3-9099-C40C66FF867C}">
                  <a14:compatExt spid="_x0000_s32809"/>
                </a:ext>
                <a:ext uri="{FF2B5EF4-FFF2-40B4-BE49-F238E27FC236}">
                  <a16:creationId xmlns:a16="http://schemas.microsoft.com/office/drawing/2014/main" id="{00000000-0008-0000-0E00-00002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238125</xdr:rowOff>
        </xdr:from>
        <xdr:to>
          <xdr:col>8</xdr:col>
          <xdr:colOff>76200</xdr:colOff>
          <xdr:row>31</xdr:row>
          <xdr:rowOff>238125</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id="{00000000-0008-0000-0E00-00002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9525</xdr:rowOff>
        </xdr:from>
        <xdr:to>
          <xdr:col>17</xdr:col>
          <xdr:colOff>76200</xdr:colOff>
          <xdr:row>30</xdr:row>
          <xdr:rowOff>9525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id="{00000000-0008-0000-0E00-00002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9525</xdr:rowOff>
        </xdr:from>
        <xdr:to>
          <xdr:col>17</xdr:col>
          <xdr:colOff>76200</xdr:colOff>
          <xdr:row>31</xdr:row>
          <xdr:rowOff>9525</xdr:rowOff>
        </xdr:to>
        <xdr:sp macro="" textlink="">
          <xdr:nvSpPr>
            <xdr:cNvPr id="32812" name="Check Box 44" hidden="1">
              <a:extLst>
                <a:ext uri="{63B3BB69-23CF-44E3-9099-C40C66FF867C}">
                  <a14:compatExt spid="_x0000_s32812"/>
                </a:ext>
                <a:ext uri="{FF2B5EF4-FFF2-40B4-BE49-F238E27FC236}">
                  <a16:creationId xmlns:a16="http://schemas.microsoft.com/office/drawing/2014/main" id="{00000000-0008-0000-0E00-00002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0</xdr:rowOff>
        </xdr:from>
        <xdr:to>
          <xdr:col>13</xdr:col>
          <xdr:colOff>76200</xdr:colOff>
          <xdr:row>29</xdr:row>
          <xdr:rowOff>0</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E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0</xdr:rowOff>
        </xdr:from>
        <xdr:to>
          <xdr:col>1</xdr:col>
          <xdr:colOff>85725</xdr:colOff>
          <xdr:row>35</xdr:row>
          <xdr:rowOff>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E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0</xdr:rowOff>
        </xdr:from>
        <xdr:to>
          <xdr:col>10</xdr:col>
          <xdr:colOff>76200</xdr:colOff>
          <xdr:row>35</xdr:row>
          <xdr:rowOff>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E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9525</xdr:rowOff>
        </xdr:from>
        <xdr:to>
          <xdr:col>4</xdr:col>
          <xdr:colOff>76200</xdr:colOff>
          <xdr:row>36</xdr:row>
          <xdr:rowOff>9525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E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9525</xdr:rowOff>
        </xdr:from>
        <xdr:to>
          <xdr:col>14</xdr:col>
          <xdr:colOff>66675</xdr:colOff>
          <xdr:row>36</xdr:row>
          <xdr:rowOff>9525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E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9525</xdr:rowOff>
        </xdr:from>
        <xdr:to>
          <xdr:col>9</xdr:col>
          <xdr:colOff>66675</xdr:colOff>
          <xdr:row>36</xdr:row>
          <xdr:rowOff>9525</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E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37</xdr:row>
          <xdr:rowOff>9525</xdr:rowOff>
        </xdr:from>
        <xdr:to>
          <xdr:col>27</xdr:col>
          <xdr:colOff>76200</xdr:colOff>
          <xdr:row>37</xdr:row>
          <xdr:rowOff>228600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id="{00000000-0008-0000-0E00-00003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19050</xdr:rowOff>
        </xdr:from>
        <xdr:to>
          <xdr:col>4</xdr:col>
          <xdr:colOff>76200</xdr:colOff>
          <xdr:row>40</xdr:row>
          <xdr:rowOff>19050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E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247650</xdr:rowOff>
        </xdr:from>
        <xdr:to>
          <xdr:col>4</xdr:col>
          <xdr:colOff>76200</xdr:colOff>
          <xdr:row>39</xdr:row>
          <xdr:rowOff>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E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37</xdr:row>
          <xdr:rowOff>247650</xdr:rowOff>
        </xdr:from>
        <xdr:to>
          <xdr:col>17</xdr:col>
          <xdr:colOff>76200</xdr:colOff>
          <xdr:row>39</xdr:row>
          <xdr:rowOff>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E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16</xdr:col>
          <xdr:colOff>76200</xdr:colOff>
          <xdr:row>40</xdr:row>
          <xdr:rowOff>19050</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E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37</xdr:row>
          <xdr:rowOff>247650</xdr:rowOff>
        </xdr:from>
        <xdr:to>
          <xdr:col>27</xdr:col>
          <xdr:colOff>76200</xdr:colOff>
          <xdr:row>39</xdr:row>
          <xdr:rowOff>0</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E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36</xdr:row>
          <xdr:rowOff>142875</xdr:rowOff>
        </xdr:from>
        <xdr:to>
          <xdr:col>1</xdr:col>
          <xdr:colOff>85725</xdr:colOff>
          <xdr:row>38</xdr:row>
          <xdr:rowOff>9525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E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41</xdr:row>
          <xdr:rowOff>0</xdr:rowOff>
        </xdr:from>
        <xdr:to>
          <xdr:col>27</xdr:col>
          <xdr:colOff>76200</xdr:colOff>
          <xdr:row>41</xdr:row>
          <xdr:rowOff>228600</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E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247650</xdr:rowOff>
        </xdr:from>
        <xdr:to>
          <xdr:col>4</xdr:col>
          <xdr:colOff>76200</xdr:colOff>
          <xdr:row>44</xdr:row>
          <xdr:rowOff>0</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E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0</xdr:rowOff>
        </xdr:from>
        <xdr:to>
          <xdr:col>4</xdr:col>
          <xdr:colOff>76200</xdr:colOff>
          <xdr:row>43</xdr:row>
          <xdr:rowOff>9525</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E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0</xdr:rowOff>
        </xdr:from>
        <xdr:to>
          <xdr:col>17</xdr:col>
          <xdr:colOff>76200</xdr:colOff>
          <xdr:row>43</xdr:row>
          <xdr:rowOff>9525</xdr:rowOff>
        </xdr:to>
        <xdr:sp macro="" textlink="">
          <xdr:nvSpPr>
            <xdr:cNvPr id="32829" name="Check Box 61" hidden="1">
              <a:extLst>
                <a:ext uri="{63B3BB69-23CF-44E3-9099-C40C66FF867C}">
                  <a14:compatExt spid="_x0000_s32829"/>
                </a:ext>
                <a:ext uri="{FF2B5EF4-FFF2-40B4-BE49-F238E27FC236}">
                  <a16:creationId xmlns:a16="http://schemas.microsoft.com/office/drawing/2014/main" id="{00000000-0008-0000-0E00-00003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42</xdr:row>
          <xdr:rowOff>247650</xdr:rowOff>
        </xdr:from>
        <xdr:to>
          <xdr:col>16</xdr:col>
          <xdr:colOff>76200</xdr:colOff>
          <xdr:row>44</xdr:row>
          <xdr:rowOff>0</xdr:rowOff>
        </xdr:to>
        <xdr:sp macro="" textlink="">
          <xdr:nvSpPr>
            <xdr:cNvPr id="32830" name="Check Box 62" hidden="1">
              <a:extLst>
                <a:ext uri="{63B3BB69-23CF-44E3-9099-C40C66FF867C}">
                  <a14:compatExt spid="_x0000_s32830"/>
                </a:ext>
                <a:ext uri="{FF2B5EF4-FFF2-40B4-BE49-F238E27FC236}">
                  <a16:creationId xmlns:a16="http://schemas.microsoft.com/office/drawing/2014/main" id="{00000000-0008-0000-0E00-00003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xdr:row>
          <xdr:rowOff>0</xdr:rowOff>
        </xdr:from>
        <xdr:to>
          <xdr:col>27</xdr:col>
          <xdr:colOff>76200</xdr:colOff>
          <xdr:row>43</xdr:row>
          <xdr:rowOff>9525</xdr:rowOff>
        </xdr:to>
        <xdr:sp macro="" textlink="">
          <xdr:nvSpPr>
            <xdr:cNvPr id="32831" name="Check Box 63" hidden="1">
              <a:extLst>
                <a:ext uri="{63B3BB69-23CF-44E3-9099-C40C66FF867C}">
                  <a14:compatExt spid="_x0000_s32831"/>
                </a:ext>
                <a:ext uri="{FF2B5EF4-FFF2-40B4-BE49-F238E27FC236}">
                  <a16:creationId xmlns:a16="http://schemas.microsoft.com/office/drawing/2014/main" id="{00000000-0008-0000-0E00-00003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40</xdr:row>
          <xdr:rowOff>142875</xdr:rowOff>
        </xdr:from>
        <xdr:to>
          <xdr:col>1</xdr:col>
          <xdr:colOff>85725</xdr:colOff>
          <xdr:row>42</xdr:row>
          <xdr:rowOff>9525</xdr:rowOff>
        </xdr:to>
        <xdr:sp macro="" textlink="">
          <xdr:nvSpPr>
            <xdr:cNvPr id="32832" name="Check Box 64" hidden="1">
              <a:extLst>
                <a:ext uri="{63B3BB69-23CF-44E3-9099-C40C66FF867C}">
                  <a14:compatExt spid="_x0000_s32832"/>
                </a:ext>
                <a:ext uri="{FF2B5EF4-FFF2-40B4-BE49-F238E27FC236}">
                  <a16:creationId xmlns:a16="http://schemas.microsoft.com/office/drawing/2014/main" id="{00000000-0008-0000-0E00-00004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44</xdr:row>
          <xdr:rowOff>152400</xdr:rowOff>
        </xdr:from>
        <xdr:to>
          <xdr:col>27</xdr:col>
          <xdr:colOff>76200</xdr:colOff>
          <xdr:row>45</xdr:row>
          <xdr:rowOff>228600</xdr:rowOff>
        </xdr:to>
        <xdr:sp macro="" textlink="">
          <xdr:nvSpPr>
            <xdr:cNvPr id="32833" name="Check Box 65" hidden="1">
              <a:extLst>
                <a:ext uri="{63B3BB69-23CF-44E3-9099-C40C66FF867C}">
                  <a14:compatExt spid="_x0000_s32833"/>
                </a:ext>
                <a:ext uri="{FF2B5EF4-FFF2-40B4-BE49-F238E27FC236}">
                  <a16:creationId xmlns:a16="http://schemas.microsoft.com/office/drawing/2014/main" id="{00000000-0008-0000-0E00-00004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9525</xdr:rowOff>
        </xdr:from>
        <xdr:to>
          <xdr:col>4</xdr:col>
          <xdr:colOff>76200</xdr:colOff>
          <xdr:row>46</xdr:row>
          <xdr:rowOff>228600</xdr:rowOff>
        </xdr:to>
        <xdr:sp macro="" textlink="">
          <xdr:nvSpPr>
            <xdr:cNvPr id="32834" name="Check Box 66" hidden="1">
              <a:extLst>
                <a:ext uri="{63B3BB69-23CF-44E3-9099-C40C66FF867C}">
                  <a14:compatExt spid="_x0000_s32834"/>
                </a:ext>
                <a:ext uri="{FF2B5EF4-FFF2-40B4-BE49-F238E27FC236}">
                  <a16:creationId xmlns:a16="http://schemas.microsoft.com/office/drawing/2014/main" id="{00000000-0008-0000-0E00-00004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9525</xdr:rowOff>
        </xdr:from>
        <xdr:to>
          <xdr:col>4</xdr:col>
          <xdr:colOff>76200</xdr:colOff>
          <xdr:row>47</xdr:row>
          <xdr:rowOff>228600</xdr:rowOff>
        </xdr:to>
        <xdr:sp macro="" textlink="">
          <xdr:nvSpPr>
            <xdr:cNvPr id="32835" name="Check Box 67" hidden="1">
              <a:extLst>
                <a:ext uri="{63B3BB69-23CF-44E3-9099-C40C66FF867C}">
                  <a14:compatExt spid="_x0000_s32835"/>
                </a:ext>
                <a:ext uri="{FF2B5EF4-FFF2-40B4-BE49-F238E27FC236}">
                  <a16:creationId xmlns:a16="http://schemas.microsoft.com/office/drawing/2014/main" id="{00000000-0008-0000-0E00-00004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46</xdr:row>
          <xdr:rowOff>9525</xdr:rowOff>
        </xdr:from>
        <xdr:to>
          <xdr:col>13</xdr:col>
          <xdr:colOff>76200</xdr:colOff>
          <xdr:row>46</xdr:row>
          <xdr:rowOff>228600</xdr:rowOff>
        </xdr:to>
        <xdr:sp macro="" textlink="">
          <xdr:nvSpPr>
            <xdr:cNvPr id="32836" name="Check Box 68" hidden="1">
              <a:extLst>
                <a:ext uri="{63B3BB69-23CF-44E3-9099-C40C66FF867C}">
                  <a14:compatExt spid="_x0000_s32836"/>
                </a:ext>
                <a:ext uri="{FF2B5EF4-FFF2-40B4-BE49-F238E27FC236}">
                  <a16:creationId xmlns:a16="http://schemas.microsoft.com/office/drawing/2014/main" id="{00000000-0008-0000-0E00-00004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9525</xdr:rowOff>
        </xdr:from>
        <xdr:to>
          <xdr:col>19</xdr:col>
          <xdr:colOff>66675</xdr:colOff>
          <xdr:row>46</xdr:row>
          <xdr:rowOff>228600</xdr:rowOff>
        </xdr:to>
        <xdr:sp macro="" textlink="">
          <xdr:nvSpPr>
            <xdr:cNvPr id="32837" name="Check Box 69" hidden="1">
              <a:extLst>
                <a:ext uri="{63B3BB69-23CF-44E3-9099-C40C66FF867C}">
                  <a14:compatExt spid="_x0000_s32837"/>
                </a:ext>
                <a:ext uri="{FF2B5EF4-FFF2-40B4-BE49-F238E27FC236}">
                  <a16:creationId xmlns:a16="http://schemas.microsoft.com/office/drawing/2014/main" id="{00000000-0008-0000-0E00-00004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9525</xdr:rowOff>
        </xdr:from>
        <xdr:to>
          <xdr:col>15</xdr:col>
          <xdr:colOff>66675</xdr:colOff>
          <xdr:row>47</xdr:row>
          <xdr:rowOff>228600</xdr:rowOff>
        </xdr:to>
        <xdr:sp macro="" textlink="">
          <xdr:nvSpPr>
            <xdr:cNvPr id="32838" name="Check Box 70" hidden="1">
              <a:extLst>
                <a:ext uri="{63B3BB69-23CF-44E3-9099-C40C66FF867C}">
                  <a14:compatExt spid="_x0000_s32838"/>
                </a:ext>
                <a:ext uri="{FF2B5EF4-FFF2-40B4-BE49-F238E27FC236}">
                  <a16:creationId xmlns:a16="http://schemas.microsoft.com/office/drawing/2014/main" id="{00000000-0008-0000-0E00-00004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9525</xdr:rowOff>
        </xdr:from>
        <xdr:to>
          <xdr:col>9</xdr:col>
          <xdr:colOff>76200</xdr:colOff>
          <xdr:row>47</xdr:row>
          <xdr:rowOff>228600</xdr:rowOff>
        </xdr:to>
        <xdr:sp macro="" textlink="">
          <xdr:nvSpPr>
            <xdr:cNvPr id="32839" name="Check Box 71" hidden="1">
              <a:extLst>
                <a:ext uri="{63B3BB69-23CF-44E3-9099-C40C66FF867C}">
                  <a14:compatExt spid="_x0000_s32839"/>
                </a:ext>
                <a:ext uri="{FF2B5EF4-FFF2-40B4-BE49-F238E27FC236}">
                  <a16:creationId xmlns:a16="http://schemas.microsoft.com/office/drawing/2014/main" id="{00000000-0008-0000-0E00-00004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xdr:row>
          <xdr:rowOff>9525</xdr:rowOff>
        </xdr:from>
        <xdr:to>
          <xdr:col>22</xdr:col>
          <xdr:colOff>66675</xdr:colOff>
          <xdr:row>47</xdr:row>
          <xdr:rowOff>228600</xdr:rowOff>
        </xdr:to>
        <xdr:sp macro="" textlink="">
          <xdr:nvSpPr>
            <xdr:cNvPr id="32840" name="Check Box 72" hidden="1">
              <a:extLst>
                <a:ext uri="{63B3BB69-23CF-44E3-9099-C40C66FF867C}">
                  <a14:compatExt spid="_x0000_s32840"/>
                </a:ext>
                <a:ext uri="{FF2B5EF4-FFF2-40B4-BE49-F238E27FC236}">
                  <a16:creationId xmlns:a16="http://schemas.microsoft.com/office/drawing/2014/main" id="{00000000-0008-0000-0E00-00004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46</xdr:row>
          <xdr:rowOff>9525</xdr:rowOff>
        </xdr:from>
        <xdr:to>
          <xdr:col>35</xdr:col>
          <xdr:colOff>76200</xdr:colOff>
          <xdr:row>46</xdr:row>
          <xdr:rowOff>228600</xdr:rowOff>
        </xdr:to>
        <xdr:sp macro="" textlink="">
          <xdr:nvSpPr>
            <xdr:cNvPr id="32842" name="Check Box 74" hidden="1">
              <a:extLst>
                <a:ext uri="{63B3BB69-23CF-44E3-9099-C40C66FF867C}">
                  <a14:compatExt spid="_x0000_s32842"/>
                </a:ext>
                <a:ext uri="{FF2B5EF4-FFF2-40B4-BE49-F238E27FC236}">
                  <a16:creationId xmlns:a16="http://schemas.microsoft.com/office/drawing/2014/main" id="{00000000-0008-0000-0E00-00004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xdr:row>
          <xdr:rowOff>9525</xdr:rowOff>
        </xdr:from>
        <xdr:to>
          <xdr:col>27</xdr:col>
          <xdr:colOff>76200</xdr:colOff>
          <xdr:row>49</xdr:row>
          <xdr:rowOff>238125</xdr:rowOff>
        </xdr:to>
        <xdr:sp macro="" textlink="">
          <xdr:nvSpPr>
            <xdr:cNvPr id="32843" name="Check Box 75" hidden="1">
              <a:extLst>
                <a:ext uri="{63B3BB69-23CF-44E3-9099-C40C66FF867C}">
                  <a14:compatExt spid="_x0000_s32843"/>
                </a:ext>
                <a:ext uri="{FF2B5EF4-FFF2-40B4-BE49-F238E27FC236}">
                  <a16:creationId xmlns:a16="http://schemas.microsoft.com/office/drawing/2014/main" id="{00000000-0008-0000-0E00-00004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9525</xdr:rowOff>
        </xdr:from>
        <xdr:to>
          <xdr:col>4</xdr:col>
          <xdr:colOff>76200</xdr:colOff>
          <xdr:row>50</xdr:row>
          <xdr:rowOff>238125</xdr:rowOff>
        </xdr:to>
        <xdr:sp macro="" textlink="">
          <xdr:nvSpPr>
            <xdr:cNvPr id="32844" name="Check Box 76" hidden="1">
              <a:extLst>
                <a:ext uri="{63B3BB69-23CF-44E3-9099-C40C66FF867C}">
                  <a14:compatExt spid="_x0000_s32844"/>
                </a:ext>
                <a:ext uri="{FF2B5EF4-FFF2-40B4-BE49-F238E27FC236}">
                  <a16:creationId xmlns:a16="http://schemas.microsoft.com/office/drawing/2014/main" id="{00000000-0008-0000-0E00-00004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19050</xdr:rowOff>
        </xdr:from>
        <xdr:to>
          <xdr:col>4</xdr:col>
          <xdr:colOff>76200</xdr:colOff>
          <xdr:row>52</xdr:row>
          <xdr:rowOff>0</xdr:rowOff>
        </xdr:to>
        <xdr:sp macro="" textlink="">
          <xdr:nvSpPr>
            <xdr:cNvPr id="32845" name="Check Box 77" hidden="1">
              <a:extLst>
                <a:ext uri="{63B3BB69-23CF-44E3-9099-C40C66FF867C}">
                  <a14:compatExt spid="_x0000_s32845"/>
                </a:ext>
                <a:ext uri="{FF2B5EF4-FFF2-40B4-BE49-F238E27FC236}">
                  <a16:creationId xmlns:a16="http://schemas.microsoft.com/office/drawing/2014/main" id="{00000000-0008-0000-0E00-00004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9525</xdr:rowOff>
        </xdr:from>
        <xdr:to>
          <xdr:col>13</xdr:col>
          <xdr:colOff>76200</xdr:colOff>
          <xdr:row>50</xdr:row>
          <xdr:rowOff>238125</xdr:rowOff>
        </xdr:to>
        <xdr:sp macro="" textlink="">
          <xdr:nvSpPr>
            <xdr:cNvPr id="32846" name="Check Box 78" hidden="1">
              <a:extLst>
                <a:ext uri="{63B3BB69-23CF-44E3-9099-C40C66FF867C}">
                  <a14:compatExt spid="_x0000_s32846"/>
                </a:ext>
                <a:ext uri="{FF2B5EF4-FFF2-40B4-BE49-F238E27FC236}">
                  <a16:creationId xmlns:a16="http://schemas.microsoft.com/office/drawing/2014/main" id="{00000000-0008-0000-0E00-00004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50</xdr:row>
          <xdr:rowOff>9525</xdr:rowOff>
        </xdr:from>
        <xdr:to>
          <xdr:col>19</xdr:col>
          <xdr:colOff>66675</xdr:colOff>
          <xdr:row>50</xdr:row>
          <xdr:rowOff>238125</xdr:rowOff>
        </xdr:to>
        <xdr:sp macro="" textlink="">
          <xdr:nvSpPr>
            <xdr:cNvPr id="32847" name="Check Box 79" hidden="1">
              <a:extLst>
                <a:ext uri="{63B3BB69-23CF-44E3-9099-C40C66FF867C}">
                  <a14:compatExt spid="_x0000_s32847"/>
                </a:ext>
                <a:ext uri="{FF2B5EF4-FFF2-40B4-BE49-F238E27FC236}">
                  <a16:creationId xmlns:a16="http://schemas.microsoft.com/office/drawing/2014/main" id="{00000000-0008-0000-0E00-00004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51</xdr:row>
          <xdr:rowOff>19050</xdr:rowOff>
        </xdr:from>
        <xdr:to>
          <xdr:col>15</xdr:col>
          <xdr:colOff>66675</xdr:colOff>
          <xdr:row>52</xdr:row>
          <xdr:rowOff>0</xdr:rowOff>
        </xdr:to>
        <xdr:sp macro="" textlink="">
          <xdr:nvSpPr>
            <xdr:cNvPr id="32848" name="Check Box 80" hidden="1">
              <a:extLst>
                <a:ext uri="{63B3BB69-23CF-44E3-9099-C40C66FF867C}">
                  <a14:compatExt spid="_x0000_s32848"/>
                </a:ext>
                <a:ext uri="{FF2B5EF4-FFF2-40B4-BE49-F238E27FC236}">
                  <a16:creationId xmlns:a16="http://schemas.microsoft.com/office/drawing/2014/main" id="{00000000-0008-0000-0E00-00005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19050</xdr:rowOff>
        </xdr:from>
        <xdr:to>
          <xdr:col>9</xdr:col>
          <xdr:colOff>76200</xdr:colOff>
          <xdr:row>52</xdr:row>
          <xdr:rowOff>0</xdr:rowOff>
        </xdr:to>
        <xdr:sp macro="" textlink="">
          <xdr:nvSpPr>
            <xdr:cNvPr id="32849" name="Check Box 81" hidden="1">
              <a:extLst>
                <a:ext uri="{63B3BB69-23CF-44E3-9099-C40C66FF867C}">
                  <a14:compatExt spid="_x0000_s32849"/>
                </a:ext>
                <a:ext uri="{FF2B5EF4-FFF2-40B4-BE49-F238E27FC236}">
                  <a16:creationId xmlns:a16="http://schemas.microsoft.com/office/drawing/2014/main" id="{00000000-0008-0000-0E00-00005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xdr:row>
          <xdr:rowOff>19050</xdr:rowOff>
        </xdr:from>
        <xdr:to>
          <xdr:col>22</xdr:col>
          <xdr:colOff>66675</xdr:colOff>
          <xdr:row>52</xdr:row>
          <xdr:rowOff>0</xdr:rowOff>
        </xdr:to>
        <xdr:sp macro="" textlink="">
          <xdr:nvSpPr>
            <xdr:cNvPr id="32850" name="Check Box 82" hidden="1">
              <a:extLst>
                <a:ext uri="{63B3BB69-23CF-44E3-9099-C40C66FF867C}">
                  <a14:compatExt spid="_x0000_s32850"/>
                </a:ext>
                <a:ext uri="{FF2B5EF4-FFF2-40B4-BE49-F238E27FC236}">
                  <a16:creationId xmlns:a16="http://schemas.microsoft.com/office/drawing/2014/main" id="{00000000-0008-0000-0E00-00005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50</xdr:row>
          <xdr:rowOff>9525</xdr:rowOff>
        </xdr:from>
        <xdr:to>
          <xdr:col>35</xdr:col>
          <xdr:colOff>76200</xdr:colOff>
          <xdr:row>50</xdr:row>
          <xdr:rowOff>238125</xdr:rowOff>
        </xdr:to>
        <xdr:sp macro="" textlink="">
          <xdr:nvSpPr>
            <xdr:cNvPr id="32852" name="Check Box 84" hidden="1">
              <a:extLst>
                <a:ext uri="{63B3BB69-23CF-44E3-9099-C40C66FF867C}">
                  <a14:compatExt spid="_x0000_s32852"/>
                </a:ext>
                <a:ext uri="{FF2B5EF4-FFF2-40B4-BE49-F238E27FC236}">
                  <a16:creationId xmlns:a16="http://schemas.microsoft.com/office/drawing/2014/main" id="{00000000-0008-0000-0E00-00005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142875</xdr:rowOff>
        </xdr:from>
        <xdr:to>
          <xdr:col>1</xdr:col>
          <xdr:colOff>85725</xdr:colOff>
          <xdr:row>46</xdr:row>
          <xdr:rowOff>0</xdr:rowOff>
        </xdr:to>
        <xdr:sp macro="" textlink="">
          <xdr:nvSpPr>
            <xdr:cNvPr id="32853" name="Check Box 85" hidden="1">
              <a:extLst>
                <a:ext uri="{63B3BB69-23CF-44E3-9099-C40C66FF867C}">
                  <a14:compatExt spid="_x0000_s32853"/>
                </a:ext>
                <a:ext uri="{FF2B5EF4-FFF2-40B4-BE49-F238E27FC236}">
                  <a16:creationId xmlns:a16="http://schemas.microsoft.com/office/drawing/2014/main" id="{00000000-0008-0000-0E00-00005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49</xdr:row>
          <xdr:rowOff>0</xdr:rowOff>
        </xdr:from>
        <xdr:to>
          <xdr:col>1</xdr:col>
          <xdr:colOff>85725</xdr:colOff>
          <xdr:row>50</xdr:row>
          <xdr:rowOff>0</xdr:rowOff>
        </xdr:to>
        <xdr:sp macro="" textlink="">
          <xdr:nvSpPr>
            <xdr:cNvPr id="32854" name="Check Box 86" hidden="1">
              <a:extLst>
                <a:ext uri="{63B3BB69-23CF-44E3-9099-C40C66FF867C}">
                  <a14:compatExt spid="_x0000_s32854"/>
                </a:ext>
                <a:ext uri="{FF2B5EF4-FFF2-40B4-BE49-F238E27FC236}">
                  <a16:creationId xmlns:a16="http://schemas.microsoft.com/office/drawing/2014/main" id="{00000000-0008-0000-0E00-00005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46</xdr:row>
          <xdr:rowOff>9525</xdr:rowOff>
        </xdr:from>
        <xdr:to>
          <xdr:col>25</xdr:col>
          <xdr:colOff>76200</xdr:colOff>
          <xdr:row>46</xdr:row>
          <xdr:rowOff>228600</xdr:rowOff>
        </xdr:to>
        <xdr:sp macro="" textlink="">
          <xdr:nvSpPr>
            <xdr:cNvPr id="32855" name="Check Box 87" hidden="1">
              <a:extLst>
                <a:ext uri="{63B3BB69-23CF-44E3-9099-C40C66FF867C}">
                  <a14:compatExt spid="_x0000_s32855"/>
                </a:ext>
                <a:ext uri="{FF2B5EF4-FFF2-40B4-BE49-F238E27FC236}">
                  <a16:creationId xmlns:a16="http://schemas.microsoft.com/office/drawing/2014/main" id="{00000000-0008-0000-0E00-00005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50</xdr:row>
          <xdr:rowOff>28575</xdr:rowOff>
        </xdr:from>
        <xdr:to>
          <xdr:col>25</xdr:col>
          <xdr:colOff>76200</xdr:colOff>
          <xdr:row>51</xdr:row>
          <xdr:rowOff>9525</xdr:rowOff>
        </xdr:to>
        <xdr:sp macro="" textlink="">
          <xdr:nvSpPr>
            <xdr:cNvPr id="32856" name="Check Box 88" hidden="1">
              <a:extLst>
                <a:ext uri="{63B3BB69-23CF-44E3-9099-C40C66FF867C}">
                  <a14:compatExt spid="_x0000_s32856"/>
                </a:ext>
                <a:ext uri="{FF2B5EF4-FFF2-40B4-BE49-F238E27FC236}">
                  <a16:creationId xmlns:a16="http://schemas.microsoft.com/office/drawing/2014/main" id="{00000000-0008-0000-0E00-00005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53</xdr:row>
          <xdr:rowOff>0</xdr:rowOff>
        </xdr:from>
        <xdr:to>
          <xdr:col>1</xdr:col>
          <xdr:colOff>85725</xdr:colOff>
          <xdr:row>54</xdr:row>
          <xdr:rowOff>0</xdr:rowOff>
        </xdr:to>
        <xdr:sp macro="" textlink="">
          <xdr:nvSpPr>
            <xdr:cNvPr id="32857" name="Check Box 89" hidden="1">
              <a:extLst>
                <a:ext uri="{63B3BB69-23CF-44E3-9099-C40C66FF867C}">
                  <a14:compatExt spid="_x0000_s32857"/>
                </a:ext>
                <a:ext uri="{FF2B5EF4-FFF2-40B4-BE49-F238E27FC236}">
                  <a16:creationId xmlns:a16="http://schemas.microsoft.com/office/drawing/2014/main" id="{00000000-0008-0000-0E00-00005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66675</xdr:colOff>
          <xdr:row>54</xdr:row>
          <xdr:rowOff>0</xdr:rowOff>
        </xdr:to>
        <xdr:sp macro="" textlink="">
          <xdr:nvSpPr>
            <xdr:cNvPr id="32858" name="Check Box 90" hidden="1">
              <a:extLst>
                <a:ext uri="{63B3BB69-23CF-44E3-9099-C40C66FF867C}">
                  <a14:compatExt spid="_x0000_s32858"/>
                </a:ext>
                <a:ext uri="{FF2B5EF4-FFF2-40B4-BE49-F238E27FC236}">
                  <a16:creationId xmlns:a16="http://schemas.microsoft.com/office/drawing/2014/main" id="{00000000-0008-0000-0E00-00005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31</xdr:row>
          <xdr:rowOff>9525</xdr:rowOff>
        </xdr:from>
        <xdr:to>
          <xdr:col>20</xdr:col>
          <xdr:colOff>76200</xdr:colOff>
          <xdr:row>32</xdr:row>
          <xdr:rowOff>9525</xdr:rowOff>
        </xdr:to>
        <xdr:sp macro="" textlink="">
          <xdr:nvSpPr>
            <xdr:cNvPr id="32859" name="Check Box 91" hidden="1">
              <a:extLst>
                <a:ext uri="{63B3BB69-23CF-44E3-9099-C40C66FF867C}">
                  <a14:compatExt spid="_x0000_s32859"/>
                </a:ext>
                <a:ext uri="{FF2B5EF4-FFF2-40B4-BE49-F238E27FC236}">
                  <a16:creationId xmlns:a16="http://schemas.microsoft.com/office/drawing/2014/main" id="{00000000-0008-0000-0E00-00005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8</xdr:row>
          <xdr:rowOff>9525</xdr:rowOff>
        </xdr:from>
        <xdr:to>
          <xdr:col>2</xdr:col>
          <xdr:colOff>28575</xdr:colOff>
          <xdr:row>11</xdr:row>
          <xdr:rowOff>38100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F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9525</xdr:rowOff>
        </xdr:from>
        <xdr:to>
          <xdr:col>2</xdr:col>
          <xdr:colOff>28575</xdr:colOff>
          <xdr:row>9</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F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0</xdr:rowOff>
        </xdr:from>
        <xdr:to>
          <xdr:col>12</xdr:col>
          <xdr:colOff>38100</xdr:colOff>
          <xdr:row>12</xdr:row>
          <xdr:rowOff>47625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F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16</xdr:row>
          <xdr:rowOff>238125</xdr:rowOff>
        </xdr:from>
        <xdr:to>
          <xdr:col>28</xdr:col>
          <xdr:colOff>28575</xdr:colOff>
          <xdr:row>18</xdr:row>
          <xdr:rowOff>28575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F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14</xdr:row>
          <xdr:rowOff>228600</xdr:rowOff>
        </xdr:from>
        <xdr:to>
          <xdr:col>28</xdr:col>
          <xdr:colOff>28575</xdr:colOff>
          <xdr:row>16</xdr:row>
          <xdr:rowOff>19050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F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228600</xdr:rowOff>
        </xdr:from>
        <xdr:to>
          <xdr:col>16</xdr:col>
          <xdr:colOff>28575</xdr:colOff>
          <xdr:row>16</xdr:row>
          <xdr:rowOff>19050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F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xdr:row>
          <xdr:rowOff>238125</xdr:rowOff>
        </xdr:from>
        <xdr:to>
          <xdr:col>16</xdr:col>
          <xdr:colOff>28575</xdr:colOff>
          <xdr:row>18</xdr:row>
          <xdr:rowOff>28575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F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xdr:row>
          <xdr:rowOff>219075</xdr:rowOff>
        </xdr:from>
        <xdr:to>
          <xdr:col>20</xdr:col>
          <xdr:colOff>19050</xdr:colOff>
          <xdr:row>16</xdr:row>
          <xdr:rowOff>9525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F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238125</xdr:rowOff>
        </xdr:from>
        <xdr:to>
          <xdr:col>20</xdr:col>
          <xdr:colOff>19050</xdr:colOff>
          <xdr:row>18</xdr:row>
          <xdr:rowOff>28575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F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238125</xdr:rowOff>
        </xdr:from>
        <xdr:to>
          <xdr:col>24</xdr:col>
          <xdr:colOff>38100</xdr:colOff>
          <xdr:row>18</xdr:row>
          <xdr:rowOff>28575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F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228600</xdr:rowOff>
        </xdr:from>
        <xdr:to>
          <xdr:col>24</xdr:col>
          <xdr:colOff>38100</xdr:colOff>
          <xdr:row>16</xdr:row>
          <xdr:rowOff>19050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F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228600</xdr:rowOff>
        </xdr:from>
        <xdr:to>
          <xdr:col>12</xdr:col>
          <xdr:colOff>28575</xdr:colOff>
          <xdr:row>16</xdr:row>
          <xdr:rowOff>19050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F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xdr:row>
          <xdr:rowOff>238125</xdr:rowOff>
        </xdr:from>
        <xdr:to>
          <xdr:col>12</xdr:col>
          <xdr:colOff>28575</xdr:colOff>
          <xdr:row>18</xdr:row>
          <xdr:rowOff>28575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F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228600</xdr:rowOff>
        </xdr:from>
        <xdr:to>
          <xdr:col>8</xdr:col>
          <xdr:colOff>38100</xdr:colOff>
          <xdr:row>16</xdr:row>
          <xdr:rowOff>19050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F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238125</xdr:rowOff>
        </xdr:from>
        <xdr:to>
          <xdr:col>8</xdr:col>
          <xdr:colOff>38100</xdr:colOff>
          <xdr:row>18</xdr:row>
          <xdr:rowOff>28575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F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42000</xdr:rowOff>
    </xdr:from>
    <xdr:to>
      <xdr:col>3</xdr:col>
      <xdr:colOff>167550</xdr:colOff>
      <xdr:row>4</xdr:row>
      <xdr:rowOff>0</xdr:rowOff>
    </xdr:to>
    <xdr:sp macro="" textlink="">
      <xdr:nvSpPr>
        <xdr:cNvPr id="2" name="円/楕円 1">
          <a:extLst>
            <a:ext uri="{FF2B5EF4-FFF2-40B4-BE49-F238E27FC236}">
              <a16:creationId xmlns:a16="http://schemas.microsoft.com/office/drawing/2014/main" id="{597A1CA8-0A51-538D-9E9D-B16101D66B1A}"/>
            </a:ext>
          </a:extLst>
        </xdr:cNvPr>
        <xdr:cNvSpPr/>
      </xdr:nvSpPr>
      <xdr:spPr>
        <a:xfrm>
          <a:off x="266700" y="375375"/>
          <a:ext cx="700950" cy="7104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36</xdr:row>
          <xdr:rowOff>19050</xdr:rowOff>
        </xdr:from>
        <xdr:to>
          <xdr:col>5</xdr:col>
          <xdr:colOff>0</xdr:colOff>
          <xdr:row>37</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19050</xdr:rowOff>
        </xdr:from>
        <xdr:to>
          <xdr:col>5</xdr:col>
          <xdr:colOff>0</xdr:colOff>
          <xdr:row>32</xdr:row>
          <xdr:rowOff>19050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19050</xdr:rowOff>
        </xdr:from>
        <xdr:to>
          <xdr:col>5</xdr:col>
          <xdr:colOff>0</xdr:colOff>
          <xdr:row>19</xdr:row>
          <xdr:rowOff>19050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0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19050</xdr:rowOff>
        </xdr:from>
        <xdr:to>
          <xdr:col>18</xdr:col>
          <xdr:colOff>0</xdr:colOff>
          <xdr:row>19</xdr:row>
          <xdr:rowOff>19050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1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19050</xdr:rowOff>
        </xdr:from>
        <xdr:to>
          <xdr:col>22</xdr:col>
          <xdr:colOff>0</xdr:colOff>
          <xdr:row>32</xdr:row>
          <xdr:rowOff>19050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10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19050</xdr:rowOff>
        </xdr:from>
        <xdr:to>
          <xdr:col>22</xdr:col>
          <xdr:colOff>0</xdr:colOff>
          <xdr:row>37</xdr:row>
          <xdr:rowOff>19050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10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47623</xdr:colOff>
      <xdr:row>33</xdr:row>
      <xdr:rowOff>171450</xdr:rowOff>
    </xdr:from>
    <xdr:to>
      <xdr:col>31</xdr:col>
      <xdr:colOff>76199</xdr:colOff>
      <xdr:row>38</xdr:row>
      <xdr:rowOff>342900</xdr:rowOff>
    </xdr:to>
    <xdr:sp macro="" textlink="">
      <xdr:nvSpPr>
        <xdr:cNvPr id="2" name="角丸四角形 2">
          <a:extLst>
            <a:ext uri="{FF2B5EF4-FFF2-40B4-BE49-F238E27FC236}">
              <a16:creationId xmlns:a16="http://schemas.microsoft.com/office/drawing/2014/main" id="{82F8F765-C55B-1856-A581-61C23F9591D9}"/>
            </a:ext>
          </a:extLst>
        </xdr:cNvPr>
        <xdr:cNvSpPr/>
      </xdr:nvSpPr>
      <xdr:spPr>
        <a:xfrm>
          <a:off x="47623" y="8286750"/>
          <a:ext cx="6819901" cy="1962150"/>
        </a:xfrm>
        <a:prstGeom prst="roundRect">
          <a:avLst>
            <a:gd name="adj" fmla="val 812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14</xdr:row>
          <xdr:rowOff>238125</xdr:rowOff>
        </xdr:from>
        <xdr:to>
          <xdr:col>10</xdr:col>
          <xdr:colOff>38100</xdr:colOff>
          <xdr:row>16</xdr:row>
          <xdr:rowOff>28575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228600</xdr:rowOff>
        </xdr:from>
        <xdr:to>
          <xdr:col>10</xdr:col>
          <xdr:colOff>38100</xdr:colOff>
          <xdr:row>15</xdr:row>
          <xdr:rowOff>19050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1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21</xdr:row>
          <xdr:rowOff>0</xdr:rowOff>
        </xdr:from>
        <xdr:to>
          <xdr:col>7</xdr:col>
          <xdr:colOff>9525</xdr:colOff>
          <xdr:row>22</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3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0</xdr:rowOff>
        </xdr:from>
        <xdr:to>
          <xdr:col>7</xdr:col>
          <xdr:colOff>9525</xdr:colOff>
          <xdr:row>19</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3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0</xdr:rowOff>
        </xdr:from>
        <xdr:to>
          <xdr:col>7</xdr:col>
          <xdr:colOff>9525</xdr:colOff>
          <xdr:row>23</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3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266700</xdr:rowOff>
        </xdr:from>
        <xdr:to>
          <xdr:col>7</xdr:col>
          <xdr:colOff>9525</xdr:colOff>
          <xdr:row>15</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3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266700</xdr:rowOff>
        </xdr:from>
        <xdr:to>
          <xdr:col>7</xdr:col>
          <xdr:colOff>9525</xdr:colOff>
          <xdr:row>14</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13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323850</xdr:rowOff>
        </xdr:from>
        <xdr:to>
          <xdr:col>7</xdr:col>
          <xdr:colOff>9525</xdr:colOff>
          <xdr:row>12</xdr:row>
          <xdr:rowOff>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13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276225</xdr:rowOff>
        </xdr:from>
        <xdr:to>
          <xdr:col>7</xdr:col>
          <xdr:colOff>9525</xdr:colOff>
          <xdr:row>16</xdr:row>
          <xdr:rowOff>9525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13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77</xdr:col>
      <xdr:colOff>9525</xdr:colOff>
      <xdr:row>13</xdr:row>
      <xdr:rowOff>57149</xdr:rowOff>
    </xdr:from>
    <xdr:to>
      <xdr:col>88</xdr:col>
      <xdr:colOff>323849</xdr:colOff>
      <xdr:row>19</xdr:row>
      <xdr:rowOff>171450</xdr:rowOff>
    </xdr:to>
    <xdr:sp macro="" textlink="">
      <xdr:nvSpPr>
        <xdr:cNvPr id="3" name="四角形吹き出し 2">
          <a:extLst>
            <a:ext uri="{FF2B5EF4-FFF2-40B4-BE49-F238E27FC236}">
              <a16:creationId xmlns:a16="http://schemas.microsoft.com/office/drawing/2014/main" id="{2CACD77D-31A1-09D2-AB8B-EC0AE80C17CE}"/>
            </a:ext>
          </a:extLst>
        </xdr:cNvPr>
        <xdr:cNvSpPr/>
      </xdr:nvSpPr>
      <xdr:spPr>
        <a:xfrm>
          <a:off x="12611100" y="2571749"/>
          <a:ext cx="2114549" cy="1076326"/>
        </a:xfrm>
        <a:prstGeom prst="wedgeRectCallout">
          <a:avLst>
            <a:gd name="adj1" fmla="val -39553"/>
            <a:gd name="adj2" fmla="val -5566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700"/>
            </a:lnSpc>
          </a:pPr>
          <a:r>
            <a:rPr kumimoji="1" lang="ja-JP" altLang="en-US" sz="1050"/>
            <a:t>上段に団体（学校・ご家族は○○ファミリー等）名、下段に所属長名（一般団体は代表者名）を入力してください。</a:t>
          </a:r>
          <a:endParaRPr kumimoji="1" lang="en-US" altLang="ja-JP" sz="1050"/>
        </a:p>
      </xdr:txBody>
    </xdr:sp>
    <xdr:clientData/>
  </xdr:twoCellAnchor>
  <xdr:twoCellAnchor>
    <xdr:from>
      <xdr:col>45</xdr:col>
      <xdr:colOff>133350</xdr:colOff>
      <xdr:row>12</xdr:row>
      <xdr:rowOff>47626</xdr:rowOff>
    </xdr:from>
    <xdr:to>
      <xdr:col>59</xdr:col>
      <xdr:colOff>85725</xdr:colOff>
      <xdr:row>15</xdr:row>
      <xdr:rowOff>152400</xdr:rowOff>
    </xdr:to>
    <xdr:sp macro="" textlink="">
      <xdr:nvSpPr>
        <xdr:cNvPr id="5" name="四角形吹き出し 4">
          <a:extLst>
            <a:ext uri="{FF2B5EF4-FFF2-40B4-BE49-F238E27FC236}">
              <a16:creationId xmlns:a16="http://schemas.microsoft.com/office/drawing/2014/main" id="{86B5F23E-F4EF-38F8-3E02-EF048177FF9E}"/>
            </a:ext>
          </a:extLst>
        </xdr:cNvPr>
        <xdr:cNvSpPr/>
      </xdr:nvSpPr>
      <xdr:spPr>
        <a:xfrm>
          <a:off x="7553325" y="2390776"/>
          <a:ext cx="2219325" cy="619124"/>
        </a:xfrm>
        <a:prstGeom prst="wedgeRectCallout">
          <a:avLst>
            <a:gd name="adj1" fmla="val -1587"/>
            <a:gd name="adj2" fmla="val 15774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使用の目的は本施設の方針に則った目的にしてください。</a:t>
          </a:r>
          <a:endParaRPr kumimoji="1" lang="en-US" altLang="ja-JP" sz="1050"/>
        </a:p>
      </xdr:txBody>
    </xdr:sp>
    <xdr:clientData/>
  </xdr:twoCellAnchor>
  <xdr:twoCellAnchor>
    <xdr:from>
      <xdr:col>45</xdr:col>
      <xdr:colOff>38100</xdr:colOff>
      <xdr:row>24</xdr:row>
      <xdr:rowOff>304800</xdr:rowOff>
    </xdr:from>
    <xdr:to>
      <xdr:col>60</xdr:col>
      <xdr:colOff>66675</xdr:colOff>
      <xdr:row>29</xdr:row>
      <xdr:rowOff>123825</xdr:rowOff>
    </xdr:to>
    <xdr:sp macro="" textlink="">
      <xdr:nvSpPr>
        <xdr:cNvPr id="6" name="四角形吹き出し 5">
          <a:extLst>
            <a:ext uri="{FF2B5EF4-FFF2-40B4-BE49-F238E27FC236}">
              <a16:creationId xmlns:a16="http://schemas.microsoft.com/office/drawing/2014/main" id="{9BD03C0C-E375-E3D9-99BB-80DC3D539503}"/>
            </a:ext>
          </a:extLst>
        </xdr:cNvPr>
        <xdr:cNvSpPr/>
      </xdr:nvSpPr>
      <xdr:spPr>
        <a:xfrm>
          <a:off x="7458075" y="5057775"/>
          <a:ext cx="2457450" cy="866775"/>
        </a:xfrm>
        <a:prstGeom prst="wedgeRectCallout">
          <a:avLst>
            <a:gd name="adj1" fmla="val 38246"/>
            <a:gd name="adj2" fmla="val -6857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合計人数は、「宿泊者数」と「その他（日帰り）」の数の合計となります。名簿と合わせてください。</a:t>
          </a:r>
          <a:endParaRPr kumimoji="1" lang="en-US" altLang="ja-JP" sz="1050"/>
        </a:p>
        <a:p>
          <a:pPr algn="l"/>
          <a:endParaRPr kumimoji="1" lang="en-US" altLang="ja-JP" sz="1050"/>
        </a:p>
      </xdr:txBody>
    </xdr:sp>
    <xdr:clientData/>
  </xdr:twoCellAnchor>
  <xdr:twoCellAnchor>
    <xdr:from>
      <xdr:col>63</xdr:col>
      <xdr:colOff>47625</xdr:colOff>
      <xdr:row>43</xdr:row>
      <xdr:rowOff>257174</xdr:rowOff>
    </xdr:from>
    <xdr:to>
      <xdr:col>88</xdr:col>
      <xdr:colOff>247650</xdr:colOff>
      <xdr:row>46</xdr:row>
      <xdr:rowOff>152399</xdr:rowOff>
    </xdr:to>
    <xdr:sp macro="" textlink="">
      <xdr:nvSpPr>
        <xdr:cNvPr id="7" name="四角形吹き出し 6">
          <a:extLst>
            <a:ext uri="{FF2B5EF4-FFF2-40B4-BE49-F238E27FC236}">
              <a16:creationId xmlns:a16="http://schemas.microsoft.com/office/drawing/2014/main" id="{93CDC5C1-1207-17BF-512E-3C4BAF5265FF}"/>
            </a:ext>
          </a:extLst>
        </xdr:cNvPr>
        <xdr:cNvSpPr/>
      </xdr:nvSpPr>
      <xdr:spPr>
        <a:xfrm>
          <a:off x="10382250" y="10191749"/>
          <a:ext cx="4267200" cy="695325"/>
        </a:xfrm>
        <a:prstGeom prst="wedgeRectCallout">
          <a:avLst>
            <a:gd name="adj1" fmla="val -62890"/>
            <a:gd name="adj2" fmla="val -5579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日帰りは「その他」の欄に入力してください。日帰り団体は、この欄にすべての利用者数を記入してください。</a:t>
          </a:r>
        </a:p>
      </xdr:txBody>
    </xdr:sp>
    <xdr:clientData/>
  </xdr:twoCellAnchor>
  <xdr:twoCellAnchor>
    <xdr:from>
      <xdr:col>71</xdr:col>
      <xdr:colOff>76200</xdr:colOff>
      <xdr:row>32</xdr:row>
      <xdr:rowOff>114300</xdr:rowOff>
    </xdr:from>
    <xdr:to>
      <xdr:col>82</xdr:col>
      <xdr:colOff>104774</xdr:colOff>
      <xdr:row>34</xdr:row>
      <xdr:rowOff>123825</xdr:rowOff>
    </xdr:to>
    <xdr:sp macro="" textlink="">
      <xdr:nvSpPr>
        <xdr:cNvPr id="8" name="四角形吹き出し 7">
          <a:extLst>
            <a:ext uri="{FF2B5EF4-FFF2-40B4-BE49-F238E27FC236}">
              <a16:creationId xmlns:a16="http://schemas.microsoft.com/office/drawing/2014/main" id="{A63C232E-E16B-3962-8261-97FDE31A67E9}"/>
            </a:ext>
          </a:extLst>
        </xdr:cNvPr>
        <xdr:cNvSpPr/>
      </xdr:nvSpPr>
      <xdr:spPr>
        <a:xfrm>
          <a:off x="11706225" y="6696075"/>
          <a:ext cx="1809749" cy="619125"/>
        </a:xfrm>
        <a:prstGeom prst="wedgeRectCallout">
          <a:avLst>
            <a:gd name="adj1" fmla="val 46223"/>
            <a:gd name="adj2" fmla="val -13010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「計」は自動で計算されます。</a:t>
          </a:r>
        </a:p>
      </xdr:txBody>
    </xdr:sp>
    <xdr:clientData/>
  </xdr:twoCellAnchor>
  <xdr:twoCellAnchor>
    <xdr:from>
      <xdr:col>55</xdr:col>
      <xdr:colOff>1</xdr:colOff>
      <xdr:row>35</xdr:row>
      <xdr:rowOff>209550</xdr:rowOff>
    </xdr:from>
    <xdr:to>
      <xdr:col>69</xdr:col>
      <xdr:colOff>28575</xdr:colOff>
      <xdr:row>38</xdr:row>
      <xdr:rowOff>161925</xdr:rowOff>
    </xdr:to>
    <xdr:sp macro="" textlink="">
      <xdr:nvSpPr>
        <xdr:cNvPr id="9" name="四角形吹き出し 8">
          <a:extLst>
            <a:ext uri="{FF2B5EF4-FFF2-40B4-BE49-F238E27FC236}">
              <a16:creationId xmlns:a16="http://schemas.microsoft.com/office/drawing/2014/main" id="{F1E6AFB4-0F65-975B-C342-D6406D2919B7}"/>
            </a:ext>
          </a:extLst>
        </xdr:cNvPr>
        <xdr:cNvSpPr/>
      </xdr:nvSpPr>
      <xdr:spPr>
        <a:xfrm>
          <a:off x="9039226" y="7705725"/>
          <a:ext cx="2295524" cy="866775"/>
        </a:xfrm>
        <a:prstGeom prst="wedgeRectCallout">
          <a:avLst>
            <a:gd name="adj1" fmla="val -59225"/>
            <a:gd name="adj2" fmla="val 117145"/>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雨プロでの体育館等の利用は、使用料が発生しませんので、入力は不要です。</a:t>
          </a:r>
          <a:endParaRPr kumimoji="1" lang="en-US" altLang="ja-JP" sz="1050"/>
        </a:p>
      </xdr:txBody>
    </xdr:sp>
    <xdr:clientData/>
  </xdr:twoCellAnchor>
  <xdr:twoCellAnchor>
    <xdr:from>
      <xdr:col>65</xdr:col>
      <xdr:colOff>38100</xdr:colOff>
      <xdr:row>24</xdr:row>
      <xdr:rowOff>342900</xdr:rowOff>
    </xdr:from>
    <xdr:to>
      <xdr:col>80</xdr:col>
      <xdr:colOff>47625</xdr:colOff>
      <xdr:row>28</xdr:row>
      <xdr:rowOff>133350</xdr:rowOff>
    </xdr:to>
    <xdr:sp macro="" textlink="">
      <xdr:nvSpPr>
        <xdr:cNvPr id="10" name="四角形吹き出し 9">
          <a:extLst>
            <a:ext uri="{FF2B5EF4-FFF2-40B4-BE49-F238E27FC236}">
              <a16:creationId xmlns:a16="http://schemas.microsoft.com/office/drawing/2014/main" id="{2A0A192E-BA77-AE1C-0A07-FB85689B5433}"/>
            </a:ext>
          </a:extLst>
        </xdr:cNvPr>
        <xdr:cNvSpPr/>
      </xdr:nvSpPr>
      <xdr:spPr>
        <a:xfrm>
          <a:off x="10696575" y="5095875"/>
          <a:ext cx="2438400" cy="666750"/>
        </a:xfrm>
        <a:prstGeom prst="wedgeRectCallout">
          <a:avLst>
            <a:gd name="adj1" fmla="val 62408"/>
            <a:gd name="adj2" fmla="val -5844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t>16</a:t>
          </a:r>
          <a:r>
            <a:rPr kumimoji="1" lang="ja-JP" altLang="en-US" sz="1050"/>
            <a:t>時からの活動責任者打合せの前に入所してください。</a:t>
          </a:r>
          <a:endParaRPr kumimoji="1" lang="en-US" altLang="ja-JP" sz="1050"/>
        </a:p>
      </xdr:txBody>
    </xdr:sp>
    <xdr:clientData/>
  </xdr:twoCellAnchor>
  <xdr:twoCellAnchor>
    <xdr:from>
      <xdr:col>66</xdr:col>
      <xdr:colOff>66675</xdr:colOff>
      <xdr:row>17</xdr:row>
      <xdr:rowOff>57150</xdr:rowOff>
    </xdr:from>
    <xdr:to>
      <xdr:col>76</xdr:col>
      <xdr:colOff>28575</xdr:colOff>
      <xdr:row>20</xdr:row>
      <xdr:rowOff>180975</xdr:rowOff>
    </xdr:to>
    <xdr:sp macro="" textlink="">
      <xdr:nvSpPr>
        <xdr:cNvPr id="11" name="四角形吹き出し 10">
          <a:extLst>
            <a:ext uri="{FF2B5EF4-FFF2-40B4-BE49-F238E27FC236}">
              <a16:creationId xmlns:a16="http://schemas.microsoft.com/office/drawing/2014/main" id="{49B88896-0434-7780-99DB-B2A6DD017CAA}"/>
            </a:ext>
          </a:extLst>
        </xdr:cNvPr>
        <xdr:cNvSpPr/>
      </xdr:nvSpPr>
      <xdr:spPr>
        <a:xfrm>
          <a:off x="10887075" y="3257550"/>
          <a:ext cx="1581150" cy="628650"/>
        </a:xfrm>
        <a:prstGeom prst="wedgeRectCallout">
          <a:avLst>
            <a:gd name="adj1" fmla="val 73104"/>
            <a:gd name="adj2" fmla="val 7752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t>FAX</a:t>
          </a:r>
          <a:r>
            <a:rPr kumimoji="1" lang="ja-JP" altLang="en-US" sz="1050"/>
            <a:t>がない場合は記入不要です。</a:t>
          </a:r>
          <a:endParaRPr kumimoji="1" lang="en-US" altLang="ja-JP" sz="1050"/>
        </a:p>
      </xdr:txBody>
    </xdr:sp>
    <xdr:clientData/>
  </xdr:twoCellAnchor>
  <xdr:twoCellAnchor>
    <xdr:from>
      <xdr:col>66</xdr:col>
      <xdr:colOff>9526</xdr:colOff>
      <xdr:row>2</xdr:row>
      <xdr:rowOff>190499</xdr:rowOff>
    </xdr:from>
    <xdr:to>
      <xdr:col>80</xdr:col>
      <xdr:colOff>47626</xdr:colOff>
      <xdr:row>4</xdr:row>
      <xdr:rowOff>152400</xdr:rowOff>
    </xdr:to>
    <xdr:sp macro="" textlink="">
      <xdr:nvSpPr>
        <xdr:cNvPr id="4" name="四角形吹き出し 1">
          <a:extLst>
            <a:ext uri="{FF2B5EF4-FFF2-40B4-BE49-F238E27FC236}">
              <a16:creationId xmlns:a16="http://schemas.microsoft.com/office/drawing/2014/main" id="{61550F5F-400D-311E-DDF0-707860C8D423}"/>
            </a:ext>
          </a:extLst>
        </xdr:cNvPr>
        <xdr:cNvSpPr/>
      </xdr:nvSpPr>
      <xdr:spPr>
        <a:xfrm>
          <a:off x="10829926" y="761999"/>
          <a:ext cx="2305050" cy="323851"/>
        </a:xfrm>
        <a:prstGeom prst="wedgeRectCallout">
          <a:avLst>
            <a:gd name="adj1" fmla="val 62027"/>
            <a:gd name="adj2" fmla="val -4236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申請日を入力してください。</a:t>
          </a:r>
          <a:endParaRPr kumimoji="1" lang="en-US" altLang="ja-JP" sz="1050"/>
        </a:p>
      </xdr:txBody>
    </xdr:sp>
    <xdr:clientData/>
  </xdr:twoCellAnchor>
  <xdr:twoCellAnchor>
    <xdr:from>
      <xdr:col>45</xdr:col>
      <xdr:colOff>47625</xdr:colOff>
      <xdr:row>6</xdr:row>
      <xdr:rowOff>104776</xdr:rowOff>
    </xdr:from>
    <xdr:to>
      <xdr:col>59</xdr:col>
      <xdr:colOff>76200</xdr:colOff>
      <xdr:row>10</xdr:row>
      <xdr:rowOff>0</xdr:rowOff>
    </xdr:to>
    <xdr:sp macro="" textlink="">
      <xdr:nvSpPr>
        <xdr:cNvPr id="12" name="四角形吹き出し 4">
          <a:extLst>
            <a:ext uri="{FF2B5EF4-FFF2-40B4-BE49-F238E27FC236}">
              <a16:creationId xmlns:a16="http://schemas.microsoft.com/office/drawing/2014/main" id="{80C6E321-F813-BC37-D328-81EF2DEA1E68}"/>
            </a:ext>
          </a:extLst>
        </xdr:cNvPr>
        <xdr:cNvSpPr/>
      </xdr:nvSpPr>
      <xdr:spPr>
        <a:xfrm>
          <a:off x="7467600" y="1381126"/>
          <a:ext cx="2295525" cy="619124"/>
        </a:xfrm>
        <a:prstGeom prst="wedgeRectCallout">
          <a:avLst>
            <a:gd name="adj1" fmla="val -57810"/>
            <a:gd name="adj2" fmla="val 2390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着色したセルと下の表の人数を必ず入力してください。</a:t>
          </a:r>
          <a:endParaRPr kumimoji="1" lang="en-US" altLang="ja-JP"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145297</xdr:colOff>
      <xdr:row>43</xdr:row>
      <xdr:rowOff>1</xdr:rowOff>
    </xdr:from>
    <xdr:to>
      <xdr:col>54</xdr:col>
      <xdr:colOff>161440</xdr:colOff>
      <xdr:row>49</xdr:row>
      <xdr:rowOff>80721</xdr:rowOff>
    </xdr:to>
    <xdr:sp macro="" textlink="">
      <xdr:nvSpPr>
        <xdr:cNvPr id="4" name="四角形吹き出し 3">
          <a:extLst>
            <a:ext uri="{FF2B5EF4-FFF2-40B4-BE49-F238E27FC236}">
              <a16:creationId xmlns:a16="http://schemas.microsoft.com/office/drawing/2014/main" id="{EAFF8154-94D7-61C1-38DB-5C807C1ABD24}"/>
            </a:ext>
          </a:extLst>
        </xdr:cNvPr>
        <xdr:cNvSpPr/>
      </xdr:nvSpPr>
      <xdr:spPr>
        <a:xfrm>
          <a:off x="8031674" y="7393984"/>
          <a:ext cx="1791991" cy="904068"/>
        </a:xfrm>
        <a:prstGeom prst="wedgeRectCallout">
          <a:avLst>
            <a:gd name="adj1" fmla="val -60546"/>
            <a:gd name="adj2" fmla="val -6039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ボランティアの方や写真業者の方は「一般」となります。</a:t>
          </a:r>
        </a:p>
      </xdr:txBody>
    </xdr:sp>
    <xdr:clientData/>
  </xdr:twoCellAnchor>
  <xdr:twoCellAnchor>
    <xdr:from>
      <xdr:col>59</xdr:col>
      <xdr:colOff>69540</xdr:colOff>
      <xdr:row>41</xdr:row>
      <xdr:rowOff>120764</xdr:rowOff>
    </xdr:from>
    <xdr:to>
      <xdr:col>75</xdr:col>
      <xdr:colOff>72977</xdr:colOff>
      <xdr:row>56</xdr:row>
      <xdr:rowOff>76199</xdr:rowOff>
    </xdr:to>
    <xdr:sp macro="" textlink="">
      <xdr:nvSpPr>
        <xdr:cNvPr id="7" name="四角形吹き出し 6">
          <a:extLst>
            <a:ext uri="{FF2B5EF4-FFF2-40B4-BE49-F238E27FC236}">
              <a16:creationId xmlns:a16="http://schemas.microsoft.com/office/drawing/2014/main" id="{23F99B22-C073-ED93-7F32-15BC793E203E}"/>
            </a:ext>
          </a:extLst>
        </xdr:cNvPr>
        <xdr:cNvSpPr/>
      </xdr:nvSpPr>
      <xdr:spPr>
        <a:xfrm>
          <a:off x="10804215" y="7226414"/>
          <a:ext cx="2899037" cy="1955685"/>
        </a:xfrm>
        <a:prstGeom prst="wedgeRectCallout">
          <a:avLst>
            <a:gd name="adj1" fmla="val -39609"/>
            <a:gd name="adj2" fmla="val -71285"/>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キャンプファイヤーや登山・ハイキング、野外炊飯の手伝いに参加されることが決まっている場合は記載をお願いします。当日参加される場合は、職員玄関からお入りいただき、事務室にお声掛けください。身分が分かるように名札を持参ください。</a:t>
          </a:r>
        </a:p>
      </xdr:txBody>
    </xdr:sp>
    <xdr:clientData/>
  </xdr:twoCellAnchor>
  <xdr:twoCellAnchor>
    <xdr:from>
      <xdr:col>54</xdr:col>
      <xdr:colOff>105604</xdr:colOff>
      <xdr:row>2</xdr:row>
      <xdr:rowOff>10353</xdr:rowOff>
    </xdr:from>
    <xdr:to>
      <xdr:col>76</xdr:col>
      <xdr:colOff>47625</xdr:colOff>
      <xdr:row>3</xdr:row>
      <xdr:rowOff>291548</xdr:rowOff>
    </xdr:to>
    <xdr:sp macro="" textlink="">
      <xdr:nvSpPr>
        <xdr:cNvPr id="2" name="四角形吹き出し 1">
          <a:extLst>
            <a:ext uri="{FF2B5EF4-FFF2-40B4-BE49-F238E27FC236}">
              <a16:creationId xmlns:a16="http://schemas.microsoft.com/office/drawing/2014/main" id="{A0274DBE-50D4-1A0F-92AF-002D851F77D0}"/>
            </a:ext>
          </a:extLst>
        </xdr:cNvPr>
        <xdr:cNvSpPr/>
      </xdr:nvSpPr>
      <xdr:spPr>
        <a:xfrm>
          <a:off x="9935404" y="419928"/>
          <a:ext cx="3923471" cy="338345"/>
        </a:xfrm>
        <a:prstGeom prst="wedgeRectCallout">
          <a:avLst>
            <a:gd name="adj1" fmla="val -57903"/>
            <a:gd name="adj2" fmla="val 9502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32288</xdr:colOff>
      <xdr:row>17</xdr:row>
      <xdr:rowOff>16144</xdr:rowOff>
    </xdr:from>
    <xdr:to>
      <xdr:col>69</xdr:col>
      <xdr:colOff>24216</xdr:colOff>
      <xdr:row>19</xdr:row>
      <xdr:rowOff>32289</xdr:rowOff>
    </xdr:to>
    <xdr:sp macro="" textlink="">
      <xdr:nvSpPr>
        <xdr:cNvPr id="2" name="四角形吹き出し 1">
          <a:extLst>
            <a:ext uri="{FF2B5EF4-FFF2-40B4-BE49-F238E27FC236}">
              <a16:creationId xmlns:a16="http://schemas.microsoft.com/office/drawing/2014/main" id="{5C028B55-237B-943F-4E62-401CBC778823}"/>
            </a:ext>
          </a:extLst>
        </xdr:cNvPr>
        <xdr:cNvSpPr/>
      </xdr:nvSpPr>
      <xdr:spPr>
        <a:xfrm>
          <a:off x="9815593" y="3212669"/>
          <a:ext cx="1856568" cy="661908"/>
        </a:xfrm>
        <a:prstGeom prst="wedgeRectCallout">
          <a:avLst>
            <a:gd name="adj1" fmla="val 49898"/>
            <a:gd name="adj2" fmla="val -10032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性別を入力すると自動で計算されます。</a:t>
          </a:r>
        </a:p>
      </xdr:txBody>
    </xdr:sp>
    <xdr:clientData/>
  </xdr:twoCellAnchor>
  <xdr:twoCellAnchor>
    <xdr:from>
      <xdr:col>53</xdr:col>
      <xdr:colOff>121080</xdr:colOff>
      <xdr:row>1</xdr:row>
      <xdr:rowOff>169512</xdr:rowOff>
    </xdr:from>
    <xdr:to>
      <xdr:col>76</xdr:col>
      <xdr:colOff>163125</xdr:colOff>
      <xdr:row>3</xdr:row>
      <xdr:rowOff>185658</xdr:rowOff>
    </xdr:to>
    <xdr:sp macro="" textlink="">
      <xdr:nvSpPr>
        <xdr:cNvPr id="3" name="四角形吹き出し 2">
          <a:extLst>
            <a:ext uri="{FF2B5EF4-FFF2-40B4-BE49-F238E27FC236}">
              <a16:creationId xmlns:a16="http://schemas.microsoft.com/office/drawing/2014/main" id="{55687B34-DE49-FDD4-3D62-81E50D3B1FFD}"/>
            </a:ext>
          </a:extLst>
        </xdr:cNvPr>
        <xdr:cNvSpPr/>
      </xdr:nvSpPr>
      <xdr:spPr>
        <a:xfrm>
          <a:off x="9056822" y="339025"/>
          <a:ext cx="3940837" cy="427819"/>
        </a:xfrm>
        <a:prstGeom prst="wedgeRectCallout">
          <a:avLst>
            <a:gd name="adj1" fmla="val -58426"/>
            <a:gd name="adj2" fmla="val 9472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twoCellAnchor>
    <xdr:from>
      <xdr:col>65</xdr:col>
      <xdr:colOff>152399</xdr:colOff>
      <xdr:row>7</xdr:row>
      <xdr:rowOff>64576</xdr:rowOff>
    </xdr:from>
    <xdr:to>
      <xdr:col>76</xdr:col>
      <xdr:colOff>144327</xdr:colOff>
      <xdr:row>14</xdr:row>
      <xdr:rowOff>137226</xdr:rowOff>
    </xdr:to>
    <xdr:sp macro="" textlink="">
      <xdr:nvSpPr>
        <xdr:cNvPr id="4" name="四角形吹き出し 1">
          <a:extLst>
            <a:ext uri="{FF2B5EF4-FFF2-40B4-BE49-F238E27FC236}">
              <a16:creationId xmlns:a16="http://schemas.microsoft.com/office/drawing/2014/main" id="{59E5D486-109D-C1C6-2E67-C42B60D04186}"/>
            </a:ext>
          </a:extLst>
        </xdr:cNvPr>
        <xdr:cNvSpPr/>
      </xdr:nvSpPr>
      <xdr:spPr>
        <a:xfrm>
          <a:off x="11122293" y="1614407"/>
          <a:ext cx="1856568" cy="1259238"/>
        </a:xfrm>
        <a:prstGeom prst="wedgeRectCallout">
          <a:avLst>
            <a:gd name="adj1" fmla="val -70102"/>
            <a:gd name="adj2" fmla="val 5058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クラスを入力してください。クラスが複数ある場合はシートをコピーしてご利用ください。</a:t>
          </a:r>
        </a:p>
      </xdr:txBody>
    </xdr:sp>
    <xdr:clientData/>
  </xdr:twoCellAnchor>
  <xdr:twoCellAnchor>
    <xdr:from>
      <xdr:col>51</xdr:col>
      <xdr:colOff>72646</xdr:colOff>
      <xdr:row>35</xdr:row>
      <xdr:rowOff>177584</xdr:rowOff>
    </xdr:from>
    <xdr:to>
      <xdr:col>68</xdr:col>
      <xdr:colOff>121081</xdr:colOff>
      <xdr:row>39</xdr:row>
      <xdr:rowOff>193729</xdr:rowOff>
    </xdr:to>
    <xdr:sp macro="" textlink="">
      <xdr:nvSpPr>
        <xdr:cNvPr id="5" name="四角形吹き出し 1">
          <a:extLst>
            <a:ext uri="{FF2B5EF4-FFF2-40B4-BE49-F238E27FC236}">
              <a16:creationId xmlns:a16="http://schemas.microsoft.com/office/drawing/2014/main" id="{375604B5-788F-7829-1C92-AF33B35F6571}"/>
            </a:ext>
          </a:extLst>
        </xdr:cNvPr>
        <xdr:cNvSpPr/>
      </xdr:nvSpPr>
      <xdr:spPr>
        <a:xfrm>
          <a:off x="8669362" y="9428135"/>
          <a:ext cx="2930151" cy="661908"/>
        </a:xfrm>
        <a:prstGeom prst="wedgeRectCallout">
          <a:avLst>
            <a:gd name="adj1" fmla="val -83627"/>
            <a:gd name="adj2" fmla="val 448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日帰りの児童生徒がいる場合は備考欄に明記してください。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62</xdr:col>
      <xdr:colOff>64576</xdr:colOff>
      <xdr:row>10</xdr:row>
      <xdr:rowOff>314807</xdr:rowOff>
    </xdr:from>
    <xdr:to>
      <xdr:col>76</xdr:col>
      <xdr:colOff>153370</xdr:colOff>
      <xdr:row>17</xdr:row>
      <xdr:rowOff>104936</xdr:rowOff>
    </xdr:to>
    <xdr:sp macro="" textlink="">
      <xdr:nvSpPr>
        <xdr:cNvPr id="3" name="四角形吹き出し 2">
          <a:extLst>
            <a:ext uri="{FF2B5EF4-FFF2-40B4-BE49-F238E27FC236}">
              <a16:creationId xmlns:a16="http://schemas.microsoft.com/office/drawing/2014/main" id="{51D89A6C-9078-0515-97CE-58B0EB9EC566}"/>
            </a:ext>
          </a:extLst>
        </xdr:cNvPr>
        <xdr:cNvSpPr/>
      </xdr:nvSpPr>
      <xdr:spPr>
        <a:xfrm>
          <a:off x="11147479" y="2865570"/>
          <a:ext cx="2574980" cy="1138158"/>
        </a:xfrm>
        <a:prstGeom prst="wedgeRectCallout">
          <a:avLst>
            <a:gd name="adj1" fmla="val -58069"/>
            <a:gd name="adj2" fmla="val 4150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700"/>
            </a:lnSpc>
          </a:pPr>
          <a:r>
            <a:rPr kumimoji="1" lang="ja-JP" altLang="en-US" sz="1050"/>
            <a:t>一般の方は「学年等」の記入は不要です。学生の場合は学年を示してください。未就学児は「未就学」と記入してください。</a:t>
          </a:r>
          <a:endParaRPr kumimoji="1" lang="en-US" altLang="ja-JP" sz="1050"/>
        </a:p>
      </xdr:txBody>
    </xdr:sp>
    <xdr:clientData/>
  </xdr:twoCellAnchor>
  <xdr:twoCellAnchor>
    <xdr:from>
      <xdr:col>54</xdr:col>
      <xdr:colOff>88792</xdr:colOff>
      <xdr:row>3</xdr:row>
      <xdr:rowOff>40360</xdr:rowOff>
    </xdr:from>
    <xdr:to>
      <xdr:col>76</xdr:col>
      <xdr:colOff>122765</xdr:colOff>
      <xdr:row>5</xdr:row>
      <xdr:rowOff>32288</xdr:rowOff>
    </xdr:to>
    <xdr:sp macro="" textlink="">
      <xdr:nvSpPr>
        <xdr:cNvPr id="4" name="四角形吹き出し 3">
          <a:extLst>
            <a:ext uri="{FF2B5EF4-FFF2-40B4-BE49-F238E27FC236}">
              <a16:creationId xmlns:a16="http://schemas.microsoft.com/office/drawing/2014/main" id="{9C94B942-95A0-2B6D-20F1-A587167787AF}"/>
            </a:ext>
          </a:extLst>
        </xdr:cNvPr>
        <xdr:cNvSpPr/>
      </xdr:nvSpPr>
      <xdr:spPr>
        <a:xfrm>
          <a:off x="9751017" y="339025"/>
          <a:ext cx="3940837" cy="363242"/>
        </a:xfrm>
        <a:prstGeom prst="wedgeRectCallout">
          <a:avLst>
            <a:gd name="adj1" fmla="val -58631"/>
            <a:gd name="adj2" fmla="val 725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twoCellAnchor>
    <xdr:from>
      <xdr:col>61</xdr:col>
      <xdr:colOff>72648</xdr:colOff>
      <xdr:row>19</xdr:row>
      <xdr:rowOff>121080</xdr:rowOff>
    </xdr:from>
    <xdr:to>
      <xdr:col>75</xdr:col>
      <xdr:colOff>132057</xdr:colOff>
      <xdr:row>24</xdr:row>
      <xdr:rowOff>123986</xdr:rowOff>
    </xdr:to>
    <xdr:sp macro="" textlink="">
      <xdr:nvSpPr>
        <xdr:cNvPr id="2" name="四角形吹き出し 3">
          <a:extLst>
            <a:ext uri="{FF2B5EF4-FFF2-40B4-BE49-F238E27FC236}">
              <a16:creationId xmlns:a16="http://schemas.microsoft.com/office/drawing/2014/main" id="{DD7EC93D-BD65-3ACB-BF30-F933FB940009}"/>
            </a:ext>
          </a:extLst>
        </xdr:cNvPr>
        <xdr:cNvSpPr/>
      </xdr:nvSpPr>
      <xdr:spPr>
        <a:xfrm>
          <a:off x="10977966" y="4399258"/>
          <a:ext cx="2545595" cy="689029"/>
        </a:xfrm>
        <a:prstGeom prst="wedgeRectCallout">
          <a:avLst>
            <a:gd name="adj1" fmla="val 36264"/>
            <a:gd name="adj2" fmla="val 708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全泊以外の場合、いつ宿泊するか分かるように記入してください。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28</xdr:row>
          <xdr:rowOff>19050</xdr:rowOff>
        </xdr:from>
        <xdr:to>
          <xdr:col>31</xdr:col>
          <xdr:colOff>66675</xdr:colOff>
          <xdr:row>28</xdr:row>
          <xdr:rowOff>238125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5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76200</xdr:colOff>
          <xdr:row>17</xdr:row>
          <xdr:rowOff>9525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5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0</xdr:rowOff>
        </xdr:from>
        <xdr:to>
          <xdr:col>4</xdr:col>
          <xdr:colOff>76200</xdr:colOff>
          <xdr:row>16</xdr:row>
          <xdr:rowOff>9525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5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0</xdr:rowOff>
        </xdr:from>
        <xdr:to>
          <xdr:col>15</xdr:col>
          <xdr:colOff>76200</xdr:colOff>
          <xdr:row>16</xdr:row>
          <xdr:rowOff>9525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5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xdr:row>
          <xdr:rowOff>0</xdr:rowOff>
        </xdr:from>
        <xdr:to>
          <xdr:col>10</xdr:col>
          <xdr:colOff>76200</xdr:colOff>
          <xdr:row>16</xdr:row>
          <xdr:rowOff>9525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5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9525</xdr:rowOff>
        </xdr:from>
        <xdr:to>
          <xdr:col>12</xdr:col>
          <xdr:colOff>76200</xdr:colOff>
          <xdr:row>17</xdr:row>
          <xdr:rowOff>9525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5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9525</xdr:rowOff>
        </xdr:from>
        <xdr:to>
          <xdr:col>20</xdr:col>
          <xdr:colOff>76200</xdr:colOff>
          <xdr:row>17</xdr:row>
          <xdr:rowOff>9525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5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0</xdr:rowOff>
        </xdr:from>
        <xdr:to>
          <xdr:col>20</xdr:col>
          <xdr:colOff>76200</xdr:colOff>
          <xdr:row>16</xdr:row>
          <xdr:rowOff>9525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5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0</xdr:rowOff>
        </xdr:from>
        <xdr:to>
          <xdr:col>24</xdr:col>
          <xdr:colOff>76200</xdr:colOff>
          <xdr:row>16</xdr:row>
          <xdr:rowOff>9525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5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0</xdr:rowOff>
        </xdr:from>
        <xdr:to>
          <xdr:col>31</xdr:col>
          <xdr:colOff>66675</xdr:colOff>
          <xdr:row>16</xdr:row>
          <xdr:rowOff>9525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5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16</xdr:row>
          <xdr:rowOff>9525</xdr:rowOff>
        </xdr:from>
        <xdr:to>
          <xdr:col>26</xdr:col>
          <xdr:colOff>76200</xdr:colOff>
          <xdr:row>17</xdr:row>
          <xdr:rowOff>9525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5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17</xdr:row>
          <xdr:rowOff>9525</xdr:rowOff>
        </xdr:from>
        <xdr:to>
          <xdr:col>12</xdr:col>
          <xdr:colOff>76200</xdr:colOff>
          <xdr:row>18</xdr:row>
          <xdr:rowOff>9525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5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4</xdr:col>
          <xdr:colOff>76200</xdr:colOff>
          <xdr:row>18</xdr:row>
          <xdr:rowOff>9525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5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xdr:row>
          <xdr:rowOff>0</xdr:rowOff>
        </xdr:from>
        <xdr:to>
          <xdr:col>1</xdr:col>
          <xdr:colOff>85725</xdr:colOff>
          <xdr:row>14</xdr:row>
          <xdr:rowOff>9525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5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9525</xdr:rowOff>
        </xdr:from>
        <xdr:to>
          <xdr:col>11</xdr:col>
          <xdr:colOff>66675</xdr:colOff>
          <xdr:row>15</xdr:row>
          <xdr:rowOff>9525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500-00001F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xdr:row>
          <xdr:rowOff>9525</xdr:rowOff>
        </xdr:from>
        <xdr:to>
          <xdr:col>17</xdr:col>
          <xdr:colOff>76200</xdr:colOff>
          <xdr:row>15</xdr:row>
          <xdr:rowOff>9525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5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18</xdr:row>
          <xdr:rowOff>9525</xdr:rowOff>
        </xdr:from>
        <xdr:to>
          <xdr:col>20</xdr:col>
          <xdr:colOff>76200</xdr:colOff>
          <xdr:row>19</xdr:row>
          <xdr:rowOff>9525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5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18</xdr:row>
          <xdr:rowOff>9525</xdr:rowOff>
        </xdr:from>
        <xdr:to>
          <xdr:col>26</xdr:col>
          <xdr:colOff>85725</xdr:colOff>
          <xdr:row>19</xdr:row>
          <xdr:rowOff>9525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5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18</xdr:row>
          <xdr:rowOff>9525</xdr:rowOff>
        </xdr:from>
        <xdr:to>
          <xdr:col>32</xdr:col>
          <xdr:colOff>76200</xdr:colOff>
          <xdr:row>19</xdr:row>
          <xdr:rowOff>9525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5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18</xdr:row>
          <xdr:rowOff>9525</xdr:rowOff>
        </xdr:from>
        <xdr:to>
          <xdr:col>40</xdr:col>
          <xdr:colOff>76200</xdr:colOff>
          <xdr:row>19</xdr:row>
          <xdr:rowOff>9525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5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4</xdr:col>
          <xdr:colOff>76200</xdr:colOff>
          <xdr:row>20</xdr:row>
          <xdr:rowOff>19050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5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xdr:row>
          <xdr:rowOff>9525</xdr:rowOff>
        </xdr:from>
        <xdr:to>
          <xdr:col>20</xdr:col>
          <xdr:colOff>76200</xdr:colOff>
          <xdr:row>20</xdr:row>
          <xdr:rowOff>19050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5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0</xdr:rowOff>
        </xdr:from>
        <xdr:to>
          <xdr:col>1</xdr:col>
          <xdr:colOff>85725</xdr:colOff>
          <xdr:row>23</xdr:row>
          <xdr:rowOff>9525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5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247650</xdr:rowOff>
        </xdr:from>
        <xdr:to>
          <xdr:col>4</xdr:col>
          <xdr:colOff>76200</xdr:colOff>
          <xdr:row>24</xdr:row>
          <xdr:rowOff>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5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0</xdr:rowOff>
        </xdr:from>
        <xdr:to>
          <xdr:col>4</xdr:col>
          <xdr:colOff>76200</xdr:colOff>
          <xdr:row>25</xdr:row>
          <xdr:rowOff>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5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19050</xdr:rowOff>
        </xdr:from>
        <xdr:to>
          <xdr:col>4</xdr:col>
          <xdr:colOff>76200</xdr:colOff>
          <xdr:row>26</xdr:row>
          <xdr:rowOff>19050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5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85725</xdr:colOff>
          <xdr:row>29</xdr:row>
          <xdr:rowOff>9525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5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0</xdr:rowOff>
        </xdr:from>
        <xdr:to>
          <xdr:col>4</xdr:col>
          <xdr:colOff>76200</xdr:colOff>
          <xdr:row>30</xdr:row>
          <xdr:rowOff>9525</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5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247650</xdr:rowOff>
        </xdr:from>
        <xdr:to>
          <xdr:col>4</xdr:col>
          <xdr:colOff>76200</xdr:colOff>
          <xdr:row>31</xdr:row>
          <xdr:rowOff>9525</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5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247650</xdr:rowOff>
        </xdr:from>
        <xdr:to>
          <xdr:col>4</xdr:col>
          <xdr:colOff>76200</xdr:colOff>
          <xdr:row>32</xdr:row>
          <xdr:rowOff>9525</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5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247650</xdr:rowOff>
        </xdr:from>
        <xdr:to>
          <xdr:col>8</xdr:col>
          <xdr:colOff>76200</xdr:colOff>
          <xdr:row>24</xdr:row>
          <xdr:rowOff>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5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8</xdr:col>
          <xdr:colOff>76200</xdr:colOff>
          <xdr:row>26</xdr:row>
          <xdr:rowOff>19050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5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0</xdr:rowOff>
        </xdr:from>
        <xdr:to>
          <xdr:col>8</xdr:col>
          <xdr:colOff>76200</xdr:colOff>
          <xdr:row>25</xdr:row>
          <xdr:rowOff>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5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247650</xdr:rowOff>
        </xdr:from>
        <xdr:to>
          <xdr:col>12</xdr:col>
          <xdr:colOff>76200</xdr:colOff>
          <xdr:row>24</xdr:row>
          <xdr:rowOff>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5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247650</xdr:rowOff>
        </xdr:from>
        <xdr:to>
          <xdr:col>16</xdr:col>
          <xdr:colOff>76200</xdr:colOff>
          <xdr:row>24</xdr:row>
          <xdr:rowOff>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5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0</xdr:rowOff>
        </xdr:from>
        <xdr:to>
          <xdr:col>17</xdr:col>
          <xdr:colOff>76200</xdr:colOff>
          <xdr:row>25</xdr:row>
          <xdr:rowOff>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5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19050</xdr:rowOff>
        </xdr:from>
        <xdr:to>
          <xdr:col>17</xdr:col>
          <xdr:colOff>76200</xdr:colOff>
          <xdr:row>26</xdr:row>
          <xdr:rowOff>19050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5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0</xdr:rowOff>
        </xdr:from>
        <xdr:to>
          <xdr:col>8</xdr:col>
          <xdr:colOff>76200</xdr:colOff>
          <xdr:row>30</xdr:row>
          <xdr:rowOff>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5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9525</xdr:rowOff>
        </xdr:from>
        <xdr:to>
          <xdr:col>8</xdr:col>
          <xdr:colOff>76200</xdr:colOff>
          <xdr:row>31</xdr:row>
          <xdr:rowOff>9525</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5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247650</xdr:rowOff>
        </xdr:from>
        <xdr:to>
          <xdr:col>8</xdr:col>
          <xdr:colOff>76200</xdr:colOff>
          <xdr:row>32</xdr:row>
          <xdr:rowOff>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5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238125</xdr:rowOff>
        </xdr:from>
        <xdr:to>
          <xdr:col>4</xdr:col>
          <xdr:colOff>76200</xdr:colOff>
          <xdr:row>32</xdr:row>
          <xdr:rowOff>238125</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5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238125</xdr:rowOff>
        </xdr:from>
        <xdr:to>
          <xdr:col>8</xdr:col>
          <xdr:colOff>76200</xdr:colOff>
          <xdr:row>32</xdr:row>
          <xdr:rowOff>238125</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5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30</xdr:row>
          <xdr:rowOff>9525</xdr:rowOff>
        </xdr:from>
        <xdr:to>
          <xdr:col>17</xdr:col>
          <xdr:colOff>76200</xdr:colOff>
          <xdr:row>31</xdr:row>
          <xdr:rowOff>9525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5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xdr:row>
          <xdr:rowOff>9525</xdr:rowOff>
        </xdr:from>
        <xdr:to>
          <xdr:col>17</xdr:col>
          <xdr:colOff>76200</xdr:colOff>
          <xdr:row>32</xdr:row>
          <xdr:rowOff>9525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5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29</xdr:row>
          <xdr:rowOff>0</xdr:rowOff>
        </xdr:from>
        <xdr:to>
          <xdr:col>13</xdr:col>
          <xdr:colOff>76200</xdr:colOff>
          <xdr:row>30</xdr:row>
          <xdr:rowOff>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5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0</xdr:rowOff>
        </xdr:from>
        <xdr:to>
          <xdr:col>1</xdr:col>
          <xdr:colOff>85725</xdr:colOff>
          <xdr:row>36</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5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0</xdr:rowOff>
        </xdr:from>
        <xdr:to>
          <xdr:col>10</xdr:col>
          <xdr:colOff>76200</xdr:colOff>
          <xdr:row>36</xdr:row>
          <xdr:rowOff>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5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9525</xdr:rowOff>
        </xdr:from>
        <xdr:to>
          <xdr:col>4</xdr:col>
          <xdr:colOff>76200</xdr:colOff>
          <xdr:row>37</xdr:row>
          <xdr:rowOff>9525</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5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9525</xdr:rowOff>
        </xdr:from>
        <xdr:to>
          <xdr:col>14</xdr:col>
          <xdr:colOff>66675</xdr:colOff>
          <xdr:row>37</xdr:row>
          <xdr:rowOff>9525</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5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9525</xdr:rowOff>
        </xdr:from>
        <xdr:to>
          <xdr:col>9</xdr:col>
          <xdr:colOff>66675</xdr:colOff>
          <xdr:row>37</xdr:row>
          <xdr:rowOff>9525</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5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xdr:row>
          <xdr:rowOff>9525</xdr:rowOff>
        </xdr:from>
        <xdr:to>
          <xdr:col>27</xdr:col>
          <xdr:colOff>76200</xdr:colOff>
          <xdr:row>38</xdr:row>
          <xdr:rowOff>228600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5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19050</xdr:rowOff>
        </xdr:from>
        <xdr:to>
          <xdr:col>4</xdr:col>
          <xdr:colOff>76200</xdr:colOff>
          <xdr:row>41</xdr:row>
          <xdr:rowOff>19050</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5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247650</xdr:rowOff>
        </xdr:from>
        <xdr:to>
          <xdr:col>4</xdr:col>
          <xdr:colOff>76200</xdr:colOff>
          <xdr:row>40</xdr:row>
          <xdr:rowOff>0</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5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247650</xdr:rowOff>
        </xdr:from>
        <xdr:to>
          <xdr:col>17</xdr:col>
          <xdr:colOff>76200</xdr:colOff>
          <xdr:row>40</xdr:row>
          <xdr:rowOff>0</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5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16</xdr:col>
          <xdr:colOff>76200</xdr:colOff>
          <xdr:row>41</xdr:row>
          <xdr:rowOff>19050</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5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xdr:row>
          <xdr:rowOff>247650</xdr:rowOff>
        </xdr:from>
        <xdr:to>
          <xdr:col>27</xdr:col>
          <xdr:colOff>76200</xdr:colOff>
          <xdr:row>40</xdr:row>
          <xdr:rowOff>0</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5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xdr:row>
          <xdr:rowOff>142875</xdr:rowOff>
        </xdr:from>
        <xdr:to>
          <xdr:col>1</xdr:col>
          <xdr:colOff>85725</xdr:colOff>
          <xdr:row>39</xdr:row>
          <xdr:rowOff>0</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5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xdr:row>
          <xdr:rowOff>0</xdr:rowOff>
        </xdr:from>
        <xdr:to>
          <xdr:col>27</xdr:col>
          <xdr:colOff>76200</xdr:colOff>
          <xdr:row>42</xdr:row>
          <xdr:rowOff>228600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5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247650</xdr:rowOff>
        </xdr:from>
        <xdr:to>
          <xdr:col>4</xdr:col>
          <xdr:colOff>76200</xdr:colOff>
          <xdr:row>45</xdr:row>
          <xdr:rowOff>0</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5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0</xdr:rowOff>
        </xdr:from>
        <xdr:to>
          <xdr:col>4</xdr:col>
          <xdr:colOff>76200</xdr:colOff>
          <xdr:row>44</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5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43</xdr:row>
          <xdr:rowOff>0</xdr:rowOff>
        </xdr:from>
        <xdr:to>
          <xdr:col>17</xdr:col>
          <xdr:colOff>76200</xdr:colOff>
          <xdr:row>44</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5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43</xdr:row>
          <xdr:rowOff>247650</xdr:rowOff>
        </xdr:from>
        <xdr:to>
          <xdr:col>16</xdr:col>
          <xdr:colOff>76200</xdr:colOff>
          <xdr:row>45</xdr:row>
          <xdr:rowOff>0</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5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43</xdr:row>
          <xdr:rowOff>0</xdr:rowOff>
        </xdr:from>
        <xdr:to>
          <xdr:col>27</xdr:col>
          <xdr:colOff>76200</xdr:colOff>
          <xdr:row>44</xdr:row>
          <xdr:rowOff>9525</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5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41</xdr:row>
          <xdr:rowOff>142875</xdr:rowOff>
        </xdr:from>
        <xdr:to>
          <xdr:col>1</xdr:col>
          <xdr:colOff>85725</xdr:colOff>
          <xdr:row>43</xdr:row>
          <xdr:rowOff>0</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5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45</xdr:row>
          <xdr:rowOff>152400</xdr:rowOff>
        </xdr:from>
        <xdr:to>
          <xdr:col>27</xdr:col>
          <xdr:colOff>76200</xdr:colOff>
          <xdr:row>46</xdr:row>
          <xdr:rowOff>228600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5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9525</xdr:rowOff>
        </xdr:from>
        <xdr:to>
          <xdr:col>4</xdr:col>
          <xdr:colOff>76200</xdr:colOff>
          <xdr:row>47</xdr:row>
          <xdr:rowOff>228600</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5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48</xdr:row>
          <xdr:rowOff>9525</xdr:rowOff>
        </xdr:from>
        <xdr:to>
          <xdr:col>4</xdr:col>
          <xdr:colOff>76200</xdr:colOff>
          <xdr:row>48</xdr:row>
          <xdr:rowOff>228600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5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9525</xdr:rowOff>
        </xdr:from>
        <xdr:to>
          <xdr:col>13</xdr:col>
          <xdr:colOff>76200</xdr:colOff>
          <xdr:row>47</xdr:row>
          <xdr:rowOff>228600</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5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47</xdr:row>
          <xdr:rowOff>9525</xdr:rowOff>
        </xdr:from>
        <xdr:to>
          <xdr:col>19</xdr:col>
          <xdr:colOff>66675</xdr:colOff>
          <xdr:row>47</xdr:row>
          <xdr:rowOff>228600</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5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9525</xdr:rowOff>
        </xdr:from>
        <xdr:to>
          <xdr:col>15</xdr:col>
          <xdr:colOff>66675</xdr:colOff>
          <xdr:row>48</xdr:row>
          <xdr:rowOff>228600</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5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9525</xdr:rowOff>
        </xdr:from>
        <xdr:to>
          <xdr:col>9</xdr:col>
          <xdr:colOff>76200</xdr:colOff>
          <xdr:row>48</xdr:row>
          <xdr:rowOff>228600</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5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48</xdr:row>
          <xdr:rowOff>9525</xdr:rowOff>
        </xdr:from>
        <xdr:to>
          <xdr:col>22</xdr:col>
          <xdr:colOff>66675</xdr:colOff>
          <xdr:row>48</xdr:row>
          <xdr:rowOff>228600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5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47</xdr:row>
          <xdr:rowOff>9525</xdr:rowOff>
        </xdr:from>
        <xdr:to>
          <xdr:col>35</xdr:col>
          <xdr:colOff>76200</xdr:colOff>
          <xdr:row>47</xdr:row>
          <xdr:rowOff>228600</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5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50</xdr:row>
          <xdr:rowOff>9525</xdr:rowOff>
        </xdr:from>
        <xdr:to>
          <xdr:col>27</xdr:col>
          <xdr:colOff>76200</xdr:colOff>
          <xdr:row>50</xdr:row>
          <xdr:rowOff>238125</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5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9525</xdr:rowOff>
        </xdr:from>
        <xdr:to>
          <xdr:col>4</xdr:col>
          <xdr:colOff>76200</xdr:colOff>
          <xdr:row>51</xdr:row>
          <xdr:rowOff>238125</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5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19050</xdr:rowOff>
        </xdr:from>
        <xdr:to>
          <xdr:col>4</xdr:col>
          <xdr:colOff>76200</xdr:colOff>
          <xdr:row>53</xdr:row>
          <xdr:rowOff>0</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5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51</xdr:row>
          <xdr:rowOff>9525</xdr:rowOff>
        </xdr:from>
        <xdr:to>
          <xdr:col>13</xdr:col>
          <xdr:colOff>76200</xdr:colOff>
          <xdr:row>51</xdr:row>
          <xdr:rowOff>238125</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5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51</xdr:row>
          <xdr:rowOff>9525</xdr:rowOff>
        </xdr:from>
        <xdr:to>
          <xdr:col>19</xdr:col>
          <xdr:colOff>66675</xdr:colOff>
          <xdr:row>51</xdr:row>
          <xdr:rowOff>238125</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5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xdr:rowOff>
        </xdr:from>
        <xdr:to>
          <xdr:col>15</xdr:col>
          <xdr:colOff>66675</xdr:colOff>
          <xdr:row>53</xdr:row>
          <xdr:rowOff>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5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19050</xdr:rowOff>
        </xdr:from>
        <xdr:to>
          <xdr:col>9</xdr:col>
          <xdr:colOff>76200</xdr:colOff>
          <xdr:row>53</xdr:row>
          <xdr:rowOff>0</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5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52</xdr:row>
          <xdr:rowOff>19050</xdr:rowOff>
        </xdr:from>
        <xdr:to>
          <xdr:col>22</xdr:col>
          <xdr:colOff>66675</xdr:colOff>
          <xdr:row>53</xdr:row>
          <xdr:rowOff>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5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51</xdr:row>
          <xdr:rowOff>9525</xdr:rowOff>
        </xdr:from>
        <xdr:to>
          <xdr:col>35</xdr:col>
          <xdr:colOff>76200</xdr:colOff>
          <xdr:row>51</xdr:row>
          <xdr:rowOff>238125</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5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142875</xdr:rowOff>
        </xdr:from>
        <xdr:to>
          <xdr:col>1</xdr:col>
          <xdr:colOff>85725</xdr:colOff>
          <xdr:row>46</xdr:row>
          <xdr:rowOff>238125</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5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50</xdr:row>
          <xdr:rowOff>0</xdr:rowOff>
        </xdr:from>
        <xdr:to>
          <xdr:col>1</xdr:col>
          <xdr:colOff>85725</xdr:colOff>
          <xdr:row>51</xdr:row>
          <xdr:rowOff>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5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47</xdr:row>
          <xdr:rowOff>9525</xdr:rowOff>
        </xdr:from>
        <xdr:to>
          <xdr:col>25</xdr:col>
          <xdr:colOff>76200</xdr:colOff>
          <xdr:row>47</xdr:row>
          <xdr:rowOff>228600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5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51</xdr:row>
          <xdr:rowOff>28575</xdr:rowOff>
        </xdr:from>
        <xdr:to>
          <xdr:col>25</xdr:col>
          <xdr:colOff>76200</xdr:colOff>
          <xdr:row>52</xdr:row>
          <xdr:rowOff>9525</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5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54</xdr:row>
          <xdr:rowOff>0</xdr:rowOff>
        </xdr:from>
        <xdr:to>
          <xdr:col>1</xdr:col>
          <xdr:colOff>85725</xdr:colOff>
          <xdr:row>55</xdr:row>
          <xdr:rowOff>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5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0</xdr:rowOff>
        </xdr:from>
        <xdr:to>
          <xdr:col>11</xdr:col>
          <xdr:colOff>66675</xdr:colOff>
          <xdr:row>55</xdr:row>
          <xdr:rowOff>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5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32</xdr:row>
          <xdr:rowOff>9525</xdr:rowOff>
        </xdr:from>
        <xdr:to>
          <xdr:col>20</xdr:col>
          <xdr:colOff>76200</xdr:colOff>
          <xdr:row>33</xdr:row>
          <xdr:rowOff>9525</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5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28</xdr:row>
          <xdr:rowOff>19050</xdr:rowOff>
        </xdr:from>
        <xdr:to>
          <xdr:col>76</xdr:col>
          <xdr:colOff>66675</xdr:colOff>
          <xdr:row>28</xdr:row>
          <xdr:rowOff>238125</xdr:rowOff>
        </xdr:to>
        <xdr:sp macro="" textlink="">
          <xdr:nvSpPr>
            <xdr:cNvPr id="24924" name="Check Box 348" hidden="1">
              <a:extLst>
                <a:ext uri="{63B3BB69-23CF-44E3-9099-C40C66FF867C}">
                  <a14:compatExt spid="_x0000_s24924"/>
                </a:ext>
                <a:ext uri="{FF2B5EF4-FFF2-40B4-BE49-F238E27FC236}">
                  <a16:creationId xmlns:a16="http://schemas.microsoft.com/office/drawing/2014/main" id="{00000000-0008-0000-0500-00005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16</xdr:row>
          <xdr:rowOff>9525</xdr:rowOff>
        </xdr:from>
        <xdr:to>
          <xdr:col>49</xdr:col>
          <xdr:colOff>76200</xdr:colOff>
          <xdr:row>17</xdr:row>
          <xdr:rowOff>9525</xdr:rowOff>
        </xdr:to>
        <xdr:sp macro="" textlink="">
          <xdr:nvSpPr>
            <xdr:cNvPr id="24925" name="Check Box 349" hidden="1">
              <a:extLst>
                <a:ext uri="{63B3BB69-23CF-44E3-9099-C40C66FF867C}">
                  <a14:compatExt spid="_x0000_s24925"/>
                </a:ext>
                <a:ext uri="{FF2B5EF4-FFF2-40B4-BE49-F238E27FC236}">
                  <a16:creationId xmlns:a16="http://schemas.microsoft.com/office/drawing/2014/main" id="{00000000-0008-0000-0500-00005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15</xdr:row>
          <xdr:rowOff>0</xdr:rowOff>
        </xdr:from>
        <xdr:to>
          <xdr:col>49</xdr:col>
          <xdr:colOff>76200</xdr:colOff>
          <xdr:row>16</xdr:row>
          <xdr:rowOff>9525</xdr:rowOff>
        </xdr:to>
        <xdr:sp macro="" textlink="">
          <xdr:nvSpPr>
            <xdr:cNvPr id="24926" name="Check Box 350" hidden="1">
              <a:extLst>
                <a:ext uri="{63B3BB69-23CF-44E3-9099-C40C66FF867C}">
                  <a14:compatExt spid="_x0000_s24926"/>
                </a:ext>
                <a:ext uri="{FF2B5EF4-FFF2-40B4-BE49-F238E27FC236}">
                  <a16:creationId xmlns:a16="http://schemas.microsoft.com/office/drawing/2014/main" id="{00000000-0008-0000-0500-00005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9525</xdr:colOff>
          <xdr:row>15</xdr:row>
          <xdr:rowOff>0</xdr:rowOff>
        </xdr:from>
        <xdr:to>
          <xdr:col>60</xdr:col>
          <xdr:colOff>76200</xdr:colOff>
          <xdr:row>16</xdr:row>
          <xdr:rowOff>9525</xdr:rowOff>
        </xdr:to>
        <xdr:sp macro="" textlink="">
          <xdr:nvSpPr>
            <xdr:cNvPr id="24927" name="Check Box 351" hidden="1">
              <a:extLst>
                <a:ext uri="{63B3BB69-23CF-44E3-9099-C40C66FF867C}">
                  <a14:compatExt spid="_x0000_s24927"/>
                </a:ext>
                <a:ext uri="{FF2B5EF4-FFF2-40B4-BE49-F238E27FC236}">
                  <a16:creationId xmlns:a16="http://schemas.microsoft.com/office/drawing/2014/main" id="{00000000-0008-0000-0500-00005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15</xdr:row>
          <xdr:rowOff>0</xdr:rowOff>
        </xdr:from>
        <xdr:to>
          <xdr:col>55</xdr:col>
          <xdr:colOff>76200</xdr:colOff>
          <xdr:row>16</xdr:row>
          <xdr:rowOff>9525</xdr:rowOff>
        </xdr:to>
        <xdr:sp macro="" textlink="">
          <xdr:nvSpPr>
            <xdr:cNvPr id="24928" name="Check Box 352" hidden="1">
              <a:extLst>
                <a:ext uri="{63B3BB69-23CF-44E3-9099-C40C66FF867C}">
                  <a14:compatExt spid="_x0000_s24928"/>
                </a:ext>
                <a:ext uri="{FF2B5EF4-FFF2-40B4-BE49-F238E27FC236}">
                  <a16:creationId xmlns:a16="http://schemas.microsoft.com/office/drawing/2014/main" id="{00000000-0008-0000-0500-00006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16</xdr:row>
          <xdr:rowOff>9525</xdr:rowOff>
        </xdr:from>
        <xdr:to>
          <xdr:col>57</xdr:col>
          <xdr:colOff>76200</xdr:colOff>
          <xdr:row>17</xdr:row>
          <xdr:rowOff>9525</xdr:rowOff>
        </xdr:to>
        <xdr:sp macro="" textlink="">
          <xdr:nvSpPr>
            <xdr:cNvPr id="24929" name="Check Box 353" hidden="1">
              <a:extLst>
                <a:ext uri="{63B3BB69-23CF-44E3-9099-C40C66FF867C}">
                  <a14:compatExt spid="_x0000_s24929"/>
                </a:ext>
                <a:ext uri="{FF2B5EF4-FFF2-40B4-BE49-F238E27FC236}">
                  <a16:creationId xmlns:a16="http://schemas.microsoft.com/office/drawing/2014/main" id="{00000000-0008-0000-0500-00006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xdr:colOff>
          <xdr:row>16</xdr:row>
          <xdr:rowOff>9525</xdr:rowOff>
        </xdr:from>
        <xdr:to>
          <xdr:col>65</xdr:col>
          <xdr:colOff>76200</xdr:colOff>
          <xdr:row>17</xdr:row>
          <xdr:rowOff>9525</xdr:rowOff>
        </xdr:to>
        <xdr:sp macro="" textlink="">
          <xdr:nvSpPr>
            <xdr:cNvPr id="24930" name="Check Box 354" hidden="1">
              <a:extLst>
                <a:ext uri="{63B3BB69-23CF-44E3-9099-C40C66FF867C}">
                  <a14:compatExt spid="_x0000_s24930"/>
                </a:ext>
                <a:ext uri="{FF2B5EF4-FFF2-40B4-BE49-F238E27FC236}">
                  <a16:creationId xmlns:a16="http://schemas.microsoft.com/office/drawing/2014/main" id="{00000000-0008-0000-0500-00006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xdr:colOff>
          <xdr:row>15</xdr:row>
          <xdr:rowOff>0</xdr:rowOff>
        </xdr:from>
        <xdr:to>
          <xdr:col>65</xdr:col>
          <xdr:colOff>76200</xdr:colOff>
          <xdr:row>16</xdr:row>
          <xdr:rowOff>9525</xdr:rowOff>
        </xdr:to>
        <xdr:sp macro="" textlink="">
          <xdr:nvSpPr>
            <xdr:cNvPr id="24931" name="Check Box 355" hidden="1">
              <a:extLst>
                <a:ext uri="{63B3BB69-23CF-44E3-9099-C40C66FF867C}">
                  <a14:compatExt spid="_x0000_s24931"/>
                </a:ext>
                <a:ext uri="{FF2B5EF4-FFF2-40B4-BE49-F238E27FC236}">
                  <a16:creationId xmlns:a16="http://schemas.microsoft.com/office/drawing/2014/main" id="{00000000-0008-0000-0500-00006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9525</xdr:colOff>
          <xdr:row>15</xdr:row>
          <xdr:rowOff>0</xdr:rowOff>
        </xdr:from>
        <xdr:to>
          <xdr:col>69</xdr:col>
          <xdr:colOff>76200</xdr:colOff>
          <xdr:row>16</xdr:row>
          <xdr:rowOff>9525</xdr:rowOff>
        </xdr:to>
        <xdr:sp macro="" textlink="">
          <xdr:nvSpPr>
            <xdr:cNvPr id="24932" name="Check Box 356" hidden="1">
              <a:extLst>
                <a:ext uri="{63B3BB69-23CF-44E3-9099-C40C66FF867C}">
                  <a14:compatExt spid="_x0000_s24932"/>
                </a:ext>
                <a:ext uri="{FF2B5EF4-FFF2-40B4-BE49-F238E27FC236}">
                  <a16:creationId xmlns:a16="http://schemas.microsoft.com/office/drawing/2014/main" id="{00000000-0008-0000-0500-00006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0</xdr:colOff>
          <xdr:row>15</xdr:row>
          <xdr:rowOff>0</xdr:rowOff>
        </xdr:from>
        <xdr:to>
          <xdr:col>76</xdr:col>
          <xdr:colOff>66675</xdr:colOff>
          <xdr:row>16</xdr:row>
          <xdr:rowOff>9525</xdr:rowOff>
        </xdr:to>
        <xdr:sp macro="" textlink="">
          <xdr:nvSpPr>
            <xdr:cNvPr id="24933" name="Check Box 357" hidden="1">
              <a:extLst>
                <a:ext uri="{63B3BB69-23CF-44E3-9099-C40C66FF867C}">
                  <a14:compatExt spid="_x0000_s24933"/>
                </a:ext>
                <a:ext uri="{FF2B5EF4-FFF2-40B4-BE49-F238E27FC236}">
                  <a16:creationId xmlns:a16="http://schemas.microsoft.com/office/drawing/2014/main" id="{00000000-0008-0000-0500-00006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9525</xdr:colOff>
          <xdr:row>16</xdr:row>
          <xdr:rowOff>9525</xdr:rowOff>
        </xdr:from>
        <xdr:to>
          <xdr:col>71</xdr:col>
          <xdr:colOff>76200</xdr:colOff>
          <xdr:row>17</xdr:row>
          <xdr:rowOff>9525</xdr:rowOff>
        </xdr:to>
        <xdr:sp macro="" textlink="">
          <xdr:nvSpPr>
            <xdr:cNvPr id="24934" name="Check Box 358" hidden="1">
              <a:extLst>
                <a:ext uri="{63B3BB69-23CF-44E3-9099-C40C66FF867C}">
                  <a14:compatExt spid="_x0000_s24934"/>
                </a:ext>
                <a:ext uri="{FF2B5EF4-FFF2-40B4-BE49-F238E27FC236}">
                  <a16:creationId xmlns:a16="http://schemas.microsoft.com/office/drawing/2014/main" id="{00000000-0008-0000-0500-00006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17</xdr:row>
          <xdr:rowOff>9525</xdr:rowOff>
        </xdr:from>
        <xdr:to>
          <xdr:col>57</xdr:col>
          <xdr:colOff>76200</xdr:colOff>
          <xdr:row>18</xdr:row>
          <xdr:rowOff>9525</xdr:rowOff>
        </xdr:to>
        <xdr:sp macro="" textlink="">
          <xdr:nvSpPr>
            <xdr:cNvPr id="24935" name="Check Box 359" hidden="1">
              <a:extLst>
                <a:ext uri="{63B3BB69-23CF-44E3-9099-C40C66FF867C}">
                  <a14:compatExt spid="_x0000_s24935"/>
                </a:ext>
                <a:ext uri="{FF2B5EF4-FFF2-40B4-BE49-F238E27FC236}">
                  <a16:creationId xmlns:a16="http://schemas.microsoft.com/office/drawing/2014/main" id="{00000000-0008-0000-0500-00006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17</xdr:row>
          <xdr:rowOff>9525</xdr:rowOff>
        </xdr:from>
        <xdr:to>
          <xdr:col>49</xdr:col>
          <xdr:colOff>76200</xdr:colOff>
          <xdr:row>18</xdr:row>
          <xdr:rowOff>9525</xdr:rowOff>
        </xdr:to>
        <xdr:sp macro="" textlink="">
          <xdr:nvSpPr>
            <xdr:cNvPr id="24936" name="Check Box 360" hidden="1">
              <a:extLst>
                <a:ext uri="{63B3BB69-23CF-44E3-9099-C40C66FF867C}">
                  <a14:compatExt spid="_x0000_s24936"/>
                </a:ext>
                <a:ext uri="{FF2B5EF4-FFF2-40B4-BE49-F238E27FC236}">
                  <a16:creationId xmlns:a16="http://schemas.microsoft.com/office/drawing/2014/main" id="{00000000-0008-0000-0500-00006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13</xdr:row>
          <xdr:rowOff>0</xdr:rowOff>
        </xdr:from>
        <xdr:to>
          <xdr:col>46</xdr:col>
          <xdr:colOff>85725</xdr:colOff>
          <xdr:row>14</xdr:row>
          <xdr:rowOff>9525</xdr:rowOff>
        </xdr:to>
        <xdr:sp macro="" textlink="">
          <xdr:nvSpPr>
            <xdr:cNvPr id="24937" name="Check Box 361" hidden="1">
              <a:extLst>
                <a:ext uri="{63B3BB69-23CF-44E3-9099-C40C66FF867C}">
                  <a14:compatExt spid="_x0000_s24937"/>
                </a:ext>
                <a:ext uri="{FF2B5EF4-FFF2-40B4-BE49-F238E27FC236}">
                  <a16:creationId xmlns:a16="http://schemas.microsoft.com/office/drawing/2014/main" id="{00000000-0008-0000-0500-00006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14</xdr:row>
          <xdr:rowOff>9525</xdr:rowOff>
        </xdr:from>
        <xdr:to>
          <xdr:col>56</xdr:col>
          <xdr:colOff>66675</xdr:colOff>
          <xdr:row>15</xdr:row>
          <xdr:rowOff>9525</xdr:rowOff>
        </xdr:to>
        <xdr:sp macro="" textlink="">
          <xdr:nvSpPr>
            <xdr:cNvPr id="24938" name="Check Box 362" hidden="1">
              <a:extLst>
                <a:ext uri="{63B3BB69-23CF-44E3-9099-C40C66FF867C}">
                  <a14:compatExt spid="_x0000_s24938"/>
                </a:ext>
                <a:ext uri="{FF2B5EF4-FFF2-40B4-BE49-F238E27FC236}">
                  <a16:creationId xmlns:a16="http://schemas.microsoft.com/office/drawing/2014/main" id="{00000000-0008-0000-0500-00006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14</xdr:row>
          <xdr:rowOff>9525</xdr:rowOff>
        </xdr:from>
        <xdr:to>
          <xdr:col>62</xdr:col>
          <xdr:colOff>76200</xdr:colOff>
          <xdr:row>15</xdr:row>
          <xdr:rowOff>9525</xdr:rowOff>
        </xdr:to>
        <xdr:sp macro="" textlink="">
          <xdr:nvSpPr>
            <xdr:cNvPr id="24939" name="Check Box 363" hidden="1">
              <a:extLst>
                <a:ext uri="{63B3BB69-23CF-44E3-9099-C40C66FF867C}">
                  <a14:compatExt spid="_x0000_s24939"/>
                </a:ext>
                <a:ext uri="{FF2B5EF4-FFF2-40B4-BE49-F238E27FC236}">
                  <a16:creationId xmlns:a16="http://schemas.microsoft.com/office/drawing/2014/main" id="{00000000-0008-0000-0500-00006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xdr:colOff>
          <xdr:row>18</xdr:row>
          <xdr:rowOff>9525</xdr:rowOff>
        </xdr:from>
        <xdr:to>
          <xdr:col>65</xdr:col>
          <xdr:colOff>76200</xdr:colOff>
          <xdr:row>19</xdr:row>
          <xdr:rowOff>9525</xdr:rowOff>
        </xdr:to>
        <xdr:sp macro="" textlink="">
          <xdr:nvSpPr>
            <xdr:cNvPr id="24940" name="Check Box 364" hidden="1">
              <a:extLst>
                <a:ext uri="{63B3BB69-23CF-44E3-9099-C40C66FF867C}">
                  <a14:compatExt spid="_x0000_s24940"/>
                </a:ext>
                <a:ext uri="{FF2B5EF4-FFF2-40B4-BE49-F238E27FC236}">
                  <a16:creationId xmlns:a16="http://schemas.microsoft.com/office/drawing/2014/main" id="{00000000-0008-0000-0500-00006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19050</xdr:colOff>
          <xdr:row>18</xdr:row>
          <xdr:rowOff>9525</xdr:rowOff>
        </xdr:from>
        <xdr:to>
          <xdr:col>71</xdr:col>
          <xdr:colOff>85725</xdr:colOff>
          <xdr:row>19</xdr:row>
          <xdr:rowOff>9525</xdr:rowOff>
        </xdr:to>
        <xdr:sp macro="" textlink="">
          <xdr:nvSpPr>
            <xdr:cNvPr id="24941" name="Check Box 365" hidden="1">
              <a:extLst>
                <a:ext uri="{63B3BB69-23CF-44E3-9099-C40C66FF867C}">
                  <a14:compatExt spid="_x0000_s24941"/>
                </a:ext>
                <a:ext uri="{FF2B5EF4-FFF2-40B4-BE49-F238E27FC236}">
                  <a16:creationId xmlns:a16="http://schemas.microsoft.com/office/drawing/2014/main" id="{00000000-0008-0000-0500-00006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9525</xdr:colOff>
          <xdr:row>18</xdr:row>
          <xdr:rowOff>9525</xdr:rowOff>
        </xdr:from>
        <xdr:to>
          <xdr:col>77</xdr:col>
          <xdr:colOff>76200</xdr:colOff>
          <xdr:row>19</xdr:row>
          <xdr:rowOff>9525</xdr:rowOff>
        </xdr:to>
        <xdr:sp macro="" textlink="">
          <xdr:nvSpPr>
            <xdr:cNvPr id="24942" name="Check Box 366" hidden="1">
              <a:extLst>
                <a:ext uri="{63B3BB69-23CF-44E3-9099-C40C66FF867C}">
                  <a14:compatExt spid="_x0000_s24942"/>
                </a:ext>
                <a:ext uri="{FF2B5EF4-FFF2-40B4-BE49-F238E27FC236}">
                  <a16:creationId xmlns:a16="http://schemas.microsoft.com/office/drawing/2014/main" id="{00000000-0008-0000-0500-00006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9525</xdr:colOff>
          <xdr:row>18</xdr:row>
          <xdr:rowOff>9525</xdr:rowOff>
        </xdr:from>
        <xdr:to>
          <xdr:col>85</xdr:col>
          <xdr:colOff>76200</xdr:colOff>
          <xdr:row>19</xdr:row>
          <xdr:rowOff>9525</xdr:rowOff>
        </xdr:to>
        <xdr:sp macro="" textlink="">
          <xdr:nvSpPr>
            <xdr:cNvPr id="24943" name="Check Box 367" hidden="1">
              <a:extLst>
                <a:ext uri="{63B3BB69-23CF-44E3-9099-C40C66FF867C}">
                  <a14:compatExt spid="_x0000_s24943"/>
                </a:ext>
                <a:ext uri="{FF2B5EF4-FFF2-40B4-BE49-F238E27FC236}">
                  <a16:creationId xmlns:a16="http://schemas.microsoft.com/office/drawing/2014/main" id="{00000000-0008-0000-0500-00006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19</xdr:row>
          <xdr:rowOff>9525</xdr:rowOff>
        </xdr:from>
        <xdr:to>
          <xdr:col>49</xdr:col>
          <xdr:colOff>76200</xdr:colOff>
          <xdr:row>20</xdr:row>
          <xdr:rowOff>19050</xdr:rowOff>
        </xdr:to>
        <xdr:sp macro="" textlink="">
          <xdr:nvSpPr>
            <xdr:cNvPr id="24944" name="Check Box 368" hidden="1">
              <a:extLst>
                <a:ext uri="{63B3BB69-23CF-44E3-9099-C40C66FF867C}">
                  <a14:compatExt spid="_x0000_s24944"/>
                </a:ext>
                <a:ext uri="{FF2B5EF4-FFF2-40B4-BE49-F238E27FC236}">
                  <a16:creationId xmlns:a16="http://schemas.microsoft.com/office/drawing/2014/main" id="{00000000-0008-0000-0500-00007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xdr:colOff>
          <xdr:row>19</xdr:row>
          <xdr:rowOff>9525</xdr:rowOff>
        </xdr:from>
        <xdr:to>
          <xdr:col>65</xdr:col>
          <xdr:colOff>76200</xdr:colOff>
          <xdr:row>20</xdr:row>
          <xdr:rowOff>19050</xdr:rowOff>
        </xdr:to>
        <xdr:sp macro="" textlink="">
          <xdr:nvSpPr>
            <xdr:cNvPr id="24945" name="Check Box 369" hidden="1">
              <a:extLst>
                <a:ext uri="{63B3BB69-23CF-44E3-9099-C40C66FF867C}">
                  <a14:compatExt spid="_x0000_s24945"/>
                </a:ext>
                <a:ext uri="{FF2B5EF4-FFF2-40B4-BE49-F238E27FC236}">
                  <a16:creationId xmlns:a16="http://schemas.microsoft.com/office/drawing/2014/main" id="{00000000-0008-0000-0500-00007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22</xdr:row>
          <xdr:rowOff>0</xdr:rowOff>
        </xdr:from>
        <xdr:to>
          <xdr:col>46</xdr:col>
          <xdr:colOff>85725</xdr:colOff>
          <xdr:row>23</xdr:row>
          <xdr:rowOff>9525</xdr:rowOff>
        </xdr:to>
        <xdr:sp macro="" textlink="">
          <xdr:nvSpPr>
            <xdr:cNvPr id="24946" name="Check Box 370" hidden="1">
              <a:extLst>
                <a:ext uri="{63B3BB69-23CF-44E3-9099-C40C66FF867C}">
                  <a14:compatExt spid="_x0000_s24946"/>
                </a:ext>
                <a:ext uri="{FF2B5EF4-FFF2-40B4-BE49-F238E27FC236}">
                  <a16:creationId xmlns:a16="http://schemas.microsoft.com/office/drawing/2014/main" id="{00000000-0008-0000-0500-00007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22</xdr:row>
          <xdr:rowOff>247650</xdr:rowOff>
        </xdr:from>
        <xdr:to>
          <xdr:col>49</xdr:col>
          <xdr:colOff>76200</xdr:colOff>
          <xdr:row>24</xdr:row>
          <xdr:rowOff>0</xdr:rowOff>
        </xdr:to>
        <xdr:sp macro="" textlink="">
          <xdr:nvSpPr>
            <xdr:cNvPr id="24947" name="Check Box 371" hidden="1">
              <a:extLst>
                <a:ext uri="{63B3BB69-23CF-44E3-9099-C40C66FF867C}">
                  <a14:compatExt spid="_x0000_s24947"/>
                </a:ext>
                <a:ext uri="{FF2B5EF4-FFF2-40B4-BE49-F238E27FC236}">
                  <a16:creationId xmlns:a16="http://schemas.microsoft.com/office/drawing/2014/main" id="{00000000-0008-0000-0500-00007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24</xdr:row>
          <xdr:rowOff>0</xdr:rowOff>
        </xdr:from>
        <xdr:to>
          <xdr:col>49</xdr:col>
          <xdr:colOff>76200</xdr:colOff>
          <xdr:row>25</xdr:row>
          <xdr:rowOff>0</xdr:rowOff>
        </xdr:to>
        <xdr:sp macro="" textlink="">
          <xdr:nvSpPr>
            <xdr:cNvPr id="24948" name="Check Box 372" hidden="1">
              <a:extLst>
                <a:ext uri="{63B3BB69-23CF-44E3-9099-C40C66FF867C}">
                  <a14:compatExt spid="_x0000_s24948"/>
                </a:ext>
                <a:ext uri="{FF2B5EF4-FFF2-40B4-BE49-F238E27FC236}">
                  <a16:creationId xmlns:a16="http://schemas.microsoft.com/office/drawing/2014/main" id="{00000000-0008-0000-0500-00007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25</xdr:row>
          <xdr:rowOff>19050</xdr:rowOff>
        </xdr:from>
        <xdr:to>
          <xdr:col>49</xdr:col>
          <xdr:colOff>76200</xdr:colOff>
          <xdr:row>26</xdr:row>
          <xdr:rowOff>19050</xdr:rowOff>
        </xdr:to>
        <xdr:sp macro="" textlink="">
          <xdr:nvSpPr>
            <xdr:cNvPr id="24949" name="Check Box 373" hidden="1">
              <a:extLst>
                <a:ext uri="{63B3BB69-23CF-44E3-9099-C40C66FF867C}">
                  <a14:compatExt spid="_x0000_s24949"/>
                </a:ext>
                <a:ext uri="{FF2B5EF4-FFF2-40B4-BE49-F238E27FC236}">
                  <a16:creationId xmlns:a16="http://schemas.microsoft.com/office/drawing/2014/main" id="{00000000-0008-0000-0500-00007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28</xdr:row>
          <xdr:rowOff>0</xdr:rowOff>
        </xdr:from>
        <xdr:to>
          <xdr:col>46</xdr:col>
          <xdr:colOff>85725</xdr:colOff>
          <xdr:row>29</xdr:row>
          <xdr:rowOff>9525</xdr:rowOff>
        </xdr:to>
        <xdr:sp macro="" textlink="">
          <xdr:nvSpPr>
            <xdr:cNvPr id="24950" name="Check Box 374" hidden="1">
              <a:extLst>
                <a:ext uri="{63B3BB69-23CF-44E3-9099-C40C66FF867C}">
                  <a14:compatExt spid="_x0000_s24950"/>
                </a:ext>
                <a:ext uri="{FF2B5EF4-FFF2-40B4-BE49-F238E27FC236}">
                  <a16:creationId xmlns:a16="http://schemas.microsoft.com/office/drawing/2014/main" id="{00000000-0008-0000-0500-00007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29</xdr:row>
          <xdr:rowOff>0</xdr:rowOff>
        </xdr:from>
        <xdr:to>
          <xdr:col>49</xdr:col>
          <xdr:colOff>76200</xdr:colOff>
          <xdr:row>30</xdr:row>
          <xdr:rowOff>9525</xdr:rowOff>
        </xdr:to>
        <xdr:sp macro="" textlink="">
          <xdr:nvSpPr>
            <xdr:cNvPr id="24951" name="Check Box 375" hidden="1">
              <a:extLst>
                <a:ext uri="{63B3BB69-23CF-44E3-9099-C40C66FF867C}">
                  <a14:compatExt spid="_x0000_s24951"/>
                </a:ext>
                <a:ext uri="{FF2B5EF4-FFF2-40B4-BE49-F238E27FC236}">
                  <a16:creationId xmlns:a16="http://schemas.microsoft.com/office/drawing/2014/main" id="{00000000-0008-0000-0500-00007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29</xdr:row>
          <xdr:rowOff>247650</xdr:rowOff>
        </xdr:from>
        <xdr:to>
          <xdr:col>49</xdr:col>
          <xdr:colOff>76200</xdr:colOff>
          <xdr:row>31</xdr:row>
          <xdr:rowOff>9525</xdr:rowOff>
        </xdr:to>
        <xdr:sp macro="" textlink="">
          <xdr:nvSpPr>
            <xdr:cNvPr id="24952" name="Check Box 376" hidden="1">
              <a:extLst>
                <a:ext uri="{63B3BB69-23CF-44E3-9099-C40C66FF867C}">
                  <a14:compatExt spid="_x0000_s24952"/>
                </a:ext>
                <a:ext uri="{FF2B5EF4-FFF2-40B4-BE49-F238E27FC236}">
                  <a16:creationId xmlns:a16="http://schemas.microsoft.com/office/drawing/2014/main" id="{00000000-0008-0000-0500-00007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30</xdr:row>
          <xdr:rowOff>247650</xdr:rowOff>
        </xdr:from>
        <xdr:to>
          <xdr:col>49</xdr:col>
          <xdr:colOff>76200</xdr:colOff>
          <xdr:row>32</xdr:row>
          <xdr:rowOff>9525</xdr:rowOff>
        </xdr:to>
        <xdr:sp macro="" textlink="">
          <xdr:nvSpPr>
            <xdr:cNvPr id="24953" name="Check Box 377" hidden="1">
              <a:extLst>
                <a:ext uri="{63B3BB69-23CF-44E3-9099-C40C66FF867C}">
                  <a14:compatExt spid="_x0000_s24953"/>
                </a:ext>
                <a:ext uri="{FF2B5EF4-FFF2-40B4-BE49-F238E27FC236}">
                  <a16:creationId xmlns:a16="http://schemas.microsoft.com/office/drawing/2014/main" id="{00000000-0008-0000-0500-00007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22</xdr:row>
          <xdr:rowOff>247650</xdr:rowOff>
        </xdr:from>
        <xdr:to>
          <xdr:col>53</xdr:col>
          <xdr:colOff>76200</xdr:colOff>
          <xdr:row>24</xdr:row>
          <xdr:rowOff>0</xdr:rowOff>
        </xdr:to>
        <xdr:sp macro="" textlink="">
          <xdr:nvSpPr>
            <xdr:cNvPr id="24954" name="Check Box 378" hidden="1">
              <a:extLst>
                <a:ext uri="{63B3BB69-23CF-44E3-9099-C40C66FF867C}">
                  <a14:compatExt spid="_x0000_s24954"/>
                </a:ext>
                <a:ext uri="{FF2B5EF4-FFF2-40B4-BE49-F238E27FC236}">
                  <a16:creationId xmlns:a16="http://schemas.microsoft.com/office/drawing/2014/main" id="{00000000-0008-0000-0500-00007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25</xdr:row>
          <xdr:rowOff>19050</xdr:rowOff>
        </xdr:from>
        <xdr:to>
          <xdr:col>53</xdr:col>
          <xdr:colOff>76200</xdr:colOff>
          <xdr:row>26</xdr:row>
          <xdr:rowOff>19050</xdr:rowOff>
        </xdr:to>
        <xdr:sp macro="" textlink="">
          <xdr:nvSpPr>
            <xdr:cNvPr id="24955" name="Check Box 379" hidden="1">
              <a:extLst>
                <a:ext uri="{63B3BB69-23CF-44E3-9099-C40C66FF867C}">
                  <a14:compatExt spid="_x0000_s24955"/>
                </a:ext>
                <a:ext uri="{FF2B5EF4-FFF2-40B4-BE49-F238E27FC236}">
                  <a16:creationId xmlns:a16="http://schemas.microsoft.com/office/drawing/2014/main" id="{00000000-0008-0000-0500-00007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24</xdr:row>
          <xdr:rowOff>0</xdr:rowOff>
        </xdr:from>
        <xdr:to>
          <xdr:col>53</xdr:col>
          <xdr:colOff>76200</xdr:colOff>
          <xdr:row>25</xdr:row>
          <xdr:rowOff>0</xdr:rowOff>
        </xdr:to>
        <xdr:sp macro="" textlink="">
          <xdr:nvSpPr>
            <xdr:cNvPr id="24956" name="Check Box 380" hidden="1">
              <a:extLst>
                <a:ext uri="{63B3BB69-23CF-44E3-9099-C40C66FF867C}">
                  <a14:compatExt spid="_x0000_s24956"/>
                </a:ext>
                <a:ext uri="{FF2B5EF4-FFF2-40B4-BE49-F238E27FC236}">
                  <a16:creationId xmlns:a16="http://schemas.microsoft.com/office/drawing/2014/main" id="{00000000-0008-0000-0500-00007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9525</xdr:colOff>
          <xdr:row>22</xdr:row>
          <xdr:rowOff>247650</xdr:rowOff>
        </xdr:from>
        <xdr:to>
          <xdr:col>57</xdr:col>
          <xdr:colOff>76200</xdr:colOff>
          <xdr:row>24</xdr:row>
          <xdr:rowOff>0</xdr:rowOff>
        </xdr:to>
        <xdr:sp macro="" textlink="">
          <xdr:nvSpPr>
            <xdr:cNvPr id="24957" name="Check Box 381" hidden="1">
              <a:extLst>
                <a:ext uri="{63B3BB69-23CF-44E3-9099-C40C66FF867C}">
                  <a14:compatExt spid="_x0000_s24957"/>
                </a:ext>
                <a:ext uri="{FF2B5EF4-FFF2-40B4-BE49-F238E27FC236}">
                  <a16:creationId xmlns:a16="http://schemas.microsoft.com/office/drawing/2014/main" id="{00000000-0008-0000-0500-00007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9525</xdr:colOff>
          <xdr:row>22</xdr:row>
          <xdr:rowOff>247650</xdr:rowOff>
        </xdr:from>
        <xdr:to>
          <xdr:col>61</xdr:col>
          <xdr:colOff>76200</xdr:colOff>
          <xdr:row>24</xdr:row>
          <xdr:rowOff>0</xdr:rowOff>
        </xdr:to>
        <xdr:sp macro="" textlink="">
          <xdr:nvSpPr>
            <xdr:cNvPr id="24958" name="Check Box 382" hidden="1">
              <a:extLst>
                <a:ext uri="{63B3BB69-23CF-44E3-9099-C40C66FF867C}">
                  <a14:compatExt spid="_x0000_s24958"/>
                </a:ext>
                <a:ext uri="{FF2B5EF4-FFF2-40B4-BE49-F238E27FC236}">
                  <a16:creationId xmlns:a16="http://schemas.microsoft.com/office/drawing/2014/main" id="{00000000-0008-0000-0500-00007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24</xdr:row>
          <xdr:rowOff>0</xdr:rowOff>
        </xdr:from>
        <xdr:to>
          <xdr:col>62</xdr:col>
          <xdr:colOff>76200</xdr:colOff>
          <xdr:row>25</xdr:row>
          <xdr:rowOff>0</xdr:rowOff>
        </xdr:to>
        <xdr:sp macro="" textlink="">
          <xdr:nvSpPr>
            <xdr:cNvPr id="24959" name="Check Box 383" hidden="1">
              <a:extLst>
                <a:ext uri="{63B3BB69-23CF-44E3-9099-C40C66FF867C}">
                  <a14:compatExt spid="_x0000_s24959"/>
                </a:ext>
                <a:ext uri="{FF2B5EF4-FFF2-40B4-BE49-F238E27FC236}">
                  <a16:creationId xmlns:a16="http://schemas.microsoft.com/office/drawing/2014/main" id="{00000000-0008-0000-0500-00007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25</xdr:row>
          <xdr:rowOff>19050</xdr:rowOff>
        </xdr:from>
        <xdr:to>
          <xdr:col>62</xdr:col>
          <xdr:colOff>76200</xdr:colOff>
          <xdr:row>26</xdr:row>
          <xdr:rowOff>19050</xdr:rowOff>
        </xdr:to>
        <xdr:sp macro="" textlink="">
          <xdr:nvSpPr>
            <xdr:cNvPr id="24960" name="Check Box 384" hidden="1">
              <a:extLst>
                <a:ext uri="{63B3BB69-23CF-44E3-9099-C40C66FF867C}">
                  <a14:compatExt spid="_x0000_s24960"/>
                </a:ext>
                <a:ext uri="{FF2B5EF4-FFF2-40B4-BE49-F238E27FC236}">
                  <a16:creationId xmlns:a16="http://schemas.microsoft.com/office/drawing/2014/main" id="{00000000-0008-0000-0500-00008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29</xdr:row>
          <xdr:rowOff>0</xdr:rowOff>
        </xdr:from>
        <xdr:to>
          <xdr:col>53</xdr:col>
          <xdr:colOff>76200</xdr:colOff>
          <xdr:row>30</xdr:row>
          <xdr:rowOff>0</xdr:rowOff>
        </xdr:to>
        <xdr:sp macro="" textlink="">
          <xdr:nvSpPr>
            <xdr:cNvPr id="24961" name="Check Box 385" hidden="1">
              <a:extLst>
                <a:ext uri="{63B3BB69-23CF-44E3-9099-C40C66FF867C}">
                  <a14:compatExt spid="_x0000_s24961"/>
                </a:ext>
                <a:ext uri="{FF2B5EF4-FFF2-40B4-BE49-F238E27FC236}">
                  <a16:creationId xmlns:a16="http://schemas.microsoft.com/office/drawing/2014/main" id="{00000000-0008-0000-0500-00008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30</xdr:row>
          <xdr:rowOff>9525</xdr:rowOff>
        </xdr:from>
        <xdr:to>
          <xdr:col>53</xdr:col>
          <xdr:colOff>76200</xdr:colOff>
          <xdr:row>31</xdr:row>
          <xdr:rowOff>9525</xdr:rowOff>
        </xdr:to>
        <xdr:sp macro="" textlink="">
          <xdr:nvSpPr>
            <xdr:cNvPr id="24962" name="Check Box 386" hidden="1">
              <a:extLst>
                <a:ext uri="{63B3BB69-23CF-44E3-9099-C40C66FF867C}">
                  <a14:compatExt spid="_x0000_s24962"/>
                </a:ext>
                <a:ext uri="{FF2B5EF4-FFF2-40B4-BE49-F238E27FC236}">
                  <a16:creationId xmlns:a16="http://schemas.microsoft.com/office/drawing/2014/main" id="{00000000-0008-0000-0500-00008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30</xdr:row>
          <xdr:rowOff>247650</xdr:rowOff>
        </xdr:from>
        <xdr:to>
          <xdr:col>53</xdr:col>
          <xdr:colOff>76200</xdr:colOff>
          <xdr:row>32</xdr:row>
          <xdr:rowOff>0</xdr:rowOff>
        </xdr:to>
        <xdr:sp macro="" textlink="">
          <xdr:nvSpPr>
            <xdr:cNvPr id="24963" name="Check Box 387" hidden="1">
              <a:extLst>
                <a:ext uri="{63B3BB69-23CF-44E3-9099-C40C66FF867C}">
                  <a14:compatExt spid="_x0000_s24963"/>
                </a:ext>
                <a:ext uri="{FF2B5EF4-FFF2-40B4-BE49-F238E27FC236}">
                  <a16:creationId xmlns:a16="http://schemas.microsoft.com/office/drawing/2014/main" id="{00000000-0008-0000-0500-00008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31</xdr:row>
          <xdr:rowOff>238125</xdr:rowOff>
        </xdr:from>
        <xdr:to>
          <xdr:col>49</xdr:col>
          <xdr:colOff>76200</xdr:colOff>
          <xdr:row>32</xdr:row>
          <xdr:rowOff>238125</xdr:rowOff>
        </xdr:to>
        <xdr:sp macro="" textlink="">
          <xdr:nvSpPr>
            <xdr:cNvPr id="24964" name="Check Box 388" hidden="1">
              <a:extLst>
                <a:ext uri="{63B3BB69-23CF-44E3-9099-C40C66FF867C}">
                  <a14:compatExt spid="_x0000_s24964"/>
                </a:ext>
                <a:ext uri="{FF2B5EF4-FFF2-40B4-BE49-F238E27FC236}">
                  <a16:creationId xmlns:a16="http://schemas.microsoft.com/office/drawing/2014/main" id="{00000000-0008-0000-0500-00008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31</xdr:row>
          <xdr:rowOff>238125</xdr:rowOff>
        </xdr:from>
        <xdr:to>
          <xdr:col>53</xdr:col>
          <xdr:colOff>76200</xdr:colOff>
          <xdr:row>32</xdr:row>
          <xdr:rowOff>238125</xdr:rowOff>
        </xdr:to>
        <xdr:sp macro="" textlink="">
          <xdr:nvSpPr>
            <xdr:cNvPr id="24965" name="Check Box 389" hidden="1">
              <a:extLst>
                <a:ext uri="{63B3BB69-23CF-44E3-9099-C40C66FF867C}">
                  <a14:compatExt spid="_x0000_s24965"/>
                </a:ext>
                <a:ext uri="{FF2B5EF4-FFF2-40B4-BE49-F238E27FC236}">
                  <a16:creationId xmlns:a16="http://schemas.microsoft.com/office/drawing/2014/main" id="{00000000-0008-0000-0500-00008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30</xdr:row>
          <xdr:rowOff>9525</xdr:rowOff>
        </xdr:from>
        <xdr:to>
          <xdr:col>62</xdr:col>
          <xdr:colOff>76200</xdr:colOff>
          <xdr:row>31</xdr:row>
          <xdr:rowOff>9525</xdr:rowOff>
        </xdr:to>
        <xdr:sp macro="" textlink="">
          <xdr:nvSpPr>
            <xdr:cNvPr id="24966" name="Check Box 390" hidden="1">
              <a:extLst>
                <a:ext uri="{63B3BB69-23CF-44E3-9099-C40C66FF867C}">
                  <a14:compatExt spid="_x0000_s24966"/>
                </a:ext>
                <a:ext uri="{FF2B5EF4-FFF2-40B4-BE49-F238E27FC236}">
                  <a16:creationId xmlns:a16="http://schemas.microsoft.com/office/drawing/2014/main" id="{00000000-0008-0000-0500-00008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31</xdr:row>
          <xdr:rowOff>9525</xdr:rowOff>
        </xdr:from>
        <xdr:to>
          <xdr:col>62</xdr:col>
          <xdr:colOff>76200</xdr:colOff>
          <xdr:row>32</xdr:row>
          <xdr:rowOff>9525</xdr:rowOff>
        </xdr:to>
        <xdr:sp macro="" textlink="">
          <xdr:nvSpPr>
            <xdr:cNvPr id="24967" name="Check Box 391" hidden="1">
              <a:extLst>
                <a:ext uri="{63B3BB69-23CF-44E3-9099-C40C66FF867C}">
                  <a14:compatExt spid="_x0000_s24967"/>
                </a:ext>
                <a:ext uri="{FF2B5EF4-FFF2-40B4-BE49-F238E27FC236}">
                  <a16:creationId xmlns:a16="http://schemas.microsoft.com/office/drawing/2014/main" id="{00000000-0008-0000-0500-00008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xdr:colOff>
          <xdr:row>29</xdr:row>
          <xdr:rowOff>0</xdr:rowOff>
        </xdr:from>
        <xdr:to>
          <xdr:col>58</xdr:col>
          <xdr:colOff>76200</xdr:colOff>
          <xdr:row>30</xdr:row>
          <xdr:rowOff>0</xdr:rowOff>
        </xdr:to>
        <xdr:sp macro="" textlink="">
          <xdr:nvSpPr>
            <xdr:cNvPr id="24968" name="Check Box 392" hidden="1">
              <a:extLst>
                <a:ext uri="{63B3BB69-23CF-44E3-9099-C40C66FF867C}">
                  <a14:compatExt spid="_x0000_s24968"/>
                </a:ext>
                <a:ext uri="{FF2B5EF4-FFF2-40B4-BE49-F238E27FC236}">
                  <a16:creationId xmlns:a16="http://schemas.microsoft.com/office/drawing/2014/main" id="{00000000-0008-0000-0500-00008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35</xdr:row>
          <xdr:rowOff>0</xdr:rowOff>
        </xdr:from>
        <xdr:to>
          <xdr:col>46</xdr:col>
          <xdr:colOff>85725</xdr:colOff>
          <xdr:row>36</xdr:row>
          <xdr:rowOff>0</xdr:rowOff>
        </xdr:to>
        <xdr:sp macro="" textlink="">
          <xdr:nvSpPr>
            <xdr:cNvPr id="24969" name="Check Box 393" hidden="1">
              <a:extLst>
                <a:ext uri="{63B3BB69-23CF-44E3-9099-C40C66FF867C}">
                  <a14:compatExt spid="_x0000_s24969"/>
                </a:ext>
                <a:ext uri="{FF2B5EF4-FFF2-40B4-BE49-F238E27FC236}">
                  <a16:creationId xmlns:a16="http://schemas.microsoft.com/office/drawing/2014/main" id="{00000000-0008-0000-0500-00008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35</xdr:row>
          <xdr:rowOff>0</xdr:rowOff>
        </xdr:from>
        <xdr:to>
          <xdr:col>55</xdr:col>
          <xdr:colOff>76200</xdr:colOff>
          <xdr:row>36</xdr:row>
          <xdr:rowOff>0</xdr:rowOff>
        </xdr:to>
        <xdr:sp macro="" textlink="">
          <xdr:nvSpPr>
            <xdr:cNvPr id="24970" name="Check Box 394" hidden="1">
              <a:extLst>
                <a:ext uri="{63B3BB69-23CF-44E3-9099-C40C66FF867C}">
                  <a14:compatExt spid="_x0000_s24970"/>
                </a:ext>
                <a:ext uri="{FF2B5EF4-FFF2-40B4-BE49-F238E27FC236}">
                  <a16:creationId xmlns:a16="http://schemas.microsoft.com/office/drawing/2014/main" id="{00000000-0008-0000-0500-00008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36</xdr:row>
          <xdr:rowOff>9525</xdr:rowOff>
        </xdr:from>
        <xdr:to>
          <xdr:col>49</xdr:col>
          <xdr:colOff>76200</xdr:colOff>
          <xdr:row>37</xdr:row>
          <xdr:rowOff>9525</xdr:rowOff>
        </xdr:to>
        <xdr:sp macro="" textlink="">
          <xdr:nvSpPr>
            <xdr:cNvPr id="24971" name="Check Box 395" hidden="1">
              <a:extLst>
                <a:ext uri="{63B3BB69-23CF-44E3-9099-C40C66FF867C}">
                  <a14:compatExt spid="_x0000_s24971"/>
                </a:ext>
                <a:ext uri="{FF2B5EF4-FFF2-40B4-BE49-F238E27FC236}">
                  <a16:creationId xmlns:a16="http://schemas.microsoft.com/office/drawing/2014/main" id="{00000000-0008-0000-0500-00008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36</xdr:row>
          <xdr:rowOff>9525</xdr:rowOff>
        </xdr:from>
        <xdr:to>
          <xdr:col>59</xdr:col>
          <xdr:colOff>66675</xdr:colOff>
          <xdr:row>37</xdr:row>
          <xdr:rowOff>9525</xdr:rowOff>
        </xdr:to>
        <xdr:sp macro="" textlink="">
          <xdr:nvSpPr>
            <xdr:cNvPr id="24972" name="Check Box 396" hidden="1">
              <a:extLst>
                <a:ext uri="{63B3BB69-23CF-44E3-9099-C40C66FF867C}">
                  <a14:compatExt spid="_x0000_s24972"/>
                </a:ext>
                <a:ext uri="{FF2B5EF4-FFF2-40B4-BE49-F238E27FC236}">
                  <a16:creationId xmlns:a16="http://schemas.microsoft.com/office/drawing/2014/main" id="{00000000-0008-0000-0500-00008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36</xdr:row>
          <xdr:rowOff>9525</xdr:rowOff>
        </xdr:from>
        <xdr:to>
          <xdr:col>54</xdr:col>
          <xdr:colOff>66675</xdr:colOff>
          <xdr:row>37</xdr:row>
          <xdr:rowOff>9525</xdr:rowOff>
        </xdr:to>
        <xdr:sp macro="" textlink="">
          <xdr:nvSpPr>
            <xdr:cNvPr id="24973" name="Check Box 397" hidden="1">
              <a:extLst>
                <a:ext uri="{63B3BB69-23CF-44E3-9099-C40C66FF867C}">
                  <a14:compatExt spid="_x0000_s24973"/>
                </a:ext>
                <a:ext uri="{FF2B5EF4-FFF2-40B4-BE49-F238E27FC236}">
                  <a16:creationId xmlns:a16="http://schemas.microsoft.com/office/drawing/2014/main" id="{00000000-0008-0000-0500-00008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38</xdr:row>
          <xdr:rowOff>9525</xdr:rowOff>
        </xdr:from>
        <xdr:to>
          <xdr:col>72</xdr:col>
          <xdr:colOff>76200</xdr:colOff>
          <xdr:row>38</xdr:row>
          <xdr:rowOff>228600</xdr:rowOff>
        </xdr:to>
        <xdr:sp macro="" textlink="">
          <xdr:nvSpPr>
            <xdr:cNvPr id="24974" name="Check Box 398" hidden="1">
              <a:extLst>
                <a:ext uri="{63B3BB69-23CF-44E3-9099-C40C66FF867C}">
                  <a14:compatExt spid="_x0000_s24974"/>
                </a:ext>
                <a:ext uri="{FF2B5EF4-FFF2-40B4-BE49-F238E27FC236}">
                  <a16:creationId xmlns:a16="http://schemas.microsoft.com/office/drawing/2014/main" id="{00000000-0008-0000-0500-00008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40</xdr:row>
          <xdr:rowOff>19050</xdr:rowOff>
        </xdr:from>
        <xdr:to>
          <xdr:col>49</xdr:col>
          <xdr:colOff>76200</xdr:colOff>
          <xdr:row>41</xdr:row>
          <xdr:rowOff>19050</xdr:rowOff>
        </xdr:to>
        <xdr:sp macro="" textlink="">
          <xdr:nvSpPr>
            <xdr:cNvPr id="24975" name="Check Box 399" hidden="1">
              <a:extLst>
                <a:ext uri="{63B3BB69-23CF-44E3-9099-C40C66FF867C}">
                  <a14:compatExt spid="_x0000_s24975"/>
                </a:ext>
                <a:ext uri="{FF2B5EF4-FFF2-40B4-BE49-F238E27FC236}">
                  <a16:creationId xmlns:a16="http://schemas.microsoft.com/office/drawing/2014/main" id="{00000000-0008-0000-0500-00008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38</xdr:row>
          <xdr:rowOff>247650</xdr:rowOff>
        </xdr:from>
        <xdr:to>
          <xdr:col>49</xdr:col>
          <xdr:colOff>76200</xdr:colOff>
          <xdr:row>40</xdr:row>
          <xdr:rowOff>0</xdr:rowOff>
        </xdr:to>
        <xdr:sp macro="" textlink="">
          <xdr:nvSpPr>
            <xdr:cNvPr id="24976" name="Check Box 400" hidden="1">
              <a:extLst>
                <a:ext uri="{63B3BB69-23CF-44E3-9099-C40C66FF867C}">
                  <a14:compatExt spid="_x0000_s24976"/>
                </a:ext>
                <a:ext uri="{FF2B5EF4-FFF2-40B4-BE49-F238E27FC236}">
                  <a16:creationId xmlns:a16="http://schemas.microsoft.com/office/drawing/2014/main" id="{00000000-0008-0000-0500-00009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38</xdr:row>
          <xdr:rowOff>247650</xdr:rowOff>
        </xdr:from>
        <xdr:to>
          <xdr:col>62</xdr:col>
          <xdr:colOff>76200</xdr:colOff>
          <xdr:row>40</xdr:row>
          <xdr:rowOff>0</xdr:rowOff>
        </xdr:to>
        <xdr:sp macro="" textlink="">
          <xdr:nvSpPr>
            <xdr:cNvPr id="24977" name="Check Box 401" hidden="1">
              <a:extLst>
                <a:ext uri="{63B3BB69-23CF-44E3-9099-C40C66FF867C}">
                  <a14:compatExt spid="_x0000_s24977"/>
                </a:ext>
                <a:ext uri="{FF2B5EF4-FFF2-40B4-BE49-F238E27FC236}">
                  <a16:creationId xmlns:a16="http://schemas.microsoft.com/office/drawing/2014/main" id="{00000000-0008-0000-0500-00009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9525</xdr:colOff>
          <xdr:row>40</xdr:row>
          <xdr:rowOff>19050</xdr:rowOff>
        </xdr:from>
        <xdr:to>
          <xdr:col>61</xdr:col>
          <xdr:colOff>76200</xdr:colOff>
          <xdr:row>41</xdr:row>
          <xdr:rowOff>19050</xdr:rowOff>
        </xdr:to>
        <xdr:sp macro="" textlink="">
          <xdr:nvSpPr>
            <xdr:cNvPr id="24978" name="Check Box 402" hidden="1">
              <a:extLst>
                <a:ext uri="{63B3BB69-23CF-44E3-9099-C40C66FF867C}">
                  <a14:compatExt spid="_x0000_s24978"/>
                </a:ext>
                <a:ext uri="{FF2B5EF4-FFF2-40B4-BE49-F238E27FC236}">
                  <a16:creationId xmlns:a16="http://schemas.microsoft.com/office/drawing/2014/main" id="{00000000-0008-0000-0500-00009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38</xdr:row>
          <xdr:rowOff>247650</xdr:rowOff>
        </xdr:from>
        <xdr:to>
          <xdr:col>72</xdr:col>
          <xdr:colOff>76200</xdr:colOff>
          <xdr:row>40</xdr:row>
          <xdr:rowOff>0</xdr:rowOff>
        </xdr:to>
        <xdr:sp macro="" textlink="">
          <xdr:nvSpPr>
            <xdr:cNvPr id="24979" name="Check Box 403" hidden="1">
              <a:extLst>
                <a:ext uri="{63B3BB69-23CF-44E3-9099-C40C66FF867C}">
                  <a14:compatExt spid="_x0000_s24979"/>
                </a:ext>
                <a:ext uri="{FF2B5EF4-FFF2-40B4-BE49-F238E27FC236}">
                  <a16:creationId xmlns:a16="http://schemas.microsoft.com/office/drawing/2014/main" id="{00000000-0008-0000-0500-00009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37</xdr:row>
          <xdr:rowOff>142875</xdr:rowOff>
        </xdr:from>
        <xdr:to>
          <xdr:col>46</xdr:col>
          <xdr:colOff>85725</xdr:colOff>
          <xdr:row>39</xdr:row>
          <xdr:rowOff>0</xdr:rowOff>
        </xdr:to>
        <xdr:sp macro="" textlink="">
          <xdr:nvSpPr>
            <xdr:cNvPr id="24980" name="Check Box 404" hidden="1">
              <a:extLst>
                <a:ext uri="{63B3BB69-23CF-44E3-9099-C40C66FF867C}">
                  <a14:compatExt spid="_x0000_s24980"/>
                </a:ext>
                <a:ext uri="{FF2B5EF4-FFF2-40B4-BE49-F238E27FC236}">
                  <a16:creationId xmlns:a16="http://schemas.microsoft.com/office/drawing/2014/main" id="{00000000-0008-0000-0500-00009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42</xdr:row>
          <xdr:rowOff>0</xdr:rowOff>
        </xdr:from>
        <xdr:to>
          <xdr:col>72</xdr:col>
          <xdr:colOff>76200</xdr:colOff>
          <xdr:row>42</xdr:row>
          <xdr:rowOff>228600</xdr:rowOff>
        </xdr:to>
        <xdr:sp macro="" textlink="">
          <xdr:nvSpPr>
            <xdr:cNvPr id="24981" name="Check Box 405" hidden="1">
              <a:extLst>
                <a:ext uri="{63B3BB69-23CF-44E3-9099-C40C66FF867C}">
                  <a14:compatExt spid="_x0000_s24981"/>
                </a:ext>
                <a:ext uri="{FF2B5EF4-FFF2-40B4-BE49-F238E27FC236}">
                  <a16:creationId xmlns:a16="http://schemas.microsoft.com/office/drawing/2014/main" id="{00000000-0008-0000-0500-00009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43</xdr:row>
          <xdr:rowOff>247650</xdr:rowOff>
        </xdr:from>
        <xdr:to>
          <xdr:col>49</xdr:col>
          <xdr:colOff>76200</xdr:colOff>
          <xdr:row>45</xdr:row>
          <xdr:rowOff>0</xdr:rowOff>
        </xdr:to>
        <xdr:sp macro="" textlink="">
          <xdr:nvSpPr>
            <xdr:cNvPr id="24982" name="Check Box 406" hidden="1">
              <a:extLst>
                <a:ext uri="{63B3BB69-23CF-44E3-9099-C40C66FF867C}">
                  <a14:compatExt spid="_x0000_s24982"/>
                </a:ext>
                <a:ext uri="{FF2B5EF4-FFF2-40B4-BE49-F238E27FC236}">
                  <a16:creationId xmlns:a16="http://schemas.microsoft.com/office/drawing/2014/main" id="{00000000-0008-0000-0500-00009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43</xdr:row>
          <xdr:rowOff>0</xdr:rowOff>
        </xdr:from>
        <xdr:to>
          <xdr:col>49</xdr:col>
          <xdr:colOff>76200</xdr:colOff>
          <xdr:row>44</xdr:row>
          <xdr:rowOff>9525</xdr:rowOff>
        </xdr:to>
        <xdr:sp macro="" textlink="">
          <xdr:nvSpPr>
            <xdr:cNvPr id="24983" name="Check Box 407" hidden="1">
              <a:extLst>
                <a:ext uri="{63B3BB69-23CF-44E3-9099-C40C66FF867C}">
                  <a14:compatExt spid="_x0000_s24983"/>
                </a:ext>
                <a:ext uri="{FF2B5EF4-FFF2-40B4-BE49-F238E27FC236}">
                  <a16:creationId xmlns:a16="http://schemas.microsoft.com/office/drawing/2014/main" id="{00000000-0008-0000-0500-00009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43</xdr:row>
          <xdr:rowOff>0</xdr:rowOff>
        </xdr:from>
        <xdr:to>
          <xdr:col>62</xdr:col>
          <xdr:colOff>76200</xdr:colOff>
          <xdr:row>44</xdr:row>
          <xdr:rowOff>9525</xdr:rowOff>
        </xdr:to>
        <xdr:sp macro="" textlink="">
          <xdr:nvSpPr>
            <xdr:cNvPr id="24984" name="Check Box 408" hidden="1">
              <a:extLst>
                <a:ext uri="{63B3BB69-23CF-44E3-9099-C40C66FF867C}">
                  <a14:compatExt spid="_x0000_s24984"/>
                </a:ext>
                <a:ext uri="{FF2B5EF4-FFF2-40B4-BE49-F238E27FC236}">
                  <a16:creationId xmlns:a16="http://schemas.microsoft.com/office/drawing/2014/main" id="{00000000-0008-0000-0500-00009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9525</xdr:colOff>
          <xdr:row>43</xdr:row>
          <xdr:rowOff>247650</xdr:rowOff>
        </xdr:from>
        <xdr:to>
          <xdr:col>61</xdr:col>
          <xdr:colOff>76200</xdr:colOff>
          <xdr:row>45</xdr:row>
          <xdr:rowOff>0</xdr:rowOff>
        </xdr:to>
        <xdr:sp macro="" textlink="">
          <xdr:nvSpPr>
            <xdr:cNvPr id="24985" name="Check Box 409" hidden="1">
              <a:extLst>
                <a:ext uri="{63B3BB69-23CF-44E3-9099-C40C66FF867C}">
                  <a14:compatExt spid="_x0000_s24985"/>
                </a:ext>
                <a:ext uri="{FF2B5EF4-FFF2-40B4-BE49-F238E27FC236}">
                  <a16:creationId xmlns:a16="http://schemas.microsoft.com/office/drawing/2014/main" id="{00000000-0008-0000-0500-00009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43</xdr:row>
          <xdr:rowOff>0</xdr:rowOff>
        </xdr:from>
        <xdr:to>
          <xdr:col>72</xdr:col>
          <xdr:colOff>76200</xdr:colOff>
          <xdr:row>44</xdr:row>
          <xdr:rowOff>9525</xdr:rowOff>
        </xdr:to>
        <xdr:sp macro="" textlink="">
          <xdr:nvSpPr>
            <xdr:cNvPr id="24986" name="Check Box 410" hidden="1">
              <a:extLst>
                <a:ext uri="{63B3BB69-23CF-44E3-9099-C40C66FF867C}">
                  <a14:compatExt spid="_x0000_s24986"/>
                </a:ext>
                <a:ext uri="{FF2B5EF4-FFF2-40B4-BE49-F238E27FC236}">
                  <a16:creationId xmlns:a16="http://schemas.microsoft.com/office/drawing/2014/main" id="{00000000-0008-0000-0500-00009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41</xdr:row>
          <xdr:rowOff>142875</xdr:rowOff>
        </xdr:from>
        <xdr:to>
          <xdr:col>46</xdr:col>
          <xdr:colOff>85725</xdr:colOff>
          <xdr:row>43</xdr:row>
          <xdr:rowOff>0</xdr:rowOff>
        </xdr:to>
        <xdr:sp macro="" textlink="">
          <xdr:nvSpPr>
            <xdr:cNvPr id="24987" name="Check Box 411" hidden="1">
              <a:extLst>
                <a:ext uri="{63B3BB69-23CF-44E3-9099-C40C66FF867C}">
                  <a14:compatExt spid="_x0000_s24987"/>
                </a:ext>
                <a:ext uri="{FF2B5EF4-FFF2-40B4-BE49-F238E27FC236}">
                  <a16:creationId xmlns:a16="http://schemas.microsoft.com/office/drawing/2014/main" id="{00000000-0008-0000-0500-00009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45</xdr:row>
          <xdr:rowOff>152400</xdr:rowOff>
        </xdr:from>
        <xdr:to>
          <xdr:col>72</xdr:col>
          <xdr:colOff>76200</xdr:colOff>
          <xdr:row>46</xdr:row>
          <xdr:rowOff>228600</xdr:rowOff>
        </xdr:to>
        <xdr:sp macro="" textlink="">
          <xdr:nvSpPr>
            <xdr:cNvPr id="24988" name="Check Box 412" hidden="1">
              <a:extLst>
                <a:ext uri="{63B3BB69-23CF-44E3-9099-C40C66FF867C}">
                  <a14:compatExt spid="_x0000_s24988"/>
                </a:ext>
                <a:ext uri="{FF2B5EF4-FFF2-40B4-BE49-F238E27FC236}">
                  <a16:creationId xmlns:a16="http://schemas.microsoft.com/office/drawing/2014/main" id="{00000000-0008-0000-0500-00009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47</xdr:row>
          <xdr:rowOff>9525</xdr:rowOff>
        </xdr:from>
        <xdr:to>
          <xdr:col>49</xdr:col>
          <xdr:colOff>76200</xdr:colOff>
          <xdr:row>47</xdr:row>
          <xdr:rowOff>228600</xdr:rowOff>
        </xdr:to>
        <xdr:sp macro="" textlink="">
          <xdr:nvSpPr>
            <xdr:cNvPr id="24989" name="Check Box 413" hidden="1">
              <a:extLst>
                <a:ext uri="{63B3BB69-23CF-44E3-9099-C40C66FF867C}">
                  <a14:compatExt spid="_x0000_s24989"/>
                </a:ext>
                <a:ext uri="{FF2B5EF4-FFF2-40B4-BE49-F238E27FC236}">
                  <a16:creationId xmlns:a16="http://schemas.microsoft.com/office/drawing/2014/main" id="{00000000-0008-0000-0500-00009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48</xdr:row>
          <xdr:rowOff>9525</xdr:rowOff>
        </xdr:from>
        <xdr:to>
          <xdr:col>49</xdr:col>
          <xdr:colOff>76200</xdr:colOff>
          <xdr:row>48</xdr:row>
          <xdr:rowOff>228600</xdr:rowOff>
        </xdr:to>
        <xdr:sp macro="" textlink="">
          <xdr:nvSpPr>
            <xdr:cNvPr id="24990" name="Check Box 414" hidden="1">
              <a:extLst>
                <a:ext uri="{63B3BB69-23CF-44E3-9099-C40C66FF867C}">
                  <a14:compatExt spid="_x0000_s24990"/>
                </a:ext>
                <a:ext uri="{FF2B5EF4-FFF2-40B4-BE49-F238E27FC236}">
                  <a16:creationId xmlns:a16="http://schemas.microsoft.com/office/drawing/2014/main" id="{00000000-0008-0000-0500-00009E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xdr:colOff>
          <xdr:row>47</xdr:row>
          <xdr:rowOff>9525</xdr:rowOff>
        </xdr:from>
        <xdr:to>
          <xdr:col>58</xdr:col>
          <xdr:colOff>76200</xdr:colOff>
          <xdr:row>47</xdr:row>
          <xdr:rowOff>228600</xdr:rowOff>
        </xdr:to>
        <xdr:sp macro="" textlink="">
          <xdr:nvSpPr>
            <xdr:cNvPr id="24991" name="Check Box 415" hidden="1">
              <a:extLst>
                <a:ext uri="{63B3BB69-23CF-44E3-9099-C40C66FF867C}">
                  <a14:compatExt spid="_x0000_s24991"/>
                </a:ext>
                <a:ext uri="{FF2B5EF4-FFF2-40B4-BE49-F238E27FC236}">
                  <a16:creationId xmlns:a16="http://schemas.microsoft.com/office/drawing/2014/main" id="{00000000-0008-0000-0500-00009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47</xdr:row>
          <xdr:rowOff>9525</xdr:rowOff>
        </xdr:from>
        <xdr:to>
          <xdr:col>64</xdr:col>
          <xdr:colOff>66675</xdr:colOff>
          <xdr:row>47</xdr:row>
          <xdr:rowOff>228600</xdr:rowOff>
        </xdr:to>
        <xdr:sp macro="" textlink="">
          <xdr:nvSpPr>
            <xdr:cNvPr id="24992" name="Check Box 416" hidden="1">
              <a:extLst>
                <a:ext uri="{63B3BB69-23CF-44E3-9099-C40C66FF867C}">
                  <a14:compatExt spid="_x0000_s24992"/>
                </a:ext>
                <a:ext uri="{FF2B5EF4-FFF2-40B4-BE49-F238E27FC236}">
                  <a16:creationId xmlns:a16="http://schemas.microsoft.com/office/drawing/2014/main" id="{00000000-0008-0000-0500-0000A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48</xdr:row>
          <xdr:rowOff>9525</xdr:rowOff>
        </xdr:from>
        <xdr:to>
          <xdr:col>60</xdr:col>
          <xdr:colOff>66675</xdr:colOff>
          <xdr:row>48</xdr:row>
          <xdr:rowOff>228600</xdr:rowOff>
        </xdr:to>
        <xdr:sp macro="" textlink="">
          <xdr:nvSpPr>
            <xdr:cNvPr id="24993" name="Check Box 417" hidden="1">
              <a:extLst>
                <a:ext uri="{63B3BB69-23CF-44E3-9099-C40C66FF867C}">
                  <a14:compatExt spid="_x0000_s24993"/>
                </a:ext>
                <a:ext uri="{FF2B5EF4-FFF2-40B4-BE49-F238E27FC236}">
                  <a16:creationId xmlns:a16="http://schemas.microsoft.com/office/drawing/2014/main" id="{00000000-0008-0000-0500-0000A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48</xdr:row>
          <xdr:rowOff>9525</xdr:rowOff>
        </xdr:from>
        <xdr:to>
          <xdr:col>54</xdr:col>
          <xdr:colOff>76200</xdr:colOff>
          <xdr:row>48</xdr:row>
          <xdr:rowOff>228600</xdr:rowOff>
        </xdr:to>
        <xdr:sp macro="" textlink="">
          <xdr:nvSpPr>
            <xdr:cNvPr id="24994" name="Check Box 418" hidden="1">
              <a:extLst>
                <a:ext uri="{63B3BB69-23CF-44E3-9099-C40C66FF867C}">
                  <a14:compatExt spid="_x0000_s24994"/>
                </a:ext>
                <a:ext uri="{FF2B5EF4-FFF2-40B4-BE49-F238E27FC236}">
                  <a16:creationId xmlns:a16="http://schemas.microsoft.com/office/drawing/2014/main" id="{00000000-0008-0000-0500-0000A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48</xdr:row>
          <xdr:rowOff>9525</xdr:rowOff>
        </xdr:from>
        <xdr:to>
          <xdr:col>67</xdr:col>
          <xdr:colOff>66675</xdr:colOff>
          <xdr:row>48</xdr:row>
          <xdr:rowOff>228600</xdr:rowOff>
        </xdr:to>
        <xdr:sp macro="" textlink="">
          <xdr:nvSpPr>
            <xdr:cNvPr id="24995" name="Check Box 419" hidden="1">
              <a:extLst>
                <a:ext uri="{63B3BB69-23CF-44E3-9099-C40C66FF867C}">
                  <a14:compatExt spid="_x0000_s24995"/>
                </a:ext>
                <a:ext uri="{FF2B5EF4-FFF2-40B4-BE49-F238E27FC236}">
                  <a16:creationId xmlns:a16="http://schemas.microsoft.com/office/drawing/2014/main" id="{00000000-0008-0000-0500-0000A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9525</xdr:colOff>
          <xdr:row>47</xdr:row>
          <xdr:rowOff>9525</xdr:rowOff>
        </xdr:from>
        <xdr:to>
          <xdr:col>80</xdr:col>
          <xdr:colOff>76200</xdr:colOff>
          <xdr:row>47</xdr:row>
          <xdr:rowOff>228600</xdr:rowOff>
        </xdr:to>
        <xdr:sp macro="" textlink="">
          <xdr:nvSpPr>
            <xdr:cNvPr id="24997" name="Check Box 421" hidden="1">
              <a:extLst>
                <a:ext uri="{63B3BB69-23CF-44E3-9099-C40C66FF867C}">
                  <a14:compatExt spid="_x0000_s24997"/>
                </a:ext>
                <a:ext uri="{FF2B5EF4-FFF2-40B4-BE49-F238E27FC236}">
                  <a16:creationId xmlns:a16="http://schemas.microsoft.com/office/drawing/2014/main" id="{00000000-0008-0000-0500-0000A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9525</xdr:colOff>
          <xdr:row>50</xdr:row>
          <xdr:rowOff>9525</xdr:rowOff>
        </xdr:from>
        <xdr:to>
          <xdr:col>72</xdr:col>
          <xdr:colOff>76200</xdr:colOff>
          <xdr:row>50</xdr:row>
          <xdr:rowOff>238125</xdr:rowOff>
        </xdr:to>
        <xdr:sp macro="" textlink="">
          <xdr:nvSpPr>
            <xdr:cNvPr id="24998" name="Check Box 422" hidden="1">
              <a:extLst>
                <a:ext uri="{63B3BB69-23CF-44E3-9099-C40C66FF867C}">
                  <a14:compatExt spid="_x0000_s24998"/>
                </a:ext>
                <a:ext uri="{FF2B5EF4-FFF2-40B4-BE49-F238E27FC236}">
                  <a16:creationId xmlns:a16="http://schemas.microsoft.com/office/drawing/2014/main" id="{00000000-0008-0000-0500-0000A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51</xdr:row>
          <xdr:rowOff>9525</xdr:rowOff>
        </xdr:from>
        <xdr:to>
          <xdr:col>49</xdr:col>
          <xdr:colOff>76200</xdr:colOff>
          <xdr:row>51</xdr:row>
          <xdr:rowOff>238125</xdr:rowOff>
        </xdr:to>
        <xdr:sp macro="" textlink="">
          <xdr:nvSpPr>
            <xdr:cNvPr id="24999" name="Check Box 423" hidden="1">
              <a:extLst>
                <a:ext uri="{63B3BB69-23CF-44E3-9099-C40C66FF867C}">
                  <a14:compatExt spid="_x0000_s24999"/>
                </a:ext>
                <a:ext uri="{FF2B5EF4-FFF2-40B4-BE49-F238E27FC236}">
                  <a16:creationId xmlns:a16="http://schemas.microsoft.com/office/drawing/2014/main" id="{00000000-0008-0000-0500-0000A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52</xdr:row>
          <xdr:rowOff>19050</xdr:rowOff>
        </xdr:from>
        <xdr:to>
          <xdr:col>49</xdr:col>
          <xdr:colOff>76200</xdr:colOff>
          <xdr:row>53</xdr:row>
          <xdr:rowOff>0</xdr:rowOff>
        </xdr:to>
        <xdr:sp macro="" textlink="">
          <xdr:nvSpPr>
            <xdr:cNvPr id="25000" name="Check Box 424" hidden="1">
              <a:extLst>
                <a:ext uri="{63B3BB69-23CF-44E3-9099-C40C66FF867C}">
                  <a14:compatExt spid="_x0000_s25000"/>
                </a:ext>
                <a:ext uri="{FF2B5EF4-FFF2-40B4-BE49-F238E27FC236}">
                  <a16:creationId xmlns:a16="http://schemas.microsoft.com/office/drawing/2014/main" id="{00000000-0008-0000-0500-0000A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9525</xdr:colOff>
          <xdr:row>51</xdr:row>
          <xdr:rowOff>9525</xdr:rowOff>
        </xdr:from>
        <xdr:to>
          <xdr:col>58</xdr:col>
          <xdr:colOff>76200</xdr:colOff>
          <xdr:row>51</xdr:row>
          <xdr:rowOff>238125</xdr:rowOff>
        </xdr:to>
        <xdr:sp macro="" textlink="">
          <xdr:nvSpPr>
            <xdr:cNvPr id="25001" name="Check Box 425" hidden="1">
              <a:extLst>
                <a:ext uri="{63B3BB69-23CF-44E3-9099-C40C66FF867C}">
                  <a14:compatExt spid="_x0000_s25001"/>
                </a:ext>
                <a:ext uri="{FF2B5EF4-FFF2-40B4-BE49-F238E27FC236}">
                  <a16:creationId xmlns:a16="http://schemas.microsoft.com/office/drawing/2014/main" id="{00000000-0008-0000-0500-0000A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51</xdr:row>
          <xdr:rowOff>9525</xdr:rowOff>
        </xdr:from>
        <xdr:to>
          <xdr:col>64</xdr:col>
          <xdr:colOff>66675</xdr:colOff>
          <xdr:row>51</xdr:row>
          <xdr:rowOff>238125</xdr:rowOff>
        </xdr:to>
        <xdr:sp macro="" textlink="">
          <xdr:nvSpPr>
            <xdr:cNvPr id="25002" name="Check Box 426" hidden="1">
              <a:extLst>
                <a:ext uri="{63B3BB69-23CF-44E3-9099-C40C66FF867C}">
                  <a14:compatExt spid="_x0000_s25002"/>
                </a:ext>
                <a:ext uri="{FF2B5EF4-FFF2-40B4-BE49-F238E27FC236}">
                  <a16:creationId xmlns:a16="http://schemas.microsoft.com/office/drawing/2014/main" id="{00000000-0008-0000-0500-0000A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52</xdr:row>
          <xdr:rowOff>19050</xdr:rowOff>
        </xdr:from>
        <xdr:to>
          <xdr:col>60</xdr:col>
          <xdr:colOff>66675</xdr:colOff>
          <xdr:row>53</xdr:row>
          <xdr:rowOff>0</xdr:rowOff>
        </xdr:to>
        <xdr:sp macro="" textlink="">
          <xdr:nvSpPr>
            <xdr:cNvPr id="25003" name="Check Box 427" hidden="1">
              <a:extLst>
                <a:ext uri="{63B3BB69-23CF-44E3-9099-C40C66FF867C}">
                  <a14:compatExt spid="_x0000_s25003"/>
                </a:ext>
                <a:ext uri="{FF2B5EF4-FFF2-40B4-BE49-F238E27FC236}">
                  <a16:creationId xmlns:a16="http://schemas.microsoft.com/office/drawing/2014/main" id="{00000000-0008-0000-0500-0000AB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xdr:colOff>
          <xdr:row>52</xdr:row>
          <xdr:rowOff>19050</xdr:rowOff>
        </xdr:from>
        <xdr:to>
          <xdr:col>54</xdr:col>
          <xdr:colOff>76200</xdr:colOff>
          <xdr:row>53</xdr:row>
          <xdr:rowOff>0</xdr:rowOff>
        </xdr:to>
        <xdr:sp macro="" textlink="">
          <xdr:nvSpPr>
            <xdr:cNvPr id="25004" name="Check Box 428" hidden="1">
              <a:extLst>
                <a:ext uri="{63B3BB69-23CF-44E3-9099-C40C66FF867C}">
                  <a14:compatExt spid="_x0000_s25004"/>
                </a:ext>
                <a:ext uri="{FF2B5EF4-FFF2-40B4-BE49-F238E27FC236}">
                  <a16:creationId xmlns:a16="http://schemas.microsoft.com/office/drawing/2014/main" id="{00000000-0008-0000-0500-0000AC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52</xdr:row>
          <xdr:rowOff>19050</xdr:rowOff>
        </xdr:from>
        <xdr:to>
          <xdr:col>67</xdr:col>
          <xdr:colOff>66675</xdr:colOff>
          <xdr:row>53</xdr:row>
          <xdr:rowOff>0</xdr:rowOff>
        </xdr:to>
        <xdr:sp macro="" textlink="">
          <xdr:nvSpPr>
            <xdr:cNvPr id="25005" name="Check Box 429" hidden="1">
              <a:extLst>
                <a:ext uri="{63B3BB69-23CF-44E3-9099-C40C66FF867C}">
                  <a14:compatExt spid="_x0000_s25005"/>
                </a:ext>
                <a:ext uri="{FF2B5EF4-FFF2-40B4-BE49-F238E27FC236}">
                  <a16:creationId xmlns:a16="http://schemas.microsoft.com/office/drawing/2014/main" id="{00000000-0008-0000-0500-0000AD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9525</xdr:colOff>
          <xdr:row>51</xdr:row>
          <xdr:rowOff>9525</xdr:rowOff>
        </xdr:from>
        <xdr:to>
          <xdr:col>80</xdr:col>
          <xdr:colOff>76200</xdr:colOff>
          <xdr:row>51</xdr:row>
          <xdr:rowOff>238125</xdr:rowOff>
        </xdr:to>
        <xdr:sp macro="" textlink="">
          <xdr:nvSpPr>
            <xdr:cNvPr id="25007" name="Check Box 431" hidden="1">
              <a:extLst>
                <a:ext uri="{63B3BB69-23CF-44E3-9099-C40C66FF867C}">
                  <a14:compatExt spid="_x0000_s25007"/>
                </a:ext>
                <a:ext uri="{FF2B5EF4-FFF2-40B4-BE49-F238E27FC236}">
                  <a16:creationId xmlns:a16="http://schemas.microsoft.com/office/drawing/2014/main" id="{00000000-0008-0000-0500-0000AF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45</xdr:row>
          <xdr:rowOff>142875</xdr:rowOff>
        </xdr:from>
        <xdr:to>
          <xdr:col>46</xdr:col>
          <xdr:colOff>85725</xdr:colOff>
          <xdr:row>46</xdr:row>
          <xdr:rowOff>238125</xdr:rowOff>
        </xdr:to>
        <xdr:sp macro="" textlink="">
          <xdr:nvSpPr>
            <xdr:cNvPr id="25008" name="Check Box 432" hidden="1">
              <a:extLst>
                <a:ext uri="{63B3BB69-23CF-44E3-9099-C40C66FF867C}">
                  <a14:compatExt spid="_x0000_s25008"/>
                </a:ext>
                <a:ext uri="{FF2B5EF4-FFF2-40B4-BE49-F238E27FC236}">
                  <a16:creationId xmlns:a16="http://schemas.microsoft.com/office/drawing/2014/main" id="{00000000-0008-0000-0500-0000B0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50</xdr:row>
          <xdr:rowOff>0</xdr:rowOff>
        </xdr:from>
        <xdr:to>
          <xdr:col>46</xdr:col>
          <xdr:colOff>85725</xdr:colOff>
          <xdr:row>51</xdr:row>
          <xdr:rowOff>0</xdr:rowOff>
        </xdr:to>
        <xdr:sp macro="" textlink="">
          <xdr:nvSpPr>
            <xdr:cNvPr id="25009" name="Check Box 433" hidden="1">
              <a:extLst>
                <a:ext uri="{63B3BB69-23CF-44E3-9099-C40C66FF867C}">
                  <a14:compatExt spid="_x0000_s25009"/>
                </a:ext>
                <a:ext uri="{FF2B5EF4-FFF2-40B4-BE49-F238E27FC236}">
                  <a16:creationId xmlns:a16="http://schemas.microsoft.com/office/drawing/2014/main" id="{00000000-0008-0000-0500-0000B1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47</xdr:row>
          <xdr:rowOff>9525</xdr:rowOff>
        </xdr:from>
        <xdr:to>
          <xdr:col>70</xdr:col>
          <xdr:colOff>76200</xdr:colOff>
          <xdr:row>47</xdr:row>
          <xdr:rowOff>228600</xdr:rowOff>
        </xdr:to>
        <xdr:sp macro="" textlink="">
          <xdr:nvSpPr>
            <xdr:cNvPr id="25010" name="Check Box 434" hidden="1">
              <a:extLst>
                <a:ext uri="{63B3BB69-23CF-44E3-9099-C40C66FF867C}">
                  <a14:compatExt spid="_x0000_s25010"/>
                </a:ext>
                <a:ext uri="{FF2B5EF4-FFF2-40B4-BE49-F238E27FC236}">
                  <a16:creationId xmlns:a16="http://schemas.microsoft.com/office/drawing/2014/main" id="{00000000-0008-0000-0500-0000B2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9525</xdr:colOff>
          <xdr:row>51</xdr:row>
          <xdr:rowOff>28575</xdr:rowOff>
        </xdr:from>
        <xdr:to>
          <xdr:col>70</xdr:col>
          <xdr:colOff>76200</xdr:colOff>
          <xdr:row>52</xdr:row>
          <xdr:rowOff>9525</xdr:rowOff>
        </xdr:to>
        <xdr:sp macro="" textlink="">
          <xdr:nvSpPr>
            <xdr:cNvPr id="25011" name="Check Box 435" hidden="1">
              <a:extLst>
                <a:ext uri="{63B3BB69-23CF-44E3-9099-C40C66FF867C}">
                  <a14:compatExt spid="_x0000_s25011"/>
                </a:ext>
                <a:ext uri="{FF2B5EF4-FFF2-40B4-BE49-F238E27FC236}">
                  <a16:creationId xmlns:a16="http://schemas.microsoft.com/office/drawing/2014/main" id="{00000000-0008-0000-0500-0000B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19050</xdr:colOff>
          <xdr:row>54</xdr:row>
          <xdr:rowOff>0</xdr:rowOff>
        </xdr:from>
        <xdr:to>
          <xdr:col>46</xdr:col>
          <xdr:colOff>85725</xdr:colOff>
          <xdr:row>55</xdr:row>
          <xdr:rowOff>0</xdr:rowOff>
        </xdr:to>
        <xdr:sp macro="" textlink="">
          <xdr:nvSpPr>
            <xdr:cNvPr id="25012" name="Check Box 436" hidden="1">
              <a:extLst>
                <a:ext uri="{63B3BB69-23CF-44E3-9099-C40C66FF867C}">
                  <a14:compatExt spid="_x0000_s25012"/>
                </a:ext>
                <a:ext uri="{FF2B5EF4-FFF2-40B4-BE49-F238E27FC236}">
                  <a16:creationId xmlns:a16="http://schemas.microsoft.com/office/drawing/2014/main" id="{00000000-0008-0000-0500-0000B4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xdr:row>
          <xdr:rowOff>0</xdr:rowOff>
        </xdr:from>
        <xdr:to>
          <xdr:col>56</xdr:col>
          <xdr:colOff>66675</xdr:colOff>
          <xdr:row>55</xdr:row>
          <xdr:rowOff>0</xdr:rowOff>
        </xdr:to>
        <xdr:sp macro="" textlink="">
          <xdr:nvSpPr>
            <xdr:cNvPr id="25013" name="Check Box 437" hidden="1">
              <a:extLst>
                <a:ext uri="{63B3BB69-23CF-44E3-9099-C40C66FF867C}">
                  <a14:compatExt spid="_x0000_s25013"/>
                </a:ext>
                <a:ext uri="{FF2B5EF4-FFF2-40B4-BE49-F238E27FC236}">
                  <a16:creationId xmlns:a16="http://schemas.microsoft.com/office/drawing/2014/main" id="{00000000-0008-0000-0500-0000B5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9525</xdr:colOff>
          <xdr:row>32</xdr:row>
          <xdr:rowOff>9525</xdr:rowOff>
        </xdr:from>
        <xdr:to>
          <xdr:col>65</xdr:col>
          <xdr:colOff>76200</xdr:colOff>
          <xdr:row>33</xdr:row>
          <xdr:rowOff>9525</xdr:rowOff>
        </xdr:to>
        <xdr:sp macro="" textlink="">
          <xdr:nvSpPr>
            <xdr:cNvPr id="25014" name="Check Box 438" hidden="1">
              <a:extLst>
                <a:ext uri="{63B3BB69-23CF-44E3-9099-C40C66FF867C}">
                  <a14:compatExt spid="_x0000_s25014"/>
                </a:ext>
                <a:ext uri="{FF2B5EF4-FFF2-40B4-BE49-F238E27FC236}">
                  <a16:creationId xmlns:a16="http://schemas.microsoft.com/office/drawing/2014/main" id="{00000000-0008-0000-0500-0000B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60</xdr:col>
      <xdr:colOff>114299</xdr:colOff>
      <xdr:row>33</xdr:row>
      <xdr:rowOff>19050</xdr:rowOff>
    </xdr:from>
    <xdr:to>
      <xdr:col>85</xdr:col>
      <xdr:colOff>133350</xdr:colOff>
      <xdr:row>35</xdr:row>
      <xdr:rowOff>38100</xdr:rowOff>
    </xdr:to>
    <xdr:sp macro="" textlink="">
      <xdr:nvSpPr>
        <xdr:cNvPr id="2" name="吹き出し: 四角形 1">
          <a:extLst>
            <a:ext uri="{FF2B5EF4-FFF2-40B4-BE49-F238E27FC236}">
              <a16:creationId xmlns:a16="http://schemas.microsoft.com/office/drawing/2014/main" id="{46E5995C-CDC9-370D-CBA0-FB2E334DF138}"/>
            </a:ext>
          </a:extLst>
        </xdr:cNvPr>
        <xdr:cNvSpPr/>
      </xdr:nvSpPr>
      <xdr:spPr>
        <a:xfrm>
          <a:off x="11010899" y="6915150"/>
          <a:ext cx="4543426" cy="419100"/>
        </a:xfrm>
        <a:prstGeom prst="wedgeRectCallout">
          <a:avLst>
            <a:gd name="adj1" fmla="val -43032"/>
            <a:gd name="adj2" fmla="val 6168"/>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en-US" altLang="ja-JP" sz="1100" kern="1200"/>
            <a:t>Excel</a:t>
          </a:r>
          <a:r>
            <a:rPr kumimoji="1" lang="ja-JP" altLang="en-US" sz="1100" kern="1200"/>
            <a:t>シートでは、チェックを入れると詳細が表示されます。</a:t>
          </a:r>
        </a:p>
      </xdr:txBody>
    </xdr:sp>
    <xdr:clientData/>
  </xdr:twoCellAnchor>
  <xdr:twoCellAnchor>
    <xdr:from>
      <xdr:col>46</xdr:col>
      <xdr:colOff>95250</xdr:colOff>
      <xdr:row>28</xdr:row>
      <xdr:rowOff>128587</xdr:rowOff>
    </xdr:from>
    <xdr:to>
      <xdr:col>60</xdr:col>
      <xdr:colOff>114299</xdr:colOff>
      <xdr:row>33</xdr:row>
      <xdr:rowOff>228600</xdr:rowOff>
    </xdr:to>
    <xdr:cxnSp macro="">
      <xdr:nvCxnSpPr>
        <xdr:cNvPr id="4" name="直線矢印コネクタ 3">
          <a:extLst>
            <a:ext uri="{FF2B5EF4-FFF2-40B4-BE49-F238E27FC236}">
              <a16:creationId xmlns:a16="http://schemas.microsoft.com/office/drawing/2014/main" id="{8890DD37-8F66-8A62-859A-F4700BA3C41E}"/>
            </a:ext>
          </a:extLst>
        </xdr:cNvPr>
        <xdr:cNvCxnSpPr>
          <a:stCxn id="2" idx="1"/>
        </xdr:cNvCxnSpPr>
      </xdr:nvCxnSpPr>
      <xdr:spPr>
        <a:xfrm flipH="1" flipV="1">
          <a:off x="8458200" y="5786437"/>
          <a:ext cx="2552699" cy="1338263"/>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46</xdr:col>
      <xdr:colOff>95250</xdr:colOff>
      <xdr:row>33</xdr:row>
      <xdr:rowOff>228600</xdr:rowOff>
    </xdr:from>
    <xdr:to>
      <xdr:col>60</xdr:col>
      <xdr:colOff>114299</xdr:colOff>
      <xdr:row>38</xdr:row>
      <xdr:rowOff>119062</xdr:rowOff>
    </xdr:to>
    <xdr:cxnSp macro="">
      <xdr:nvCxnSpPr>
        <xdr:cNvPr id="9" name="直線矢印コネクタ 8">
          <a:extLst>
            <a:ext uri="{FF2B5EF4-FFF2-40B4-BE49-F238E27FC236}">
              <a16:creationId xmlns:a16="http://schemas.microsoft.com/office/drawing/2014/main" id="{3FA08A16-68C1-28BD-921C-C9113D830645}"/>
            </a:ext>
          </a:extLst>
        </xdr:cNvPr>
        <xdr:cNvCxnSpPr>
          <a:stCxn id="2" idx="1"/>
        </xdr:cNvCxnSpPr>
      </xdr:nvCxnSpPr>
      <xdr:spPr>
        <a:xfrm flipH="1">
          <a:off x="8458200" y="7124700"/>
          <a:ext cx="2552699" cy="938212"/>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66</xdr:col>
      <xdr:colOff>123825</xdr:colOff>
      <xdr:row>48</xdr:row>
      <xdr:rowOff>85725</xdr:rowOff>
    </xdr:from>
    <xdr:to>
      <xdr:col>85</xdr:col>
      <xdr:colOff>133350</xdr:colOff>
      <xdr:row>50</xdr:row>
      <xdr:rowOff>104775</xdr:rowOff>
    </xdr:to>
    <xdr:sp macro="" textlink="">
      <xdr:nvSpPr>
        <xdr:cNvPr id="12" name="吹き出し: 四角形 11">
          <a:extLst>
            <a:ext uri="{FF2B5EF4-FFF2-40B4-BE49-F238E27FC236}">
              <a16:creationId xmlns:a16="http://schemas.microsoft.com/office/drawing/2014/main" id="{D2908EC1-054E-2FDD-5D40-1B70F0C6F78C}"/>
            </a:ext>
          </a:extLst>
        </xdr:cNvPr>
        <xdr:cNvSpPr/>
      </xdr:nvSpPr>
      <xdr:spPr>
        <a:xfrm>
          <a:off x="12106275" y="10315575"/>
          <a:ext cx="3448050" cy="419100"/>
        </a:xfrm>
        <a:prstGeom prst="wedgeRectCallout">
          <a:avLst>
            <a:gd name="adj1" fmla="val 44809"/>
            <a:gd name="adj2" fmla="val 260713"/>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en-US" altLang="ja-JP" sz="1100" kern="1200"/>
            <a:t>Excel</a:t>
          </a:r>
          <a:r>
            <a:rPr kumimoji="1" lang="ja-JP" altLang="en-US" sz="1100" kern="1200"/>
            <a:t>シートでは、自動で計算されます。</a:t>
          </a:r>
        </a:p>
      </xdr:txBody>
    </xdr:sp>
    <xdr:clientData/>
  </xdr:twoCellAnchor>
  <xdr:twoCellAnchor>
    <xdr:from>
      <xdr:col>60</xdr:col>
      <xdr:colOff>161926</xdr:colOff>
      <xdr:row>42</xdr:row>
      <xdr:rowOff>95249</xdr:rowOff>
    </xdr:from>
    <xdr:to>
      <xdr:col>80</xdr:col>
      <xdr:colOff>142875</xdr:colOff>
      <xdr:row>45</xdr:row>
      <xdr:rowOff>28574</xdr:rowOff>
    </xdr:to>
    <xdr:sp macro="" textlink="">
      <xdr:nvSpPr>
        <xdr:cNvPr id="3" name="吹き出し: 四角形 2">
          <a:extLst>
            <a:ext uri="{FF2B5EF4-FFF2-40B4-BE49-F238E27FC236}">
              <a16:creationId xmlns:a16="http://schemas.microsoft.com/office/drawing/2014/main" id="{466F7690-6AE7-752D-CD85-9EB334918652}"/>
            </a:ext>
          </a:extLst>
        </xdr:cNvPr>
        <xdr:cNvSpPr/>
      </xdr:nvSpPr>
      <xdr:spPr>
        <a:xfrm>
          <a:off x="11058526" y="8934449"/>
          <a:ext cx="3600449" cy="676275"/>
        </a:xfrm>
        <a:prstGeom prst="wedgeRectCallout">
          <a:avLst>
            <a:gd name="adj1" fmla="val -43032"/>
            <a:gd name="adj2" fmla="val 6168"/>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100" kern="1200"/>
            <a:t>実施する活動にチェックを入れて、日時やグループ数個数等を入力してください。</a:t>
          </a:r>
        </a:p>
      </xdr:txBody>
    </xdr:sp>
    <xdr:clientData/>
  </xdr:twoCellAnchor>
  <xdr:twoCellAnchor>
    <xdr:from>
      <xdr:col>70</xdr:col>
      <xdr:colOff>152401</xdr:colOff>
      <xdr:row>38</xdr:row>
      <xdr:rowOff>209550</xdr:rowOff>
    </xdr:from>
    <xdr:to>
      <xdr:col>84</xdr:col>
      <xdr:colOff>161925</xdr:colOff>
      <xdr:row>42</xdr:row>
      <xdr:rowOff>95249</xdr:rowOff>
    </xdr:to>
    <xdr:cxnSp macro="">
      <xdr:nvCxnSpPr>
        <xdr:cNvPr id="5" name="直線矢印コネクタ 4">
          <a:extLst>
            <a:ext uri="{FF2B5EF4-FFF2-40B4-BE49-F238E27FC236}">
              <a16:creationId xmlns:a16="http://schemas.microsoft.com/office/drawing/2014/main" id="{5ADC397E-4691-B9BC-801C-8A549E4C44B0}"/>
            </a:ext>
          </a:extLst>
        </xdr:cNvPr>
        <xdr:cNvCxnSpPr>
          <a:stCxn id="3" idx="0"/>
        </xdr:cNvCxnSpPr>
      </xdr:nvCxnSpPr>
      <xdr:spPr>
        <a:xfrm flipV="1">
          <a:off x="12858751" y="8153400"/>
          <a:ext cx="2543174" cy="781049"/>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61</xdr:col>
      <xdr:colOff>85725</xdr:colOff>
      <xdr:row>40</xdr:row>
      <xdr:rowOff>142875</xdr:rowOff>
    </xdr:from>
    <xdr:to>
      <xdr:col>70</xdr:col>
      <xdr:colOff>152401</xdr:colOff>
      <xdr:row>42</xdr:row>
      <xdr:rowOff>95249</xdr:rowOff>
    </xdr:to>
    <xdr:cxnSp macro="">
      <xdr:nvCxnSpPr>
        <xdr:cNvPr id="10" name="直線矢印コネクタ 9">
          <a:extLst>
            <a:ext uri="{FF2B5EF4-FFF2-40B4-BE49-F238E27FC236}">
              <a16:creationId xmlns:a16="http://schemas.microsoft.com/office/drawing/2014/main" id="{72B73E2C-EA0A-E7F0-388B-F4051533E1B9}"/>
            </a:ext>
          </a:extLst>
        </xdr:cNvPr>
        <xdr:cNvCxnSpPr>
          <a:stCxn id="3" idx="0"/>
        </xdr:cNvCxnSpPr>
      </xdr:nvCxnSpPr>
      <xdr:spPr>
        <a:xfrm flipH="1" flipV="1">
          <a:off x="11163300" y="8582025"/>
          <a:ext cx="1695451" cy="352424"/>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67</xdr:col>
      <xdr:colOff>66675</xdr:colOff>
      <xdr:row>40</xdr:row>
      <xdr:rowOff>200025</xdr:rowOff>
    </xdr:from>
    <xdr:to>
      <xdr:col>70</xdr:col>
      <xdr:colOff>152401</xdr:colOff>
      <xdr:row>42</xdr:row>
      <xdr:rowOff>95249</xdr:rowOff>
    </xdr:to>
    <xdr:cxnSp macro="">
      <xdr:nvCxnSpPr>
        <xdr:cNvPr id="14" name="直線矢印コネクタ 13">
          <a:extLst>
            <a:ext uri="{FF2B5EF4-FFF2-40B4-BE49-F238E27FC236}">
              <a16:creationId xmlns:a16="http://schemas.microsoft.com/office/drawing/2014/main" id="{84FC50DD-CFF7-DDA4-23E4-801175AAEAF0}"/>
            </a:ext>
          </a:extLst>
        </xdr:cNvPr>
        <xdr:cNvCxnSpPr>
          <a:stCxn id="3" idx="0"/>
        </xdr:cNvCxnSpPr>
      </xdr:nvCxnSpPr>
      <xdr:spPr>
        <a:xfrm flipH="1" flipV="1">
          <a:off x="12230100" y="8639175"/>
          <a:ext cx="628651" cy="295274"/>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58</xdr:col>
      <xdr:colOff>95250</xdr:colOff>
      <xdr:row>45</xdr:row>
      <xdr:rowOff>28574</xdr:rowOff>
    </xdr:from>
    <xdr:to>
      <xdr:col>70</xdr:col>
      <xdr:colOff>152401</xdr:colOff>
      <xdr:row>46</xdr:row>
      <xdr:rowOff>9525</xdr:rowOff>
    </xdr:to>
    <xdr:cxnSp macro="">
      <xdr:nvCxnSpPr>
        <xdr:cNvPr id="19" name="直線矢印コネクタ 18">
          <a:extLst>
            <a:ext uri="{FF2B5EF4-FFF2-40B4-BE49-F238E27FC236}">
              <a16:creationId xmlns:a16="http://schemas.microsoft.com/office/drawing/2014/main" id="{7F32ABFB-2D99-246F-1E8F-B8B05E884BC0}"/>
            </a:ext>
          </a:extLst>
        </xdr:cNvPr>
        <xdr:cNvCxnSpPr>
          <a:stCxn id="3" idx="2"/>
        </xdr:cNvCxnSpPr>
      </xdr:nvCxnSpPr>
      <xdr:spPr>
        <a:xfrm flipH="1">
          <a:off x="10629900" y="9610724"/>
          <a:ext cx="2228851" cy="133351"/>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66</xdr:col>
      <xdr:colOff>114300</xdr:colOff>
      <xdr:row>45</xdr:row>
      <xdr:rowOff>28574</xdr:rowOff>
    </xdr:from>
    <xdr:to>
      <xdr:col>70</xdr:col>
      <xdr:colOff>152401</xdr:colOff>
      <xdr:row>46</xdr:row>
      <xdr:rowOff>38100</xdr:rowOff>
    </xdr:to>
    <xdr:cxnSp macro="">
      <xdr:nvCxnSpPr>
        <xdr:cNvPr id="22" name="直線矢印コネクタ 21">
          <a:extLst>
            <a:ext uri="{FF2B5EF4-FFF2-40B4-BE49-F238E27FC236}">
              <a16:creationId xmlns:a16="http://schemas.microsoft.com/office/drawing/2014/main" id="{1973A98E-1091-A371-AED1-63506365DA0F}"/>
            </a:ext>
          </a:extLst>
        </xdr:cNvPr>
        <xdr:cNvCxnSpPr>
          <a:stCxn id="3" idx="2"/>
        </xdr:cNvCxnSpPr>
      </xdr:nvCxnSpPr>
      <xdr:spPr>
        <a:xfrm flipH="1">
          <a:off x="12096750" y="9610724"/>
          <a:ext cx="762001" cy="161926"/>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19</xdr:row>
          <xdr:rowOff>0</xdr:rowOff>
        </xdr:from>
        <xdr:to>
          <xdr:col>40</xdr:col>
          <xdr:colOff>9525</xdr:colOff>
          <xdr:row>19</xdr:row>
          <xdr:rowOff>171450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6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123826</xdr:colOff>
      <xdr:row>1</xdr:row>
      <xdr:rowOff>123825</xdr:rowOff>
    </xdr:from>
    <xdr:to>
      <xdr:col>54</xdr:col>
      <xdr:colOff>0</xdr:colOff>
      <xdr:row>7</xdr:row>
      <xdr:rowOff>28575</xdr:rowOff>
    </xdr:to>
    <xdr:sp macro="" textlink="">
      <xdr:nvSpPr>
        <xdr:cNvPr id="2" name="四角形吹き出し 1">
          <a:extLst>
            <a:ext uri="{FF2B5EF4-FFF2-40B4-BE49-F238E27FC236}">
              <a16:creationId xmlns:a16="http://schemas.microsoft.com/office/drawing/2014/main" id="{F44A4FBF-9CF6-3802-2D38-8E2127A58D37}"/>
            </a:ext>
          </a:extLst>
        </xdr:cNvPr>
        <xdr:cNvSpPr/>
      </xdr:nvSpPr>
      <xdr:spPr>
        <a:xfrm>
          <a:off x="10039351" y="361950"/>
          <a:ext cx="2733674" cy="895350"/>
        </a:xfrm>
        <a:prstGeom prst="wedgeRectCallout">
          <a:avLst>
            <a:gd name="adj1" fmla="val -94733"/>
            <a:gd name="adj2" fmla="val 4821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別紙</a:t>
          </a:r>
          <a:r>
            <a:rPr kumimoji="1" lang="en-US" altLang="ja-JP" sz="1100"/>
            <a:t>4</a:t>
          </a:r>
          <a:r>
            <a:rPr kumimoji="1" lang="ja-JP" altLang="en-US" sz="1100"/>
            <a:t>で対応食の希望がないものは、自然の家に提出の必要はありません。学校で保管してください。</a:t>
          </a:r>
        </a:p>
      </xdr:txBody>
    </xdr:sp>
    <xdr:clientData/>
  </xdr:twoCellAnchor>
  <xdr:twoCellAnchor>
    <xdr:from>
      <xdr:col>53</xdr:col>
      <xdr:colOff>114300</xdr:colOff>
      <xdr:row>22</xdr:row>
      <xdr:rowOff>142875</xdr:rowOff>
    </xdr:from>
    <xdr:to>
      <xdr:col>62</xdr:col>
      <xdr:colOff>209550</xdr:colOff>
      <xdr:row>28</xdr:row>
      <xdr:rowOff>0</xdr:rowOff>
    </xdr:to>
    <xdr:sp macro="" textlink="">
      <xdr:nvSpPr>
        <xdr:cNvPr id="3" name="四角形吹き出し 2">
          <a:extLst>
            <a:ext uri="{FF2B5EF4-FFF2-40B4-BE49-F238E27FC236}">
              <a16:creationId xmlns:a16="http://schemas.microsoft.com/office/drawing/2014/main" id="{E4F43698-2F76-1DA6-A614-405FF52BCDEA}"/>
            </a:ext>
          </a:extLst>
        </xdr:cNvPr>
        <xdr:cNvSpPr/>
      </xdr:nvSpPr>
      <xdr:spPr>
        <a:xfrm>
          <a:off x="12649200" y="4924425"/>
          <a:ext cx="2238375" cy="885825"/>
        </a:xfrm>
        <a:prstGeom prst="wedgeRectCallout">
          <a:avLst>
            <a:gd name="adj1" fmla="val -50970"/>
            <a:gd name="adj2" fmla="val -73764"/>
          </a:avLst>
        </a:prstGeom>
        <a:solidFill>
          <a:schemeClr val="lt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補助で来所される先生が一緒に食べる場合等は追加してください。</a:t>
          </a:r>
        </a:p>
      </xdr:txBody>
    </xdr:sp>
    <xdr:clientData/>
  </xdr:twoCellAnchor>
  <xdr:twoCellAnchor>
    <xdr:from>
      <xdr:col>54</xdr:col>
      <xdr:colOff>57150</xdr:colOff>
      <xdr:row>31</xdr:row>
      <xdr:rowOff>28575</xdr:rowOff>
    </xdr:from>
    <xdr:to>
      <xdr:col>63</xdr:col>
      <xdr:colOff>0</xdr:colOff>
      <xdr:row>35</xdr:row>
      <xdr:rowOff>85725</xdr:rowOff>
    </xdr:to>
    <xdr:sp macro="" textlink="">
      <xdr:nvSpPr>
        <xdr:cNvPr id="57" name="四角形吹き出し 56">
          <a:extLst>
            <a:ext uri="{FF2B5EF4-FFF2-40B4-BE49-F238E27FC236}">
              <a16:creationId xmlns:a16="http://schemas.microsoft.com/office/drawing/2014/main" id="{0DC4AB74-D402-7360-1995-23250F02FDC2}"/>
            </a:ext>
          </a:extLst>
        </xdr:cNvPr>
        <xdr:cNvSpPr/>
      </xdr:nvSpPr>
      <xdr:spPr>
        <a:xfrm>
          <a:off x="12830175" y="6496050"/>
          <a:ext cx="2085975" cy="933450"/>
        </a:xfrm>
        <a:prstGeom prst="wedgeRectCallout">
          <a:avLst>
            <a:gd name="adj1" fmla="val -67865"/>
            <a:gd name="adj2" fmla="val -40797"/>
          </a:avLst>
        </a:prstGeom>
        <a:solidFill>
          <a:schemeClr val="lt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ボランティアや写真業者の方が食べる場合も「引率・指導」に追加してください。</a:t>
          </a:r>
        </a:p>
      </xdr:txBody>
    </xdr:sp>
    <xdr:clientData/>
  </xdr:twoCellAnchor>
  <xdr:twoCellAnchor>
    <xdr:from>
      <xdr:col>47</xdr:col>
      <xdr:colOff>171450</xdr:colOff>
      <xdr:row>19</xdr:row>
      <xdr:rowOff>0</xdr:rowOff>
    </xdr:from>
    <xdr:to>
      <xdr:col>50</xdr:col>
      <xdr:colOff>104775</xdr:colOff>
      <xdr:row>24</xdr:row>
      <xdr:rowOff>114301</xdr:rowOff>
    </xdr:to>
    <xdr:sp macro="" textlink="">
      <xdr:nvSpPr>
        <xdr:cNvPr id="4" name="楕円 3">
          <a:extLst>
            <a:ext uri="{FF2B5EF4-FFF2-40B4-BE49-F238E27FC236}">
              <a16:creationId xmlns:a16="http://schemas.microsoft.com/office/drawing/2014/main" id="{66B5FB63-3E80-CB80-49BC-97304239A2EA}"/>
            </a:ext>
          </a:extLst>
        </xdr:cNvPr>
        <xdr:cNvSpPr/>
      </xdr:nvSpPr>
      <xdr:spPr>
        <a:xfrm>
          <a:off x="11277600" y="3981450"/>
          <a:ext cx="647700" cy="1247776"/>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41</xdr:col>
      <xdr:colOff>23812</xdr:colOff>
      <xdr:row>38</xdr:row>
      <xdr:rowOff>133349</xdr:rowOff>
    </xdr:from>
    <xdr:to>
      <xdr:col>47</xdr:col>
      <xdr:colOff>19050</xdr:colOff>
      <xdr:row>40</xdr:row>
      <xdr:rowOff>66674</xdr:rowOff>
    </xdr:to>
    <xdr:sp macro="" textlink="">
      <xdr:nvSpPr>
        <xdr:cNvPr id="59" name="楕円 58">
          <a:extLst>
            <a:ext uri="{FF2B5EF4-FFF2-40B4-BE49-F238E27FC236}">
              <a16:creationId xmlns:a16="http://schemas.microsoft.com/office/drawing/2014/main" id="{316E35AA-D478-5EF5-A828-32457ABDAA44}"/>
            </a:ext>
          </a:extLst>
        </xdr:cNvPr>
        <xdr:cNvSpPr/>
      </xdr:nvSpPr>
      <xdr:spPr>
        <a:xfrm rot="5400000">
          <a:off x="10227468" y="7541418"/>
          <a:ext cx="371475" cy="1423988"/>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44</xdr:col>
      <xdr:colOff>100013</xdr:colOff>
      <xdr:row>23</xdr:row>
      <xdr:rowOff>179218</xdr:rowOff>
    </xdr:from>
    <xdr:to>
      <xdr:col>48</xdr:col>
      <xdr:colOff>28178</xdr:colOff>
      <xdr:row>29</xdr:row>
      <xdr:rowOff>219003</xdr:rowOff>
    </xdr:to>
    <xdr:cxnSp macro="">
      <xdr:nvCxnSpPr>
        <xdr:cNvPr id="6" name="直線矢印コネクタ 5">
          <a:extLst>
            <a:ext uri="{FF2B5EF4-FFF2-40B4-BE49-F238E27FC236}">
              <a16:creationId xmlns:a16="http://schemas.microsoft.com/office/drawing/2014/main" id="{DFDD0B61-9126-E7DD-BC07-83F2B5F7BA25}"/>
            </a:ext>
          </a:extLst>
        </xdr:cNvPr>
        <xdr:cNvCxnSpPr>
          <a:stCxn id="10" idx="0"/>
          <a:endCxn id="4" idx="3"/>
        </xdr:cNvCxnSpPr>
      </xdr:nvCxnSpPr>
      <xdr:spPr>
        <a:xfrm flipV="1">
          <a:off x="10491788" y="5046493"/>
          <a:ext cx="880665" cy="113523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30956</xdr:colOff>
      <xdr:row>33</xdr:row>
      <xdr:rowOff>38100</xdr:rowOff>
    </xdr:from>
    <xdr:to>
      <xdr:col>44</xdr:col>
      <xdr:colOff>100807</xdr:colOff>
      <xdr:row>38</xdr:row>
      <xdr:rowOff>114300</xdr:rowOff>
    </xdr:to>
    <xdr:cxnSp macro="">
      <xdr:nvCxnSpPr>
        <xdr:cNvPr id="63" name="直線矢印コネクタ 62">
          <a:extLst>
            <a:ext uri="{FF2B5EF4-FFF2-40B4-BE49-F238E27FC236}">
              <a16:creationId xmlns:a16="http://schemas.microsoft.com/office/drawing/2014/main" id="{54C3F6F5-AAD6-B7A8-90E7-7CEB91C2D859}"/>
            </a:ext>
          </a:extLst>
        </xdr:cNvPr>
        <xdr:cNvCxnSpPr>
          <a:stCxn id="10" idx="2"/>
          <a:endCxn id="59" idx="2"/>
        </xdr:cNvCxnSpPr>
      </xdr:nvCxnSpPr>
      <xdr:spPr>
        <a:xfrm flipH="1">
          <a:off x="10413206" y="6877050"/>
          <a:ext cx="78582" cy="11906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66675</xdr:colOff>
      <xdr:row>29</xdr:row>
      <xdr:rowOff>219074</xdr:rowOff>
    </xdr:from>
    <xdr:to>
      <xdr:col>47</xdr:col>
      <xdr:colOff>133350</xdr:colOff>
      <xdr:row>33</xdr:row>
      <xdr:rowOff>38100</xdr:rowOff>
    </xdr:to>
    <xdr:sp macro="" textlink="">
      <xdr:nvSpPr>
        <xdr:cNvPr id="10" name="正方形/長方形 9">
          <a:extLst>
            <a:ext uri="{FF2B5EF4-FFF2-40B4-BE49-F238E27FC236}">
              <a16:creationId xmlns:a16="http://schemas.microsoft.com/office/drawing/2014/main" id="{67AAF8B1-7F97-DF43-037D-4BB6FF38BF8A}"/>
            </a:ext>
          </a:extLst>
        </xdr:cNvPr>
        <xdr:cNvSpPr/>
      </xdr:nvSpPr>
      <xdr:spPr>
        <a:xfrm>
          <a:off x="9744075" y="6181724"/>
          <a:ext cx="1495425" cy="6953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数があっているか、確認してください。</a:t>
          </a:r>
        </a:p>
      </xdr:txBody>
    </xdr:sp>
    <xdr:clientData/>
  </xdr:twoCellAnchor>
  <xdr:twoCellAnchor>
    <xdr:from>
      <xdr:col>36</xdr:col>
      <xdr:colOff>142875</xdr:colOff>
      <xdr:row>19</xdr:row>
      <xdr:rowOff>0</xdr:rowOff>
    </xdr:from>
    <xdr:to>
      <xdr:col>46</xdr:col>
      <xdr:colOff>0</xdr:colOff>
      <xdr:row>21</xdr:row>
      <xdr:rowOff>152400</xdr:rowOff>
    </xdr:to>
    <xdr:sp macro="" textlink="">
      <xdr:nvSpPr>
        <xdr:cNvPr id="73" name="四角形吹き出し 72">
          <a:extLst>
            <a:ext uri="{FF2B5EF4-FFF2-40B4-BE49-F238E27FC236}">
              <a16:creationId xmlns:a16="http://schemas.microsoft.com/office/drawing/2014/main" id="{E728FF2B-00DB-BF71-2927-8855BAC73D52}"/>
            </a:ext>
          </a:extLst>
        </xdr:cNvPr>
        <xdr:cNvSpPr/>
      </xdr:nvSpPr>
      <xdr:spPr>
        <a:xfrm>
          <a:off x="8629650" y="3429000"/>
          <a:ext cx="2238375" cy="647700"/>
        </a:xfrm>
        <a:prstGeom prst="wedgeRectCallout">
          <a:avLst>
            <a:gd name="adj1" fmla="val 65626"/>
            <a:gd name="adj2" fmla="val -61936"/>
          </a:avLst>
        </a:prstGeom>
        <a:solidFill>
          <a:schemeClr val="lt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野外炊飯のメニューはリストから選んでください。</a:t>
          </a:r>
        </a:p>
      </xdr:txBody>
    </xdr:sp>
    <xdr:clientData/>
  </xdr:twoCellAnchor>
  <xdr:twoCellAnchor>
    <xdr:from>
      <xdr:col>32</xdr:col>
      <xdr:colOff>166687</xdr:colOff>
      <xdr:row>27</xdr:row>
      <xdr:rowOff>109538</xdr:rowOff>
    </xdr:from>
    <xdr:to>
      <xdr:col>35</xdr:col>
      <xdr:colOff>57150</xdr:colOff>
      <xdr:row>29</xdr:row>
      <xdr:rowOff>76200</xdr:rowOff>
    </xdr:to>
    <xdr:sp macro="" textlink="">
      <xdr:nvSpPr>
        <xdr:cNvPr id="95" name="楕円 94">
          <a:extLst>
            <a:ext uri="{FF2B5EF4-FFF2-40B4-BE49-F238E27FC236}">
              <a16:creationId xmlns:a16="http://schemas.microsoft.com/office/drawing/2014/main" id="{9474061D-8BC2-DB19-12E4-16BD6C1C3DA8}"/>
            </a:ext>
          </a:extLst>
        </xdr:cNvPr>
        <xdr:cNvSpPr/>
      </xdr:nvSpPr>
      <xdr:spPr>
        <a:xfrm rot="5400000">
          <a:off x="7820025" y="5619750"/>
          <a:ext cx="366712" cy="604838"/>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35</xdr:col>
      <xdr:colOff>0</xdr:colOff>
      <xdr:row>22</xdr:row>
      <xdr:rowOff>38100</xdr:rowOff>
    </xdr:from>
    <xdr:to>
      <xdr:col>41</xdr:col>
      <xdr:colOff>85725</xdr:colOff>
      <xdr:row>26</xdr:row>
      <xdr:rowOff>9525</xdr:rowOff>
    </xdr:to>
    <xdr:sp macro="" textlink="">
      <xdr:nvSpPr>
        <xdr:cNvPr id="96" name="四角形吹き出し 95">
          <a:extLst>
            <a:ext uri="{FF2B5EF4-FFF2-40B4-BE49-F238E27FC236}">
              <a16:creationId xmlns:a16="http://schemas.microsoft.com/office/drawing/2014/main" id="{17EE17C1-1F82-CF2F-85D1-0C0540AAE951}"/>
            </a:ext>
          </a:extLst>
        </xdr:cNvPr>
        <xdr:cNvSpPr/>
      </xdr:nvSpPr>
      <xdr:spPr>
        <a:xfrm>
          <a:off x="8248650" y="4819650"/>
          <a:ext cx="1514475" cy="638175"/>
        </a:xfrm>
        <a:prstGeom prst="wedgeRectCallout">
          <a:avLst>
            <a:gd name="adj1" fmla="val -56138"/>
            <a:gd name="adj2" fmla="val 90322"/>
          </a:avLst>
        </a:prstGeom>
        <a:solidFill>
          <a:schemeClr val="lt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リストから選んでください。</a:t>
          </a:r>
        </a:p>
      </xdr:txBody>
    </xdr:sp>
    <xdr:clientData/>
  </xdr:twoCellAnchor>
  <xdr:twoCellAnchor>
    <xdr:from>
      <xdr:col>53</xdr:col>
      <xdr:colOff>95249</xdr:colOff>
      <xdr:row>38</xdr:row>
      <xdr:rowOff>171453</xdr:rowOff>
    </xdr:from>
    <xdr:to>
      <xdr:col>54</xdr:col>
      <xdr:colOff>152400</xdr:colOff>
      <xdr:row>40</xdr:row>
      <xdr:rowOff>38100</xdr:rowOff>
    </xdr:to>
    <xdr:sp macro="" textlink="">
      <xdr:nvSpPr>
        <xdr:cNvPr id="97" name="楕円 96">
          <a:extLst>
            <a:ext uri="{FF2B5EF4-FFF2-40B4-BE49-F238E27FC236}">
              <a16:creationId xmlns:a16="http://schemas.microsoft.com/office/drawing/2014/main" id="{2DBC2C6B-ECCB-2B5C-696C-2B8E439FE4B6}"/>
            </a:ext>
          </a:extLst>
        </xdr:cNvPr>
        <xdr:cNvSpPr/>
      </xdr:nvSpPr>
      <xdr:spPr>
        <a:xfrm rot="5400000">
          <a:off x="12625388" y="8177214"/>
          <a:ext cx="304797" cy="295276"/>
        </a:xfrm>
        <a:prstGeom prst="ellipse">
          <a:avLst/>
        </a:prstGeom>
        <a:no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114300</xdr:colOff>
      <xdr:row>34</xdr:row>
      <xdr:rowOff>57150</xdr:rowOff>
    </xdr:from>
    <xdr:to>
      <xdr:col>53</xdr:col>
      <xdr:colOff>76200</xdr:colOff>
      <xdr:row>38</xdr:row>
      <xdr:rowOff>47625</xdr:rowOff>
    </xdr:to>
    <xdr:sp macro="" textlink="">
      <xdr:nvSpPr>
        <xdr:cNvPr id="98" name="四角形吹き出し 97">
          <a:extLst>
            <a:ext uri="{FF2B5EF4-FFF2-40B4-BE49-F238E27FC236}">
              <a16:creationId xmlns:a16="http://schemas.microsoft.com/office/drawing/2014/main" id="{C73967F2-C76F-D8C4-F775-EC14EC6CC43B}"/>
            </a:ext>
          </a:extLst>
        </xdr:cNvPr>
        <xdr:cNvSpPr/>
      </xdr:nvSpPr>
      <xdr:spPr>
        <a:xfrm>
          <a:off x="10744200" y="7181850"/>
          <a:ext cx="1866900" cy="866775"/>
        </a:xfrm>
        <a:prstGeom prst="wedgeRectCallout">
          <a:avLst>
            <a:gd name="adj1" fmla="val 51515"/>
            <a:gd name="adj2" fmla="val 74891"/>
          </a:avLst>
        </a:prstGeom>
        <a:solidFill>
          <a:schemeClr val="lt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飯ごうではなく、ガス釜でご飯を炊く場合は、「有」にしてください。</a:t>
          </a:r>
        </a:p>
      </xdr:txBody>
    </xdr:sp>
    <xdr:clientData/>
  </xdr:twoCellAnchor>
  <xdr:twoCellAnchor>
    <xdr:from>
      <xdr:col>55</xdr:col>
      <xdr:colOff>171451</xdr:colOff>
      <xdr:row>4</xdr:row>
      <xdr:rowOff>57150</xdr:rowOff>
    </xdr:from>
    <xdr:to>
      <xdr:col>62</xdr:col>
      <xdr:colOff>47626</xdr:colOff>
      <xdr:row>11</xdr:row>
      <xdr:rowOff>190500</xdr:rowOff>
    </xdr:to>
    <xdr:sp macro="" textlink="">
      <xdr:nvSpPr>
        <xdr:cNvPr id="84" name="四角形吹き出し 83">
          <a:extLst>
            <a:ext uri="{FF2B5EF4-FFF2-40B4-BE49-F238E27FC236}">
              <a16:creationId xmlns:a16="http://schemas.microsoft.com/office/drawing/2014/main" id="{C1612C8D-7591-F43C-E6B5-80E432BB8AF2}"/>
            </a:ext>
          </a:extLst>
        </xdr:cNvPr>
        <xdr:cNvSpPr/>
      </xdr:nvSpPr>
      <xdr:spPr>
        <a:xfrm>
          <a:off x="13182601" y="971550"/>
          <a:ext cx="1543050" cy="876300"/>
        </a:xfrm>
        <a:prstGeom prst="wedgeRectCallout">
          <a:avLst>
            <a:gd name="adj1" fmla="val 4268"/>
            <a:gd name="adj2" fmla="val -6564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700"/>
            </a:lnSpc>
          </a:pPr>
          <a:r>
            <a:rPr kumimoji="1" lang="ja-JP" altLang="en-US" sz="1050"/>
            <a:t>団体名、利用月日は、申請書を入力すると反映されます。</a:t>
          </a:r>
          <a:endParaRPr kumimoji="1" lang="en-US" altLang="ja-JP" sz="105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8</xdr:row>
          <xdr:rowOff>9525</xdr:rowOff>
        </xdr:from>
        <xdr:to>
          <xdr:col>2</xdr:col>
          <xdr:colOff>28575</xdr:colOff>
          <xdr:row>11</xdr:row>
          <xdr:rowOff>38100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6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9525</xdr:rowOff>
        </xdr:from>
        <xdr:to>
          <xdr:col>2</xdr:col>
          <xdr:colOff>28575</xdr:colOff>
          <xdr:row>9</xdr:row>
          <xdr:rowOff>9525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6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10</xdr:row>
          <xdr:rowOff>0</xdr:rowOff>
        </xdr:from>
        <xdr:to>
          <xdr:col>12</xdr:col>
          <xdr:colOff>38100</xdr:colOff>
          <xdr:row>12</xdr:row>
          <xdr:rowOff>47625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6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16</xdr:row>
          <xdr:rowOff>238125</xdr:rowOff>
        </xdr:from>
        <xdr:to>
          <xdr:col>28</xdr:col>
          <xdr:colOff>28575</xdr:colOff>
          <xdr:row>18</xdr:row>
          <xdr:rowOff>28575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6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14</xdr:row>
          <xdr:rowOff>228600</xdr:rowOff>
        </xdr:from>
        <xdr:to>
          <xdr:col>28</xdr:col>
          <xdr:colOff>28575</xdr:colOff>
          <xdr:row>16</xdr:row>
          <xdr:rowOff>19050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6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228600</xdr:rowOff>
        </xdr:from>
        <xdr:to>
          <xdr:col>16</xdr:col>
          <xdr:colOff>28575</xdr:colOff>
          <xdr:row>16</xdr:row>
          <xdr:rowOff>19050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6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16</xdr:row>
          <xdr:rowOff>238125</xdr:rowOff>
        </xdr:from>
        <xdr:to>
          <xdr:col>16</xdr:col>
          <xdr:colOff>28575</xdr:colOff>
          <xdr:row>18</xdr:row>
          <xdr:rowOff>28575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6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xdr:row>
          <xdr:rowOff>219075</xdr:rowOff>
        </xdr:from>
        <xdr:to>
          <xdr:col>20</xdr:col>
          <xdr:colOff>19050</xdr:colOff>
          <xdr:row>16</xdr:row>
          <xdr:rowOff>9525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6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238125</xdr:rowOff>
        </xdr:from>
        <xdr:to>
          <xdr:col>20</xdr:col>
          <xdr:colOff>19050</xdr:colOff>
          <xdr:row>18</xdr:row>
          <xdr:rowOff>28575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6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238125</xdr:rowOff>
        </xdr:from>
        <xdr:to>
          <xdr:col>24</xdr:col>
          <xdr:colOff>38100</xdr:colOff>
          <xdr:row>18</xdr:row>
          <xdr:rowOff>28575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6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228600</xdr:rowOff>
        </xdr:from>
        <xdr:to>
          <xdr:col>24</xdr:col>
          <xdr:colOff>38100</xdr:colOff>
          <xdr:row>16</xdr:row>
          <xdr:rowOff>19050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6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228600</xdr:rowOff>
        </xdr:from>
        <xdr:to>
          <xdr:col>12</xdr:col>
          <xdr:colOff>28575</xdr:colOff>
          <xdr:row>16</xdr:row>
          <xdr:rowOff>19050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6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16</xdr:row>
          <xdr:rowOff>238125</xdr:rowOff>
        </xdr:from>
        <xdr:to>
          <xdr:col>12</xdr:col>
          <xdr:colOff>28575</xdr:colOff>
          <xdr:row>18</xdr:row>
          <xdr:rowOff>28575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6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228600</xdr:rowOff>
        </xdr:from>
        <xdr:to>
          <xdr:col>8</xdr:col>
          <xdr:colOff>38100</xdr:colOff>
          <xdr:row>16</xdr:row>
          <xdr:rowOff>19050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6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16</xdr:row>
          <xdr:rowOff>238125</xdr:rowOff>
        </xdr:from>
        <xdr:to>
          <xdr:col>8</xdr:col>
          <xdr:colOff>38100</xdr:colOff>
          <xdr:row>18</xdr:row>
          <xdr:rowOff>28575</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6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14</xdr:row>
          <xdr:rowOff>228600</xdr:rowOff>
        </xdr:from>
        <xdr:to>
          <xdr:col>40</xdr:col>
          <xdr:colOff>38100</xdr:colOff>
          <xdr:row>16</xdr:row>
          <xdr:rowOff>19050</xdr:rowOff>
        </xdr:to>
        <xdr:sp macro="" textlink="">
          <xdr:nvSpPr>
            <xdr:cNvPr id="16135" name="Check Box 775" hidden="1">
              <a:extLst>
                <a:ext uri="{63B3BB69-23CF-44E3-9099-C40C66FF867C}">
                  <a14:compatExt spid="_x0000_s16135"/>
                </a:ext>
                <a:ext uri="{FF2B5EF4-FFF2-40B4-BE49-F238E27FC236}">
                  <a16:creationId xmlns:a16="http://schemas.microsoft.com/office/drawing/2014/main" id="{00000000-0008-0000-0600-000007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16</xdr:row>
          <xdr:rowOff>238125</xdr:rowOff>
        </xdr:from>
        <xdr:to>
          <xdr:col>40</xdr:col>
          <xdr:colOff>38100</xdr:colOff>
          <xdr:row>18</xdr:row>
          <xdr:rowOff>28575</xdr:rowOff>
        </xdr:to>
        <xdr:sp macro="" textlink="">
          <xdr:nvSpPr>
            <xdr:cNvPr id="16136" name="Check Box 776" hidden="1">
              <a:extLst>
                <a:ext uri="{63B3BB69-23CF-44E3-9099-C40C66FF867C}">
                  <a14:compatExt spid="_x0000_s16136"/>
                </a:ext>
                <a:ext uri="{FF2B5EF4-FFF2-40B4-BE49-F238E27FC236}">
                  <a16:creationId xmlns:a16="http://schemas.microsoft.com/office/drawing/2014/main" id="{00000000-0008-0000-0600-000008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16</xdr:row>
          <xdr:rowOff>238125</xdr:rowOff>
        </xdr:from>
        <xdr:to>
          <xdr:col>44</xdr:col>
          <xdr:colOff>28575</xdr:colOff>
          <xdr:row>18</xdr:row>
          <xdr:rowOff>28575</xdr:rowOff>
        </xdr:to>
        <xdr:sp macro="" textlink="">
          <xdr:nvSpPr>
            <xdr:cNvPr id="16134" name="Check Box 774" hidden="1">
              <a:extLst>
                <a:ext uri="{63B3BB69-23CF-44E3-9099-C40C66FF867C}">
                  <a14:compatExt spid="_x0000_s16134"/>
                </a:ext>
                <a:ext uri="{FF2B5EF4-FFF2-40B4-BE49-F238E27FC236}">
                  <a16:creationId xmlns:a16="http://schemas.microsoft.com/office/drawing/2014/main" id="{00000000-0008-0000-0600-000006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14</xdr:row>
          <xdr:rowOff>228600</xdr:rowOff>
        </xdr:from>
        <xdr:to>
          <xdr:col>44</xdr:col>
          <xdr:colOff>28575</xdr:colOff>
          <xdr:row>16</xdr:row>
          <xdr:rowOff>19050</xdr:rowOff>
        </xdr:to>
        <xdr:sp macro="" textlink="">
          <xdr:nvSpPr>
            <xdr:cNvPr id="16133" name="Check Box 773" hidden="1">
              <a:extLst>
                <a:ext uri="{63B3BB69-23CF-44E3-9099-C40C66FF867C}">
                  <a14:compatExt spid="_x0000_s16133"/>
                </a:ext>
                <a:ext uri="{FF2B5EF4-FFF2-40B4-BE49-F238E27FC236}">
                  <a16:creationId xmlns:a16="http://schemas.microsoft.com/office/drawing/2014/main" id="{00000000-0008-0000-0600-000005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14</xdr:row>
          <xdr:rowOff>228600</xdr:rowOff>
        </xdr:from>
        <xdr:to>
          <xdr:col>48</xdr:col>
          <xdr:colOff>28575</xdr:colOff>
          <xdr:row>16</xdr:row>
          <xdr:rowOff>19050</xdr:rowOff>
        </xdr:to>
        <xdr:sp macro="" textlink="">
          <xdr:nvSpPr>
            <xdr:cNvPr id="16127" name="Check Box 767" hidden="1">
              <a:extLst>
                <a:ext uri="{63B3BB69-23CF-44E3-9099-C40C66FF867C}">
                  <a14:compatExt spid="_x0000_s16127"/>
                </a:ext>
                <a:ext uri="{FF2B5EF4-FFF2-40B4-BE49-F238E27FC236}">
                  <a16:creationId xmlns:a16="http://schemas.microsoft.com/office/drawing/2014/main" id="{00000000-0008-0000-0600-0000FF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16</xdr:row>
          <xdr:rowOff>238125</xdr:rowOff>
        </xdr:from>
        <xdr:to>
          <xdr:col>48</xdr:col>
          <xdr:colOff>28575</xdr:colOff>
          <xdr:row>18</xdr:row>
          <xdr:rowOff>28575</xdr:rowOff>
        </xdr:to>
        <xdr:sp macro="" textlink="">
          <xdr:nvSpPr>
            <xdr:cNvPr id="16128" name="Check Box 768" hidden="1">
              <a:extLst>
                <a:ext uri="{63B3BB69-23CF-44E3-9099-C40C66FF867C}">
                  <a14:compatExt spid="_x0000_s16128"/>
                </a:ext>
                <a:ext uri="{FF2B5EF4-FFF2-40B4-BE49-F238E27FC236}">
                  <a16:creationId xmlns:a16="http://schemas.microsoft.com/office/drawing/2014/main" id="{00000000-0008-0000-0600-00000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219075</xdr:rowOff>
        </xdr:from>
        <xdr:to>
          <xdr:col>52</xdr:col>
          <xdr:colOff>19050</xdr:colOff>
          <xdr:row>16</xdr:row>
          <xdr:rowOff>9525</xdr:rowOff>
        </xdr:to>
        <xdr:sp macro="" textlink="">
          <xdr:nvSpPr>
            <xdr:cNvPr id="16129" name="Check Box 769" hidden="1">
              <a:extLst>
                <a:ext uri="{63B3BB69-23CF-44E3-9099-C40C66FF867C}">
                  <a14:compatExt spid="_x0000_s16129"/>
                </a:ext>
                <a:ext uri="{FF2B5EF4-FFF2-40B4-BE49-F238E27FC236}">
                  <a16:creationId xmlns:a16="http://schemas.microsoft.com/office/drawing/2014/main" id="{00000000-0008-0000-0600-00000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16</xdr:row>
          <xdr:rowOff>238125</xdr:rowOff>
        </xdr:from>
        <xdr:to>
          <xdr:col>52</xdr:col>
          <xdr:colOff>19050</xdr:colOff>
          <xdr:row>18</xdr:row>
          <xdr:rowOff>28575</xdr:rowOff>
        </xdr:to>
        <xdr:sp macro="" textlink="">
          <xdr:nvSpPr>
            <xdr:cNvPr id="16130" name="Check Box 770" hidden="1">
              <a:extLst>
                <a:ext uri="{63B3BB69-23CF-44E3-9099-C40C66FF867C}">
                  <a14:compatExt spid="_x0000_s16130"/>
                </a:ext>
                <a:ext uri="{FF2B5EF4-FFF2-40B4-BE49-F238E27FC236}">
                  <a16:creationId xmlns:a16="http://schemas.microsoft.com/office/drawing/2014/main" id="{00000000-0008-0000-0600-00000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14</xdr:row>
          <xdr:rowOff>228600</xdr:rowOff>
        </xdr:from>
        <xdr:to>
          <xdr:col>56</xdr:col>
          <xdr:colOff>38100</xdr:colOff>
          <xdr:row>16</xdr:row>
          <xdr:rowOff>19050</xdr:rowOff>
        </xdr:to>
        <xdr:sp macro="" textlink="">
          <xdr:nvSpPr>
            <xdr:cNvPr id="16132" name="Check Box 772" hidden="1">
              <a:extLst>
                <a:ext uri="{63B3BB69-23CF-44E3-9099-C40C66FF867C}">
                  <a14:compatExt spid="_x0000_s16132"/>
                </a:ext>
                <a:ext uri="{FF2B5EF4-FFF2-40B4-BE49-F238E27FC236}">
                  <a16:creationId xmlns:a16="http://schemas.microsoft.com/office/drawing/2014/main" id="{00000000-0008-0000-0600-000004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16</xdr:row>
          <xdr:rowOff>238125</xdr:rowOff>
        </xdr:from>
        <xdr:to>
          <xdr:col>56</xdr:col>
          <xdr:colOff>38100</xdr:colOff>
          <xdr:row>18</xdr:row>
          <xdr:rowOff>28575</xdr:rowOff>
        </xdr:to>
        <xdr:sp macro="" textlink="">
          <xdr:nvSpPr>
            <xdr:cNvPr id="16131" name="Check Box 771" hidden="1">
              <a:extLst>
                <a:ext uri="{63B3BB69-23CF-44E3-9099-C40C66FF867C}">
                  <a14:compatExt spid="_x0000_s16131"/>
                </a:ext>
                <a:ext uri="{FF2B5EF4-FFF2-40B4-BE49-F238E27FC236}">
                  <a16:creationId xmlns:a16="http://schemas.microsoft.com/office/drawing/2014/main" id="{00000000-0008-0000-0600-000003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14</xdr:row>
          <xdr:rowOff>228600</xdr:rowOff>
        </xdr:from>
        <xdr:to>
          <xdr:col>60</xdr:col>
          <xdr:colOff>28575</xdr:colOff>
          <xdr:row>16</xdr:row>
          <xdr:rowOff>19050</xdr:rowOff>
        </xdr:to>
        <xdr:sp macro="" textlink="">
          <xdr:nvSpPr>
            <xdr:cNvPr id="16126" name="Check Box 766" hidden="1">
              <a:extLst>
                <a:ext uri="{63B3BB69-23CF-44E3-9099-C40C66FF867C}">
                  <a14:compatExt spid="_x0000_s16126"/>
                </a:ext>
                <a:ext uri="{FF2B5EF4-FFF2-40B4-BE49-F238E27FC236}">
                  <a16:creationId xmlns:a16="http://schemas.microsoft.com/office/drawing/2014/main" id="{00000000-0008-0000-0600-0000FE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16</xdr:row>
          <xdr:rowOff>238125</xdr:rowOff>
        </xdr:from>
        <xdr:to>
          <xdr:col>60</xdr:col>
          <xdr:colOff>28575</xdr:colOff>
          <xdr:row>18</xdr:row>
          <xdr:rowOff>28575</xdr:rowOff>
        </xdr:to>
        <xdr:sp macro="" textlink="">
          <xdr:nvSpPr>
            <xdr:cNvPr id="16125" name="Check Box 765" hidden="1">
              <a:extLst>
                <a:ext uri="{63B3BB69-23CF-44E3-9099-C40C66FF867C}">
                  <a14:compatExt spid="_x0000_s16125"/>
                </a:ext>
                <a:ext uri="{FF2B5EF4-FFF2-40B4-BE49-F238E27FC236}">
                  <a16:creationId xmlns:a16="http://schemas.microsoft.com/office/drawing/2014/main" id="{00000000-0008-0000-0600-0000FD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152400</xdr:colOff>
      <xdr:row>15</xdr:row>
      <xdr:rowOff>0</xdr:rowOff>
    </xdr:from>
    <xdr:to>
      <xdr:col>43</xdr:col>
      <xdr:colOff>9525</xdr:colOff>
      <xdr:row>18</xdr:row>
      <xdr:rowOff>171450</xdr:rowOff>
    </xdr:to>
    <xdr:sp macro="" textlink="">
      <xdr:nvSpPr>
        <xdr:cNvPr id="74" name="四角形吹き出し 73">
          <a:extLst>
            <a:ext uri="{FF2B5EF4-FFF2-40B4-BE49-F238E27FC236}">
              <a16:creationId xmlns:a16="http://schemas.microsoft.com/office/drawing/2014/main" id="{84567B39-619D-2CA2-A5C1-278A51271F07}"/>
            </a:ext>
          </a:extLst>
        </xdr:cNvPr>
        <xdr:cNvSpPr/>
      </xdr:nvSpPr>
      <xdr:spPr>
        <a:xfrm>
          <a:off x="7924800" y="2438400"/>
          <a:ext cx="2238375" cy="914400"/>
        </a:xfrm>
        <a:prstGeom prst="wedgeRectCallout">
          <a:avLst>
            <a:gd name="adj1" fmla="val 62648"/>
            <a:gd name="adj2" fmla="val -34634"/>
          </a:avLst>
        </a:prstGeom>
        <a:solidFill>
          <a:schemeClr val="lt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幼稚園、保育園等で「幼児団体食」を希望する場合は、リストから選択してください。</a:t>
          </a:r>
        </a:p>
      </xdr:txBody>
    </xdr:sp>
    <xdr:clientData/>
  </xdr:twoCellAnchor>
  <mc:AlternateContent xmlns:mc="http://schemas.openxmlformats.org/markup-compatibility/2006">
    <mc:Choice xmlns:a14="http://schemas.microsoft.com/office/drawing/2010/main" Requires="a14">
      <xdr:twoCellAnchor editAs="oneCell">
        <xdr:from>
          <xdr:col>33</xdr:col>
          <xdr:colOff>47625</xdr:colOff>
          <xdr:row>6</xdr:row>
          <xdr:rowOff>0</xdr:rowOff>
        </xdr:from>
        <xdr:to>
          <xdr:col>34</xdr:col>
          <xdr:colOff>47625</xdr:colOff>
          <xdr:row>9</xdr:row>
          <xdr:rowOff>0</xdr:rowOff>
        </xdr:to>
        <xdr:sp macro="" textlink="">
          <xdr:nvSpPr>
            <xdr:cNvPr id="39266" name="Check Box 1378" hidden="1">
              <a:extLst>
                <a:ext uri="{63B3BB69-23CF-44E3-9099-C40C66FF867C}">
                  <a14:compatExt spid="_x0000_s39266"/>
                </a:ext>
                <a:ext uri="{FF2B5EF4-FFF2-40B4-BE49-F238E27FC236}">
                  <a16:creationId xmlns:a16="http://schemas.microsoft.com/office/drawing/2014/main" id="{00000000-0008-0000-0600-000062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8</xdr:row>
          <xdr:rowOff>0</xdr:rowOff>
        </xdr:from>
        <xdr:to>
          <xdr:col>34</xdr:col>
          <xdr:colOff>47625</xdr:colOff>
          <xdr:row>11</xdr:row>
          <xdr:rowOff>28575</xdr:rowOff>
        </xdr:to>
        <xdr:sp macro="" textlink="">
          <xdr:nvSpPr>
            <xdr:cNvPr id="39265" name="Check Box 1377" hidden="1">
              <a:extLst>
                <a:ext uri="{63B3BB69-23CF-44E3-9099-C40C66FF867C}">
                  <a14:compatExt spid="_x0000_s39265"/>
                </a:ext>
                <a:ext uri="{FF2B5EF4-FFF2-40B4-BE49-F238E27FC236}">
                  <a16:creationId xmlns:a16="http://schemas.microsoft.com/office/drawing/2014/main" id="{00000000-0008-0000-0600-0000619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42000</xdr:rowOff>
    </xdr:from>
    <xdr:to>
      <xdr:col>3</xdr:col>
      <xdr:colOff>167550</xdr:colOff>
      <xdr:row>4</xdr:row>
      <xdr:rowOff>0</xdr:rowOff>
    </xdr:to>
    <xdr:sp macro="" textlink="">
      <xdr:nvSpPr>
        <xdr:cNvPr id="4" name="円/楕円 1">
          <a:extLst>
            <a:ext uri="{FF2B5EF4-FFF2-40B4-BE49-F238E27FC236}">
              <a16:creationId xmlns:a16="http://schemas.microsoft.com/office/drawing/2014/main" id="{E19E4005-6067-D09F-5466-DE24EBD7F194}"/>
            </a:ext>
          </a:extLst>
        </xdr:cNvPr>
        <xdr:cNvSpPr/>
      </xdr:nvSpPr>
      <xdr:spPr>
        <a:xfrm>
          <a:off x="7791450" y="375375"/>
          <a:ext cx="700950" cy="72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29</xdr:col>
      <xdr:colOff>0</xdr:colOff>
      <xdr:row>1</xdr:row>
      <xdr:rowOff>0</xdr:rowOff>
    </xdr:from>
    <xdr:to>
      <xdr:col>31</xdr:col>
      <xdr:colOff>167550</xdr:colOff>
      <xdr:row>3</xdr:row>
      <xdr:rowOff>177075</xdr:rowOff>
    </xdr:to>
    <xdr:sp macro="" textlink="">
      <xdr:nvSpPr>
        <xdr:cNvPr id="11" name="円/楕円 1">
          <a:extLst>
            <a:ext uri="{FF2B5EF4-FFF2-40B4-BE49-F238E27FC236}">
              <a16:creationId xmlns:a16="http://schemas.microsoft.com/office/drawing/2014/main" id="{564CF637-638F-8B04-7B0C-A243CBA85F59}"/>
            </a:ext>
          </a:extLst>
        </xdr:cNvPr>
        <xdr:cNvSpPr/>
      </xdr:nvSpPr>
      <xdr:spPr>
        <a:xfrm>
          <a:off x="15211425" y="333375"/>
          <a:ext cx="700950" cy="72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43</xdr:col>
      <xdr:colOff>9525</xdr:colOff>
      <xdr:row>5</xdr:row>
      <xdr:rowOff>942975</xdr:rowOff>
    </xdr:from>
    <xdr:to>
      <xdr:col>51</xdr:col>
      <xdr:colOff>228600</xdr:colOff>
      <xdr:row>7</xdr:row>
      <xdr:rowOff>66675</xdr:rowOff>
    </xdr:to>
    <xdr:sp macro="" textlink="">
      <xdr:nvSpPr>
        <xdr:cNvPr id="16" name="四角形吹き出し 15">
          <a:extLst>
            <a:ext uri="{FF2B5EF4-FFF2-40B4-BE49-F238E27FC236}">
              <a16:creationId xmlns:a16="http://schemas.microsoft.com/office/drawing/2014/main" id="{C3997B46-587C-5D27-BD5A-A4B6A737E6EC}"/>
            </a:ext>
          </a:extLst>
        </xdr:cNvPr>
        <xdr:cNvSpPr/>
      </xdr:nvSpPr>
      <xdr:spPr>
        <a:xfrm>
          <a:off x="11430000" y="2162175"/>
          <a:ext cx="2352675" cy="638175"/>
        </a:xfrm>
        <a:prstGeom prst="wedgeRectCallout">
          <a:avLst>
            <a:gd name="adj1" fmla="val -67286"/>
            <a:gd name="adj2" fmla="val 4673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twoCellAnchor>
    <xdr:from>
      <xdr:col>45</xdr:col>
      <xdr:colOff>57150</xdr:colOff>
      <xdr:row>14</xdr:row>
      <xdr:rowOff>28575</xdr:rowOff>
    </xdr:from>
    <xdr:to>
      <xdr:col>54</xdr:col>
      <xdr:colOff>161926</xdr:colOff>
      <xdr:row>17</xdr:row>
      <xdr:rowOff>76200</xdr:rowOff>
    </xdr:to>
    <xdr:sp macro="" textlink="">
      <xdr:nvSpPr>
        <xdr:cNvPr id="17" name="四角形吹き出し 16">
          <a:extLst>
            <a:ext uri="{FF2B5EF4-FFF2-40B4-BE49-F238E27FC236}">
              <a16:creationId xmlns:a16="http://schemas.microsoft.com/office/drawing/2014/main" id="{3B482D4C-C9EE-DADF-7416-9C787BFC958D}"/>
            </a:ext>
          </a:extLst>
        </xdr:cNvPr>
        <xdr:cNvSpPr/>
      </xdr:nvSpPr>
      <xdr:spPr>
        <a:xfrm>
          <a:off x="12011025" y="4362450"/>
          <a:ext cx="2505076" cy="676275"/>
        </a:xfrm>
        <a:prstGeom prst="wedgeRectCallout">
          <a:avLst>
            <a:gd name="adj1" fmla="val -43547"/>
            <a:gd name="adj2" fmla="val 7158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こちらにチェックの入っている書類は、自然の家への提出は不要です。</a:t>
          </a:r>
          <a:endParaRPr kumimoji="1" lang="en-US" altLang="ja-JP" sz="1050"/>
        </a:p>
      </xdr:txBody>
    </xdr:sp>
    <xdr:clientData/>
  </xdr:twoCellAnchor>
  <xdr:twoCellAnchor>
    <xdr:from>
      <xdr:col>45</xdr:col>
      <xdr:colOff>1</xdr:colOff>
      <xdr:row>22</xdr:row>
      <xdr:rowOff>9525</xdr:rowOff>
    </xdr:from>
    <xdr:to>
      <xdr:col>54</xdr:col>
      <xdr:colOff>38101</xdr:colOff>
      <xdr:row>23</xdr:row>
      <xdr:rowOff>47625</xdr:rowOff>
    </xdr:to>
    <xdr:sp macro="" textlink="">
      <xdr:nvSpPr>
        <xdr:cNvPr id="18" name="四角形吹き出し 17">
          <a:extLst>
            <a:ext uri="{FF2B5EF4-FFF2-40B4-BE49-F238E27FC236}">
              <a16:creationId xmlns:a16="http://schemas.microsoft.com/office/drawing/2014/main" id="{AC617DBF-A28C-855E-3F7D-2A0AA4C39EBD}"/>
            </a:ext>
          </a:extLst>
        </xdr:cNvPr>
        <xdr:cNvSpPr/>
      </xdr:nvSpPr>
      <xdr:spPr>
        <a:xfrm>
          <a:off x="11953876" y="6096000"/>
          <a:ext cx="2438400" cy="323850"/>
        </a:xfrm>
        <a:prstGeom prst="wedgeRectCallout">
          <a:avLst>
            <a:gd name="adj1" fmla="val -46219"/>
            <a:gd name="adj2" fmla="val 8347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できるだけ詳しく御記入ください。</a:t>
          </a:r>
          <a:endParaRPr kumimoji="1" lang="en-US" altLang="ja-JP" sz="1050"/>
        </a:p>
      </xdr:txBody>
    </xdr:sp>
    <xdr:clientData/>
  </xdr:twoCellAnchor>
  <mc:AlternateContent xmlns:mc="http://schemas.openxmlformats.org/markup-compatibility/2006">
    <mc:Choice xmlns:a14="http://schemas.microsoft.com/office/drawing/2010/main" Requires="a14">
      <xdr:twoCellAnchor editAs="oneCell">
        <xdr:from>
          <xdr:col>4</xdr:col>
          <xdr:colOff>28575</xdr:colOff>
          <xdr:row>36</xdr:row>
          <xdr:rowOff>19050</xdr:rowOff>
        </xdr:from>
        <xdr:to>
          <xdr:col>5</xdr:col>
          <xdr:colOff>0</xdr:colOff>
          <xdr:row>37</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19050</xdr:rowOff>
        </xdr:from>
        <xdr:to>
          <xdr:col>5</xdr:col>
          <xdr:colOff>0</xdr:colOff>
          <xdr:row>32</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19050</xdr:rowOff>
        </xdr:from>
        <xdr:to>
          <xdr:col>5</xdr:col>
          <xdr:colOff>0</xdr:colOff>
          <xdr:row>19</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xdr:row>
          <xdr:rowOff>19050</xdr:rowOff>
        </xdr:from>
        <xdr:to>
          <xdr:col>18</xdr:col>
          <xdr:colOff>0</xdr:colOff>
          <xdr:row>19</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31</xdr:row>
          <xdr:rowOff>19050</xdr:rowOff>
        </xdr:from>
        <xdr:to>
          <xdr:col>22</xdr:col>
          <xdr:colOff>0</xdr:colOff>
          <xdr:row>32</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36</xdr:row>
          <xdr:rowOff>19050</xdr:rowOff>
        </xdr:from>
        <xdr:to>
          <xdr:col>22</xdr:col>
          <xdr:colOff>0</xdr:colOff>
          <xdr:row>37</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18</xdr:row>
          <xdr:rowOff>38100</xdr:rowOff>
        </xdr:from>
        <xdr:to>
          <xdr:col>33</xdr:col>
          <xdr:colOff>38100</xdr:colOff>
          <xdr:row>19</xdr:row>
          <xdr:rowOff>38100</xdr:rowOff>
        </xdr:to>
        <xdr:sp macro="" textlink="">
          <xdr:nvSpPr>
            <xdr:cNvPr id="16692" name="Check Box 308" hidden="1">
              <a:extLst>
                <a:ext uri="{63B3BB69-23CF-44E3-9099-C40C66FF867C}">
                  <a14:compatExt spid="_x0000_s16692"/>
                </a:ext>
                <a:ext uri="{FF2B5EF4-FFF2-40B4-BE49-F238E27FC236}">
                  <a16:creationId xmlns:a16="http://schemas.microsoft.com/office/drawing/2014/main" id="{00000000-0008-0000-0700-00003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18</xdr:row>
          <xdr:rowOff>38100</xdr:rowOff>
        </xdr:from>
        <xdr:to>
          <xdr:col>46</xdr:col>
          <xdr:colOff>38100</xdr:colOff>
          <xdr:row>19</xdr:row>
          <xdr:rowOff>38100</xdr:rowOff>
        </xdr:to>
        <xdr:sp macro="" textlink="">
          <xdr:nvSpPr>
            <xdr:cNvPr id="16693" name="Check Box 309" hidden="1">
              <a:extLst>
                <a:ext uri="{63B3BB69-23CF-44E3-9099-C40C66FF867C}">
                  <a14:compatExt spid="_x0000_s16693"/>
                </a:ext>
                <a:ext uri="{FF2B5EF4-FFF2-40B4-BE49-F238E27FC236}">
                  <a16:creationId xmlns:a16="http://schemas.microsoft.com/office/drawing/2014/main" id="{00000000-0008-0000-0700-00003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31</xdr:row>
          <xdr:rowOff>38100</xdr:rowOff>
        </xdr:from>
        <xdr:to>
          <xdr:col>33</xdr:col>
          <xdr:colOff>38100</xdr:colOff>
          <xdr:row>32</xdr:row>
          <xdr:rowOff>38100</xdr:rowOff>
        </xdr:to>
        <xdr:sp macro="" textlink="">
          <xdr:nvSpPr>
            <xdr:cNvPr id="16691" name="Check Box 307" hidden="1">
              <a:extLst>
                <a:ext uri="{63B3BB69-23CF-44E3-9099-C40C66FF867C}">
                  <a14:compatExt spid="_x0000_s16691"/>
                </a:ext>
                <a:ext uri="{FF2B5EF4-FFF2-40B4-BE49-F238E27FC236}">
                  <a16:creationId xmlns:a16="http://schemas.microsoft.com/office/drawing/2014/main" id="{00000000-0008-0000-0700-00003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31</xdr:row>
          <xdr:rowOff>38100</xdr:rowOff>
        </xdr:from>
        <xdr:to>
          <xdr:col>50</xdr:col>
          <xdr:colOff>38100</xdr:colOff>
          <xdr:row>32</xdr:row>
          <xdr:rowOff>38100</xdr:rowOff>
        </xdr:to>
        <xdr:sp macro="" textlink="">
          <xdr:nvSpPr>
            <xdr:cNvPr id="16694" name="Check Box 310" hidden="1">
              <a:extLst>
                <a:ext uri="{63B3BB69-23CF-44E3-9099-C40C66FF867C}">
                  <a14:compatExt spid="_x0000_s16694"/>
                </a:ext>
                <a:ext uri="{FF2B5EF4-FFF2-40B4-BE49-F238E27FC236}">
                  <a16:creationId xmlns:a16="http://schemas.microsoft.com/office/drawing/2014/main" id="{00000000-0008-0000-0700-00003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36</xdr:row>
          <xdr:rowOff>38100</xdr:rowOff>
        </xdr:from>
        <xdr:to>
          <xdr:col>50</xdr:col>
          <xdr:colOff>38100</xdr:colOff>
          <xdr:row>37</xdr:row>
          <xdr:rowOff>38100</xdr:rowOff>
        </xdr:to>
        <xdr:sp macro="" textlink="">
          <xdr:nvSpPr>
            <xdr:cNvPr id="16695" name="Check Box 311" hidden="1">
              <a:extLst>
                <a:ext uri="{63B3BB69-23CF-44E3-9099-C40C66FF867C}">
                  <a14:compatExt spid="_x0000_s16695"/>
                </a:ext>
                <a:ext uri="{FF2B5EF4-FFF2-40B4-BE49-F238E27FC236}">
                  <a16:creationId xmlns:a16="http://schemas.microsoft.com/office/drawing/2014/main" id="{00000000-0008-0000-0700-00003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36</xdr:row>
          <xdr:rowOff>38100</xdr:rowOff>
        </xdr:from>
        <xdr:to>
          <xdr:col>33</xdr:col>
          <xdr:colOff>38100</xdr:colOff>
          <xdr:row>37</xdr:row>
          <xdr:rowOff>38100</xdr:rowOff>
        </xdr:to>
        <xdr:sp macro="" textlink="">
          <xdr:nvSpPr>
            <xdr:cNvPr id="16690" name="Check Box 306" hidden="1">
              <a:extLst>
                <a:ext uri="{63B3BB69-23CF-44E3-9099-C40C66FF867C}">
                  <a14:compatExt spid="_x0000_s16690"/>
                </a:ext>
                <a:ext uri="{FF2B5EF4-FFF2-40B4-BE49-F238E27FC236}">
                  <a16:creationId xmlns:a16="http://schemas.microsoft.com/office/drawing/2014/main" id="{00000000-0008-0000-0700-00003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47623</xdr:colOff>
      <xdr:row>33</xdr:row>
      <xdr:rowOff>171450</xdr:rowOff>
    </xdr:from>
    <xdr:to>
      <xdr:col>31</xdr:col>
      <xdr:colOff>76199</xdr:colOff>
      <xdr:row>38</xdr:row>
      <xdr:rowOff>342900</xdr:rowOff>
    </xdr:to>
    <xdr:sp macro="" textlink="">
      <xdr:nvSpPr>
        <xdr:cNvPr id="3" name="角丸四角形 2">
          <a:extLst>
            <a:ext uri="{FF2B5EF4-FFF2-40B4-BE49-F238E27FC236}">
              <a16:creationId xmlns:a16="http://schemas.microsoft.com/office/drawing/2014/main" id="{EECC228D-6344-4FA8-0D42-882790C21AFF}"/>
            </a:ext>
          </a:extLst>
        </xdr:cNvPr>
        <xdr:cNvSpPr/>
      </xdr:nvSpPr>
      <xdr:spPr>
        <a:xfrm>
          <a:off x="47623" y="8601075"/>
          <a:ext cx="6819901" cy="1962150"/>
        </a:xfrm>
        <a:prstGeom prst="roundRect">
          <a:avLst>
            <a:gd name="adj" fmla="val 812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47623</xdr:colOff>
      <xdr:row>33</xdr:row>
      <xdr:rowOff>171450</xdr:rowOff>
    </xdr:from>
    <xdr:to>
      <xdr:col>64</xdr:col>
      <xdr:colOff>76199</xdr:colOff>
      <xdr:row>38</xdr:row>
      <xdr:rowOff>342900</xdr:rowOff>
    </xdr:to>
    <xdr:sp macro="" textlink="">
      <xdr:nvSpPr>
        <xdr:cNvPr id="20" name="角丸四角形 19">
          <a:extLst>
            <a:ext uri="{FF2B5EF4-FFF2-40B4-BE49-F238E27FC236}">
              <a16:creationId xmlns:a16="http://schemas.microsoft.com/office/drawing/2014/main" id="{A68C3745-A34E-A43E-9082-E03E56CB1F82}"/>
            </a:ext>
          </a:extLst>
        </xdr:cNvPr>
        <xdr:cNvSpPr/>
      </xdr:nvSpPr>
      <xdr:spPr>
        <a:xfrm>
          <a:off x="47623" y="8239125"/>
          <a:ext cx="6819901" cy="1962150"/>
        </a:xfrm>
        <a:prstGeom prst="roundRect">
          <a:avLst>
            <a:gd name="adj" fmla="val 812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28576</xdr:colOff>
      <xdr:row>3</xdr:row>
      <xdr:rowOff>95250</xdr:rowOff>
    </xdr:from>
    <xdr:to>
      <xdr:col>50</xdr:col>
      <xdr:colOff>171451</xdr:colOff>
      <xdr:row>5</xdr:row>
      <xdr:rowOff>209550</xdr:rowOff>
    </xdr:to>
    <xdr:sp macro="" textlink="">
      <xdr:nvSpPr>
        <xdr:cNvPr id="2" name="四角形吹き出し 1">
          <a:extLst>
            <a:ext uri="{FF2B5EF4-FFF2-40B4-BE49-F238E27FC236}">
              <a16:creationId xmlns:a16="http://schemas.microsoft.com/office/drawing/2014/main" id="{4A9AB3A7-73D3-1CD9-1547-DE9DD042DC90}"/>
            </a:ext>
          </a:extLst>
        </xdr:cNvPr>
        <xdr:cNvSpPr/>
      </xdr:nvSpPr>
      <xdr:spPr>
        <a:xfrm>
          <a:off x="8134351" y="733425"/>
          <a:ext cx="2990850" cy="647700"/>
        </a:xfrm>
        <a:prstGeom prst="wedgeRectCallout">
          <a:avLst>
            <a:gd name="adj1" fmla="val 93926"/>
            <a:gd name="adj2" fmla="val -4367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ボランティアの日程調整のため、コースや依頼が決まり次第、お申込みください。</a:t>
          </a:r>
        </a:p>
      </xdr:txBody>
    </xdr:sp>
    <xdr:clientData/>
  </xdr:twoCellAnchor>
  <xdr:twoCellAnchor>
    <xdr:from>
      <xdr:col>54</xdr:col>
      <xdr:colOff>85725</xdr:colOff>
      <xdr:row>3</xdr:row>
      <xdr:rowOff>247650</xdr:rowOff>
    </xdr:from>
    <xdr:to>
      <xdr:col>64</xdr:col>
      <xdr:colOff>152400</xdr:colOff>
      <xdr:row>6</xdr:row>
      <xdr:rowOff>95250</xdr:rowOff>
    </xdr:to>
    <xdr:sp macro="" textlink="">
      <xdr:nvSpPr>
        <xdr:cNvPr id="9" name="四角形吹き出し 8">
          <a:extLst>
            <a:ext uri="{FF2B5EF4-FFF2-40B4-BE49-F238E27FC236}">
              <a16:creationId xmlns:a16="http://schemas.microsoft.com/office/drawing/2014/main" id="{6F61F403-4B9E-D9EE-FB8F-FA0F90A37ED1}"/>
            </a:ext>
          </a:extLst>
        </xdr:cNvPr>
        <xdr:cNvSpPr/>
      </xdr:nvSpPr>
      <xdr:spPr>
        <a:xfrm>
          <a:off x="11915775" y="885825"/>
          <a:ext cx="2257425" cy="638175"/>
        </a:xfrm>
        <a:prstGeom prst="wedgeRectCallout">
          <a:avLst>
            <a:gd name="adj1" fmla="val -65649"/>
            <a:gd name="adj2" fmla="val 4373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登山開始ではなく、待ち合わせの時間からご記入ください。</a:t>
          </a:r>
        </a:p>
      </xdr:txBody>
    </xdr:sp>
    <xdr:clientData/>
  </xdr:twoCellAnchor>
  <xdr:twoCellAnchor>
    <xdr:from>
      <xdr:col>33</xdr:col>
      <xdr:colOff>200025</xdr:colOff>
      <xdr:row>23</xdr:row>
      <xdr:rowOff>133350</xdr:rowOff>
    </xdr:from>
    <xdr:to>
      <xdr:col>61</xdr:col>
      <xdr:colOff>171450</xdr:colOff>
      <xdr:row>34</xdr:row>
      <xdr:rowOff>28575</xdr:rowOff>
    </xdr:to>
    <xdr:sp macro="" textlink="">
      <xdr:nvSpPr>
        <xdr:cNvPr id="4" name="楕円 3">
          <a:extLst>
            <a:ext uri="{FF2B5EF4-FFF2-40B4-BE49-F238E27FC236}">
              <a16:creationId xmlns:a16="http://schemas.microsoft.com/office/drawing/2014/main" id="{428FBBB2-91FA-16CE-B665-B3CE24F32178}"/>
            </a:ext>
          </a:extLst>
        </xdr:cNvPr>
        <xdr:cNvSpPr/>
      </xdr:nvSpPr>
      <xdr:spPr>
        <a:xfrm>
          <a:off x="7429500" y="5953125"/>
          <a:ext cx="6105525" cy="2324100"/>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46</xdr:col>
      <xdr:colOff>19050</xdr:colOff>
      <xdr:row>27</xdr:row>
      <xdr:rowOff>247650</xdr:rowOff>
    </xdr:from>
    <xdr:to>
      <xdr:col>55</xdr:col>
      <xdr:colOff>200025</xdr:colOff>
      <xdr:row>31</xdr:row>
      <xdr:rowOff>9525</xdr:rowOff>
    </xdr:to>
    <xdr:sp macro="" textlink="">
      <xdr:nvSpPr>
        <xdr:cNvPr id="5" name="テキスト ボックス 4">
          <a:extLst>
            <a:ext uri="{FF2B5EF4-FFF2-40B4-BE49-F238E27FC236}">
              <a16:creationId xmlns:a16="http://schemas.microsoft.com/office/drawing/2014/main" id="{5AF0EAD2-1293-C557-8A3A-CE158A75B5D6}"/>
            </a:ext>
          </a:extLst>
        </xdr:cNvPr>
        <xdr:cNvSpPr txBox="1"/>
      </xdr:nvSpPr>
      <xdr:spPr>
        <a:xfrm>
          <a:off x="10096500" y="6819900"/>
          <a:ext cx="2152650" cy="6191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様式</a:t>
          </a:r>
          <a:r>
            <a:rPr kumimoji="1" lang="en-US" altLang="ja-JP" sz="1100"/>
            <a:t>1】</a:t>
          </a:r>
          <a:r>
            <a:rPr kumimoji="1" lang="ja-JP" altLang="en-US" sz="1100"/>
            <a:t>申請書に入力すると反映します。</a:t>
          </a:r>
        </a:p>
      </xdr:txBody>
    </xdr:sp>
    <xdr:clientData/>
  </xdr:twoCellAnchor>
  <xdr:twoCellAnchor>
    <xdr:from>
      <xdr:col>53</xdr:col>
      <xdr:colOff>180976</xdr:colOff>
      <xdr:row>23</xdr:row>
      <xdr:rowOff>76199</xdr:rowOff>
    </xdr:from>
    <xdr:to>
      <xdr:col>63</xdr:col>
      <xdr:colOff>161926</xdr:colOff>
      <xdr:row>27</xdr:row>
      <xdr:rowOff>209549</xdr:rowOff>
    </xdr:to>
    <xdr:sp macro="" textlink="">
      <xdr:nvSpPr>
        <xdr:cNvPr id="6" name="四角形吹き出し 5">
          <a:extLst>
            <a:ext uri="{FF2B5EF4-FFF2-40B4-BE49-F238E27FC236}">
              <a16:creationId xmlns:a16="http://schemas.microsoft.com/office/drawing/2014/main" id="{4BD1A71C-CFA5-1334-0F35-CD1255267288}"/>
            </a:ext>
          </a:extLst>
        </xdr:cNvPr>
        <xdr:cNvSpPr/>
      </xdr:nvSpPr>
      <xdr:spPr>
        <a:xfrm>
          <a:off x="11791951" y="5895974"/>
          <a:ext cx="2171700" cy="885825"/>
        </a:xfrm>
        <a:prstGeom prst="wedgeRectCallout">
          <a:avLst>
            <a:gd name="adj1" fmla="val -47616"/>
            <a:gd name="adj2" fmla="val -6104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申請時点での予定で結構ですので、できるだけ詳しく御記入ください。</a:t>
          </a:r>
        </a:p>
      </xdr:txBody>
    </xdr:sp>
    <xdr:clientData/>
  </xdr:twoCellAnchor>
  <xdr:twoCellAnchor>
    <xdr:from>
      <xdr:col>42</xdr:col>
      <xdr:colOff>85726</xdr:colOff>
      <xdr:row>12</xdr:row>
      <xdr:rowOff>152400</xdr:rowOff>
    </xdr:from>
    <xdr:to>
      <xdr:col>64</xdr:col>
      <xdr:colOff>57150</xdr:colOff>
      <xdr:row>13</xdr:row>
      <xdr:rowOff>190500</xdr:rowOff>
    </xdr:to>
    <xdr:sp macro="" textlink="">
      <xdr:nvSpPr>
        <xdr:cNvPr id="14" name="四角形吹き出し 13">
          <a:extLst>
            <a:ext uri="{FF2B5EF4-FFF2-40B4-BE49-F238E27FC236}">
              <a16:creationId xmlns:a16="http://schemas.microsoft.com/office/drawing/2014/main" id="{99773F04-7896-F194-1372-419C128C8BDB}"/>
            </a:ext>
          </a:extLst>
        </xdr:cNvPr>
        <xdr:cNvSpPr/>
      </xdr:nvSpPr>
      <xdr:spPr>
        <a:xfrm>
          <a:off x="9286876" y="3276600"/>
          <a:ext cx="4791074" cy="285750"/>
        </a:xfrm>
        <a:prstGeom prst="wedgeRectCallout">
          <a:avLst>
            <a:gd name="adj1" fmla="val -46207"/>
            <a:gd name="adj2" fmla="val 8118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荒天時のコース変更の有無について、チェックを入れてください。</a:t>
          </a:r>
        </a:p>
      </xdr:txBody>
    </xdr:sp>
    <xdr:clientData/>
  </xdr:twoCellAnchor>
  <xdr:twoCellAnchor>
    <xdr:from>
      <xdr:col>33</xdr:col>
      <xdr:colOff>28575</xdr:colOff>
      <xdr:row>6</xdr:row>
      <xdr:rowOff>133351</xdr:rowOff>
    </xdr:from>
    <xdr:to>
      <xdr:col>41</xdr:col>
      <xdr:colOff>180975</xdr:colOff>
      <xdr:row>11</xdr:row>
      <xdr:rowOff>152401</xdr:rowOff>
    </xdr:to>
    <xdr:sp macro="" textlink="">
      <xdr:nvSpPr>
        <xdr:cNvPr id="7" name="四角形吹き出し 6">
          <a:extLst>
            <a:ext uri="{FF2B5EF4-FFF2-40B4-BE49-F238E27FC236}">
              <a16:creationId xmlns:a16="http://schemas.microsoft.com/office/drawing/2014/main" id="{C65DD560-C538-B21B-0AC7-0B57C7092462}"/>
            </a:ext>
          </a:extLst>
        </xdr:cNvPr>
        <xdr:cNvSpPr/>
      </xdr:nvSpPr>
      <xdr:spPr>
        <a:xfrm>
          <a:off x="7258050" y="1562101"/>
          <a:ext cx="1905000" cy="1466850"/>
        </a:xfrm>
        <a:prstGeom prst="wedgeRectCallout">
          <a:avLst>
            <a:gd name="adj1" fmla="val 89583"/>
            <a:gd name="adj2" fmla="val -4059"/>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方面はリストから選択してください。その他の場合のみ（　　）内にご記入ください。例）白石スキー場～不忘山（往復）</a:t>
          </a: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14</xdr:row>
          <xdr:rowOff>238125</xdr:rowOff>
        </xdr:from>
        <xdr:to>
          <xdr:col>10</xdr:col>
          <xdr:colOff>38100</xdr:colOff>
          <xdr:row>16</xdr:row>
          <xdr:rowOff>28575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228600</xdr:rowOff>
        </xdr:from>
        <xdr:to>
          <xdr:col>10</xdr:col>
          <xdr:colOff>38100</xdr:colOff>
          <xdr:row>15</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13</xdr:row>
          <xdr:rowOff>228600</xdr:rowOff>
        </xdr:from>
        <xdr:to>
          <xdr:col>43</xdr:col>
          <xdr:colOff>38100</xdr:colOff>
          <xdr:row>15</xdr:row>
          <xdr:rowOff>19050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800-00001F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14</xdr:row>
          <xdr:rowOff>238125</xdr:rowOff>
        </xdr:from>
        <xdr:to>
          <xdr:col>43</xdr:col>
          <xdr:colOff>38100</xdr:colOff>
          <xdr:row>16</xdr:row>
          <xdr:rowOff>28575</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800-00001E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76200</xdr:colOff>
      <xdr:row>15</xdr:row>
      <xdr:rowOff>171450</xdr:rowOff>
    </xdr:from>
    <xdr:to>
      <xdr:col>63</xdr:col>
      <xdr:colOff>152400</xdr:colOff>
      <xdr:row>18</xdr:row>
      <xdr:rowOff>9525</xdr:rowOff>
    </xdr:to>
    <xdr:sp macro="" textlink="">
      <xdr:nvSpPr>
        <xdr:cNvPr id="8" name="楕円 7">
          <a:extLst>
            <a:ext uri="{FF2B5EF4-FFF2-40B4-BE49-F238E27FC236}">
              <a16:creationId xmlns:a16="http://schemas.microsoft.com/office/drawing/2014/main" id="{70B96199-5FCF-56AF-D69D-FE1B8831DE41}"/>
            </a:ext>
          </a:extLst>
        </xdr:cNvPr>
        <xdr:cNvSpPr/>
      </xdr:nvSpPr>
      <xdr:spPr>
        <a:xfrm>
          <a:off x="8401050" y="4038600"/>
          <a:ext cx="5553075" cy="790575"/>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33</xdr:col>
      <xdr:colOff>66676</xdr:colOff>
      <xdr:row>17</xdr:row>
      <xdr:rowOff>57148</xdr:rowOff>
    </xdr:from>
    <xdr:to>
      <xdr:col>43</xdr:col>
      <xdr:colOff>47626</xdr:colOff>
      <xdr:row>19</xdr:row>
      <xdr:rowOff>133350</xdr:rowOff>
    </xdr:to>
    <xdr:sp macro="" textlink="">
      <xdr:nvSpPr>
        <xdr:cNvPr id="11" name="四角形吹き出し 5">
          <a:extLst>
            <a:ext uri="{FF2B5EF4-FFF2-40B4-BE49-F238E27FC236}">
              <a16:creationId xmlns:a16="http://schemas.microsoft.com/office/drawing/2014/main" id="{A63C83EF-1867-01C9-1928-A3D6591744E7}"/>
            </a:ext>
          </a:extLst>
        </xdr:cNvPr>
        <xdr:cNvSpPr/>
      </xdr:nvSpPr>
      <xdr:spPr>
        <a:xfrm>
          <a:off x="7296151" y="4524373"/>
          <a:ext cx="2171700" cy="628652"/>
        </a:xfrm>
        <a:prstGeom prst="wedgeRectCallout">
          <a:avLst>
            <a:gd name="adj1" fmla="val -48055"/>
            <a:gd name="adj2" fmla="val -33773"/>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別紙２</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活動詳細</a:t>
          </a:r>
          <a:r>
            <a:rPr kumimoji="1" lang="ja-JP" altLang="ja-JP" sz="1100">
              <a:solidFill>
                <a:schemeClr val="dk1"/>
              </a:solidFill>
              <a:effectLst/>
              <a:latin typeface="+mn-lt"/>
              <a:ea typeface="+mn-ea"/>
              <a:cs typeface="+mn-cs"/>
            </a:rPr>
            <a:t>に入力すると反映します。</a:t>
          </a:r>
          <a:endParaRPr lang="ja-JP" altLang="ja-JP">
            <a:effectLst/>
          </a:endParaRPr>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720DD6D\share\02%20R4\02&#20107;&#21209;&#25163;&#32154;&#12365;&#31561;\05&#36039;&#26009;&#38306;&#20418;&#65288;&#22799;&#12539;&#20908;&#65289;\01&#22799;&#22411;&#36039;&#26009;\p1&#65374;p2%20&#39135;&#20107;&#38306;&#20418;&#30906;&#35469;&#31080;(&#22799;&#22411;)&#65292;&#39135;&#20107;&#25968;&#30906;&#35469;&#31080;&#65288;&#35352;&#20837;&#2036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8all&#65288;PDF&#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食事数確認票"/>
      <sheetName val="食事数確認票 記入例"/>
      <sheetName val="リスト"/>
    </sheetNames>
    <sheetDataSet>
      <sheetData sheetId="0"/>
      <sheetData sheetId="1"/>
      <sheetData sheetId="2">
        <row r="2">
          <cell r="A2" t="str">
            <v>（　　　　　　　　）</v>
          </cell>
          <cell r="B2" t="str">
            <v>（　　　　　　　　）</v>
          </cell>
          <cell r="C2" t="str">
            <v>（　　　　　　　　）</v>
          </cell>
          <cell r="D2" t="str">
            <v>（　　　　　　　　）</v>
          </cell>
          <cell r="E2" t="str">
            <v>（　　　　　　　　）</v>
          </cell>
        </row>
        <row r="3">
          <cell r="A3" t="str">
            <v>（定食）</v>
          </cell>
          <cell r="B3" t="str">
            <v>(ハンバーグ１００)</v>
          </cell>
          <cell r="C3" t="str">
            <v>(カレー１００)</v>
          </cell>
          <cell r="D3" t="str">
            <v>(おにぎり２)</v>
          </cell>
          <cell r="E3" t="str">
            <v>(１人１個)</v>
          </cell>
        </row>
        <row r="4">
          <cell r="A4" t="str">
            <v>（幼児団体食）</v>
          </cell>
          <cell r="B4" t="str">
            <v>(ハンバーグ１２０)</v>
          </cell>
          <cell r="C4" t="str">
            <v>(カレー１２０)</v>
          </cell>
          <cell r="D4" t="str">
            <v>(おにぎり＆パン)</v>
          </cell>
          <cell r="E4" t="str">
            <v>(１人２個)</v>
          </cell>
        </row>
        <row r="5">
          <cell r="B5" t="str">
            <v>(ハンバーグ１４０)</v>
          </cell>
          <cell r="C5" t="str">
            <v>(カレー１４０)</v>
          </cell>
          <cell r="D5" t="str">
            <v>(パン２)</v>
          </cell>
        </row>
        <row r="6">
          <cell r="B6" t="str">
            <v>(ハンバーグ食パン)</v>
          </cell>
          <cell r="C6" t="str">
            <v>(豚丼１２０)</v>
          </cell>
        </row>
        <row r="7">
          <cell r="B7" t="str">
            <v>(鶏照１００)</v>
          </cell>
          <cell r="C7" t="str">
            <v>(芋煮０)</v>
          </cell>
        </row>
        <row r="8">
          <cell r="B8" t="str">
            <v>(鶏照１２０)</v>
          </cell>
          <cell r="C8" t="str">
            <v>(芋煮１００)</v>
          </cell>
        </row>
        <row r="9">
          <cell r="B9" t="str">
            <v>(鶏照１４０)</v>
          </cell>
          <cell r="C9" t="str">
            <v>(芋煮１２０)</v>
          </cell>
        </row>
        <row r="10">
          <cell r="B10" t="str">
            <v>(鶏照食パン)</v>
          </cell>
          <cell r="C10" t="str">
            <v>(芋煮１４０)</v>
          </cell>
        </row>
        <row r="11">
          <cell r="B11" t="str">
            <v>(ポリナポリタン)</v>
          </cell>
          <cell r="C11" t="str">
            <v>(バーベキュー０)</v>
          </cell>
        </row>
        <row r="12">
          <cell r="B12" t="str">
            <v>(ポリ親子丼１２０)</v>
          </cell>
          <cell r="C12" t="str">
            <v>(バーベキュー１００)</v>
          </cell>
        </row>
        <row r="13">
          <cell r="C13" t="str">
            <v>(バーベキュー１２０)</v>
          </cell>
        </row>
        <row r="14">
          <cell r="C14" t="str">
            <v>(バーベキュー１４０)</v>
          </cell>
        </row>
        <row r="15">
          <cell r="C15" t="str">
            <v>(焼そば０)</v>
          </cell>
        </row>
        <row r="16">
          <cell r="C16" t="str">
            <v>(ポリナポリタン)</v>
          </cell>
        </row>
        <row r="17">
          <cell r="C17" t="str">
            <v>(ポリ親子丼120)</v>
          </cell>
        </row>
        <row r="18">
          <cell r="C18" t="str">
            <v>(ホットサンド)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８年度　夏型事務手続き資料集"/>
      <sheetName val="【様式1】申請書"/>
      <sheetName val="【別紙1ー1】利用者名簿（指導・引率者）"/>
      <sheetName val="【別紙1－2】利用者名簿（児童生徒用）"/>
      <sheetName val="【別紙1ー3】利用者名簿（家族用）"/>
      <sheetName val="【別紙3】食事数確認票P1"/>
      <sheetName val="【別紙4】アレルギーに関する調査票"/>
      <sheetName val="【別紙5】登山支援ボランティア依頼申込書"/>
      <sheetName val="【別紙6】変更点連絡表"/>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fi.main.jp/kotori/syomei.html"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8.xml"/><Relationship Id="rId3" Type="http://schemas.openxmlformats.org/officeDocument/2006/relationships/drawing" Target="../drawings/drawing10.xml"/><Relationship Id="rId7" Type="http://schemas.openxmlformats.org/officeDocument/2006/relationships/ctrlProp" Target="../ctrlProps/ctrlProp227.xml"/><Relationship Id="rId2" Type="http://schemas.openxmlformats.org/officeDocument/2006/relationships/printerSettings" Target="../printerSettings/printerSettings10.bin"/><Relationship Id="rId1" Type="http://schemas.openxmlformats.org/officeDocument/2006/relationships/hyperlink" Target="mailto:zao-ukeire@pref.miyagi.lg.jp" TargetMode="External"/><Relationship Id="rId6" Type="http://schemas.openxmlformats.org/officeDocument/2006/relationships/ctrlProp" Target="../ctrlProps/ctrlProp226.xml"/><Relationship Id="rId11" Type="http://schemas.openxmlformats.org/officeDocument/2006/relationships/ctrlProp" Target="../ctrlProps/ctrlProp231.xml"/><Relationship Id="rId5" Type="http://schemas.openxmlformats.org/officeDocument/2006/relationships/ctrlProp" Target="../ctrlProps/ctrlProp225.xml"/><Relationship Id="rId10" Type="http://schemas.openxmlformats.org/officeDocument/2006/relationships/ctrlProp" Target="../ctrlProps/ctrlProp230.xml"/><Relationship Id="rId4" Type="http://schemas.openxmlformats.org/officeDocument/2006/relationships/vmlDrawing" Target="../drawings/vmlDrawing6.vml"/><Relationship Id="rId9" Type="http://schemas.openxmlformats.org/officeDocument/2006/relationships/ctrlProp" Target="../ctrlProps/ctrlProp22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254.xml"/><Relationship Id="rId21" Type="http://schemas.openxmlformats.org/officeDocument/2006/relationships/ctrlProp" Target="../ctrlProps/ctrlProp249.xml"/><Relationship Id="rId42" Type="http://schemas.openxmlformats.org/officeDocument/2006/relationships/ctrlProp" Target="../ctrlProps/ctrlProp270.xml"/><Relationship Id="rId47" Type="http://schemas.openxmlformats.org/officeDocument/2006/relationships/ctrlProp" Target="../ctrlProps/ctrlProp275.xml"/><Relationship Id="rId63" Type="http://schemas.openxmlformats.org/officeDocument/2006/relationships/ctrlProp" Target="../ctrlProps/ctrlProp291.xml"/><Relationship Id="rId68" Type="http://schemas.openxmlformats.org/officeDocument/2006/relationships/ctrlProp" Target="../ctrlProps/ctrlProp296.xml"/><Relationship Id="rId84" Type="http://schemas.openxmlformats.org/officeDocument/2006/relationships/ctrlProp" Target="../ctrlProps/ctrlProp312.xml"/><Relationship Id="rId89" Type="http://schemas.openxmlformats.org/officeDocument/2006/relationships/ctrlProp" Target="../ctrlProps/ctrlProp317.xml"/><Relationship Id="rId16" Type="http://schemas.openxmlformats.org/officeDocument/2006/relationships/ctrlProp" Target="../ctrlProps/ctrlProp244.xml"/><Relationship Id="rId11" Type="http://schemas.openxmlformats.org/officeDocument/2006/relationships/ctrlProp" Target="../ctrlProps/ctrlProp239.xml"/><Relationship Id="rId32" Type="http://schemas.openxmlformats.org/officeDocument/2006/relationships/ctrlProp" Target="../ctrlProps/ctrlProp260.xml"/><Relationship Id="rId37" Type="http://schemas.openxmlformats.org/officeDocument/2006/relationships/ctrlProp" Target="../ctrlProps/ctrlProp265.xml"/><Relationship Id="rId53" Type="http://schemas.openxmlformats.org/officeDocument/2006/relationships/ctrlProp" Target="../ctrlProps/ctrlProp281.xml"/><Relationship Id="rId58" Type="http://schemas.openxmlformats.org/officeDocument/2006/relationships/ctrlProp" Target="../ctrlProps/ctrlProp286.xml"/><Relationship Id="rId74" Type="http://schemas.openxmlformats.org/officeDocument/2006/relationships/ctrlProp" Target="../ctrlProps/ctrlProp302.xml"/><Relationship Id="rId79" Type="http://schemas.openxmlformats.org/officeDocument/2006/relationships/ctrlProp" Target="../ctrlProps/ctrlProp307.xml"/><Relationship Id="rId5" Type="http://schemas.openxmlformats.org/officeDocument/2006/relationships/ctrlProp" Target="../ctrlProps/ctrlProp233.xml"/><Relationship Id="rId90" Type="http://schemas.openxmlformats.org/officeDocument/2006/relationships/ctrlProp" Target="../ctrlProps/ctrlProp318.xml"/><Relationship Id="rId14" Type="http://schemas.openxmlformats.org/officeDocument/2006/relationships/ctrlProp" Target="../ctrlProps/ctrlProp242.xml"/><Relationship Id="rId22" Type="http://schemas.openxmlformats.org/officeDocument/2006/relationships/ctrlProp" Target="../ctrlProps/ctrlProp250.xml"/><Relationship Id="rId27" Type="http://schemas.openxmlformats.org/officeDocument/2006/relationships/ctrlProp" Target="../ctrlProps/ctrlProp255.xml"/><Relationship Id="rId30" Type="http://schemas.openxmlformats.org/officeDocument/2006/relationships/ctrlProp" Target="../ctrlProps/ctrlProp258.xml"/><Relationship Id="rId35" Type="http://schemas.openxmlformats.org/officeDocument/2006/relationships/ctrlProp" Target="../ctrlProps/ctrlProp263.xml"/><Relationship Id="rId43" Type="http://schemas.openxmlformats.org/officeDocument/2006/relationships/ctrlProp" Target="../ctrlProps/ctrlProp271.xml"/><Relationship Id="rId48" Type="http://schemas.openxmlformats.org/officeDocument/2006/relationships/ctrlProp" Target="../ctrlProps/ctrlProp276.xml"/><Relationship Id="rId56" Type="http://schemas.openxmlformats.org/officeDocument/2006/relationships/ctrlProp" Target="../ctrlProps/ctrlProp284.xml"/><Relationship Id="rId64" Type="http://schemas.openxmlformats.org/officeDocument/2006/relationships/ctrlProp" Target="../ctrlProps/ctrlProp292.xml"/><Relationship Id="rId69" Type="http://schemas.openxmlformats.org/officeDocument/2006/relationships/ctrlProp" Target="../ctrlProps/ctrlProp297.xml"/><Relationship Id="rId77" Type="http://schemas.openxmlformats.org/officeDocument/2006/relationships/ctrlProp" Target="../ctrlProps/ctrlProp305.xml"/><Relationship Id="rId8" Type="http://schemas.openxmlformats.org/officeDocument/2006/relationships/ctrlProp" Target="../ctrlProps/ctrlProp236.xml"/><Relationship Id="rId51" Type="http://schemas.openxmlformats.org/officeDocument/2006/relationships/ctrlProp" Target="../ctrlProps/ctrlProp279.xml"/><Relationship Id="rId72" Type="http://schemas.openxmlformats.org/officeDocument/2006/relationships/ctrlProp" Target="../ctrlProps/ctrlProp300.xml"/><Relationship Id="rId80" Type="http://schemas.openxmlformats.org/officeDocument/2006/relationships/ctrlProp" Target="../ctrlProps/ctrlProp308.xml"/><Relationship Id="rId85" Type="http://schemas.openxmlformats.org/officeDocument/2006/relationships/ctrlProp" Target="../ctrlProps/ctrlProp313.xml"/><Relationship Id="rId3" Type="http://schemas.openxmlformats.org/officeDocument/2006/relationships/vmlDrawing" Target="../drawings/vmlDrawing7.vml"/><Relationship Id="rId12" Type="http://schemas.openxmlformats.org/officeDocument/2006/relationships/ctrlProp" Target="../ctrlProps/ctrlProp240.xml"/><Relationship Id="rId17" Type="http://schemas.openxmlformats.org/officeDocument/2006/relationships/ctrlProp" Target="../ctrlProps/ctrlProp245.xml"/><Relationship Id="rId25" Type="http://schemas.openxmlformats.org/officeDocument/2006/relationships/ctrlProp" Target="../ctrlProps/ctrlProp253.xml"/><Relationship Id="rId33" Type="http://schemas.openxmlformats.org/officeDocument/2006/relationships/ctrlProp" Target="../ctrlProps/ctrlProp261.xml"/><Relationship Id="rId38" Type="http://schemas.openxmlformats.org/officeDocument/2006/relationships/ctrlProp" Target="../ctrlProps/ctrlProp266.xml"/><Relationship Id="rId46" Type="http://schemas.openxmlformats.org/officeDocument/2006/relationships/ctrlProp" Target="../ctrlProps/ctrlProp274.xml"/><Relationship Id="rId59" Type="http://schemas.openxmlformats.org/officeDocument/2006/relationships/ctrlProp" Target="../ctrlProps/ctrlProp287.xml"/><Relationship Id="rId67" Type="http://schemas.openxmlformats.org/officeDocument/2006/relationships/ctrlProp" Target="../ctrlProps/ctrlProp295.xml"/><Relationship Id="rId20" Type="http://schemas.openxmlformats.org/officeDocument/2006/relationships/ctrlProp" Target="../ctrlProps/ctrlProp248.xml"/><Relationship Id="rId41" Type="http://schemas.openxmlformats.org/officeDocument/2006/relationships/ctrlProp" Target="../ctrlProps/ctrlProp269.xml"/><Relationship Id="rId54" Type="http://schemas.openxmlformats.org/officeDocument/2006/relationships/ctrlProp" Target="../ctrlProps/ctrlProp282.xml"/><Relationship Id="rId62" Type="http://schemas.openxmlformats.org/officeDocument/2006/relationships/ctrlProp" Target="../ctrlProps/ctrlProp290.xml"/><Relationship Id="rId70" Type="http://schemas.openxmlformats.org/officeDocument/2006/relationships/ctrlProp" Target="../ctrlProps/ctrlProp298.xml"/><Relationship Id="rId75" Type="http://schemas.openxmlformats.org/officeDocument/2006/relationships/ctrlProp" Target="../ctrlProps/ctrlProp303.xml"/><Relationship Id="rId83" Type="http://schemas.openxmlformats.org/officeDocument/2006/relationships/ctrlProp" Target="../ctrlProps/ctrlProp311.xml"/><Relationship Id="rId88" Type="http://schemas.openxmlformats.org/officeDocument/2006/relationships/ctrlProp" Target="../ctrlProps/ctrlProp316.xml"/><Relationship Id="rId91" Type="http://schemas.openxmlformats.org/officeDocument/2006/relationships/ctrlProp" Target="../ctrlProps/ctrlProp319.xml"/><Relationship Id="rId1" Type="http://schemas.openxmlformats.org/officeDocument/2006/relationships/printerSettings" Target="../printerSettings/printerSettings15.bin"/><Relationship Id="rId6" Type="http://schemas.openxmlformats.org/officeDocument/2006/relationships/ctrlProp" Target="../ctrlProps/ctrlProp234.xml"/><Relationship Id="rId15" Type="http://schemas.openxmlformats.org/officeDocument/2006/relationships/ctrlProp" Target="../ctrlProps/ctrlProp243.xml"/><Relationship Id="rId23" Type="http://schemas.openxmlformats.org/officeDocument/2006/relationships/ctrlProp" Target="../ctrlProps/ctrlProp251.xml"/><Relationship Id="rId28" Type="http://schemas.openxmlformats.org/officeDocument/2006/relationships/ctrlProp" Target="../ctrlProps/ctrlProp256.xml"/><Relationship Id="rId36" Type="http://schemas.openxmlformats.org/officeDocument/2006/relationships/ctrlProp" Target="../ctrlProps/ctrlProp264.xml"/><Relationship Id="rId49" Type="http://schemas.openxmlformats.org/officeDocument/2006/relationships/ctrlProp" Target="../ctrlProps/ctrlProp277.xml"/><Relationship Id="rId57" Type="http://schemas.openxmlformats.org/officeDocument/2006/relationships/ctrlProp" Target="../ctrlProps/ctrlProp285.xml"/><Relationship Id="rId10" Type="http://schemas.openxmlformats.org/officeDocument/2006/relationships/ctrlProp" Target="../ctrlProps/ctrlProp238.xml"/><Relationship Id="rId31" Type="http://schemas.openxmlformats.org/officeDocument/2006/relationships/ctrlProp" Target="../ctrlProps/ctrlProp259.xml"/><Relationship Id="rId44" Type="http://schemas.openxmlformats.org/officeDocument/2006/relationships/ctrlProp" Target="../ctrlProps/ctrlProp272.xml"/><Relationship Id="rId52" Type="http://schemas.openxmlformats.org/officeDocument/2006/relationships/ctrlProp" Target="../ctrlProps/ctrlProp280.xml"/><Relationship Id="rId60" Type="http://schemas.openxmlformats.org/officeDocument/2006/relationships/ctrlProp" Target="../ctrlProps/ctrlProp288.xml"/><Relationship Id="rId65" Type="http://schemas.openxmlformats.org/officeDocument/2006/relationships/ctrlProp" Target="../ctrlProps/ctrlProp293.xml"/><Relationship Id="rId73" Type="http://schemas.openxmlformats.org/officeDocument/2006/relationships/ctrlProp" Target="../ctrlProps/ctrlProp301.xml"/><Relationship Id="rId78" Type="http://schemas.openxmlformats.org/officeDocument/2006/relationships/ctrlProp" Target="../ctrlProps/ctrlProp306.xml"/><Relationship Id="rId81" Type="http://schemas.openxmlformats.org/officeDocument/2006/relationships/ctrlProp" Target="../ctrlProps/ctrlProp309.xml"/><Relationship Id="rId86" Type="http://schemas.openxmlformats.org/officeDocument/2006/relationships/ctrlProp" Target="../ctrlProps/ctrlProp314.xml"/><Relationship Id="rId4" Type="http://schemas.openxmlformats.org/officeDocument/2006/relationships/ctrlProp" Target="../ctrlProps/ctrlProp232.xml"/><Relationship Id="rId9" Type="http://schemas.openxmlformats.org/officeDocument/2006/relationships/ctrlProp" Target="../ctrlProps/ctrlProp237.xml"/><Relationship Id="rId13" Type="http://schemas.openxmlformats.org/officeDocument/2006/relationships/ctrlProp" Target="../ctrlProps/ctrlProp241.xml"/><Relationship Id="rId18" Type="http://schemas.openxmlformats.org/officeDocument/2006/relationships/ctrlProp" Target="../ctrlProps/ctrlProp246.xml"/><Relationship Id="rId39" Type="http://schemas.openxmlformats.org/officeDocument/2006/relationships/ctrlProp" Target="../ctrlProps/ctrlProp267.xml"/><Relationship Id="rId34" Type="http://schemas.openxmlformats.org/officeDocument/2006/relationships/ctrlProp" Target="../ctrlProps/ctrlProp262.xml"/><Relationship Id="rId50" Type="http://schemas.openxmlformats.org/officeDocument/2006/relationships/ctrlProp" Target="../ctrlProps/ctrlProp278.xml"/><Relationship Id="rId55" Type="http://schemas.openxmlformats.org/officeDocument/2006/relationships/ctrlProp" Target="../ctrlProps/ctrlProp283.xml"/><Relationship Id="rId76" Type="http://schemas.openxmlformats.org/officeDocument/2006/relationships/ctrlProp" Target="../ctrlProps/ctrlProp304.xml"/><Relationship Id="rId7" Type="http://schemas.openxmlformats.org/officeDocument/2006/relationships/ctrlProp" Target="../ctrlProps/ctrlProp235.xml"/><Relationship Id="rId71" Type="http://schemas.openxmlformats.org/officeDocument/2006/relationships/ctrlProp" Target="../ctrlProps/ctrlProp299.xml"/><Relationship Id="rId92" Type="http://schemas.openxmlformats.org/officeDocument/2006/relationships/ctrlProp" Target="../ctrlProps/ctrlProp320.xml"/><Relationship Id="rId2" Type="http://schemas.openxmlformats.org/officeDocument/2006/relationships/drawing" Target="../drawings/drawing11.xml"/><Relationship Id="rId29" Type="http://schemas.openxmlformats.org/officeDocument/2006/relationships/ctrlProp" Target="../ctrlProps/ctrlProp257.xml"/><Relationship Id="rId24" Type="http://schemas.openxmlformats.org/officeDocument/2006/relationships/ctrlProp" Target="../ctrlProps/ctrlProp252.xml"/><Relationship Id="rId40" Type="http://schemas.openxmlformats.org/officeDocument/2006/relationships/ctrlProp" Target="../ctrlProps/ctrlProp268.xml"/><Relationship Id="rId45" Type="http://schemas.openxmlformats.org/officeDocument/2006/relationships/ctrlProp" Target="../ctrlProps/ctrlProp273.xml"/><Relationship Id="rId66" Type="http://schemas.openxmlformats.org/officeDocument/2006/relationships/ctrlProp" Target="../ctrlProps/ctrlProp294.xml"/><Relationship Id="rId87" Type="http://schemas.openxmlformats.org/officeDocument/2006/relationships/ctrlProp" Target="../ctrlProps/ctrlProp315.xml"/><Relationship Id="rId61" Type="http://schemas.openxmlformats.org/officeDocument/2006/relationships/ctrlProp" Target="../ctrlProps/ctrlProp289.xml"/><Relationship Id="rId82" Type="http://schemas.openxmlformats.org/officeDocument/2006/relationships/ctrlProp" Target="../ctrlProps/ctrlProp310.xml"/><Relationship Id="rId19" Type="http://schemas.openxmlformats.org/officeDocument/2006/relationships/ctrlProp" Target="../ctrlProps/ctrlProp24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25.xml"/><Relationship Id="rId13" Type="http://schemas.openxmlformats.org/officeDocument/2006/relationships/ctrlProp" Target="../ctrlProps/ctrlProp330.xml"/><Relationship Id="rId18" Type="http://schemas.openxmlformats.org/officeDocument/2006/relationships/ctrlProp" Target="../ctrlProps/ctrlProp335.xml"/><Relationship Id="rId3" Type="http://schemas.openxmlformats.org/officeDocument/2006/relationships/vmlDrawing" Target="../drawings/vmlDrawing8.vml"/><Relationship Id="rId7" Type="http://schemas.openxmlformats.org/officeDocument/2006/relationships/ctrlProp" Target="../ctrlProps/ctrlProp324.xml"/><Relationship Id="rId12" Type="http://schemas.openxmlformats.org/officeDocument/2006/relationships/ctrlProp" Target="../ctrlProps/ctrlProp329.xml"/><Relationship Id="rId17" Type="http://schemas.openxmlformats.org/officeDocument/2006/relationships/ctrlProp" Target="../ctrlProps/ctrlProp334.xml"/><Relationship Id="rId2" Type="http://schemas.openxmlformats.org/officeDocument/2006/relationships/drawing" Target="../drawings/drawing12.xml"/><Relationship Id="rId16" Type="http://schemas.openxmlformats.org/officeDocument/2006/relationships/ctrlProp" Target="../ctrlProps/ctrlProp333.xml"/><Relationship Id="rId1" Type="http://schemas.openxmlformats.org/officeDocument/2006/relationships/printerSettings" Target="../printerSettings/printerSettings16.bin"/><Relationship Id="rId6" Type="http://schemas.openxmlformats.org/officeDocument/2006/relationships/ctrlProp" Target="../ctrlProps/ctrlProp323.xml"/><Relationship Id="rId11" Type="http://schemas.openxmlformats.org/officeDocument/2006/relationships/ctrlProp" Target="../ctrlProps/ctrlProp328.xml"/><Relationship Id="rId5" Type="http://schemas.openxmlformats.org/officeDocument/2006/relationships/ctrlProp" Target="../ctrlProps/ctrlProp322.xml"/><Relationship Id="rId15" Type="http://schemas.openxmlformats.org/officeDocument/2006/relationships/ctrlProp" Target="../ctrlProps/ctrlProp332.xml"/><Relationship Id="rId10" Type="http://schemas.openxmlformats.org/officeDocument/2006/relationships/ctrlProp" Target="../ctrlProps/ctrlProp327.xml"/><Relationship Id="rId4" Type="http://schemas.openxmlformats.org/officeDocument/2006/relationships/ctrlProp" Target="../ctrlProps/ctrlProp321.xml"/><Relationship Id="rId9" Type="http://schemas.openxmlformats.org/officeDocument/2006/relationships/ctrlProp" Target="../ctrlProps/ctrlProp326.xml"/><Relationship Id="rId14" Type="http://schemas.openxmlformats.org/officeDocument/2006/relationships/ctrlProp" Target="../ctrlProps/ctrlProp33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40.xml"/><Relationship Id="rId3" Type="http://schemas.openxmlformats.org/officeDocument/2006/relationships/vmlDrawing" Target="../drawings/vmlDrawing9.vml"/><Relationship Id="rId7" Type="http://schemas.openxmlformats.org/officeDocument/2006/relationships/ctrlProp" Target="../ctrlProps/ctrlProp339.x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trlProp" Target="../ctrlProps/ctrlProp338.xml"/><Relationship Id="rId5" Type="http://schemas.openxmlformats.org/officeDocument/2006/relationships/ctrlProp" Target="../ctrlProps/ctrlProp337.xml"/><Relationship Id="rId4" Type="http://schemas.openxmlformats.org/officeDocument/2006/relationships/ctrlProp" Target="../ctrlProps/ctrlProp336.xml"/><Relationship Id="rId9" Type="http://schemas.openxmlformats.org/officeDocument/2006/relationships/ctrlProp" Target="../ctrlProps/ctrlProp34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8.bin"/><Relationship Id="rId5" Type="http://schemas.openxmlformats.org/officeDocument/2006/relationships/ctrlProp" Target="../ctrlProps/ctrlProp343.xml"/><Relationship Id="rId4" Type="http://schemas.openxmlformats.org/officeDocument/2006/relationships/ctrlProp" Target="../ctrlProps/ctrlProp34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zao-ukeire@pref.miyagi.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47.xml"/><Relationship Id="rId3" Type="http://schemas.openxmlformats.org/officeDocument/2006/relationships/drawing" Target="../drawings/drawing15.xml"/><Relationship Id="rId7" Type="http://schemas.openxmlformats.org/officeDocument/2006/relationships/ctrlProp" Target="../ctrlProps/ctrlProp346.xml"/><Relationship Id="rId2" Type="http://schemas.openxmlformats.org/officeDocument/2006/relationships/printerSettings" Target="../printerSettings/printerSettings20.bin"/><Relationship Id="rId1" Type="http://schemas.openxmlformats.org/officeDocument/2006/relationships/hyperlink" Target="mailto:zao-ukeire@pref.miyagi.lg.jp" TargetMode="External"/><Relationship Id="rId6" Type="http://schemas.openxmlformats.org/officeDocument/2006/relationships/ctrlProp" Target="../ctrlProps/ctrlProp345.xml"/><Relationship Id="rId11" Type="http://schemas.openxmlformats.org/officeDocument/2006/relationships/ctrlProp" Target="../ctrlProps/ctrlProp350.xml"/><Relationship Id="rId5" Type="http://schemas.openxmlformats.org/officeDocument/2006/relationships/ctrlProp" Target="../ctrlProps/ctrlProp344.xml"/><Relationship Id="rId10" Type="http://schemas.openxmlformats.org/officeDocument/2006/relationships/ctrlProp" Target="../ctrlProps/ctrlProp349.xml"/><Relationship Id="rId4" Type="http://schemas.openxmlformats.org/officeDocument/2006/relationships/vmlDrawing" Target="../drawings/vmlDrawing11.vml"/><Relationship Id="rId9" Type="http://schemas.openxmlformats.org/officeDocument/2006/relationships/ctrlProp" Target="../ctrlProps/ctrlProp34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omments" Target="../comments2.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6.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6.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88.xml"/><Relationship Id="rId18" Type="http://schemas.openxmlformats.org/officeDocument/2006/relationships/ctrlProp" Target="../ctrlProps/ctrlProp193.xml"/><Relationship Id="rId26" Type="http://schemas.openxmlformats.org/officeDocument/2006/relationships/ctrlProp" Target="../ctrlProps/ctrlProp201.xml"/><Relationship Id="rId3" Type="http://schemas.openxmlformats.org/officeDocument/2006/relationships/vmlDrawing" Target="../drawings/vmlDrawing3.vml"/><Relationship Id="rId21" Type="http://schemas.openxmlformats.org/officeDocument/2006/relationships/ctrlProp" Target="../ctrlProps/ctrlProp196.xml"/><Relationship Id="rId7" Type="http://schemas.openxmlformats.org/officeDocument/2006/relationships/ctrlProp" Target="../ctrlProps/ctrlProp182.x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2" Type="http://schemas.openxmlformats.org/officeDocument/2006/relationships/drawing" Target="../drawings/drawing7.xml"/><Relationship Id="rId16" Type="http://schemas.openxmlformats.org/officeDocument/2006/relationships/ctrlProp" Target="../ctrlProps/ctrlProp191.xml"/><Relationship Id="rId20" Type="http://schemas.openxmlformats.org/officeDocument/2006/relationships/ctrlProp" Target="../ctrlProps/ctrlProp195.xml"/><Relationship Id="rId29" Type="http://schemas.openxmlformats.org/officeDocument/2006/relationships/ctrlProp" Target="../ctrlProps/ctrlProp204.xml"/><Relationship Id="rId1" Type="http://schemas.openxmlformats.org/officeDocument/2006/relationships/printerSettings" Target="../printerSettings/printerSettings7.bin"/><Relationship Id="rId6" Type="http://schemas.openxmlformats.org/officeDocument/2006/relationships/ctrlProp" Target="../ctrlProps/ctrlProp181.xml"/><Relationship Id="rId11" Type="http://schemas.openxmlformats.org/officeDocument/2006/relationships/ctrlProp" Target="../ctrlProps/ctrlProp186.xml"/><Relationship Id="rId24" Type="http://schemas.openxmlformats.org/officeDocument/2006/relationships/ctrlProp" Target="../ctrlProps/ctrlProp199.xml"/><Relationship Id="rId32" Type="http://schemas.openxmlformats.org/officeDocument/2006/relationships/ctrlProp" Target="../ctrlProps/ctrlProp207.xml"/><Relationship Id="rId5" Type="http://schemas.openxmlformats.org/officeDocument/2006/relationships/ctrlProp" Target="../ctrlProps/ctrlProp180.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10" Type="http://schemas.openxmlformats.org/officeDocument/2006/relationships/ctrlProp" Target="../ctrlProps/ctrlProp185.xml"/><Relationship Id="rId19" Type="http://schemas.openxmlformats.org/officeDocument/2006/relationships/ctrlProp" Target="../ctrlProps/ctrlProp194.xml"/><Relationship Id="rId31" Type="http://schemas.openxmlformats.org/officeDocument/2006/relationships/ctrlProp" Target="../ctrlProps/ctrlProp206.xml"/><Relationship Id="rId4" Type="http://schemas.openxmlformats.org/officeDocument/2006/relationships/ctrlProp" Target="../ctrlProps/ctrlProp179.xml"/><Relationship Id="rId9" Type="http://schemas.openxmlformats.org/officeDocument/2006/relationships/ctrlProp" Target="../ctrlProps/ctrlProp18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8" Type="http://schemas.openxmlformats.org/officeDocument/2006/relationships/ctrlProp" Target="../ctrlProps/ctrlProp18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3.xml"/><Relationship Id="rId13" Type="http://schemas.openxmlformats.org/officeDocument/2006/relationships/ctrlProp" Target="../ctrlProps/ctrlProp218.xml"/><Relationship Id="rId3" Type="http://schemas.openxmlformats.org/officeDocument/2006/relationships/vmlDrawing" Target="../drawings/vmlDrawing4.vml"/><Relationship Id="rId7" Type="http://schemas.openxmlformats.org/officeDocument/2006/relationships/ctrlProp" Target="../ctrlProps/ctrlProp212.xml"/><Relationship Id="rId12" Type="http://schemas.openxmlformats.org/officeDocument/2006/relationships/ctrlProp" Target="../ctrlProps/ctrlProp217.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11.xml"/><Relationship Id="rId11" Type="http://schemas.openxmlformats.org/officeDocument/2006/relationships/ctrlProp" Target="../ctrlProps/ctrlProp216.xml"/><Relationship Id="rId5" Type="http://schemas.openxmlformats.org/officeDocument/2006/relationships/ctrlProp" Target="../ctrlProps/ctrlProp210.xml"/><Relationship Id="rId15" Type="http://schemas.openxmlformats.org/officeDocument/2006/relationships/ctrlProp" Target="../ctrlProps/ctrlProp220.xml"/><Relationship Id="rId10" Type="http://schemas.openxmlformats.org/officeDocument/2006/relationships/ctrlProp" Target="../ctrlProps/ctrlProp215.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24.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23.xml"/><Relationship Id="rId5" Type="http://schemas.openxmlformats.org/officeDocument/2006/relationships/ctrlProp" Target="../ctrlProps/ctrlProp222.xml"/><Relationship Id="rId4" Type="http://schemas.openxmlformats.org/officeDocument/2006/relationships/ctrlProp" Target="../ctrlProps/ctrlProp2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326D-6D06-405A-BAAD-A21FBA5C8D8D}">
  <sheetPr codeName="Sheet2">
    <tabColor theme="5" tint="0.79998168889431442"/>
  </sheetPr>
  <dimension ref="B1:D45"/>
  <sheetViews>
    <sheetView showGridLines="0" view="pageBreakPreview" topLeftCell="A17" zoomScaleNormal="100" zoomScaleSheetLayoutView="100" workbookViewId="0">
      <selection activeCell="F12" sqref="F12"/>
    </sheetView>
  </sheetViews>
  <sheetFormatPr defaultRowHeight="13.5"/>
  <cols>
    <col min="1" max="1" width="2.5" style="102" customWidth="1"/>
    <col min="2" max="2" width="39.25" style="102" customWidth="1"/>
    <col min="3" max="3" width="42.625" style="102" customWidth="1"/>
    <col min="4" max="4" width="12.375" style="102" customWidth="1"/>
    <col min="5" max="16384" width="9" style="102"/>
  </cols>
  <sheetData>
    <row r="1" spans="2:4" ht="15.95" customHeight="1"/>
    <row r="2" spans="2:4" ht="20.100000000000001" customHeight="1">
      <c r="B2" s="376" t="s">
        <v>206</v>
      </c>
      <c r="C2" s="376"/>
      <c r="D2" s="376"/>
    </row>
    <row r="3" spans="2:4" ht="20.100000000000001" customHeight="1"/>
    <row r="4" spans="2:4" ht="20.100000000000001" customHeight="1">
      <c r="B4" s="103" t="s">
        <v>302</v>
      </c>
      <c r="C4" s="196"/>
      <c r="D4" s="366" t="s">
        <v>719</v>
      </c>
    </row>
    <row r="5" spans="2:4" ht="20.100000000000001" customHeight="1">
      <c r="B5" s="105" t="s">
        <v>386</v>
      </c>
      <c r="C5" s="341" t="s">
        <v>738</v>
      </c>
      <c r="D5" s="363" t="s">
        <v>717</v>
      </c>
    </row>
    <row r="6" spans="2:4" ht="20.100000000000001" customHeight="1">
      <c r="B6" s="105"/>
      <c r="C6" s="163" t="s">
        <v>455</v>
      </c>
      <c r="D6" s="363"/>
    </row>
    <row r="7" spans="2:4" ht="20.100000000000001" customHeight="1">
      <c r="B7" s="105"/>
      <c r="C7" s="163"/>
      <c r="D7" s="363"/>
    </row>
    <row r="8" spans="2:4" ht="20.100000000000001" customHeight="1">
      <c r="B8" s="105" t="s">
        <v>387</v>
      </c>
      <c r="C8" s="341" t="s">
        <v>739</v>
      </c>
      <c r="D8" s="363" t="s">
        <v>718</v>
      </c>
    </row>
    <row r="9" spans="2:4" ht="20.100000000000001" customHeight="1">
      <c r="B9" s="105"/>
      <c r="C9" s="341" t="s">
        <v>736</v>
      </c>
      <c r="D9" s="363" t="s">
        <v>720</v>
      </c>
    </row>
    <row r="10" spans="2:4" ht="20.100000000000001" customHeight="1">
      <c r="B10" s="105" t="s">
        <v>1</v>
      </c>
      <c r="C10" s="341" t="s">
        <v>737</v>
      </c>
      <c r="D10" s="363" t="s">
        <v>721</v>
      </c>
    </row>
    <row r="11" spans="2:4" ht="20.100000000000001" customHeight="1">
      <c r="B11" s="105"/>
      <c r="C11" s="163"/>
      <c r="D11" s="363"/>
    </row>
    <row r="12" spans="2:4" ht="20.100000000000001" customHeight="1">
      <c r="B12" s="105" t="s">
        <v>509</v>
      </c>
      <c r="C12" s="341" t="s">
        <v>510</v>
      </c>
      <c r="D12" s="363" t="s">
        <v>722</v>
      </c>
    </row>
    <row r="13" spans="2:4" ht="20.100000000000001" customHeight="1">
      <c r="B13" s="105"/>
      <c r="C13" s="163"/>
      <c r="D13" s="363"/>
    </row>
    <row r="14" spans="2:4" ht="20.100000000000001" customHeight="1">
      <c r="B14" s="105" t="s">
        <v>388</v>
      </c>
      <c r="C14" s="17" t="s">
        <v>740</v>
      </c>
      <c r="D14" s="363" t="s">
        <v>723</v>
      </c>
    </row>
    <row r="15" spans="2:4" ht="20.100000000000001" customHeight="1">
      <c r="B15" s="105"/>
      <c r="C15" s="163"/>
      <c r="D15" s="363"/>
    </row>
    <row r="16" spans="2:4" ht="20.100000000000001" customHeight="1">
      <c r="B16" s="105" t="s">
        <v>389</v>
      </c>
      <c r="C16" s="341" t="s">
        <v>741</v>
      </c>
      <c r="D16" s="363" t="s">
        <v>724</v>
      </c>
    </row>
    <row r="17" spans="2:4" ht="20.100000000000001" customHeight="1">
      <c r="B17" s="105" t="s">
        <v>0</v>
      </c>
      <c r="C17" s="163"/>
      <c r="D17" s="363"/>
    </row>
    <row r="18" spans="2:4" ht="20.100000000000001" customHeight="1">
      <c r="B18" s="105"/>
      <c r="C18" s="163"/>
      <c r="D18" s="363"/>
    </row>
    <row r="19" spans="2:4" ht="20.100000000000001" customHeight="1">
      <c r="B19" s="105" t="s">
        <v>390</v>
      </c>
      <c r="C19" s="341" t="s">
        <v>303</v>
      </c>
      <c r="D19" s="363" t="s">
        <v>725</v>
      </c>
    </row>
    <row r="20" spans="2:4" ht="20.100000000000001" customHeight="1">
      <c r="B20" s="197" t="s">
        <v>162</v>
      </c>
      <c r="C20" s="198"/>
      <c r="D20" s="364"/>
    </row>
    <row r="21" spans="2:4" ht="20.100000000000001" customHeight="1">
      <c r="D21" s="365"/>
    </row>
    <row r="22" spans="2:4" ht="20.100000000000001" customHeight="1">
      <c r="B22" s="102" t="s">
        <v>391</v>
      </c>
      <c r="C22" s="17" t="s">
        <v>385</v>
      </c>
      <c r="D22" s="365" t="s">
        <v>777</v>
      </c>
    </row>
    <row r="23" spans="2:4" ht="20.100000000000001" customHeight="1">
      <c r="B23" s="102" t="s">
        <v>133</v>
      </c>
      <c r="D23" s="365"/>
    </row>
    <row r="24" spans="2:4" ht="20.100000000000001" customHeight="1">
      <c r="D24" s="365"/>
    </row>
    <row r="25" spans="2:4" ht="20.100000000000001" customHeight="1">
      <c r="B25" s="102" t="s">
        <v>450</v>
      </c>
      <c r="C25" s="17" t="s">
        <v>453</v>
      </c>
      <c r="D25" s="365"/>
    </row>
    <row r="26" spans="2:4" ht="20.100000000000001" customHeight="1">
      <c r="B26" s="102" t="s">
        <v>451</v>
      </c>
      <c r="D26" s="365"/>
    </row>
    <row r="27" spans="2:4" ht="20.100000000000001" customHeight="1">
      <c r="B27" s="102" t="s">
        <v>452</v>
      </c>
      <c r="D27" s="365"/>
    </row>
    <row r="28" spans="2:4" ht="20.100000000000001" customHeight="1">
      <c r="B28" s="102" t="s">
        <v>644</v>
      </c>
      <c r="D28" s="365"/>
    </row>
    <row r="29" spans="2:4" ht="20.100000000000001" customHeight="1">
      <c r="D29" s="365"/>
    </row>
    <row r="30" spans="2:4" ht="20.100000000000001" customHeight="1">
      <c r="B30" s="203" t="s">
        <v>778</v>
      </c>
      <c r="D30" s="365" t="s">
        <v>779</v>
      </c>
    </row>
    <row r="31" spans="2:4" ht="20.100000000000001" customHeight="1"/>
    <row r="32" spans="2:4" ht="20.100000000000001" customHeight="1">
      <c r="B32" s="200" t="s">
        <v>130</v>
      </c>
      <c r="C32" s="196"/>
      <c r="D32" s="104"/>
    </row>
    <row r="33" spans="2:4" ht="20.100000000000001" customHeight="1">
      <c r="B33" s="105" t="s">
        <v>131</v>
      </c>
      <c r="C33" s="163"/>
      <c r="D33" s="106"/>
    </row>
    <row r="34" spans="2:4" ht="20.100000000000001" customHeight="1">
      <c r="B34" s="105" t="s">
        <v>132</v>
      </c>
      <c r="C34" s="202"/>
      <c r="D34" s="106"/>
    </row>
    <row r="35" spans="2:4" ht="20.100000000000001" customHeight="1">
      <c r="B35" s="105" t="s">
        <v>776</v>
      </c>
      <c r="C35" s="163"/>
      <c r="D35" s="106"/>
    </row>
    <row r="36" spans="2:4" ht="20.100000000000001" customHeight="1">
      <c r="B36" s="105"/>
      <c r="C36" s="163"/>
      <c r="D36" s="106"/>
    </row>
    <row r="37" spans="2:4" ht="20.100000000000001" customHeight="1">
      <c r="B37" s="201" t="s">
        <v>454</v>
      </c>
      <c r="C37" s="198"/>
      <c r="D37" s="199"/>
    </row>
    <row r="38" spans="2:4" ht="6" customHeight="1"/>
    <row r="39" spans="2:4" ht="15.95" customHeight="1">
      <c r="B39" s="203" t="s">
        <v>457</v>
      </c>
      <c r="C39" s="203" t="s">
        <v>458</v>
      </c>
      <c r="D39" s="203"/>
    </row>
    <row r="40" spans="2:4" ht="15.95" customHeight="1">
      <c r="B40" s="203" t="s">
        <v>459</v>
      </c>
      <c r="C40" s="203" t="s">
        <v>462</v>
      </c>
      <c r="D40" s="203"/>
    </row>
    <row r="41" spans="2:4" ht="15.95" customHeight="1">
      <c r="B41" s="203"/>
      <c r="C41" s="203" t="s">
        <v>463</v>
      </c>
      <c r="D41" s="203"/>
    </row>
    <row r="42" spans="2:4" ht="15.95" customHeight="1">
      <c r="B42" s="203" t="s">
        <v>375</v>
      </c>
      <c r="C42" s="203" t="s">
        <v>460</v>
      </c>
      <c r="D42" s="203"/>
    </row>
    <row r="43" spans="2:4" ht="15.95" customHeight="1">
      <c r="B43" s="203"/>
      <c r="C43" s="203" t="s">
        <v>461</v>
      </c>
      <c r="D43" s="203"/>
    </row>
    <row r="44" spans="2:4" ht="15.95" customHeight="1">
      <c r="B44" s="203" t="s">
        <v>456</v>
      </c>
      <c r="C44" s="203"/>
      <c r="D44" s="203"/>
    </row>
    <row r="45" spans="2:4" ht="15.75" customHeight="1"/>
  </sheetData>
  <sheetProtection sheet="1"/>
  <mergeCells count="1">
    <mergeCell ref="B2:D2"/>
  </mergeCells>
  <phoneticPr fontId="1"/>
  <hyperlinks>
    <hyperlink ref="C25" r:id="rId1" xr:uid="{FC7889F7-064D-4416-8C3F-86391D0C981C}"/>
    <hyperlink ref="C8" location="'【別紙1ー1】利用者名簿（指導・引率者）'!Print_Area" display="別紙1－1号（指導・引率者、一般）　 " xr:uid="{93AAA1A8-84C7-48C8-AD84-B2401E6B4A63}"/>
    <hyperlink ref="C5" location="【様式1】申請書!A1" display="様式第1号　" xr:uid="{FF04BC84-1AAF-406E-BE9F-20D10B706852}"/>
    <hyperlink ref="C9" location="'【別紙1－2】利用者名簿（児童生徒用）'!Print_Area" display="別紙1－2号（児童・生徒）" xr:uid="{813185B1-12CE-4B83-AB9B-CEEBD587232A}"/>
    <hyperlink ref="C10" location="'【別紙1ー3】利用者名簿（家族用）'!Print_Area" display="別紙1－3号（家族利用）" xr:uid="{06F5BDDE-C9E3-4368-8C7B-57E4310E244F}"/>
    <hyperlink ref="C12" location="【別紙2】活動詳細!Print_Area" display="別紙2" xr:uid="{7AFDA0CE-D20F-45C9-A9E3-8A87159EEDBB}"/>
    <hyperlink ref="C16" location="【別紙4】アレルギーに関する調査票!Print_Area" display="別紙4　　　" xr:uid="{0E08AB1A-EE8A-4BDD-8354-09D7A24FA752}"/>
    <hyperlink ref="C14" location="【別紙3】食事数確認票!Print_Area" display="別紙3　" xr:uid="{74610EC2-A824-4AA5-B93E-7BDD40F3216C}"/>
    <hyperlink ref="C19" location="【別紙5】登山支援ボランティア依頼申込書!Print_Area" display="別紙5" xr:uid="{085B1864-D332-48B7-9FC7-C321E7E82D84}"/>
    <hyperlink ref="C22" location="【別紙6】変更点連絡表!Print_Area" display="別紙6" xr:uid="{2D6D0B8B-86E0-470F-9D81-94F648CF26F0}"/>
  </hyperlinks>
  <pageMargins left="0.39370078740157483" right="0.39370078740157483" top="0.39370078740157483" bottom="0.39370078740157483" header="0.31496062992125984" footer="0.31496062992125984"/>
  <pageSetup paperSize="9"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CCA8-772E-4C36-BA58-43741F8B757A}">
  <sheetPr codeName="Sheet10">
    <tabColor rgb="FFD5B8EA"/>
  </sheetPr>
  <dimension ref="A1:AC42"/>
  <sheetViews>
    <sheetView view="pageBreakPreview" zoomScaleNormal="100" zoomScaleSheetLayoutView="100" workbookViewId="0">
      <selection activeCell="V6" sqref="V6:AA7"/>
    </sheetView>
  </sheetViews>
  <sheetFormatPr defaultColWidth="17.125" defaultRowHeight="18.75"/>
  <cols>
    <col min="1" max="1" width="2.625" style="162" customWidth="1"/>
    <col min="2" max="27" width="3.625" style="162" customWidth="1"/>
    <col min="28" max="31" width="3.625" style="16" customWidth="1"/>
    <col min="32" max="248" width="8.75" style="16" customWidth="1"/>
    <col min="249" max="249" width="1.875" style="16" customWidth="1"/>
    <col min="250" max="250" width="8.75" style="16" customWidth="1"/>
    <col min="251" max="251" width="9.5" style="16" customWidth="1"/>
    <col min="252" max="255" width="7.5" style="16" customWidth="1"/>
    <col min="256" max="16384" width="17.125" style="16"/>
  </cols>
  <sheetData>
    <row r="1" spans="1:29" ht="21" customHeight="1">
      <c r="A1" s="15"/>
      <c r="F1" s="1022" t="s">
        <v>392</v>
      </c>
      <c r="G1" s="1022"/>
      <c r="H1" s="1022"/>
      <c r="I1" s="1022"/>
      <c r="J1" s="1022"/>
      <c r="K1" s="1022"/>
      <c r="L1" s="1022"/>
      <c r="M1" s="1022"/>
      <c r="N1" s="1022"/>
      <c r="O1" s="1022"/>
      <c r="P1" s="1022"/>
      <c r="Q1" s="1022"/>
      <c r="R1" s="1022"/>
      <c r="S1" s="1022"/>
      <c r="T1" s="1022"/>
      <c r="U1" s="1022"/>
      <c r="V1" s="1022"/>
      <c r="W1" s="1022"/>
    </row>
    <row r="3" spans="1:29" ht="20.25" customHeight="1">
      <c r="A3" s="164"/>
      <c r="B3" s="1023" t="s">
        <v>126</v>
      </c>
      <c r="C3" s="1023"/>
      <c r="D3" s="1023"/>
      <c r="E3" s="1023"/>
      <c r="F3" s="1023"/>
      <c r="G3" s="1023"/>
      <c r="H3" s="1023"/>
      <c r="I3" s="1023"/>
      <c r="J3" s="1023"/>
      <c r="K3" s="1023"/>
      <c r="L3" s="1023"/>
      <c r="M3" s="1023"/>
    </row>
    <row r="4" spans="1:29" ht="19.5" customHeight="1">
      <c r="A4" s="164"/>
      <c r="C4" s="178" t="s">
        <v>425</v>
      </c>
      <c r="F4" s="178"/>
      <c r="G4" s="178"/>
      <c r="H4" s="178"/>
      <c r="I4" s="178"/>
      <c r="K4" s="1024" t="s">
        <v>423</v>
      </c>
      <c r="L4" s="1024"/>
      <c r="M4" s="1024"/>
      <c r="N4" s="17" t="s">
        <v>424</v>
      </c>
      <c r="V4" s="162" t="s">
        <v>53</v>
      </c>
      <c r="W4" s="178"/>
    </row>
    <row r="5" spans="1:29" ht="6" customHeight="1">
      <c r="A5" s="164"/>
      <c r="C5" s="165"/>
    </row>
    <row r="6" spans="1:29" ht="19.5" customHeight="1">
      <c r="A6" s="164"/>
      <c r="C6" s="165"/>
      <c r="T6" s="1025" t="s">
        <v>403</v>
      </c>
      <c r="U6" s="382"/>
      <c r="V6" s="1026"/>
      <c r="W6" s="1027"/>
      <c r="X6" s="1027"/>
      <c r="Y6" s="1027"/>
      <c r="Z6" s="1027"/>
      <c r="AA6" s="1028"/>
      <c r="AC6" s="16" t="s">
        <v>438</v>
      </c>
    </row>
    <row r="7" spans="1:29" ht="3" customHeight="1">
      <c r="A7" s="164"/>
      <c r="T7" s="386"/>
      <c r="U7" s="388"/>
      <c r="V7" s="1029"/>
      <c r="W7" s="1030"/>
      <c r="X7" s="1030"/>
      <c r="Y7" s="1030"/>
      <c r="Z7" s="1030"/>
      <c r="AA7" s="1031"/>
    </row>
    <row r="8" spans="1:29" ht="28.5" customHeight="1">
      <c r="A8" s="164"/>
      <c r="B8" s="377" t="s">
        <v>393</v>
      </c>
      <c r="C8" s="378"/>
      <c r="D8" s="378"/>
      <c r="E8" s="378"/>
      <c r="F8" s="379"/>
      <c r="G8" s="1019" t="str">
        <f>IF(【様式1】申請書!AD13=0," ",【様式1】申請書!AD13)</f>
        <v xml:space="preserve"> </v>
      </c>
      <c r="H8" s="1020"/>
      <c r="I8" s="1020"/>
      <c r="J8" s="1020"/>
      <c r="K8" s="1020"/>
      <c r="L8" s="1020"/>
      <c r="M8" s="1020"/>
      <c r="N8" s="1020"/>
      <c r="O8" s="1020"/>
      <c r="P8" s="1020"/>
      <c r="Q8" s="1020"/>
      <c r="R8" s="1020"/>
      <c r="S8" s="1020"/>
      <c r="T8" s="1020"/>
      <c r="U8" s="1020"/>
      <c r="V8" s="1020"/>
      <c r="W8" s="1020"/>
      <c r="X8" s="1020"/>
      <c r="Y8" s="1020"/>
      <c r="Z8" s="1020"/>
      <c r="AA8" s="1021"/>
    </row>
    <row r="9" spans="1:29" ht="28.5" customHeight="1">
      <c r="A9" s="164"/>
      <c r="B9" s="377" t="s">
        <v>397</v>
      </c>
      <c r="C9" s="378"/>
      <c r="D9" s="378"/>
      <c r="E9" s="378"/>
      <c r="F9" s="379"/>
      <c r="G9" s="1032" t="str">
        <f>IF(【様式1】申請書!AA24=0," ",【様式1】申請書!AA24)</f>
        <v xml:space="preserve"> </v>
      </c>
      <c r="H9" s="1033"/>
      <c r="I9" s="1033"/>
      <c r="J9" s="1033"/>
      <c r="K9" s="1033"/>
      <c r="L9" s="1033"/>
      <c r="M9" s="1033"/>
      <c r="N9" s="1033"/>
      <c r="O9" s="378" t="s">
        <v>153</v>
      </c>
      <c r="P9" s="378"/>
      <c r="Q9" s="378"/>
      <c r="R9" s="378"/>
      <c r="S9" s="378"/>
      <c r="T9" s="1033" t="str">
        <f>IF(【様式1】申請書!AA25=0," ",【様式1】申請書!AA25)</f>
        <v xml:space="preserve"> </v>
      </c>
      <c r="U9" s="1033"/>
      <c r="V9" s="1033"/>
      <c r="W9" s="1033"/>
      <c r="X9" s="1033"/>
      <c r="Y9" s="1033"/>
      <c r="Z9" s="1033"/>
      <c r="AA9" s="1034"/>
    </row>
    <row r="10" spans="1:29" ht="26.25" customHeight="1">
      <c r="A10" s="164"/>
      <c r="B10" s="377" t="s">
        <v>396</v>
      </c>
      <c r="C10" s="378"/>
      <c r="D10" s="378"/>
      <c r="E10" s="378"/>
      <c r="F10" s="379"/>
      <c r="G10" s="1032" t="str">
        <f>IF(【様式1】申請書!AB15=0," ",【様式1】申請書!AB15)</f>
        <v xml:space="preserve"> </v>
      </c>
      <c r="H10" s="1033"/>
      <c r="I10" s="1033"/>
      <c r="J10" s="1033"/>
      <c r="K10" s="1033"/>
      <c r="L10" s="1033"/>
      <c r="M10" s="1033"/>
      <c r="N10" s="1033"/>
      <c r="O10" s="377" t="s">
        <v>395</v>
      </c>
      <c r="P10" s="378"/>
      <c r="Q10" s="378"/>
      <c r="R10" s="378"/>
      <c r="S10" s="379"/>
      <c r="T10" s="377" t="str">
        <f>IF(【様式1】申請書!AF22=0," ",【様式1】申請書!AF22)</f>
        <v xml:space="preserve"> </v>
      </c>
      <c r="U10" s="378"/>
      <c r="V10" s="378"/>
      <c r="W10" s="378"/>
      <c r="X10" s="378"/>
      <c r="Y10" s="378"/>
      <c r="Z10" s="378"/>
      <c r="AA10" s="379"/>
    </row>
    <row r="11" spans="1:29" ht="26.25" customHeight="1">
      <c r="A11" s="164"/>
      <c r="B11" s="377" t="s">
        <v>394</v>
      </c>
      <c r="C11" s="378"/>
      <c r="D11" s="378"/>
      <c r="E11" s="378"/>
      <c r="F11" s="379"/>
      <c r="G11" s="1032" t="str">
        <f>IF(【様式1】申請書!AF23=0," ",【様式1】申請書!AF23)</f>
        <v xml:space="preserve"> </v>
      </c>
      <c r="H11" s="1033"/>
      <c r="I11" s="1033"/>
      <c r="J11" s="1033"/>
      <c r="K11" s="1033"/>
      <c r="L11" s="1033"/>
      <c r="M11" s="1033"/>
      <c r="N11" s="1033"/>
      <c r="O11" s="377" t="s">
        <v>398</v>
      </c>
      <c r="P11" s="378"/>
      <c r="Q11" s="378"/>
      <c r="R11" s="378"/>
      <c r="S11" s="379"/>
      <c r="T11" s="404"/>
      <c r="U11" s="405"/>
      <c r="V11" s="405"/>
      <c r="W11" s="405"/>
      <c r="X11" s="405"/>
      <c r="Y11" s="405"/>
      <c r="Z11" s="405"/>
      <c r="AA11" s="406"/>
    </row>
    <row r="12" spans="1:29" ht="21.95" customHeight="1">
      <c r="A12" s="164"/>
      <c r="B12" s="1035" t="s">
        <v>410</v>
      </c>
      <c r="C12" s="1025" t="s">
        <v>406</v>
      </c>
      <c r="D12" s="381"/>
      <c r="E12" s="381"/>
      <c r="F12" s="382"/>
      <c r="G12" s="207"/>
      <c r="H12" s="169" t="s">
        <v>399</v>
      </c>
      <c r="I12" s="169"/>
      <c r="J12" s="169"/>
      <c r="K12" s="169"/>
      <c r="L12" s="169"/>
      <c r="M12" s="169"/>
      <c r="N12" s="169"/>
      <c r="O12" s="170"/>
      <c r="P12" s="169"/>
      <c r="Q12" s="169"/>
      <c r="R12" s="169"/>
      <c r="S12" s="169"/>
      <c r="T12" s="169"/>
      <c r="U12" s="169"/>
      <c r="V12" s="169"/>
      <c r="W12" s="169"/>
      <c r="X12" s="169"/>
      <c r="Y12" s="169"/>
      <c r="Z12" s="169"/>
      <c r="AA12" s="171"/>
      <c r="AC12" s="16" t="s">
        <v>436</v>
      </c>
    </row>
    <row r="13" spans="1:29" ht="21.95" customHeight="1">
      <c r="A13" s="164"/>
      <c r="B13" s="1036"/>
      <c r="C13" s="383"/>
      <c r="D13" s="384"/>
      <c r="E13" s="384"/>
      <c r="F13" s="385"/>
      <c r="G13" s="167"/>
      <c r="H13" s="367" t="s">
        <v>716</v>
      </c>
      <c r="I13" s="180"/>
      <c r="J13" s="180"/>
      <c r="K13" s="180"/>
      <c r="L13" s="180"/>
      <c r="M13" s="180"/>
      <c r="N13" s="180"/>
      <c r="O13" s="181"/>
      <c r="P13" s="180"/>
      <c r="Q13" s="180"/>
      <c r="R13" s="180"/>
      <c r="S13" s="180"/>
      <c r="T13" s="180"/>
      <c r="U13" s="180"/>
      <c r="V13" s="180"/>
      <c r="W13" s="180"/>
      <c r="X13" s="180"/>
      <c r="Y13" s="180"/>
      <c r="Z13" s="180"/>
      <c r="AA13" s="168"/>
      <c r="AC13" s="16" t="s">
        <v>437</v>
      </c>
    </row>
    <row r="14" spans="1:29" ht="21.95" customHeight="1">
      <c r="A14" s="164"/>
      <c r="B14" s="1036"/>
      <c r="C14" s="383"/>
      <c r="D14" s="384"/>
      <c r="E14" s="384"/>
      <c r="F14" s="385"/>
      <c r="G14" s="204"/>
      <c r="H14" s="161" t="s">
        <v>400</v>
      </c>
      <c r="I14" s="161"/>
      <c r="J14" s="161"/>
      <c r="K14" s="161"/>
      <c r="L14" s="161" t="s">
        <v>127</v>
      </c>
      <c r="M14" s="161" t="s">
        <v>404</v>
      </c>
      <c r="N14" s="161"/>
      <c r="O14" s="1037"/>
      <c r="P14" s="1037"/>
      <c r="Q14" s="161" t="s">
        <v>49</v>
      </c>
      <c r="R14" s="161" t="s">
        <v>338</v>
      </c>
      <c r="S14" s="161" t="s">
        <v>405</v>
      </c>
      <c r="T14" s="161"/>
      <c r="U14" s="405"/>
      <c r="V14" s="405"/>
      <c r="W14" s="161" t="s">
        <v>49</v>
      </c>
      <c r="X14" s="161" t="s">
        <v>154</v>
      </c>
      <c r="Y14" s="161"/>
      <c r="Z14" s="161"/>
      <c r="AA14" s="176"/>
    </row>
    <row r="15" spans="1:29" ht="21.95" customHeight="1">
      <c r="A15" s="164"/>
      <c r="B15" s="1036"/>
      <c r="C15" s="383"/>
      <c r="D15" s="384"/>
      <c r="E15" s="384"/>
      <c r="F15" s="385"/>
      <c r="G15" s="204"/>
      <c r="H15" s="161" t="s">
        <v>402</v>
      </c>
      <c r="I15" s="161"/>
      <c r="J15" s="161"/>
      <c r="K15" s="161"/>
      <c r="L15" s="161" t="s">
        <v>127</v>
      </c>
      <c r="M15" s="161" t="s">
        <v>404</v>
      </c>
      <c r="N15" s="161"/>
      <c r="O15" s="1037"/>
      <c r="P15" s="1037"/>
      <c r="Q15" s="161" t="s">
        <v>49</v>
      </c>
      <c r="R15" s="161" t="s">
        <v>338</v>
      </c>
      <c r="S15" s="161" t="s">
        <v>405</v>
      </c>
      <c r="T15" s="161"/>
      <c r="U15" s="405"/>
      <c r="V15" s="405"/>
      <c r="W15" s="161" t="s">
        <v>49</v>
      </c>
      <c r="X15" s="161" t="s">
        <v>154</v>
      </c>
      <c r="Y15" s="161"/>
      <c r="Z15" s="161"/>
      <c r="AA15" s="176"/>
    </row>
    <row r="16" spans="1:29" ht="21.95" customHeight="1">
      <c r="A16" s="164"/>
      <c r="B16" s="1036"/>
      <c r="C16" s="383"/>
      <c r="D16" s="384"/>
      <c r="E16" s="384"/>
      <c r="F16" s="385"/>
      <c r="G16" s="207"/>
      <c r="H16" s="169" t="s">
        <v>401</v>
      </c>
      <c r="I16" s="169"/>
      <c r="J16" s="169"/>
      <c r="K16" s="169"/>
      <c r="L16" s="169"/>
      <c r="M16" s="169"/>
      <c r="N16" s="169"/>
      <c r="O16" s="169"/>
      <c r="P16" s="169"/>
      <c r="Q16" s="169"/>
      <c r="R16" s="169"/>
      <c r="S16" s="169"/>
      <c r="T16" s="169"/>
      <c r="U16" s="169"/>
      <c r="V16" s="169"/>
      <c r="W16" s="169"/>
      <c r="X16" s="169"/>
      <c r="Y16" s="169"/>
      <c r="Z16" s="169"/>
      <c r="AA16" s="171"/>
    </row>
    <row r="17" spans="1:27" ht="21.95" customHeight="1">
      <c r="A17" s="164"/>
      <c r="B17" s="1036"/>
      <c r="C17" s="383"/>
      <c r="D17" s="384"/>
      <c r="E17" s="384"/>
      <c r="F17" s="385"/>
      <c r="G17" s="173"/>
      <c r="H17" s="1038" t="s">
        <v>466</v>
      </c>
      <c r="I17" s="1039"/>
      <c r="J17" s="1039"/>
      <c r="K17" s="1039"/>
      <c r="L17" s="1039"/>
      <c r="M17" s="1039"/>
      <c r="N17" s="1039"/>
      <c r="O17" s="1039"/>
      <c r="P17" s="1039"/>
      <c r="Q17" s="1039"/>
      <c r="R17" s="1039"/>
      <c r="S17" s="1039"/>
      <c r="T17" s="1039"/>
      <c r="U17" s="1039"/>
      <c r="V17" s="1039"/>
      <c r="W17" s="1039"/>
      <c r="X17" s="1039"/>
      <c r="Y17" s="1039"/>
      <c r="Z17" s="1039"/>
      <c r="AA17" s="1040"/>
    </row>
    <row r="18" spans="1:27" ht="21.95" customHeight="1">
      <c r="A18" s="164"/>
      <c r="B18" s="1036"/>
      <c r="C18" s="386"/>
      <c r="D18" s="387"/>
      <c r="E18" s="387"/>
      <c r="F18" s="388"/>
      <c r="G18" s="167"/>
      <c r="H18" s="1041"/>
      <c r="I18" s="1041"/>
      <c r="J18" s="1041"/>
      <c r="K18" s="1041"/>
      <c r="L18" s="1041"/>
      <c r="M18" s="1041"/>
      <c r="N18" s="1041"/>
      <c r="O18" s="1041"/>
      <c r="P18" s="1041"/>
      <c r="Q18" s="1041"/>
      <c r="R18" s="1041"/>
      <c r="S18" s="1041"/>
      <c r="T18" s="1041"/>
      <c r="U18" s="1041"/>
      <c r="V18" s="1041"/>
      <c r="W18" s="1041"/>
      <c r="X18" s="1041"/>
      <c r="Y18" s="1041"/>
      <c r="Z18" s="1041"/>
      <c r="AA18" s="1042"/>
    </row>
    <row r="19" spans="1:27" ht="21.95" customHeight="1">
      <c r="A19" s="164"/>
      <c r="B19" s="1036"/>
      <c r="C19" s="1025" t="s">
        <v>409</v>
      </c>
      <c r="D19" s="381"/>
      <c r="E19" s="381"/>
      <c r="F19" s="382"/>
      <c r="G19" s="207"/>
      <c r="H19" s="169" t="s">
        <v>713</v>
      </c>
      <c r="I19" s="169"/>
      <c r="J19" s="169"/>
      <c r="K19" s="169"/>
      <c r="L19" s="169" t="s">
        <v>127</v>
      </c>
      <c r="M19" s="169" t="s">
        <v>404</v>
      </c>
      <c r="N19" s="169"/>
      <c r="O19" s="1043"/>
      <c r="P19" s="1043"/>
      <c r="Q19" s="169" t="s">
        <v>49</v>
      </c>
      <c r="R19" s="169" t="s">
        <v>338</v>
      </c>
      <c r="S19" s="169" t="s">
        <v>405</v>
      </c>
      <c r="T19" s="169"/>
      <c r="U19" s="1044"/>
      <c r="V19" s="1044"/>
      <c r="W19" s="169" t="s">
        <v>49</v>
      </c>
      <c r="X19" s="169" t="s">
        <v>154</v>
      </c>
      <c r="Y19" s="169"/>
      <c r="Z19" s="169"/>
      <c r="AA19" s="171"/>
    </row>
    <row r="20" spans="1:27" ht="21.95" customHeight="1">
      <c r="A20" s="164"/>
      <c r="B20" s="1036"/>
      <c r="C20" s="383"/>
      <c r="D20" s="384"/>
      <c r="E20" s="384"/>
      <c r="F20" s="385"/>
      <c r="G20" s="173"/>
      <c r="H20" s="334" t="s">
        <v>712</v>
      </c>
      <c r="I20" s="335"/>
      <c r="J20" s="335"/>
      <c r="K20" s="335"/>
      <c r="L20" s="335"/>
      <c r="M20" s="335"/>
      <c r="N20" s="335"/>
      <c r="O20" s="335"/>
      <c r="P20" s="335"/>
      <c r="Q20" s="335"/>
      <c r="R20" s="335"/>
      <c r="S20" s="335"/>
      <c r="T20" s="335"/>
      <c r="U20" s="335"/>
      <c r="V20" s="335"/>
      <c r="W20" s="335"/>
      <c r="X20" s="335"/>
      <c r="Y20" s="335"/>
      <c r="Z20" s="335"/>
      <c r="AA20" s="174"/>
    </row>
    <row r="21" spans="1:27" ht="21.95" customHeight="1">
      <c r="A21" s="164"/>
      <c r="B21" s="1036"/>
      <c r="C21" s="383"/>
      <c r="D21" s="384"/>
      <c r="E21" s="384"/>
      <c r="F21" s="385"/>
      <c r="G21" s="167"/>
      <c r="H21" s="334" t="s">
        <v>714</v>
      </c>
      <c r="I21" s="180"/>
      <c r="J21" s="180"/>
      <c r="K21" s="180"/>
      <c r="L21" s="180"/>
      <c r="M21" s="180"/>
      <c r="N21" s="180"/>
      <c r="O21" s="180"/>
      <c r="P21" s="180"/>
      <c r="Q21" s="180"/>
      <c r="R21" s="180"/>
      <c r="S21" s="180"/>
      <c r="T21" s="180"/>
      <c r="U21" s="180"/>
      <c r="V21" s="180"/>
      <c r="W21" s="180"/>
      <c r="X21" s="180"/>
      <c r="Y21" s="180"/>
      <c r="Z21" s="180"/>
      <c r="AA21" s="168"/>
    </row>
    <row r="22" spans="1:27" ht="21.95" customHeight="1">
      <c r="A22" s="164"/>
      <c r="B22" s="1036"/>
      <c r="C22" s="383"/>
      <c r="D22" s="384"/>
      <c r="E22" s="384"/>
      <c r="F22" s="385"/>
      <c r="G22" s="204"/>
      <c r="H22" s="161" t="s">
        <v>408</v>
      </c>
      <c r="I22" s="161"/>
      <c r="J22" s="161"/>
      <c r="K22" s="161"/>
      <c r="L22" s="161"/>
      <c r="M22" s="161"/>
      <c r="N22" s="161"/>
      <c r="O22" s="161" t="s">
        <v>127</v>
      </c>
      <c r="P22" s="161" t="s">
        <v>404</v>
      </c>
      <c r="Q22" s="161"/>
      <c r="R22" s="1037"/>
      <c r="S22" s="1037"/>
      <c r="T22" s="161" t="s">
        <v>49</v>
      </c>
      <c r="U22" s="161" t="s">
        <v>338</v>
      </c>
      <c r="V22" s="161" t="s">
        <v>405</v>
      </c>
      <c r="W22" s="161"/>
      <c r="X22" s="405"/>
      <c r="Y22" s="405"/>
      <c r="Z22" s="161" t="s">
        <v>49</v>
      </c>
      <c r="AA22" s="176" t="s">
        <v>154</v>
      </c>
    </row>
    <row r="23" spans="1:27" ht="21.95" customHeight="1">
      <c r="A23" s="164"/>
      <c r="B23" s="1036"/>
      <c r="C23" s="386"/>
      <c r="D23" s="387"/>
      <c r="E23" s="387"/>
      <c r="F23" s="388"/>
      <c r="G23" s="204"/>
      <c r="H23" s="161" t="s">
        <v>407</v>
      </c>
      <c r="I23" s="161"/>
      <c r="J23" s="161"/>
      <c r="K23" s="161"/>
      <c r="L23" s="161"/>
      <c r="M23" s="161"/>
      <c r="N23" s="175"/>
      <c r="O23" s="161" t="s">
        <v>127</v>
      </c>
      <c r="P23" s="161" t="s">
        <v>404</v>
      </c>
      <c r="Q23" s="161"/>
      <c r="R23" s="1037"/>
      <c r="S23" s="1037"/>
      <c r="T23" s="161" t="s">
        <v>49</v>
      </c>
      <c r="U23" s="161" t="s">
        <v>338</v>
      </c>
      <c r="V23" s="161" t="s">
        <v>405</v>
      </c>
      <c r="W23" s="161"/>
      <c r="X23" s="405"/>
      <c r="Y23" s="405"/>
      <c r="Z23" s="161" t="s">
        <v>49</v>
      </c>
      <c r="AA23" s="176" t="s">
        <v>154</v>
      </c>
    </row>
    <row r="24" spans="1:27">
      <c r="A24" s="164"/>
      <c r="B24" s="1036"/>
      <c r="C24" s="1025" t="s">
        <v>411</v>
      </c>
      <c r="D24" s="381"/>
      <c r="E24" s="381"/>
      <c r="F24" s="381"/>
      <c r="G24" s="381"/>
      <c r="H24" s="1044"/>
      <c r="I24" s="1044"/>
      <c r="J24" s="1044"/>
      <c r="K24" s="1044"/>
      <c r="L24" s="1044"/>
      <c r="M24" s="1044"/>
      <c r="N24" s="1044"/>
      <c r="O24" s="1044"/>
      <c r="P24" s="1044"/>
      <c r="Q24" s="1044"/>
      <c r="R24" s="1044"/>
      <c r="S24" s="1044"/>
      <c r="T24" s="1044"/>
      <c r="U24" s="1044"/>
      <c r="V24" s="1044"/>
      <c r="W24" s="1044"/>
      <c r="X24" s="381" t="s">
        <v>412</v>
      </c>
      <c r="Y24" s="381"/>
      <c r="Z24" s="381"/>
      <c r="AA24" s="382"/>
    </row>
    <row r="25" spans="1:27">
      <c r="A25" s="164"/>
      <c r="B25" s="1036"/>
      <c r="C25" s="177" t="s">
        <v>422</v>
      </c>
      <c r="AA25" s="174"/>
    </row>
    <row r="26" spans="1:27">
      <c r="A26" s="164"/>
      <c r="B26" s="1036"/>
      <c r="C26" s="1046" t="s">
        <v>375</v>
      </c>
      <c r="D26" s="1047"/>
      <c r="E26" s="1047"/>
      <c r="F26" s="1047"/>
      <c r="G26" s="1047"/>
      <c r="H26" s="1047"/>
      <c r="I26" s="1047"/>
      <c r="J26" s="1047"/>
      <c r="K26" s="1047"/>
      <c r="L26" s="1047"/>
      <c r="M26" s="1047"/>
      <c r="N26" s="1047"/>
      <c r="O26" s="1047"/>
      <c r="P26" s="1047"/>
      <c r="Q26" s="1047"/>
      <c r="R26" s="1047"/>
      <c r="S26" s="1047"/>
      <c r="T26" s="1047"/>
      <c r="U26" s="1047"/>
      <c r="V26" s="1047"/>
      <c r="W26" s="1047"/>
      <c r="X26" s="1047"/>
      <c r="Y26" s="1047"/>
      <c r="Z26" s="1047"/>
      <c r="AA26" s="1048"/>
    </row>
    <row r="27" spans="1:27">
      <c r="A27" s="164"/>
      <c r="B27" s="1036"/>
      <c r="C27" s="1046"/>
      <c r="D27" s="1047"/>
      <c r="E27" s="1047"/>
      <c r="F27" s="1047"/>
      <c r="G27" s="1047"/>
      <c r="H27" s="1047"/>
      <c r="I27" s="1047"/>
      <c r="J27" s="1047"/>
      <c r="K27" s="1047"/>
      <c r="L27" s="1047"/>
      <c r="M27" s="1047"/>
      <c r="N27" s="1047"/>
      <c r="O27" s="1047"/>
      <c r="P27" s="1047"/>
      <c r="Q27" s="1047"/>
      <c r="R27" s="1047"/>
      <c r="S27" s="1047"/>
      <c r="T27" s="1047"/>
      <c r="U27" s="1047"/>
      <c r="V27" s="1047"/>
      <c r="W27" s="1047"/>
      <c r="X27" s="1047"/>
      <c r="Y27" s="1047"/>
      <c r="Z27" s="1047"/>
      <c r="AA27" s="1048"/>
    </row>
    <row r="28" spans="1:27">
      <c r="A28" s="164"/>
      <c r="B28" s="1036"/>
      <c r="C28" s="1046"/>
      <c r="D28" s="1047"/>
      <c r="E28" s="1047"/>
      <c r="F28" s="1047"/>
      <c r="G28" s="1047"/>
      <c r="H28" s="1047"/>
      <c r="I28" s="1047"/>
      <c r="J28" s="1047"/>
      <c r="K28" s="1047"/>
      <c r="L28" s="1047"/>
      <c r="M28" s="1047"/>
      <c r="N28" s="1047"/>
      <c r="O28" s="1047"/>
      <c r="P28" s="1047"/>
      <c r="Q28" s="1047"/>
      <c r="R28" s="1047"/>
      <c r="S28" s="1047"/>
      <c r="T28" s="1047"/>
      <c r="U28" s="1047"/>
      <c r="V28" s="1047"/>
      <c r="W28" s="1047"/>
      <c r="X28" s="1047"/>
      <c r="Y28" s="1047"/>
      <c r="Z28" s="1047"/>
      <c r="AA28" s="1048"/>
    </row>
    <row r="29" spans="1:27">
      <c r="A29" s="164"/>
      <c r="B29" s="1036"/>
      <c r="C29" s="1046"/>
      <c r="D29" s="1047"/>
      <c r="E29" s="1047"/>
      <c r="F29" s="1047"/>
      <c r="G29" s="1047"/>
      <c r="H29" s="1047"/>
      <c r="I29" s="1047"/>
      <c r="J29" s="1047"/>
      <c r="K29" s="1047"/>
      <c r="L29" s="1047"/>
      <c r="M29" s="1047"/>
      <c r="N29" s="1047"/>
      <c r="O29" s="1047"/>
      <c r="P29" s="1047"/>
      <c r="Q29" s="1047"/>
      <c r="R29" s="1047"/>
      <c r="S29" s="1047"/>
      <c r="T29" s="1047"/>
      <c r="U29" s="1047"/>
      <c r="V29" s="1047"/>
      <c r="W29" s="1047"/>
      <c r="X29" s="1047"/>
      <c r="Y29" s="1047"/>
      <c r="Z29" s="1047"/>
      <c r="AA29" s="1048"/>
    </row>
    <row r="30" spans="1:27">
      <c r="A30" s="164"/>
      <c r="B30" s="1036"/>
      <c r="C30" s="1046"/>
      <c r="D30" s="1047"/>
      <c r="E30" s="1047"/>
      <c r="F30" s="1047"/>
      <c r="G30" s="1047"/>
      <c r="H30" s="1047"/>
      <c r="I30" s="1047"/>
      <c r="J30" s="1047"/>
      <c r="K30" s="1047"/>
      <c r="L30" s="1047"/>
      <c r="M30" s="1047"/>
      <c r="N30" s="1047"/>
      <c r="O30" s="1047"/>
      <c r="P30" s="1047"/>
      <c r="Q30" s="1047"/>
      <c r="R30" s="1047"/>
      <c r="S30" s="1047"/>
      <c r="T30" s="1047"/>
      <c r="U30" s="1047"/>
      <c r="V30" s="1047"/>
      <c r="W30" s="1047"/>
      <c r="X30" s="1047"/>
      <c r="Y30" s="1047"/>
      <c r="Z30" s="1047"/>
      <c r="AA30" s="1048"/>
    </row>
    <row r="31" spans="1:27">
      <c r="A31" s="164"/>
      <c r="B31" s="1036"/>
      <c r="C31" s="1046"/>
      <c r="D31" s="1047"/>
      <c r="E31" s="1047"/>
      <c r="F31" s="1047"/>
      <c r="G31" s="1047"/>
      <c r="H31" s="1047"/>
      <c r="I31" s="1047"/>
      <c r="J31" s="1047"/>
      <c r="K31" s="1047"/>
      <c r="L31" s="1047"/>
      <c r="M31" s="1047"/>
      <c r="N31" s="1047"/>
      <c r="O31" s="1047"/>
      <c r="P31" s="1047"/>
      <c r="Q31" s="1047"/>
      <c r="R31" s="1047"/>
      <c r="S31" s="1047"/>
      <c r="T31" s="1047"/>
      <c r="U31" s="1047"/>
      <c r="V31" s="1047"/>
      <c r="W31" s="1047"/>
      <c r="X31" s="1047"/>
      <c r="Y31" s="1047"/>
      <c r="Z31" s="1047"/>
      <c r="AA31" s="1048"/>
    </row>
    <row r="32" spans="1:27">
      <c r="A32" s="164"/>
      <c r="B32" s="1036"/>
      <c r="C32" s="1046"/>
      <c r="D32" s="1047"/>
      <c r="E32" s="1047"/>
      <c r="F32" s="1047"/>
      <c r="G32" s="1047"/>
      <c r="H32" s="1047"/>
      <c r="I32" s="1047"/>
      <c r="J32" s="1047"/>
      <c r="K32" s="1047"/>
      <c r="L32" s="1047"/>
      <c r="M32" s="1047"/>
      <c r="N32" s="1047"/>
      <c r="O32" s="1047"/>
      <c r="P32" s="1047"/>
      <c r="Q32" s="1047"/>
      <c r="R32" s="1047"/>
      <c r="S32" s="1047"/>
      <c r="T32" s="1047"/>
      <c r="U32" s="1047"/>
      <c r="V32" s="1047"/>
      <c r="W32" s="1047"/>
      <c r="X32" s="1047"/>
      <c r="Y32" s="1047"/>
      <c r="Z32" s="1047"/>
      <c r="AA32" s="1048"/>
    </row>
    <row r="33" spans="1:27">
      <c r="A33" s="164"/>
      <c r="B33" s="1036"/>
      <c r="C33" s="1046"/>
      <c r="D33" s="1047"/>
      <c r="E33" s="1047"/>
      <c r="F33" s="1047"/>
      <c r="G33" s="1047"/>
      <c r="H33" s="1047"/>
      <c r="I33" s="1047"/>
      <c r="J33" s="1047"/>
      <c r="K33" s="1047"/>
      <c r="L33" s="1047"/>
      <c r="M33" s="1047"/>
      <c r="N33" s="1047"/>
      <c r="O33" s="1047"/>
      <c r="P33" s="1047"/>
      <c r="Q33" s="1047"/>
      <c r="R33" s="1047"/>
      <c r="S33" s="1047"/>
      <c r="T33" s="1047"/>
      <c r="U33" s="1047"/>
      <c r="V33" s="1047"/>
      <c r="W33" s="1047"/>
      <c r="X33" s="1047"/>
      <c r="Y33" s="1047"/>
      <c r="Z33" s="1047"/>
      <c r="AA33" s="1048"/>
    </row>
    <row r="34" spans="1:27">
      <c r="A34" s="164"/>
      <c r="B34" s="1036"/>
      <c r="C34" s="1046"/>
      <c r="D34" s="1047"/>
      <c r="E34" s="1047"/>
      <c r="F34" s="1047"/>
      <c r="G34" s="1047"/>
      <c r="H34" s="1047"/>
      <c r="I34" s="1047"/>
      <c r="J34" s="1047"/>
      <c r="K34" s="1047"/>
      <c r="L34" s="1047"/>
      <c r="M34" s="1047"/>
      <c r="N34" s="1047"/>
      <c r="O34" s="1047"/>
      <c r="P34" s="1047"/>
      <c r="Q34" s="1047"/>
      <c r="R34" s="1047"/>
      <c r="S34" s="1047"/>
      <c r="T34" s="1047"/>
      <c r="U34" s="1047"/>
      <c r="V34" s="1047"/>
      <c r="W34" s="1047"/>
      <c r="X34" s="1047"/>
      <c r="Y34" s="1047"/>
      <c r="Z34" s="1047"/>
      <c r="AA34" s="1048"/>
    </row>
    <row r="35" spans="1:27">
      <c r="A35" s="164"/>
      <c r="B35" s="1036"/>
      <c r="C35" s="1046"/>
      <c r="D35" s="1047"/>
      <c r="E35" s="1047"/>
      <c r="F35" s="1047"/>
      <c r="G35" s="1047"/>
      <c r="H35" s="1047"/>
      <c r="I35" s="1047"/>
      <c r="J35" s="1047"/>
      <c r="K35" s="1047"/>
      <c r="L35" s="1047"/>
      <c r="M35" s="1047"/>
      <c r="N35" s="1047"/>
      <c r="O35" s="1047"/>
      <c r="P35" s="1047"/>
      <c r="Q35" s="1047"/>
      <c r="R35" s="1047"/>
      <c r="S35" s="1047"/>
      <c r="T35" s="1047"/>
      <c r="U35" s="1047"/>
      <c r="V35" s="1047"/>
      <c r="W35" s="1047"/>
      <c r="X35" s="1047"/>
      <c r="Y35" s="1047"/>
      <c r="Z35" s="1047"/>
      <c r="AA35" s="1048"/>
    </row>
    <row r="36" spans="1:27">
      <c r="A36" s="164"/>
      <c r="B36" s="457"/>
      <c r="C36" s="1049"/>
      <c r="D36" s="1050"/>
      <c r="E36" s="1050"/>
      <c r="F36" s="1050"/>
      <c r="G36" s="1050"/>
      <c r="H36" s="1050"/>
      <c r="I36" s="1050"/>
      <c r="J36" s="1050"/>
      <c r="K36" s="1050"/>
      <c r="L36" s="1050"/>
      <c r="M36" s="1050"/>
      <c r="N36" s="1050"/>
      <c r="O36" s="1050"/>
      <c r="P36" s="1050"/>
      <c r="Q36" s="1050"/>
      <c r="R36" s="1050"/>
      <c r="S36" s="1050"/>
      <c r="T36" s="1050"/>
      <c r="U36" s="1050"/>
      <c r="V36" s="1050"/>
      <c r="W36" s="1050"/>
      <c r="X36" s="1050"/>
      <c r="Y36" s="1050"/>
      <c r="Z36" s="1050"/>
      <c r="AA36" s="1051"/>
    </row>
    <row r="37" spans="1:27" ht="9.9499999999999993" customHeight="1">
      <c r="A37" s="164"/>
    </row>
    <row r="38" spans="1:27" ht="27.75" customHeight="1">
      <c r="A38" s="164"/>
      <c r="B38" s="1025" t="s">
        <v>413</v>
      </c>
      <c r="C38" s="381"/>
      <c r="D38" s="381"/>
      <c r="E38" s="381"/>
      <c r="F38" s="381"/>
      <c r="G38" s="382"/>
      <c r="H38" s="378" t="s">
        <v>414</v>
      </c>
      <c r="I38" s="378"/>
      <c r="J38" s="378"/>
      <c r="K38" s="379"/>
      <c r="L38" s="160" t="s">
        <v>418</v>
      </c>
      <c r="M38" s="161"/>
      <c r="N38" s="161"/>
      <c r="O38" s="161"/>
      <c r="P38" s="161"/>
      <c r="Q38" s="161"/>
      <c r="R38" s="161"/>
      <c r="S38" s="161"/>
      <c r="T38" s="161"/>
      <c r="U38" s="161"/>
      <c r="V38" s="161"/>
      <c r="W38" s="161"/>
      <c r="X38" s="161"/>
      <c r="Y38" s="161"/>
      <c r="Z38" s="161"/>
      <c r="AA38" s="176"/>
    </row>
    <row r="39" spans="1:27" ht="27.75" customHeight="1">
      <c r="A39" s="164"/>
      <c r="B39" s="383"/>
      <c r="C39" s="384"/>
      <c r="D39" s="384"/>
      <c r="E39" s="384"/>
      <c r="F39" s="384"/>
      <c r="G39" s="385"/>
      <c r="H39" s="172" t="s">
        <v>715</v>
      </c>
      <c r="I39" s="478" t="s">
        <v>415</v>
      </c>
      <c r="J39" s="478"/>
      <c r="K39" s="478"/>
      <c r="L39" s="478"/>
      <c r="M39" s="478"/>
      <c r="N39" s="478"/>
      <c r="O39" s="478"/>
      <c r="P39" s="478"/>
      <c r="Q39" s="1045"/>
      <c r="R39" s="172" t="s">
        <v>715</v>
      </c>
      <c r="S39" s="478" t="s">
        <v>420</v>
      </c>
      <c r="T39" s="478"/>
      <c r="U39" s="478"/>
      <c r="V39" s="478"/>
      <c r="W39" s="478"/>
      <c r="X39" s="478"/>
      <c r="Y39" s="478"/>
      <c r="Z39" s="478"/>
      <c r="AA39" s="1045"/>
    </row>
    <row r="40" spans="1:27" ht="27.75" customHeight="1">
      <c r="A40" s="164"/>
      <c r="B40" s="383"/>
      <c r="C40" s="384"/>
      <c r="D40" s="384"/>
      <c r="E40" s="384"/>
      <c r="F40" s="384"/>
      <c r="G40" s="385"/>
      <c r="H40" s="172" t="s">
        <v>715</v>
      </c>
      <c r="I40" s="478" t="s">
        <v>416</v>
      </c>
      <c r="J40" s="478"/>
      <c r="K40" s="478"/>
      <c r="L40" s="478"/>
      <c r="M40" s="478"/>
      <c r="N40" s="478"/>
      <c r="O40" s="478"/>
      <c r="P40" s="478"/>
      <c r="Q40" s="1045"/>
      <c r="R40" s="172" t="s">
        <v>715</v>
      </c>
      <c r="S40" s="478" t="s">
        <v>419</v>
      </c>
      <c r="T40" s="478"/>
      <c r="U40" s="478"/>
      <c r="V40" s="478"/>
      <c r="W40" s="478"/>
      <c r="X40" s="478"/>
      <c r="Y40" s="478"/>
      <c r="Z40" s="478"/>
      <c r="AA40" s="1045"/>
    </row>
    <row r="41" spans="1:27" ht="27.75" customHeight="1">
      <c r="A41" s="164"/>
      <c r="B41" s="386"/>
      <c r="C41" s="387"/>
      <c r="D41" s="387"/>
      <c r="E41" s="387"/>
      <c r="F41" s="387"/>
      <c r="G41" s="388"/>
      <c r="H41" s="172" t="s">
        <v>715</v>
      </c>
      <c r="I41" s="478" t="s">
        <v>417</v>
      </c>
      <c r="J41" s="478"/>
      <c r="K41" s="478"/>
      <c r="L41" s="478"/>
      <c r="M41" s="478"/>
      <c r="N41" s="478"/>
      <c r="O41" s="478"/>
      <c r="P41" s="478"/>
      <c r="Q41" s="1045"/>
      <c r="R41" s="172" t="s">
        <v>715</v>
      </c>
      <c r="S41" s="478" t="s">
        <v>421</v>
      </c>
      <c r="T41" s="478"/>
      <c r="U41" s="478"/>
      <c r="V41" s="478"/>
      <c r="W41" s="478"/>
      <c r="X41" s="478"/>
      <c r="Y41" s="478"/>
      <c r="Z41" s="478"/>
      <c r="AA41" s="1045"/>
    </row>
    <row r="42" spans="1:27">
      <c r="A42" s="166"/>
    </row>
  </sheetData>
  <sheetProtection sheet="1" selectLockedCells="1"/>
  <mergeCells count="45">
    <mergeCell ref="C24:G24"/>
    <mergeCell ref="H24:W24"/>
    <mergeCell ref="X24:AA24"/>
    <mergeCell ref="C26:AA36"/>
    <mergeCell ref="B38:G41"/>
    <mergeCell ref="H38:K38"/>
    <mergeCell ref="I39:Q39"/>
    <mergeCell ref="S39:AA39"/>
    <mergeCell ref="O19:P19"/>
    <mergeCell ref="U19:V19"/>
    <mergeCell ref="I40:Q40"/>
    <mergeCell ref="S40:AA40"/>
    <mergeCell ref="I41:Q41"/>
    <mergeCell ref="S41:AA41"/>
    <mergeCell ref="B11:F11"/>
    <mergeCell ref="G11:N11"/>
    <mergeCell ref="O11:S11"/>
    <mergeCell ref="T11:AA11"/>
    <mergeCell ref="B12:B36"/>
    <mergeCell ref="C12:F18"/>
    <mergeCell ref="O14:P14"/>
    <mergeCell ref="U14:V14"/>
    <mergeCell ref="O15:P15"/>
    <mergeCell ref="U15:V15"/>
    <mergeCell ref="H17:AA18"/>
    <mergeCell ref="C19:F23"/>
    <mergeCell ref="R22:S22"/>
    <mergeCell ref="X22:Y22"/>
    <mergeCell ref="R23:S23"/>
    <mergeCell ref="X23:Y23"/>
    <mergeCell ref="B9:F9"/>
    <mergeCell ref="G9:N9"/>
    <mergeCell ref="O9:S9"/>
    <mergeCell ref="T9:AA9"/>
    <mergeCell ref="B10:F10"/>
    <mergeCell ref="G10:N10"/>
    <mergeCell ref="O10:S10"/>
    <mergeCell ref="T10:AA10"/>
    <mergeCell ref="B8:F8"/>
    <mergeCell ref="G8:AA8"/>
    <mergeCell ref="F1:W1"/>
    <mergeCell ref="B3:M3"/>
    <mergeCell ref="K4:M4"/>
    <mergeCell ref="T6:U7"/>
    <mergeCell ref="V6:AA7"/>
  </mergeCells>
  <phoneticPr fontId="1"/>
  <conditionalFormatting sqref="V6:AB7 T11:AB11">
    <cfRule type="containsBlanks" dxfId="0" priority="1">
      <formula>LEN(TRIM(T6))=0</formula>
    </cfRule>
  </conditionalFormatting>
  <hyperlinks>
    <hyperlink ref="N4" r:id="rId1" xr:uid="{D8E248DF-D883-445C-AD70-18E97175D353}"/>
  </hyperlinks>
  <pageMargins left="0.39370078740157483" right="0.19685039370078741" top="0.39370078740157483" bottom="0.3937007874015748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6</xdr:col>
                    <xdr:colOff>47625</xdr:colOff>
                    <xdr:row>21</xdr:row>
                    <xdr:rowOff>0</xdr:rowOff>
                  </from>
                  <to>
                    <xdr:col>7</xdr:col>
                    <xdr:colOff>9525</xdr:colOff>
                    <xdr:row>22</xdr:row>
                    <xdr:rowOff>0</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6</xdr:col>
                    <xdr:colOff>47625</xdr:colOff>
                    <xdr:row>18</xdr:row>
                    <xdr:rowOff>0</xdr:rowOff>
                  </from>
                  <to>
                    <xdr:col>7</xdr:col>
                    <xdr:colOff>9525</xdr:colOff>
                    <xdr:row>19</xdr:row>
                    <xdr:rowOff>0</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6</xdr:col>
                    <xdr:colOff>47625</xdr:colOff>
                    <xdr:row>22</xdr:row>
                    <xdr:rowOff>0</xdr:rowOff>
                  </from>
                  <to>
                    <xdr:col>7</xdr:col>
                    <xdr:colOff>9525</xdr:colOff>
                    <xdr:row>23</xdr:row>
                    <xdr:rowOff>0</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6</xdr:col>
                    <xdr:colOff>47625</xdr:colOff>
                    <xdr:row>13</xdr:row>
                    <xdr:rowOff>266700</xdr:rowOff>
                  </from>
                  <to>
                    <xdr:col>7</xdr:col>
                    <xdr:colOff>9525</xdr:colOff>
                    <xdr:row>14</xdr:row>
                    <xdr:rowOff>276225</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6</xdr:col>
                    <xdr:colOff>47625</xdr:colOff>
                    <xdr:row>12</xdr:row>
                    <xdr:rowOff>266700</xdr:rowOff>
                  </from>
                  <to>
                    <xdr:col>7</xdr:col>
                    <xdr:colOff>9525</xdr:colOff>
                    <xdr:row>14</xdr:row>
                    <xdr:rowOff>0</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6</xdr:col>
                    <xdr:colOff>47625</xdr:colOff>
                    <xdr:row>10</xdr:row>
                    <xdr:rowOff>323850</xdr:rowOff>
                  </from>
                  <to>
                    <xdr:col>7</xdr:col>
                    <xdr:colOff>9525</xdr:colOff>
                    <xdr:row>12</xdr:row>
                    <xdr:rowOff>0</xdr:rowOff>
                  </to>
                </anchor>
              </controlPr>
            </control>
          </mc:Choice>
        </mc:AlternateContent>
        <mc:AlternateContent xmlns:mc="http://schemas.openxmlformats.org/markup-compatibility/2006">
          <mc:Choice Requires="x14">
            <control shapeId="18601" r:id="rId11" name="Check Box 169">
              <controlPr defaultSize="0" autoFill="0" autoLine="0" autoPict="0">
                <anchor moveWithCells="1">
                  <from>
                    <xdr:col>6</xdr:col>
                    <xdr:colOff>47625</xdr:colOff>
                    <xdr:row>14</xdr:row>
                    <xdr:rowOff>276225</xdr:rowOff>
                  </from>
                  <to>
                    <xdr:col>7</xdr:col>
                    <xdr:colOff>9525</xdr:colOff>
                    <xdr:row>16</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2860-9684-409C-8833-2C34292FD490}">
  <sheetPr>
    <tabColor rgb="FF00B0F0"/>
  </sheetPr>
  <dimension ref="A1:AS47"/>
  <sheetViews>
    <sheetView showGridLines="0" view="pageBreakPreview" topLeftCell="A29" zoomScaleNormal="100" zoomScaleSheetLayoutView="100" workbookViewId="0">
      <selection activeCell="A9" sqref="A9:AR40"/>
    </sheetView>
  </sheetViews>
  <sheetFormatPr defaultColWidth="8.75" defaultRowHeight="13.5"/>
  <cols>
    <col min="1" max="42" width="2.125" style="265" customWidth="1"/>
    <col min="43" max="43" width="2.375" style="265" customWidth="1"/>
    <col min="44" max="44" width="4.25" style="265" customWidth="1"/>
    <col min="45" max="16384" width="8.75" style="265"/>
  </cols>
  <sheetData>
    <row r="1" spans="1:45" ht="19.5" customHeight="1">
      <c r="A1" s="439" t="s">
        <v>376</v>
      </c>
      <c r="B1" s="439"/>
      <c r="C1" s="439"/>
      <c r="D1" s="439"/>
      <c r="E1" s="439"/>
      <c r="F1" s="439"/>
      <c r="G1" s="439"/>
      <c r="H1" s="439"/>
      <c r="I1" s="439"/>
      <c r="J1" s="439"/>
      <c r="K1" s="439"/>
      <c r="L1" s="439"/>
      <c r="M1" s="439"/>
      <c r="N1" s="439"/>
    </row>
    <row r="2" spans="1:45" ht="25.5">
      <c r="A2" s="440" t="s">
        <v>148</v>
      </c>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row>
    <row r="3" spans="1:45" ht="15" customHeight="1">
      <c r="AG3" s="436" t="s">
        <v>771</v>
      </c>
      <c r="AH3" s="436"/>
      <c r="AI3" s="436"/>
      <c r="AJ3" s="436"/>
      <c r="AK3" s="183" t="s">
        <v>427</v>
      </c>
      <c r="AL3" s="437"/>
      <c r="AM3" s="437"/>
      <c r="AN3" s="183" t="s">
        <v>428</v>
      </c>
      <c r="AO3" s="437"/>
      <c r="AP3" s="437"/>
      <c r="AQ3" s="183" t="s">
        <v>429</v>
      </c>
      <c r="AR3" s="184"/>
    </row>
    <row r="4" spans="1:45">
      <c r="AS4" s="194"/>
    </row>
    <row r="5" spans="1:45">
      <c r="A5" s="265" t="s">
        <v>58</v>
      </c>
      <c r="AS5" s="194"/>
    </row>
    <row r="6" spans="1:45">
      <c r="AS6" s="194"/>
    </row>
    <row r="7" spans="1:45">
      <c r="AS7" s="194"/>
    </row>
    <row r="8" spans="1:45" ht="15" customHeight="1">
      <c r="S8" s="265" t="s">
        <v>150</v>
      </c>
      <c r="W8" s="265" t="s">
        <v>152</v>
      </c>
      <c r="AA8" s="99" t="s">
        <v>155</v>
      </c>
      <c r="AB8" s="435"/>
      <c r="AC8" s="435"/>
      <c r="AD8" s="435"/>
      <c r="AE8" s="435"/>
      <c r="AF8" s="435"/>
      <c r="AG8" s="99"/>
      <c r="AH8" s="99"/>
      <c r="AI8" s="99"/>
      <c r="AJ8" s="99"/>
      <c r="AK8" s="99"/>
      <c r="AL8" s="99"/>
      <c r="AM8" s="99"/>
      <c r="AN8" s="99"/>
      <c r="AO8" s="99"/>
      <c r="AP8" s="99"/>
      <c r="AQ8" s="99"/>
      <c r="AR8" s="99"/>
      <c r="AS8" s="194"/>
    </row>
    <row r="9" spans="1:45" ht="15" customHeight="1">
      <c r="AA9" s="435"/>
      <c r="AB9" s="435"/>
      <c r="AC9" s="435"/>
      <c r="AD9" s="435"/>
      <c r="AE9" s="435"/>
      <c r="AF9" s="435"/>
      <c r="AG9" s="435"/>
      <c r="AH9" s="435"/>
      <c r="AI9" s="435"/>
      <c r="AJ9" s="435"/>
      <c r="AK9" s="435"/>
      <c r="AL9" s="435"/>
      <c r="AM9" s="435"/>
      <c r="AN9" s="435"/>
      <c r="AO9" s="435"/>
      <c r="AP9" s="435"/>
      <c r="AQ9" s="435"/>
      <c r="AR9" s="435"/>
      <c r="AS9" s="194"/>
    </row>
    <row r="10" spans="1:45">
      <c r="J10" s="375"/>
      <c r="K10" s="375"/>
      <c r="L10" s="375"/>
      <c r="M10" s="375"/>
      <c r="N10" s="375"/>
      <c r="O10" s="375"/>
      <c r="P10" s="375"/>
      <c r="Q10" s="375"/>
      <c r="R10" s="375"/>
      <c r="S10" s="375"/>
      <c r="T10" s="375"/>
      <c r="U10" s="375"/>
      <c r="V10" s="375"/>
      <c r="W10" s="375"/>
      <c r="X10" s="375"/>
      <c r="Y10" s="375"/>
      <c r="Z10" s="375"/>
      <c r="AA10" s="1053"/>
      <c r="AB10" s="1053"/>
      <c r="AC10" s="1053"/>
      <c r="AD10" s="1053"/>
      <c r="AE10" s="1053"/>
      <c r="AF10" s="435"/>
      <c r="AG10" s="435"/>
      <c r="AH10" s="435"/>
      <c r="AI10" s="435"/>
      <c r="AJ10" s="435"/>
      <c r="AK10" s="435"/>
      <c r="AL10" s="435"/>
      <c r="AM10" s="435"/>
      <c r="AN10" s="435"/>
      <c r="AO10" s="435"/>
      <c r="AP10" s="435"/>
      <c r="AQ10" s="435"/>
      <c r="AR10" s="435"/>
      <c r="AS10" s="194"/>
    </row>
    <row r="11" spans="1:45">
      <c r="W11" s="265" t="s">
        <v>448</v>
      </c>
      <c r="AS11" s="194"/>
    </row>
    <row r="12" spans="1:45">
      <c r="W12" s="265" t="s">
        <v>449</v>
      </c>
      <c r="AS12" s="194"/>
    </row>
    <row r="13" spans="1:45">
      <c r="B13" s="265" t="s">
        <v>149</v>
      </c>
      <c r="Y13" s="265" t="s">
        <v>465</v>
      </c>
      <c r="AA13" s="206"/>
      <c r="AB13" s="206"/>
      <c r="AC13" s="206"/>
      <c r="AD13" s="438"/>
      <c r="AE13" s="438"/>
      <c r="AF13" s="438"/>
      <c r="AG13" s="438"/>
      <c r="AH13" s="438"/>
      <c r="AI13" s="438"/>
      <c r="AJ13" s="438"/>
      <c r="AK13" s="438"/>
      <c r="AL13" s="438"/>
      <c r="AM13" s="438"/>
      <c r="AN13" s="438"/>
      <c r="AO13" s="438"/>
      <c r="AP13" s="438"/>
      <c r="AQ13" s="438"/>
      <c r="AR13" s="438"/>
      <c r="AS13" s="194"/>
    </row>
    <row r="14" spans="1:45">
      <c r="Y14" s="265" t="s">
        <v>464</v>
      </c>
      <c r="AA14" s="206"/>
      <c r="AB14" s="206"/>
      <c r="AC14" s="206"/>
      <c r="AD14" s="438"/>
      <c r="AE14" s="438"/>
      <c r="AF14" s="438"/>
      <c r="AG14" s="438"/>
      <c r="AH14" s="438"/>
      <c r="AI14" s="438"/>
      <c r="AJ14" s="438"/>
      <c r="AK14" s="438"/>
      <c r="AL14" s="438"/>
      <c r="AM14" s="438"/>
      <c r="AN14" s="438"/>
      <c r="AO14" s="438"/>
      <c r="AP14" s="438"/>
      <c r="AQ14" s="438"/>
      <c r="AR14" s="438"/>
      <c r="AS14" s="194"/>
    </row>
    <row r="15" spans="1:45">
      <c r="A15" s="265" t="s">
        <v>151</v>
      </c>
      <c r="W15" s="265" t="s">
        <v>447</v>
      </c>
      <c r="AB15" s="403"/>
      <c r="AC15" s="403"/>
      <c r="AD15" s="403"/>
      <c r="AE15" s="403"/>
      <c r="AF15" s="403"/>
      <c r="AG15" s="403"/>
      <c r="AH15" s="403"/>
      <c r="AI15" s="403"/>
      <c r="AJ15" s="403"/>
      <c r="AK15" s="403"/>
      <c r="AL15" s="403"/>
      <c r="AM15" s="403"/>
      <c r="AN15" s="403"/>
      <c r="AO15" s="403"/>
      <c r="AP15" s="403"/>
      <c r="AQ15" s="403"/>
      <c r="AR15" s="403"/>
      <c r="AS15" s="194"/>
    </row>
    <row r="16" spans="1:45">
      <c r="AA16" s="434"/>
      <c r="AB16" s="434"/>
      <c r="AC16" s="434"/>
      <c r="AD16" s="434"/>
      <c r="AE16" s="434"/>
      <c r="AF16" s="434"/>
      <c r="AG16" s="434"/>
      <c r="AH16" s="434"/>
      <c r="AI16" s="434"/>
      <c r="AJ16" s="434"/>
      <c r="AK16" s="434"/>
      <c r="AL16" s="434"/>
      <c r="AM16" s="434"/>
      <c r="AN16" s="434"/>
      <c r="AO16" s="434"/>
      <c r="AP16" s="434"/>
      <c r="AQ16" s="434"/>
      <c r="AR16" s="434"/>
    </row>
    <row r="17" spans="1:44">
      <c r="A17" s="265" t="s">
        <v>59</v>
      </c>
    </row>
    <row r="18" spans="1:44" ht="8.25" customHeight="1"/>
    <row r="19" spans="1:44">
      <c r="A19" s="387" t="s">
        <v>60</v>
      </c>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row>
    <row r="20" spans="1:44" ht="18" customHeight="1">
      <c r="A20" s="410" t="s">
        <v>61</v>
      </c>
      <c r="B20" s="410"/>
      <c r="C20" s="410"/>
      <c r="D20" s="410"/>
      <c r="E20" s="410"/>
      <c r="F20" s="411"/>
      <c r="G20" s="411"/>
      <c r="H20" s="411"/>
      <c r="I20" s="411"/>
      <c r="J20" s="411"/>
      <c r="K20" s="411"/>
      <c r="L20" s="411"/>
      <c r="M20" s="411"/>
      <c r="N20" s="411"/>
      <c r="O20" s="411"/>
      <c r="P20" s="411"/>
      <c r="Q20" s="411"/>
      <c r="R20" s="411"/>
      <c r="S20" s="411"/>
      <c r="T20" s="411"/>
      <c r="U20" s="411"/>
      <c r="V20" s="411"/>
      <c r="W20" s="410" t="s">
        <v>62</v>
      </c>
      <c r="X20" s="410"/>
      <c r="Y20" s="410"/>
      <c r="Z20" s="410"/>
      <c r="AA20" s="377" t="s">
        <v>63</v>
      </c>
      <c r="AB20" s="378"/>
      <c r="AC20" s="378"/>
      <c r="AD20" s="378"/>
      <c r="AE20" s="379"/>
      <c r="AF20" s="404"/>
      <c r="AG20" s="405"/>
      <c r="AH20" s="405"/>
      <c r="AI20" s="405"/>
      <c r="AJ20" s="405"/>
      <c r="AK20" s="405"/>
      <c r="AL20" s="405"/>
      <c r="AM20" s="405"/>
      <c r="AN20" s="405"/>
      <c r="AO20" s="405"/>
      <c r="AP20" s="405"/>
      <c r="AQ20" s="405"/>
      <c r="AR20" s="406"/>
    </row>
    <row r="21" spans="1:44" ht="18" customHeight="1">
      <c r="A21" s="380" t="s">
        <v>64</v>
      </c>
      <c r="B21" s="381"/>
      <c r="C21" s="381"/>
      <c r="D21" s="381"/>
      <c r="E21" s="382"/>
      <c r="F21" s="412"/>
      <c r="G21" s="413"/>
      <c r="H21" s="413"/>
      <c r="I21" s="413"/>
      <c r="J21" s="413"/>
      <c r="K21" s="413"/>
      <c r="L21" s="413"/>
      <c r="M21" s="413"/>
      <c r="N21" s="413"/>
      <c r="O21" s="413"/>
      <c r="P21" s="413"/>
      <c r="Q21" s="413"/>
      <c r="R21" s="413"/>
      <c r="S21" s="413"/>
      <c r="T21" s="413"/>
      <c r="U21" s="413"/>
      <c r="V21" s="414"/>
      <c r="W21" s="410"/>
      <c r="X21" s="410"/>
      <c r="Y21" s="410"/>
      <c r="Z21" s="410"/>
      <c r="AA21" s="377" t="s">
        <v>65</v>
      </c>
      <c r="AB21" s="378"/>
      <c r="AC21" s="378"/>
      <c r="AD21" s="378"/>
      <c r="AE21" s="379"/>
      <c r="AF21" s="404"/>
      <c r="AG21" s="405"/>
      <c r="AH21" s="405"/>
      <c r="AI21" s="405"/>
      <c r="AJ21" s="405"/>
      <c r="AK21" s="405"/>
      <c r="AL21" s="405"/>
      <c r="AM21" s="405"/>
      <c r="AN21" s="405"/>
      <c r="AO21" s="405"/>
      <c r="AP21" s="405"/>
      <c r="AQ21" s="405"/>
      <c r="AR21" s="406"/>
    </row>
    <row r="22" spans="1:44" ht="18" customHeight="1">
      <c r="A22" s="383"/>
      <c r="B22" s="384"/>
      <c r="C22" s="384"/>
      <c r="D22" s="384"/>
      <c r="E22" s="385"/>
      <c r="F22" s="415"/>
      <c r="G22" s="416"/>
      <c r="H22" s="416"/>
      <c r="I22" s="416"/>
      <c r="J22" s="416"/>
      <c r="K22" s="416"/>
      <c r="L22" s="416"/>
      <c r="M22" s="416"/>
      <c r="N22" s="416"/>
      <c r="O22" s="416"/>
      <c r="P22" s="416"/>
      <c r="Q22" s="416"/>
      <c r="R22" s="416"/>
      <c r="S22" s="416"/>
      <c r="T22" s="416"/>
      <c r="U22" s="416"/>
      <c r="V22" s="417"/>
      <c r="W22" s="410"/>
      <c r="X22" s="410"/>
      <c r="Y22" s="410"/>
      <c r="Z22" s="410"/>
      <c r="AA22" s="377" t="s">
        <v>66</v>
      </c>
      <c r="AB22" s="378"/>
      <c r="AC22" s="378"/>
      <c r="AD22" s="378"/>
      <c r="AE22" s="379"/>
      <c r="AF22" s="404"/>
      <c r="AG22" s="405"/>
      <c r="AH22" s="405"/>
      <c r="AI22" s="405"/>
      <c r="AJ22" s="405"/>
      <c r="AK22" s="405"/>
      <c r="AL22" s="405"/>
      <c r="AM22" s="405"/>
      <c r="AN22" s="405"/>
      <c r="AO22" s="405"/>
      <c r="AP22" s="405"/>
      <c r="AQ22" s="405"/>
      <c r="AR22" s="406"/>
    </row>
    <row r="23" spans="1:44" ht="18" customHeight="1">
      <c r="A23" s="386"/>
      <c r="B23" s="387"/>
      <c r="C23" s="387"/>
      <c r="D23" s="387"/>
      <c r="E23" s="388"/>
      <c r="F23" s="418"/>
      <c r="G23" s="419"/>
      <c r="H23" s="419"/>
      <c r="I23" s="419"/>
      <c r="J23" s="419"/>
      <c r="K23" s="419"/>
      <c r="L23" s="419"/>
      <c r="M23" s="419"/>
      <c r="N23" s="419"/>
      <c r="O23" s="419"/>
      <c r="P23" s="419"/>
      <c r="Q23" s="419"/>
      <c r="R23" s="419"/>
      <c r="S23" s="419"/>
      <c r="T23" s="419"/>
      <c r="U23" s="419"/>
      <c r="V23" s="420"/>
      <c r="W23" s="410"/>
      <c r="X23" s="410"/>
      <c r="Y23" s="410"/>
      <c r="Z23" s="410"/>
      <c r="AA23" s="377" t="s">
        <v>67</v>
      </c>
      <c r="AB23" s="378"/>
      <c r="AC23" s="378"/>
      <c r="AD23" s="378"/>
      <c r="AE23" s="379"/>
      <c r="AF23" s="407"/>
      <c r="AG23" s="408"/>
      <c r="AH23" s="408"/>
      <c r="AI23" s="408"/>
      <c r="AJ23" s="408"/>
      <c r="AK23" s="408"/>
      <c r="AL23" s="408"/>
      <c r="AM23" s="408"/>
      <c r="AN23" s="408"/>
      <c r="AO23" s="408"/>
      <c r="AP23" s="408"/>
      <c r="AQ23" s="408"/>
      <c r="AR23" s="409"/>
    </row>
    <row r="24" spans="1:44" ht="28.5" customHeight="1">
      <c r="A24" s="392" t="s">
        <v>68</v>
      </c>
      <c r="B24" s="392"/>
      <c r="C24" s="392"/>
      <c r="D24" s="392"/>
      <c r="E24" s="392"/>
      <c r="F24" s="421"/>
      <c r="G24" s="421"/>
      <c r="H24" s="421"/>
      <c r="I24" s="421"/>
      <c r="J24" s="421"/>
      <c r="K24" s="421"/>
      <c r="L24" s="421"/>
      <c r="M24" s="421"/>
      <c r="N24" s="421"/>
      <c r="O24" s="421"/>
      <c r="P24" s="421"/>
      <c r="Q24" s="421"/>
      <c r="R24" s="421"/>
      <c r="S24" s="421"/>
      <c r="T24" s="421"/>
      <c r="U24" s="421"/>
      <c r="V24" s="421"/>
      <c r="W24" s="394" t="s">
        <v>69</v>
      </c>
      <c r="X24" s="394"/>
      <c r="Y24" s="394"/>
      <c r="Z24" s="394"/>
      <c r="AA24" s="1052" t="s">
        <v>772</v>
      </c>
      <c r="AB24" s="389"/>
      <c r="AC24" s="389"/>
      <c r="AD24" s="389"/>
      <c r="AE24" s="389"/>
      <c r="AF24" s="389"/>
      <c r="AG24" s="389"/>
      <c r="AH24" s="389"/>
      <c r="AI24" s="389"/>
      <c r="AJ24" s="389"/>
      <c r="AK24" s="389"/>
      <c r="AL24" s="398"/>
      <c r="AM24" s="398"/>
      <c r="AN24" s="187" t="s">
        <v>431</v>
      </c>
      <c r="AO24" s="399"/>
      <c r="AP24" s="399"/>
      <c r="AQ24" s="188" t="s">
        <v>432</v>
      </c>
      <c r="AR24" s="189"/>
    </row>
    <row r="25" spans="1:44" ht="28.5" customHeight="1">
      <c r="A25" s="392"/>
      <c r="B25" s="392"/>
      <c r="C25" s="392"/>
      <c r="D25" s="392"/>
      <c r="E25" s="392"/>
      <c r="F25" s="421"/>
      <c r="G25" s="421"/>
      <c r="H25" s="421"/>
      <c r="I25" s="421"/>
      <c r="J25" s="421"/>
      <c r="K25" s="421"/>
      <c r="L25" s="421"/>
      <c r="M25" s="421"/>
      <c r="N25" s="421"/>
      <c r="O25" s="421"/>
      <c r="P25" s="421"/>
      <c r="Q25" s="421"/>
      <c r="R25" s="421"/>
      <c r="S25" s="421"/>
      <c r="T25" s="421"/>
      <c r="U25" s="421"/>
      <c r="V25" s="421"/>
      <c r="W25" s="394"/>
      <c r="X25" s="394"/>
      <c r="Y25" s="394"/>
      <c r="Z25" s="394"/>
      <c r="AA25" s="1052" t="s">
        <v>772</v>
      </c>
      <c r="AB25" s="389"/>
      <c r="AC25" s="389"/>
      <c r="AD25" s="389"/>
      <c r="AE25" s="389"/>
      <c r="AF25" s="389"/>
      <c r="AG25" s="389"/>
      <c r="AH25" s="389"/>
      <c r="AI25" s="389"/>
      <c r="AJ25" s="389"/>
      <c r="AK25" s="389"/>
      <c r="AL25" s="398"/>
      <c r="AM25" s="398"/>
      <c r="AN25" s="187" t="s">
        <v>431</v>
      </c>
      <c r="AO25" s="399"/>
      <c r="AP25" s="399"/>
      <c r="AQ25" s="188" t="s">
        <v>433</v>
      </c>
      <c r="AR25" s="189"/>
    </row>
    <row r="27" spans="1:44" ht="13.5" customHeight="1">
      <c r="A27" s="410" t="s">
        <v>70</v>
      </c>
      <c r="B27" s="410"/>
      <c r="C27" s="410"/>
      <c r="D27" s="410"/>
      <c r="E27" s="410"/>
      <c r="F27" s="410"/>
      <c r="G27" s="410"/>
      <c r="H27" s="410"/>
      <c r="I27" s="410"/>
      <c r="J27" s="422" t="s">
        <v>71</v>
      </c>
      <c r="K27" s="422"/>
      <c r="L27" s="422"/>
      <c r="M27" s="422"/>
      <c r="N27" s="422"/>
      <c r="O27" s="422"/>
      <c r="P27" s="422" t="s">
        <v>426</v>
      </c>
      <c r="Q27" s="422"/>
      <c r="R27" s="422"/>
      <c r="S27" s="422"/>
      <c r="T27" s="422"/>
      <c r="U27" s="422"/>
      <c r="V27" s="423" t="s">
        <v>73</v>
      </c>
      <c r="W27" s="424"/>
      <c r="X27" s="424"/>
      <c r="Y27" s="424"/>
      <c r="Z27" s="424"/>
      <c r="AA27" s="425"/>
      <c r="AB27" s="422" t="s">
        <v>74</v>
      </c>
      <c r="AC27" s="422"/>
      <c r="AD27" s="422"/>
      <c r="AE27" s="422"/>
      <c r="AF27" s="422"/>
      <c r="AG27" s="422"/>
      <c r="AH27" s="410" t="s">
        <v>75</v>
      </c>
      <c r="AI27" s="410"/>
      <c r="AJ27" s="410"/>
      <c r="AK27" s="410"/>
      <c r="AL27" s="410"/>
      <c r="AM27" s="410"/>
      <c r="AN27" s="410" t="s">
        <v>76</v>
      </c>
      <c r="AO27" s="410"/>
      <c r="AP27" s="410"/>
      <c r="AQ27" s="410"/>
      <c r="AR27" s="410"/>
    </row>
    <row r="28" spans="1:44">
      <c r="A28" s="410"/>
      <c r="B28" s="410"/>
      <c r="C28" s="410"/>
      <c r="D28" s="410"/>
      <c r="E28" s="410"/>
      <c r="F28" s="410"/>
      <c r="G28" s="410"/>
      <c r="H28" s="410"/>
      <c r="I28" s="410"/>
      <c r="J28" s="422"/>
      <c r="K28" s="422"/>
      <c r="L28" s="422"/>
      <c r="M28" s="422"/>
      <c r="N28" s="422"/>
      <c r="O28" s="422"/>
      <c r="P28" s="422"/>
      <c r="Q28" s="422"/>
      <c r="R28" s="422"/>
      <c r="S28" s="422"/>
      <c r="T28" s="422"/>
      <c r="U28" s="422"/>
      <c r="V28" s="426"/>
      <c r="W28" s="427"/>
      <c r="X28" s="427"/>
      <c r="Y28" s="427"/>
      <c r="Z28" s="427"/>
      <c r="AA28" s="428"/>
      <c r="AB28" s="422"/>
      <c r="AC28" s="422"/>
      <c r="AD28" s="422"/>
      <c r="AE28" s="422"/>
      <c r="AF28" s="422"/>
      <c r="AG28" s="422"/>
      <c r="AH28" s="410"/>
      <c r="AI28" s="410"/>
      <c r="AJ28" s="410"/>
      <c r="AK28" s="410"/>
      <c r="AL28" s="410"/>
      <c r="AM28" s="410"/>
      <c r="AN28" s="410"/>
      <c r="AO28" s="410"/>
      <c r="AP28" s="410"/>
      <c r="AQ28" s="410"/>
      <c r="AR28" s="410"/>
    </row>
    <row r="29" spans="1:44">
      <c r="A29" s="410"/>
      <c r="B29" s="410"/>
      <c r="C29" s="410"/>
      <c r="D29" s="410"/>
      <c r="E29" s="410"/>
      <c r="F29" s="410"/>
      <c r="G29" s="410"/>
      <c r="H29" s="410"/>
      <c r="I29" s="410"/>
      <c r="J29" s="422"/>
      <c r="K29" s="422"/>
      <c r="L29" s="422"/>
      <c r="M29" s="422"/>
      <c r="N29" s="422"/>
      <c r="O29" s="422"/>
      <c r="P29" s="422"/>
      <c r="Q29" s="422"/>
      <c r="R29" s="422"/>
      <c r="S29" s="422"/>
      <c r="T29" s="422"/>
      <c r="U29" s="422"/>
      <c r="V29" s="429"/>
      <c r="W29" s="430"/>
      <c r="X29" s="430"/>
      <c r="Y29" s="430"/>
      <c r="Z29" s="430"/>
      <c r="AA29" s="431"/>
      <c r="AB29" s="422"/>
      <c r="AC29" s="422"/>
      <c r="AD29" s="422"/>
      <c r="AE29" s="422"/>
      <c r="AF29" s="422"/>
      <c r="AG29" s="422"/>
      <c r="AH29" s="410"/>
      <c r="AI29" s="410"/>
      <c r="AJ29" s="410"/>
      <c r="AK29" s="410"/>
      <c r="AL29" s="410"/>
      <c r="AM29" s="410"/>
      <c r="AN29" s="410"/>
      <c r="AO29" s="410"/>
      <c r="AP29" s="410"/>
      <c r="AQ29" s="410"/>
      <c r="AR29" s="410"/>
    </row>
    <row r="30" spans="1:44">
      <c r="A30" s="410"/>
      <c r="B30" s="410"/>
      <c r="C30" s="410"/>
      <c r="D30" s="410"/>
      <c r="E30" s="410"/>
      <c r="F30" s="410"/>
      <c r="G30" s="410"/>
      <c r="H30" s="410"/>
      <c r="I30" s="410"/>
      <c r="J30" s="410" t="s">
        <v>77</v>
      </c>
      <c r="K30" s="410"/>
      <c r="L30" s="410"/>
      <c r="M30" s="410" t="s">
        <v>78</v>
      </c>
      <c r="N30" s="410"/>
      <c r="O30" s="410"/>
      <c r="P30" s="410" t="s">
        <v>77</v>
      </c>
      <c r="Q30" s="410"/>
      <c r="R30" s="410"/>
      <c r="S30" s="410" t="s">
        <v>78</v>
      </c>
      <c r="T30" s="410"/>
      <c r="U30" s="410"/>
      <c r="V30" s="410" t="s">
        <v>77</v>
      </c>
      <c r="W30" s="410"/>
      <c r="X30" s="410"/>
      <c r="Y30" s="377" t="s">
        <v>78</v>
      </c>
      <c r="Z30" s="378"/>
      <c r="AA30" s="379"/>
      <c r="AB30" s="410" t="s">
        <v>77</v>
      </c>
      <c r="AC30" s="410"/>
      <c r="AD30" s="410"/>
      <c r="AE30" s="410" t="s">
        <v>78</v>
      </c>
      <c r="AF30" s="410"/>
      <c r="AG30" s="410"/>
      <c r="AH30" s="410" t="s">
        <v>77</v>
      </c>
      <c r="AI30" s="410"/>
      <c r="AJ30" s="410"/>
      <c r="AK30" s="410" t="s">
        <v>78</v>
      </c>
      <c r="AL30" s="410"/>
      <c r="AM30" s="410"/>
      <c r="AN30" s="410"/>
      <c r="AO30" s="410"/>
      <c r="AP30" s="410"/>
      <c r="AQ30" s="410"/>
      <c r="AR30" s="410"/>
    </row>
    <row r="31" spans="1:44" ht="24" customHeight="1">
      <c r="A31" s="442" t="s">
        <v>79</v>
      </c>
      <c r="B31" s="442"/>
      <c r="C31" s="442"/>
      <c r="D31" s="442"/>
      <c r="E31" s="442"/>
      <c r="F31" s="442"/>
      <c r="G31" s="442"/>
      <c r="H31" s="442"/>
      <c r="I31" s="442"/>
      <c r="J31" s="443"/>
      <c r="K31" s="443"/>
      <c r="L31" s="443"/>
      <c r="M31" s="443"/>
      <c r="N31" s="443"/>
      <c r="O31" s="443"/>
      <c r="P31" s="443"/>
      <c r="Q31" s="443"/>
      <c r="R31" s="443"/>
      <c r="S31" s="443"/>
      <c r="T31" s="443"/>
      <c r="U31" s="443"/>
      <c r="V31" s="443"/>
      <c r="W31" s="443"/>
      <c r="X31" s="443"/>
      <c r="Y31" s="400"/>
      <c r="Z31" s="401"/>
      <c r="AA31" s="402"/>
      <c r="AB31" s="443"/>
      <c r="AC31" s="443"/>
      <c r="AD31" s="443"/>
      <c r="AE31" s="443"/>
      <c r="AF31" s="443"/>
      <c r="AG31" s="443"/>
      <c r="AH31" s="441" t="str">
        <f t="shared" ref="AH31:AH43" si="0">IF(SUM($J31:$AG31)=0," ",J31+P31+V31+AB31)</f>
        <v xml:space="preserve"> </v>
      </c>
      <c r="AI31" s="441"/>
      <c r="AJ31" s="441"/>
      <c r="AK31" s="441" t="str">
        <f t="shared" ref="AK31:AK43" si="1">IF(SUM($J31:$AG31)=0," ",M31+S31+Y31+AE31)</f>
        <v xml:space="preserve"> </v>
      </c>
      <c r="AL31" s="441"/>
      <c r="AM31" s="441"/>
      <c r="AN31" s="410"/>
      <c r="AO31" s="410"/>
      <c r="AP31" s="410"/>
      <c r="AQ31" s="377"/>
      <c r="AR31" s="272" t="s">
        <v>80</v>
      </c>
    </row>
    <row r="32" spans="1:44" ht="24" customHeight="1">
      <c r="A32" s="444" t="s">
        <v>81</v>
      </c>
      <c r="B32" s="442"/>
      <c r="C32" s="442"/>
      <c r="D32" s="442"/>
      <c r="E32" s="442"/>
      <c r="F32" s="442"/>
      <c r="G32" s="442"/>
      <c r="H32" s="442"/>
      <c r="I32" s="442"/>
      <c r="J32" s="443"/>
      <c r="K32" s="443"/>
      <c r="L32" s="443"/>
      <c r="M32" s="443"/>
      <c r="N32" s="443"/>
      <c r="O32" s="443"/>
      <c r="P32" s="443"/>
      <c r="Q32" s="443"/>
      <c r="R32" s="443"/>
      <c r="S32" s="443"/>
      <c r="T32" s="443"/>
      <c r="U32" s="443"/>
      <c r="V32" s="443"/>
      <c r="W32" s="443"/>
      <c r="X32" s="443"/>
      <c r="Y32" s="400"/>
      <c r="Z32" s="401"/>
      <c r="AA32" s="402"/>
      <c r="AB32" s="443"/>
      <c r="AC32" s="443"/>
      <c r="AD32" s="443"/>
      <c r="AE32" s="443"/>
      <c r="AF32" s="443"/>
      <c r="AG32" s="443"/>
      <c r="AH32" s="441" t="str">
        <f t="shared" si="0"/>
        <v xml:space="preserve"> </v>
      </c>
      <c r="AI32" s="441"/>
      <c r="AJ32" s="441"/>
      <c r="AK32" s="441" t="str">
        <f t="shared" si="1"/>
        <v xml:space="preserve"> </v>
      </c>
      <c r="AL32" s="441"/>
      <c r="AM32" s="441"/>
      <c r="AN32" s="410"/>
      <c r="AO32" s="410"/>
      <c r="AP32" s="410"/>
      <c r="AQ32" s="377"/>
      <c r="AR32" s="272" t="s">
        <v>80</v>
      </c>
    </row>
    <row r="33" spans="1:44" ht="24" customHeight="1">
      <c r="A33" s="446" t="s">
        <v>82</v>
      </c>
      <c r="B33" s="447"/>
      <c r="C33" s="447"/>
      <c r="D33" s="447"/>
      <c r="E33" s="447"/>
      <c r="F33" s="447"/>
      <c r="G33" s="447"/>
      <c r="H33" s="447"/>
      <c r="I33" s="448"/>
      <c r="J33" s="445"/>
      <c r="K33" s="445"/>
      <c r="L33" s="445"/>
      <c r="M33" s="445"/>
      <c r="N33" s="445"/>
      <c r="O33" s="445"/>
      <c r="P33" s="445"/>
      <c r="Q33" s="445"/>
      <c r="R33" s="445"/>
      <c r="S33" s="445"/>
      <c r="T33" s="445"/>
      <c r="U33" s="445"/>
      <c r="V33" s="445"/>
      <c r="W33" s="445"/>
      <c r="X33" s="445"/>
      <c r="Y33" s="400"/>
      <c r="Z33" s="401"/>
      <c r="AA33" s="402"/>
      <c r="AB33" s="445"/>
      <c r="AC33" s="445"/>
      <c r="AD33" s="445"/>
      <c r="AE33" s="445"/>
      <c r="AF33" s="445"/>
      <c r="AG33" s="445"/>
      <c r="AH33" s="441" t="str">
        <f t="shared" si="0"/>
        <v xml:space="preserve"> </v>
      </c>
      <c r="AI33" s="441"/>
      <c r="AJ33" s="441"/>
      <c r="AK33" s="441" t="str">
        <f t="shared" si="1"/>
        <v xml:space="preserve"> </v>
      </c>
      <c r="AL33" s="441"/>
      <c r="AM33" s="441"/>
      <c r="AN33" s="410"/>
      <c r="AO33" s="410"/>
      <c r="AP33" s="410"/>
      <c r="AQ33" s="377"/>
      <c r="AR33" s="272" t="s">
        <v>80</v>
      </c>
    </row>
    <row r="34" spans="1:44" ht="24" customHeight="1">
      <c r="A34" s="442" t="s">
        <v>83</v>
      </c>
      <c r="B34" s="442"/>
      <c r="C34" s="449"/>
      <c r="D34" s="449"/>
      <c r="E34" s="449"/>
      <c r="F34" s="449"/>
      <c r="G34" s="449"/>
      <c r="H34" s="449"/>
      <c r="I34" s="449"/>
      <c r="J34" s="450"/>
      <c r="K34" s="450"/>
      <c r="L34" s="450"/>
      <c r="M34" s="450"/>
      <c r="N34" s="450"/>
      <c r="O34" s="450"/>
      <c r="P34" s="450"/>
      <c r="Q34" s="450"/>
      <c r="R34" s="450"/>
      <c r="S34" s="450"/>
      <c r="T34" s="450"/>
      <c r="U34" s="450"/>
      <c r="V34" s="450"/>
      <c r="W34" s="450"/>
      <c r="X34" s="450"/>
      <c r="Y34" s="451"/>
      <c r="Z34" s="452"/>
      <c r="AA34" s="453"/>
      <c r="AB34" s="450"/>
      <c r="AC34" s="450"/>
      <c r="AD34" s="450"/>
      <c r="AE34" s="450"/>
      <c r="AF34" s="450"/>
      <c r="AG34" s="450"/>
      <c r="AH34" s="441" t="str">
        <f t="shared" si="0"/>
        <v xml:space="preserve"> </v>
      </c>
      <c r="AI34" s="441"/>
      <c r="AJ34" s="441"/>
      <c r="AK34" s="441" t="str">
        <f t="shared" si="1"/>
        <v xml:space="preserve"> </v>
      </c>
      <c r="AL34" s="441"/>
      <c r="AM34" s="441"/>
      <c r="AN34" s="379"/>
      <c r="AO34" s="410"/>
      <c r="AP34" s="410"/>
      <c r="AQ34" s="377"/>
      <c r="AR34" s="272" t="s">
        <v>80</v>
      </c>
    </row>
    <row r="35" spans="1:44" ht="24" customHeight="1">
      <c r="A35" s="457" t="s">
        <v>84</v>
      </c>
      <c r="B35" s="458"/>
      <c r="C35" s="455" t="s">
        <v>85</v>
      </c>
      <c r="D35" s="455"/>
      <c r="E35" s="455"/>
      <c r="F35" s="455"/>
      <c r="G35" s="455"/>
      <c r="H35" s="455"/>
      <c r="I35" s="455"/>
      <c r="J35" s="441"/>
      <c r="K35" s="441"/>
      <c r="L35" s="441"/>
      <c r="M35" s="441"/>
      <c r="N35" s="441"/>
      <c r="O35" s="441"/>
      <c r="P35" s="441"/>
      <c r="Q35" s="441"/>
      <c r="R35" s="441"/>
      <c r="S35" s="441"/>
      <c r="T35" s="441"/>
      <c r="U35" s="441"/>
      <c r="V35" s="441"/>
      <c r="W35" s="441"/>
      <c r="X35" s="441"/>
      <c r="Y35" s="451"/>
      <c r="Z35" s="452"/>
      <c r="AA35" s="453"/>
      <c r="AB35" s="441"/>
      <c r="AC35" s="441"/>
      <c r="AD35" s="441"/>
      <c r="AE35" s="441"/>
      <c r="AF35" s="441"/>
      <c r="AG35" s="441"/>
      <c r="AH35" s="441" t="str">
        <f t="shared" si="0"/>
        <v xml:space="preserve"> </v>
      </c>
      <c r="AI35" s="441"/>
      <c r="AJ35" s="441"/>
      <c r="AK35" s="441" t="str">
        <f t="shared" si="1"/>
        <v xml:space="preserve"> </v>
      </c>
      <c r="AL35" s="441"/>
      <c r="AM35" s="441"/>
      <c r="AN35" s="379"/>
      <c r="AO35" s="410"/>
      <c r="AP35" s="410"/>
      <c r="AQ35" s="377"/>
      <c r="AR35" s="272" t="s">
        <v>80</v>
      </c>
    </row>
    <row r="36" spans="1:44" ht="24" customHeight="1">
      <c r="A36" s="459"/>
      <c r="B36" s="459"/>
      <c r="C36" s="454" t="s">
        <v>86</v>
      </c>
      <c r="D36" s="454"/>
      <c r="E36" s="454"/>
      <c r="F36" s="454"/>
      <c r="G36" s="454"/>
      <c r="H36" s="454"/>
      <c r="I36" s="454"/>
      <c r="J36" s="443"/>
      <c r="K36" s="443"/>
      <c r="L36" s="443"/>
      <c r="M36" s="443"/>
      <c r="N36" s="443"/>
      <c r="O36" s="443"/>
      <c r="P36" s="443"/>
      <c r="Q36" s="443"/>
      <c r="R36" s="443"/>
      <c r="S36" s="443"/>
      <c r="T36" s="443"/>
      <c r="U36" s="443"/>
      <c r="V36" s="443"/>
      <c r="W36" s="443"/>
      <c r="X36" s="443"/>
      <c r="Y36" s="400"/>
      <c r="Z36" s="401"/>
      <c r="AA36" s="402"/>
      <c r="AB36" s="443"/>
      <c r="AC36" s="443"/>
      <c r="AD36" s="443"/>
      <c r="AE36" s="443"/>
      <c r="AF36" s="443"/>
      <c r="AG36" s="443"/>
      <c r="AH36" s="441" t="str">
        <f t="shared" si="0"/>
        <v xml:space="preserve"> </v>
      </c>
      <c r="AI36" s="441"/>
      <c r="AJ36" s="441"/>
      <c r="AK36" s="441" t="str">
        <f t="shared" si="1"/>
        <v xml:space="preserve"> </v>
      </c>
      <c r="AL36" s="441"/>
      <c r="AM36" s="441"/>
      <c r="AN36" s="410"/>
      <c r="AO36" s="410"/>
      <c r="AP36" s="410"/>
      <c r="AQ36" s="377"/>
      <c r="AR36" s="272" t="s">
        <v>80</v>
      </c>
    </row>
    <row r="37" spans="1:44" ht="24" customHeight="1">
      <c r="A37" s="459"/>
      <c r="B37" s="459"/>
      <c r="C37" s="456" t="s">
        <v>87</v>
      </c>
      <c r="D37" s="456"/>
      <c r="E37" s="456"/>
      <c r="F37" s="456"/>
      <c r="G37" s="456"/>
      <c r="H37" s="456"/>
      <c r="I37" s="456"/>
      <c r="J37" s="443"/>
      <c r="K37" s="443"/>
      <c r="L37" s="443"/>
      <c r="M37" s="443"/>
      <c r="N37" s="443"/>
      <c r="O37" s="443"/>
      <c r="P37" s="443"/>
      <c r="Q37" s="443"/>
      <c r="R37" s="443"/>
      <c r="S37" s="443"/>
      <c r="T37" s="443"/>
      <c r="U37" s="443"/>
      <c r="V37" s="443"/>
      <c r="W37" s="443"/>
      <c r="X37" s="443"/>
      <c r="Y37" s="400"/>
      <c r="Z37" s="401"/>
      <c r="AA37" s="402"/>
      <c r="AB37" s="443"/>
      <c r="AC37" s="443"/>
      <c r="AD37" s="443"/>
      <c r="AE37" s="443"/>
      <c r="AF37" s="443"/>
      <c r="AG37" s="443"/>
      <c r="AH37" s="441" t="str">
        <f t="shared" si="0"/>
        <v xml:space="preserve"> </v>
      </c>
      <c r="AI37" s="441"/>
      <c r="AJ37" s="441"/>
      <c r="AK37" s="441" t="str">
        <f t="shared" si="1"/>
        <v xml:space="preserve"> </v>
      </c>
      <c r="AL37" s="441"/>
      <c r="AM37" s="441"/>
      <c r="AN37" s="410"/>
      <c r="AO37" s="410"/>
      <c r="AP37" s="410"/>
      <c r="AQ37" s="377"/>
      <c r="AR37" s="272" t="s">
        <v>80</v>
      </c>
    </row>
    <row r="38" spans="1:44" ht="24" customHeight="1">
      <c r="A38" s="459"/>
      <c r="B38" s="460"/>
      <c r="C38" s="455" t="s">
        <v>88</v>
      </c>
      <c r="D38" s="455"/>
      <c r="E38" s="455"/>
      <c r="F38" s="455"/>
      <c r="G38" s="455"/>
      <c r="H38" s="455"/>
      <c r="I38" s="455"/>
      <c r="J38" s="453"/>
      <c r="K38" s="441"/>
      <c r="L38" s="441"/>
      <c r="M38" s="441"/>
      <c r="N38" s="441"/>
      <c r="O38" s="441"/>
      <c r="P38" s="441"/>
      <c r="Q38" s="441"/>
      <c r="R38" s="441"/>
      <c r="S38" s="441"/>
      <c r="T38" s="441"/>
      <c r="U38" s="441"/>
      <c r="V38" s="441"/>
      <c r="W38" s="441"/>
      <c r="X38" s="441"/>
      <c r="Y38" s="451"/>
      <c r="Z38" s="452"/>
      <c r="AA38" s="453"/>
      <c r="AB38" s="441"/>
      <c r="AC38" s="441"/>
      <c r="AD38" s="441"/>
      <c r="AE38" s="441"/>
      <c r="AF38" s="441"/>
      <c r="AG38" s="441"/>
      <c r="AH38" s="441" t="str">
        <f t="shared" si="0"/>
        <v xml:space="preserve"> </v>
      </c>
      <c r="AI38" s="441"/>
      <c r="AJ38" s="441"/>
      <c r="AK38" s="441" t="str">
        <f t="shared" si="1"/>
        <v xml:space="preserve"> </v>
      </c>
      <c r="AL38" s="441"/>
      <c r="AM38" s="441"/>
      <c r="AN38" s="410"/>
      <c r="AO38" s="410"/>
      <c r="AP38" s="410"/>
      <c r="AQ38" s="377"/>
      <c r="AR38" s="272" t="s">
        <v>80</v>
      </c>
    </row>
    <row r="39" spans="1:44" ht="24" customHeight="1">
      <c r="A39" s="459"/>
      <c r="B39" s="460"/>
      <c r="C39" s="455" t="s">
        <v>89</v>
      </c>
      <c r="D39" s="455"/>
      <c r="E39" s="455"/>
      <c r="F39" s="455"/>
      <c r="G39" s="455"/>
      <c r="H39" s="455"/>
      <c r="I39" s="455"/>
      <c r="J39" s="453"/>
      <c r="K39" s="441"/>
      <c r="L39" s="441"/>
      <c r="M39" s="441"/>
      <c r="N39" s="441"/>
      <c r="O39" s="441"/>
      <c r="P39" s="441"/>
      <c r="Q39" s="441"/>
      <c r="R39" s="441"/>
      <c r="S39" s="441"/>
      <c r="T39" s="441"/>
      <c r="U39" s="441"/>
      <c r="V39" s="441"/>
      <c r="W39" s="441"/>
      <c r="X39" s="441"/>
      <c r="Y39" s="451"/>
      <c r="Z39" s="452"/>
      <c r="AA39" s="453"/>
      <c r="AB39" s="441"/>
      <c r="AC39" s="441"/>
      <c r="AD39" s="441"/>
      <c r="AE39" s="441"/>
      <c r="AF39" s="441"/>
      <c r="AG39" s="441"/>
      <c r="AH39" s="441" t="str">
        <f t="shared" si="0"/>
        <v xml:space="preserve"> </v>
      </c>
      <c r="AI39" s="441"/>
      <c r="AJ39" s="441"/>
      <c r="AK39" s="441" t="str">
        <f t="shared" si="1"/>
        <v xml:space="preserve"> </v>
      </c>
      <c r="AL39" s="441"/>
      <c r="AM39" s="441"/>
      <c r="AN39" s="410"/>
      <c r="AO39" s="410"/>
      <c r="AP39" s="410"/>
      <c r="AQ39" s="377"/>
      <c r="AR39" s="272" t="s">
        <v>80</v>
      </c>
    </row>
    <row r="40" spans="1:44" ht="24" customHeight="1">
      <c r="A40" s="459"/>
      <c r="B40" s="460"/>
      <c r="C40" s="455" t="s">
        <v>90</v>
      </c>
      <c r="D40" s="455"/>
      <c r="E40" s="455"/>
      <c r="F40" s="455"/>
      <c r="G40" s="455"/>
      <c r="H40" s="455"/>
      <c r="I40" s="455"/>
      <c r="J40" s="453"/>
      <c r="K40" s="441"/>
      <c r="L40" s="441"/>
      <c r="M40" s="441"/>
      <c r="N40" s="441"/>
      <c r="O40" s="441"/>
      <c r="P40" s="441"/>
      <c r="Q40" s="441"/>
      <c r="R40" s="441"/>
      <c r="S40" s="441"/>
      <c r="T40" s="441"/>
      <c r="U40" s="441"/>
      <c r="V40" s="441"/>
      <c r="W40" s="441"/>
      <c r="X40" s="441"/>
      <c r="Y40" s="451"/>
      <c r="Z40" s="452"/>
      <c r="AA40" s="453"/>
      <c r="AB40" s="441"/>
      <c r="AC40" s="441"/>
      <c r="AD40" s="441"/>
      <c r="AE40" s="441"/>
      <c r="AF40" s="441"/>
      <c r="AG40" s="441"/>
      <c r="AH40" s="441" t="str">
        <f t="shared" si="0"/>
        <v xml:space="preserve"> </v>
      </c>
      <c r="AI40" s="441"/>
      <c r="AJ40" s="441"/>
      <c r="AK40" s="441" t="str">
        <f t="shared" si="1"/>
        <v xml:space="preserve"> </v>
      </c>
      <c r="AL40" s="441"/>
      <c r="AM40" s="441"/>
      <c r="AN40" s="410"/>
      <c r="AO40" s="410"/>
      <c r="AP40" s="410"/>
      <c r="AQ40" s="377"/>
      <c r="AR40" s="272" t="s">
        <v>80</v>
      </c>
    </row>
    <row r="41" spans="1:44" ht="24" customHeight="1">
      <c r="A41" s="442" t="s">
        <v>91</v>
      </c>
      <c r="B41" s="442"/>
      <c r="C41" s="461"/>
      <c r="D41" s="461"/>
      <c r="E41" s="461"/>
      <c r="F41" s="461"/>
      <c r="G41" s="461"/>
      <c r="H41" s="461"/>
      <c r="I41" s="461"/>
      <c r="J41" s="443"/>
      <c r="K41" s="443"/>
      <c r="L41" s="443"/>
      <c r="M41" s="443"/>
      <c r="N41" s="443"/>
      <c r="O41" s="443"/>
      <c r="P41" s="443"/>
      <c r="Q41" s="443"/>
      <c r="R41" s="443"/>
      <c r="S41" s="443"/>
      <c r="T41" s="443"/>
      <c r="U41" s="443"/>
      <c r="V41" s="443"/>
      <c r="W41" s="443"/>
      <c r="X41" s="443"/>
      <c r="Y41" s="400"/>
      <c r="Z41" s="401"/>
      <c r="AA41" s="402"/>
      <c r="AB41" s="443"/>
      <c r="AC41" s="443"/>
      <c r="AD41" s="443"/>
      <c r="AE41" s="443"/>
      <c r="AF41" s="443"/>
      <c r="AG41" s="443"/>
      <c r="AH41" s="441" t="str">
        <f t="shared" si="0"/>
        <v xml:space="preserve"> </v>
      </c>
      <c r="AI41" s="441"/>
      <c r="AJ41" s="441"/>
      <c r="AK41" s="441" t="str">
        <f t="shared" si="1"/>
        <v xml:space="preserve"> </v>
      </c>
      <c r="AL41" s="441"/>
      <c r="AM41" s="441"/>
      <c r="AN41" s="410"/>
      <c r="AO41" s="410"/>
      <c r="AP41" s="410"/>
      <c r="AQ41" s="377"/>
      <c r="AR41" s="272" t="s">
        <v>80</v>
      </c>
    </row>
    <row r="42" spans="1:44" ht="24" customHeight="1">
      <c r="A42" s="449" t="s">
        <v>92</v>
      </c>
      <c r="B42" s="449"/>
      <c r="C42" s="449"/>
      <c r="D42" s="449"/>
      <c r="E42" s="449"/>
      <c r="F42" s="449"/>
      <c r="G42" s="449"/>
      <c r="H42" s="449"/>
      <c r="I42" s="449"/>
      <c r="J42" s="443"/>
      <c r="K42" s="443"/>
      <c r="L42" s="443"/>
      <c r="M42" s="443"/>
      <c r="N42" s="443"/>
      <c r="O42" s="443"/>
      <c r="P42" s="443"/>
      <c r="Q42" s="443"/>
      <c r="R42" s="443"/>
      <c r="S42" s="443"/>
      <c r="T42" s="443"/>
      <c r="U42" s="443"/>
      <c r="V42" s="443"/>
      <c r="W42" s="443"/>
      <c r="X42" s="443"/>
      <c r="Y42" s="400"/>
      <c r="Z42" s="401"/>
      <c r="AA42" s="402"/>
      <c r="AB42" s="443"/>
      <c r="AC42" s="443"/>
      <c r="AD42" s="443"/>
      <c r="AE42" s="443"/>
      <c r="AF42" s="443"/>
      <c r="AG42" s="443"/>
      <c r="AH42" s="441" t="str">
        <f t="shared" si="0"/>
        <v xml:space="preserve"> </v>
      </c>
      <c r="AI42" s="441"/>
      <c r="AJ42" s="441"/>
      <c r="AK42" s="441" t="str">
        <f t="shared" si="1"/>
        <v xml:space="preserve"> </v>
      </c>
      <c r="AL42" s="441"/>
      <c r="AM42" s="441"/>
      <c r="AN42" s="410"/>
      <c r="AO42" s="410"/>
      <c r="AP42" s="410"/>
      <c r="AQ42" s="377"/>
      <c r="AR42" s="272" t="s">
        <v>80</v>
      </c>
    </row>
    <row r="43" spans="1:44" ht="24" customHeight="1">
      <c r="A43" s="442" t="s">
        <v>93</v>
      </c>
      <c r="B43" s="442"/>
      <c r="C43" s="442"/>
      <c r="D43" s="442"/>
      <c r="E43" s="442"/>
      <c r="F43" s="442"/>
      <c r="G43" s="442"/>
      <c r="H43" s="442"/>
      <c r="I43" s="442"/>
      <c r="J43" s="453"/>
      <c r="K43" s="441"/>
      <c r="L43" s="441"/>
      <c r="M43" s="441"/>
      <c r="N43" s="441"/>
      <c r="O43" s="441"/>
      <c r="P43" s="441"/>
      <c r="Q43" s="441"/>
      <c r="R43" s="441"/>
      <c r="S43" s="441"/>
      <c r="T43" s="441"/>
      <c r="U43" s="441"/>
      <c r="V43" s="441"/>
      <c r="W43" s="441"/>
      <c r="X43" s="441"/>
      <c r="Y43" s="451"/>
      <c r="Z43" s="452"/>
      <c r="AA43" s="453"/>
      <c r="AB43" s="441"/>
      <c r="AC43" s="441"/>
      <c r="AD43" s="441"/>
      <c r="AE43" s="441"/>
      <c r="AF43" s="441"/>
      <c r="AG43" s="441"/>
      <c r="AH43" s="441" t="str">
        <f t="shared" si="0"/>
        <v xml:space="preserve"> </v>
      </c>
      <c r="AI43" s="441"/>
      <c r="AJ43" s="441"/>
      <c r="AK43" s="441" t="str">
        <f t="shared" si="1"/>
        <v xml:space="preserve"> </v>
      </c>
      <c r="AL43" s="441"/>
      <c r="AM43" s="441"/>
      <c r="AN43" s="410"/>
      <c r="AO43" s="410"/>
      <c r="AP43" s="410"/>
      <c r="AQ43" s="377"/>
      <c r="AR43" s="272" t="s">
        <v>80</v>
      </c>
    </row>
    <row r="44" spans="1:44" ht="24" customHeight="1">
      <c r="A44" s="461" t="s">
        <v>46</v>
      </c>
      <c r="B44" s="461"/>
      <c r="C44" s="461"/>
      <c r="D44" s="461"/>
      <c r="E44" s="461"/>
      <c r="F44" s="461"/>
      <c r="G44" s="461"/>
      <c r="H44" s="461"/>
      <c r="I44" s="461"/>
      <c r="J44" s="443"/>
      <c r="K44" s="443"/>
      <c r="L44" s="443"/>
      <c r="M44" s="443"/>
      <c r="N44" s="443"/>
      <c r="O44" s="443"/>
      <c r="P44" s="443"/>
      <c r="Q44" s="443"/>
      <c r="R44" s="443"/>
      <c r="S44" s="443"/>
      <c r="T44" s="443"/>
      <c r="U44" s="443"/>
      <c r="V44" s="443"/>
      <c r="W44" s="443"/>
      <c r="X44" s="443"/>
      <c r="Y44" s="400"/>
      <c r="Z44" s="401"/>
      <c r="AA44" s="402"/>
      <c r="AB44" s="443"/>
      <c r="AC44" s="443"/>
      <c r="AD44" s="443"/>
      <c r="AE44" s="443"/>
      <c r="AF44" s="443"/>
      <c r="AG44" s="443"/>
      <c r="AH44" s="441" t="str">
        <f>IF(SUM($J44:$AG44)=0," ",J44+P44+V44+AB44)</f>
        <v xml:space="preserve"> </v>
      </c>
      <c r="AI44" s="441"/>
      <c r="AJ44" s="441"/>
      <c r="AK44" s="441" t="str">
        <f>IF(SUM($J44:$AG44)=0," ",M44+S44+Y44+AE44)</f>
        <v xml:space="preserve"> </v>
      </c>
      <c r="AL44" s="441"/>
      <c r="AM44" s="441"/>
      <c r="AN44" s="410"/>
      <c r="AO44" s="410"/>
      <c r="AP44" s="410"/>
      <c r="AQ44" s="377"/>
      <c r="AR44" s="272" t="s">
        <v>80</v>
      </c>
    </row>
    <row r="45" spans="1:44" ht="25.5" customHeight="1">
      <c r="A45" s="477" t="s">
        <v>94</v>
      </c>
      <c r="B45" s="478"/>
      <c r="C45" s="478"/>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6"/>
    </row>
    <row r="46" spans="1:44">
      <c r="A46" s="265" t="s">
        <v>95</v>
      </c>
    </row>
    <row r="47" spans="1:44">
      <c r="A47" s="384"/>
      <c r="B47" s="384"/>
      <c r="C47" s="384"/>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row>
  </sheetData>
  <sheetProtection selectLockedCells="1"/>
  <mergeCells count="223">
    <mergeCell ref="A1:N1"/>
    <mergeCell ref="A2:AR2"/>
    <mergeCell ref="AG3:AJ3"/>
    <mergeCell ref="AL3:AM3"/>
    <mergeCell ref="AO3:AP3"/>
    <mergeCell ref="AD14:AR14"/>
    <mergeCell ref="AB15:AR15"/>
    <mergeCell ref="AA16:AR16"/>
    <mergeCell ref="A19:AR19"/>
    <mergeCell ref="AB8:AF8"/>
    <mergeCell ref="AA9:AR10"/>
    <mergeCell ref="AD13:AR13"/>
    <mergeCell ref="A20:E20"/>
    <mergeCell ref="F20:V20"/>
    <mergeCell ref="W20:Z23"/>
    <mergeCell ref="AA20:AE20"/>
    <mergeCell ref="AF20:AR20"/>
    <mergeCell ref="AA23:AE23"/>
    <mergeCell ref="AF23:AR23"/>
    <mergeCell ref="AA22:AE22"/>
    <mergeCell ref="AF22:AR22"/>
    <mergeCell ref="A21:E23"/>
    <mergeCell ref="F21:V23"/>
    <mergeCell ref="AA21:AE21"/>
    <mergeCell ref="AF21:AR21"/>
    <mergeCell ref="AK30:AM30"/>
    <mergeCell ref="AL25:AM25"/>
    <mergeCell ref="AO25:AP25"/>
    <mergeCell ref="AB30:AD30"/>
    <mergeCell ref="AE30:AG30"/>
    <mergeCell ref="AN27:AR30"/>
    <mergeCell ref="A27:I30"/>
    <mergeCell ref="A24:E25"/>
    <mergeCell ref="F24:V25"/>
    <mergeCell ref="W24:Z25"/>
    <mergeCell ref="AL24:AM24"/>
    <mergeCell ref="AO24:AP24"/>
    <mergeCell ref="AA24:AK24"/>
    <mergeCell ref="AA25:AK25"/>
    <mergeCell ref="J27:O29"/>
    <mergeCell ref="P27:U29"/>
    <mergeCell ref="V27:AA29"/>
    <mergeCell ref="AB27:AG29"/>
    <mergeCell ref="AH27:AM29"/>
    <mergeCell ref="AH30:AJ30"/>
    <mergeCell ref="J30:L30"/>
    <mergeCell ref="M30:O30"/>
    <mergeCell ref="P30:R30"/>
    <mergeCell ref="S30:U30"/>
    <mergeCell ref="V30:X30"/>
    <mergeCell ref="Y30:AA30"/>
    <mergeCell ref="A31:I31"/>
    <mergeCell ref="J31:L31"/>
    <mergeCell ref="M31:O31"/>
    <mergeCell ref="P31:R31"/>
    <mergeCell ref="S31:U31"/>
    <mergeCell ref="V31:X31"/>
    <mergeCell ref="Y31:AA31"/>
    <mergeCell ref="AB31:AD31"/>
    <mergeCell ref="AE31:AG31"/>
    <mergeCell ref="AH31:AJ31"/>
    <mergeCell ref="AK31:AM31"/>
    <mergeCell ref="AN31:AQ31"/>
    <mergeCell ref="A32:I32"/>
    <mergeCell ref="J32:L32"/>
    <mergeCell ref="M32:O32"/>
    <mergeCell ref="P32:R32"/>
    <mergeCell ref="S32:U32"/>
    <mergeCell ref="V32:X32"/>
    <mergeCell ref="Y32:AA32"/>
    <mergeCell ref="AB32:AD32"/>
    <mergeCell ref="AE32:AG32"/>
    <mergeCell ref="AH32:AJ32"/>
    <mergeCell ref="AK32:AM32"/>
    <mergeCell ref="AN32:AQ32"/>
    <mergeCell ref="AH33:AJ33"/>
    <mergeCell ref="AK33:AM33"/>
    <mergeCell ref="AN33:AQ33"/>
    <mergeCell ref="AN34:AQ34"/>
    <mergeCell ref="A34:I34"/>
    <mergeCell ref="J34:L34"/>
    <mergeCell ref="M34:O34"/>
    <mergeCell ref="P34:R34"/>
    <mergeCell ref="S34:U34"/>
    <mergeCell ref="V34:X34"/>
    <mergeCell ref="A33:I33"/>
    <mergeCell ref="J33:L33"/>
    <mergeCell ref="M33:O33"/>
    <mergeCell ref="P33:R33"/>
    <mergeCell ref="S33:U33"/>
    <mergeCell ref="V33:X33"/>
    <mergeCell ref="Y33:AA33"/>
    <mergeCell ref="AB33:AD33"/>
    <mergeCell ref="AE33:AG33"/>
    <mergeCell ref="P40:R40"/>
    <mergeCell ref="Y34:AA34"/>
    <mergeCell ref="AB34:AD34"/>
    <mergeCell ref="AE34:AG34"/>
    <mergeCell ref="AH34:AJ34"/>
    <mergeCell ref="AK34:AM34"/>
    <mergeCell ref="AH36:AJ36"/>
    <mergeCell ref="Y36:AA36"/>
    <mergeCell ref="AB36:AD36"/>
    <mergeCell ref="AE36:AG36"/>
    <mergeCell ref="V37:X37"/>
    <mergeCell ref="AK37:AM37"/>
    <mergeCell ref="AE37:AG37"/>
    <mergeCell ref="AH37:AJ37"/>
    <mergeCell ref="V38:X38"/>
    <mergeCell ref="AH39:AJ39"/>
    <mergeCell ref="AK39:AM39"/>
    <mergeCell ref="A35:B40"/>
    <mergeCell ref="C35:I35"/>
    <mergeCell ref="J35:L35"/>
    <mergeCell ref="M35:O35"/>
    <mergeCell ref="P35:R35"/>
    <mergeCell ref="S35:U35"/>
    <mergeCell ref="C40:I40"/>
    <mergeCell ref="J40:L40"/>
    <mergeCell ref="M40:O40"/>
    <mergeCell ref="C37:I37"/>
    <mergeCell ref="C36:I36"/>
    <mergeCell ref="J36:L36"/>
    <mergeCell ref="M36:O36"/>
    <mergeCell ref="P36:R36"/>
    <mergeCell ref="S36:U36"/>
    <mergeCell ref="J37:L37"/>
    <mergeCell ref="M37:O37"/>
    <mergeCell ref="P37:R37"/>
    <mergeCell ref="S37:U37"/>
    <mergeCell ref="C38:I38"/>
    <mergeCell ref="J38:L38"/>
    <mergeCell ref="M38:O38"/>
    <mergeCell ref="P38:R38"/>
    <mergeCell ref="S38:U38"/>
    <mergeCell ref="AN35:AQ35"/>
    <mergeCell ref="V35:X35"/>
    <mergeCell ref="Y35:AA35"/>
    <mergeCell ref="AB35:AD35"/>
    <mergeCell ref="AE35:AG35"/>
    <mergeCell ref="AH35:AJ35"/>
    <mergeCell ref="AK35:AM35"/>
    <mergeCell ref="AK36:AM36"/>
    <mergeCell ref="AN36:AQ36"/>
    <mergeCell ref="V36:X36"/>
    <mergeCell ref="AN37:AQ37"/>
    <mergeCell ref="Y37:AA37"/>
    <mergeCell ref="AB37:AD37"/>
    <mergeCell ref="AK38:AM38"/>
    <mergeCell ref="AN38:AQ38"/>
    <mergeCell ref="Y38:AA38"/>
    <mergeCell ref="AB38:AD38"/>
    <mergeCell ref="AE38:AG38"/>
    <mergeCell ref="AH38:AJ38"/>
    <mergeCell ref="C39:I39"/>
    <mergeCell ref="J39:L39"/>
    <mergeCell ref="M39:O39"/>
    <mergeCell ref="P39:R39"/>
    <mergeCell ref="S39:U39"/>
    <mergeCell ref="V39:X39"/>
    <mergeCell ref="Y39:AA39"/>
    <mergeCell ref="AB39:AD39"/>
    <mergeCell ref="AE39:AG39"/>
    <mergeCell ref="AN39:AQ39"/>
    <mergeCell ref="Y41:AA41"/>
    <mergeCell ref="AB41:AD41"/>
    <mergeCell ref="AK40:AM40"/>
    <mergeCell ref="AN40:AQ40"/>
    <mergeCell ref="S40:U40"/>
    <mergeCell ref="V40:X40"/>
    <mergeCell ref="Y40:AA40"/>
    <mergeCell ref="AB40:AD40"/>
    <mergeCell ref="AE40:AG40"/>
    <mergeCell ref="AH40:AJ40"/>
    <mergeCell ref="AE41:AG41"/>
    <mergeCell ref="AH41:AJ41"/>
    <mergeCell ref="AK41:AM41"/>
    <mergeCell ref="AN41:AQ41"/>
    <mergeCell ref="A41:I41"/>
    <mergeCell ref="J41:L41"/>
    <mergeCell ref="M41:O41"/>
    <mergeCell ref="P41:R41"/>
    <mergeCell ref="S41:U41"/>
    <mergeCell ref="V41:X41"/>
    <mergeCell ref="A42:I42"/>
    <mergeCell ref="J42:L42"/>
    <mergeCell ref="M42:O42"/>
    <mergeCell ref="P42:R42"/>
    <mergeCell ref="S42:U42"/>
    <mergeCell ref="V42:X42"/>
    <mergeCell ref="Y42:AA42"/>
    <mergeCell ref="AB42:AD42"/>
    <mergeCell ref="AE42:AG42"/>
    <mergeCell ref="AH42:AJ42"/>
    <mergeCell ref="AK42:AM42"/>
    <mergeCell ref="AN42:AQ42"/>
    <mergeCell ref="AN43:AQ43"/>
    <mergeCell ref="A43:I43"/>
    <mergeCell ref="J43:L43"/>
    <mergeCell ref="M43:O43"/>
    <mergeCell ref="P43:R43"/>
    <mergeCell ref="S43:U43"/>
    <mergeCell ref="Y43:AA43"/>
    <mergeCell ref="V43:X43"/>
    <mergeCell ref="AB43:AD43"/>
    <mergeCell ref="AE43:AG43"/>
    <mergeCell ref="AH43:AJ43"/>
    <mergeCell ref="AK43:AM43"/>
    <mergeCell ref="A44:I44"/>
    <mergeCell ref="J44:L44"/>
    <mergeCell ref="M44:O44"/>
    <mergeCell ref="P44:R44"/>
    <mergeCell ref="S44:U44"/>
    <mergeCell ref="V44:X44"/>
    <mergeCell ref="A45:C45"/>
    <mergeCell ref="D45:AR45"/>
    <mergeCell ref="A47:AR47"/>
    <mergeCell ref="Y44:AA44"/>
    <mergeCell ref="AB44:AD44"/>
    <mergeCell ref="AE44:AG44"/>
    <mergeCell ref="AH44:AJ44"/>
    <mergeCell ref="AK44:AM44"/>
    <mergeCell ref="AN44:AQ44"/>
  </mergeCells>
  <phoneticPr fontId="1"/>
  <pageMargins left="0.39370078740157483" right="0.19685039370078741" top="0.39370078740157483" bottom="0.39370078740157483" header="0.31496062992125984" footer="0.1181102362204724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FD61F-D4F1-4F10-81C2-76BD8DB8DEE0}">
  <sheetPr>
    <tabColor theme="9" tint="0.59999389629810485"/>
  </sheetPr>
  <dimension ref="A1:AO64"/>
  <sheetViews>
    <sheetView showGridLines="0" view="pageBreakPreview" topLeftCell="A53" zoomScaleNormal="100" zoomScaleSheetLayoutView="100" workbookViewId="0">
      <selection activeCell="A9" sqref="A9:AR40"/>
    </sheetView>
  </sheetViews>
  <sheetFormatPr defaultRowHeight="13.5"/>
  <cols>
    <col min="1" max="1" width="3.125" style="96" customWidth="1"/>
    <col min="2" max="38" width="2.375" style="96" customWidth="1"/>
    <col min="39" max="39" width="1.625" style="96" customWidth="1"/>
    <col min="40" max="40" width="9" style="96"/>
    <col min="41" max="41" width="0" style="96" hidden="1" customWidth="1"/>
    <col min="42" max="16384" width="9" style="96"/>
  </cols>
  <sheetData>
    <row r="1" spans="1:38" s="102" customFormat="1" ht="13.5" customHeight="1">
      <c r="A1" s="102" t="s">
        <v>356</v>
      </c>
      <c r="AL1" s="336" t="s">
        <v>357</v>
      </c>
    </row>
    <row r="2" spans="1:38" s="102" customFormat="1" ht="18.75" customHeight="1">
      <c r="A2" s="492" t="s">
        <v>734</v>
      </c>
      <c r="B2" s="492"/>
      <c r="C2" s="492"/>
      <c r="D2" s="492"/>
      <c r="E2" s="492"/>
      <c r="F2" s="338"/>
    </row>
    <row r="3" spans="1:38" ht="24.75">
      <c r="A3" s="9" t="s">
        <v>101</v>
      </c>
    </row>
    <row r="4" spans="1:38" ht="4.5" customHeight="1">
      <c r="A4" s="10"/>
    </row>
    <row r="5" spans="1:38" ht="30" customHeight="1">
      <c r="A5" s="537" t="s">
        <v>102</v>
      </c>
      <c r="B5" s="538"/>
      <c r="C5" s="538"/>
      <c r="D5" s="538"/>
      <c r="E5" s="538"/>
      <c r="F5" s="539" t="str">
        <f>IF(【様式1】申請書!AD13=0," ",【様式1】申請書!AD13)</f>
        <v xml:space="preserve"> </v>
      </c>
      <c r="G5" s="540"/>
      <c r="H5" s="540"/>
      <c r="I5" s="540"/>
      <c r="J5" s="540"/>
      <c r="K5" s="540"/>
      <c r="L5" s="540"/>
      <c r="M5" s="540"/>
      <c r="N5" s="540"/>
      <c r="O5" s="540"/>
      <c r="P5" s="540"/>
      <c r="Q5" s="540"/>
      <c r="R5" s="540"/>
      <c r="S5" s="537" t="s">
        <v>103</v>
      </c>
      <c r="T5" s="538"/>
      <c r="U5" s="538"/>
      <c r="V5" s="538"/>
      <c r="W5" s="541"/>
      <c r="X5" s="542" t="str">
        <f>IF(【様式1】申請書!AA24=0," ",【様式1】申請書!AA24)</f>
        <v xml:space="preserve"> </v>
      </c>
      <c r="Y5" s="543"/>
      <c r="Z5" s="543"/>
      <c r="AA5" s="543"/>
      <c r="AB5" s="543"/>
      <c r="AC5" s="543"/>
      <c r="AD5" s="543"/>
      <c r="AE5" s="12" t="s">
        <v>52</v>
      </c>
      <c r="AF5" s="543" t="str">
        <f>IF(【様式1】申請書!AA25=0," ",【様式1】申請書!AA25)</f>
        <v xml:space="preserve"> </v>
      </c>
      <c r="AG5" s="543"/>
      <c r="AH5" s="543"/>
      <c r="AI5" s="543"/>
      <c r="AJ5" s="543"/>
      <c r="AK5" s="543"/>
      <c r="AL5" s="544"/>
    </row>
    <row r="6" spans="1:38" ht="7.5" customHeight="1">
      <c r="A6" s="10"/>
    </row>
    <row r="7" spans="1:38" ht="33" customHeight="1">
      <c r="A7" s="536"/>
      <c r="B7" s="536"/>
      <c r="C7" s="536"/>
      <c r="D7" s="536" t="s">
        <v>115</v>
      </c>
      <c r="E7" s="536"/>
      <c r="F7" s="536"/>
      <c r="G7" s="536"/>
      <c r="H7" s="536"/>
      <c r="I7" s="536"/>
      <c r="J7" s="536"/>
      <c r="K7" s="536" t="s">
        <v>116</v>
      </c>
      <c r="L7" s="536"/>
      <c r="M7" s="536"/>
      <c r="N7" s="536"/>
      <c r="O7" s="536"/>
      <c r="P7" s="536"/>
      <c r="Q7" s="536"/>
      <c r="R7" s="536" t="s">
        <v>104</v>
      </c>
      <c r="S7" s="536"/>
      <c r="T7" s="536"/>
      <c r="U7" s="536"/>
      <c r="V7" s="536"/>
      <c r="W7" s="536"/>
      <c r="X7" s="536"/>
      <c r="Y7" s="536" t="s">
        <v>105</v>
      </c>
      <c r="Z7" s="536"/>
      <c r="AA7" s="536"/>
      <c r="AB7" s="536"/>
      <c r="AC7" s="536"/>
      <c r="AD7" s="536"/>
      <c r="AE7" s="536"/>
      <c r="AF7" s="536" t="s">
        <v>106</v>
      </c>
      <c r="AG7" s="536"/>
      <c r="AH7" s="536"/>
      <c r="AI7" s="536"/>
      <c r="AJ7" s="536"/>
      <c r="AK7" s="536"/>
      <c r="AL7" s="536"/>
    </row>
    <row r="8" spans="1:38" ht="30.75" customHeight="1">
      <c r="A8" s="500" t="s">
        <v>77</v>
      </c>
      <c r="B8" s="500"/>
      <c r="C8" s="500"/>
      <c r="D8" s="545"/>
      <c r="E8" s="545"/>
      <c r="F8" s="545"/>
      <c r="G8" s="545"/>
      <c r="H8" s="545"/>
      <c r="I8" s="545"/>
      <c r="J8" s="545"/>
      <c r="K8" s="545"/>
      <c r="L8" s="545"/>
      <c r="M8" s="545"/>
      <c r="N8" s="545"/>
      <c r="O8" s="545"/>
      <c r="P8" s="545"/>
      <c r="Q8" s="545"/>
      <c r="R8" s="545"/>
      <c r="S8" s="545"/>
      <c r="T8" s="545"/>
      <c r="U8" s="545"/>
      <c r="V8" s="545"/>
      <c r="W8" s="545"/>
      <c r="X8" s="545"/>
      <c r="Y8" s="545"/>
      <c r="Z8" s="545"/>
      <c r="AA8" s="545"/>
      <c r="AB8" s="545"/>
      <c r="AC8" s="545"/>
      <c r="AD8" s="545"/>
      <c r="AE8" s="545"/>
      <c r="AF8" s="501"/>
      <c r="AG8" s="501"/>
      <c r="AH8" s="501"/>
      <c r="AI8" s="501"/>
      <c r="AJ8" s="501"/>
      <c r="AK8" s="501"/>
      <c r="AL8" s="501"/>
    </row>
    <row r="9" spans="1:38" ht="30.75" customHeight="1">
      <c r="A9" s="500" t="s">
        <v>78</v>
      </c>
      <c r="B9" s="500"/>
      <c r="C9" s="500"/>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01"/>
      <c r="AG9" s="501"/>
      <c r="AH9" s="501"/>
      <c r="AI9" s="501"/>
      <c r="AJ9" s="501"/>
      <c r="AK9" s="501"/>
      <c r="AL9" s="501"/>
    </row>
    <row r="10" spans="1:38" ht="30.75" customHeight="1">
      <c r="A10" s="500" t="s">
        <v>75</v>
      </c>
      <c r="B10" s="500"/>
      <c r="C10" s="500"/>
      <c r="D10" s="501"/>
      <c r="E10" s="501"/>
      <c r="F10" s="501"/>
      <c r="G10" s="501"/>
      <c r="H10" s="501"/>
      <c r="I10" s="501"/>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1"/>
      <c r="AG10" s="501"/>
      <c r="AH10" s="501"/>
      <c r="AI10" s="501"/>
      <c r="AJ10" s="501"/>
      <c r="AK10" s="501"/>
      <c r="AL10" s="501"/>
    </row>
    <row r="11" spans="1:38">
      <c r="A11" s="10"/>
      <c r="Y11" s="533" t="s">
        <v>107</v>
      </c>
      <c r="Z11" s="533"/>
      <c r="AA11" s="533"/>
      <c r="AB11" s="533"/>
      <c r="AC11" s="533"/>
      <c r="AD11" s="533"/>
      <c r="AE11" s="533"/>
      <c r="AF11" s="533"/>
      <c r="AG11" s="533"/>
      <c r="AH11" s="533"/>
      <c r="AI11" s="533"/>
      <c r="AJ11" s="533"/>
      <c r="AK11" s="533"/>
      <c r="AL11" s="533"/>
    </row>
    <row r="12" spans="1:38" ht="21">
      <c r="A12" s="98" t="s">
        <v>136</v>
      </c>
    </row>
    <row r="13" spans="1:38" ht="13.5" customHeight="1">
      <c r="A13" s="11" t="s">
        <v>108</v>
      </c>
    </row>
    <row r="14" spans="1:38">
      <c r="A14" s="11" t="s">
        <v>164</v>
      </c>
    </row>
    <row r="15" spans="1:38">
      <c r="A15" s="11" t="s">
        <v>256</v>
      </c>
    </row>
    <row r="16" spans="1:38" ht="6" customHeight="1">
      <c r="A16" s="10"/>
    </row>
    <row r="17" spans="1:38" ht="12" customHeight="1">
      <c r="A17" s="534" t="s">
        <v>109</v>
      </c>
      <c r="B17" s="535" t="s">
        <v>110</v>
      </c>
      <c r="C17" s="535"/>
      <c r="D17" s="535"/>
      <c r="E17" s="535"/>
      <c r="F17" s="535" t="s">
        <v>111</v>
      </c>
      <c r="G17" s="535"/>
      <c r="H17" s="535"/>
      <c r="I17" s="535"/>
      <c r="J17" s="535"/>
      <c r="K17" s="535"/>
      <c r="L17" s="535"/>
      <c r="M17" s="535"/>
      <c r="N17" s="535"/>
      <c r="O17" s="535"/>
      <c r="P17" s="500" t="s">
        <v>112</v>
      </c>
      <c r="Q17" s="500"/>
      <c r="R17" s="500"/>
      <c r="S17" s="500" t="s">
        <v>113</v>
      </c>
      <c r="T17" s="500"/>
      <c r="U17" s="500"/>
      <c r="V17" s="500"/>
      <c r="W17" s="500"/>
      <c r="X17" s="500"/>
      <c r="Y17" s="500"/>
      <c r="Z17" s="500"/>
      <c r="AA17" s="508" t="s">
        <v>443</v>
      </c>
      <c r="AB17" s="509"/>
      <c r="AC17" s="509"/>
      <c r="AD17" s="509"/>
      <c r="AE17" s="509"/>
      <c r="AF17" s="510"/>
      <c r="AG17" s="508" t="s">
        <v>114</v>
      </c>
      <c r="AH17" s="509"/>
      <c r="AI17" s="509"/>
      <c r="AJ17" s="509"/>
      <c r="AK17" s="509"/>
      <c r="AL17" s="510"/>
    </row>
    <row r="18" spans="1:38" ht="9.75" customHeight="1">
      <c r="A18" s="534"/>
      <c r="B18" s="535"/>
      <c r="C18" s="535"/>
      <c r="D18" s="535"/>
      <c r="E18" s="535"/>
      <c r="F18" s="535"/>
      <c r="G18" s="535"/>
      <c r="H18" s="535"/>
      <c r="I18" s="535"/>
      <c r="J18" s="535"/>
      <c r="K18" s="535"/>
      <c r="L18" s="535"/>
      <c r="M18" s="535"/>
      <c r="N18" s="535"/>
      <c r="O18" s="535"/>
      <c r="P18" s="500"/>
      <c r="Q18" s="500"/>
      <c r="R18" s="500"/>
      <c r="S18" s="500"/>
      <c r="T18" s="500"/>
      <c r="U18" s="500"/>
      <c r="V18" s="500"/>
      <c r="W18" s="500"/>
      <c r="X18" s="500"/>
      <c r="Y18" s="500"/>
      <c r="Z18" s="500"/>
      <c r="AA18" s="514"/>
      <c r="AB18" s="515"/>
      <c r="AC18" s="515"/>
      <c r="AD18" s="515"/>
      <c r="AE18" s="515"/>
      <c r="AF18" s="516"/>
      <c r="AG18" s="514"/>
      <c r="AH18" s="515"/>
      <c r="AI18" s="515"/>
      <c r="AJ18" s="515"/>
      <c r="AK18" s="515"/>
      <c r="AL18" s="516"/>
    </row>
    <row r="19" spans="1:38" ht="10.5" customHeight="1">
      <c r="A19" s="547">
        <v>1</v>
      </c>
      <c r="B19" s="548"/>
      <c r="C19" s="548"/>
      <c r="D19" s="548"/>
      <c r="E19" s="548"/>
      <c r="F19" s="545"/>
      <c r="G19" s="545"/>
      <c r="H19" s="545"/>
      <c r="I19" s="545"/>
      <c r="J19" s="545"/>
      <c r="K19" s="545"/>
      <c r="L19" s="545"/>
      <c r="M19" s="545"/>
      <c r="N19" s="545"/>
      <c r="O19" s="545"/>
      <c r="P19" s="545"/>
      <c r="Q19" s="545"/>
      <c r="R19" s="545"/>
      <c r="S19" s="502"/>
      <c r="T19" s="502"/>
      <c r="U19" s="502"/>
      <c r="V19" s="502"/>
      <c r="W19" s="502"/>
      <c r="X19" s="502"/>
      <c r="Y19" s="502"/>
      <c r="Z19" s="503"/>
      <c r="AA19" s="483"/>
      <c r="AB19" s="484"/>
      <c r="AC19" s="484"/>
      <c r="AD19" s="484"/>
      <c r="AE19" s="484"/>
      <c r="AF19" s="485"/>
      <c r="AG19" s="549"/>
      <c r="AH19" s="549"/>
      <c r="AI19" s="549"/>
      <c r="AJ19" s="549"/>
      <c r="AK19" s="549"/>
      <c r="AL19" s="550"/>
    </row>
    <row r="20" spans="1:38" ht="10.5" customHeight="1">
      <c r="A20" s="547"/>
      <c r="B20" s="548"/>
      <c r="C20" s="548"/>
      <c r="D20" s="548"/>
      <c r="E20" s="548"/>
      <c r="F20" s="545"/>
      <c r="G20" s="545"/>
      <c r="H20" s="545"/>
      <c r="I20" s="545"/>
      <c r="J20" s="545"/>
      <c r="K20" s="545"/>
      <c r="L20" s="545"/>
      <c r="M20" s="545"/>
      <c r="N20" s="545"/>
      <c r="O20" s="545"/>
      <c r="P20" s="545"/>
      <c r="Q20" s="545"/>
      <c r="R20" s="545"/>
      <c r="S20" s="502"/>
      <c r="T20" s="502"/>
      <c r="U20" s="502"/>
      <c r="V20" s="502"/>
      <c r="W20" s="502"/>
      <c r="X20" s="502"/>
      <c r="Y20" s="502"/>
      <c r="Z20" s="503"/>
      <c r="AA20" s="486"/>
      <c r="AB20" s="487"/>
      <c r="AC20" s="487"/>
      <c r="AD20" s="487"/>
      <c r="AE20" s="487"/>
      <c r="AF20" s="488"/>
      <c r="AG20" s="551"/>
      <c r="AH20" s="551"/>
      <c r="AI20" s="551"/>
      <c r="AJ20" s="551"/>
      <c r="AK20" s="551"/>
      <c r="AL20" s="552"/>
    </row>
    <row r="21" spans="1:38" ht="10.5" customHeight="1">
      <c r="A21" s="547"/>
      <c r="B21" s="548"/>
      <c r="C21" s="548"/>
      <c r="D21" s="548"/>
      <c r="E21" s="548"/>
      <c r="F21" s="545"/>
      <c r="G21" s="545"/>
      <c r="H21" s="545"/>
      <c r="I21" s="545"/>
      <c r="J21" s="545"/>
      <c r="K21" s="545"/>
      <c r="L21" s="545"/>
      <c r="M21" s="545"/>
      <c r="N21" s="545"/>
      <c r="O21" s="545"/>
      <c r="P21" s="545"/>
      <c r="Q21" s="545"/>
      <c r="R21" s="545"/>
      <c r="S21" s="502"/>
      <c r="T21" s="502"/>
      <c r="U21" s="502"/>
      <c r="V21" s="502"/>
      <c r="W21" s="502"/>
      <c r="X21" s="502"/>
      <c r="Y21" s="502"/>
      <c r="Z21" s="503"/>
      <c r="AA21" s="489"/>
      <c r="AB21" s="490"/>
      <c r="AC21" s="490"/>
      <c r="AD21" s="490"/>
      <c r="AE21" s="490"/>
      <c r="AF21" s="491"/>
      <c r="AG21" s="553"/>
      <c r="AH21" s="553"/>
      <c r="AI21" s="553"/>
      <c r="AJ21" s="553"/>
      <c r="AK21" s="553"/>
      <c r="AL21" s="554"/>
    </row>
    <row r="22" spans="1:38" ht="10.5" customHeight="1">
      <c r="A22" s="547">
        <v>2</v>
      </c>
      <c r="B22" s="548"/>
      <c r="C22" s="548"/>
      <c r="D22" s="548"/>
      <c r="E22" s="548"/>
      <c r="F22" s="545"/>
      <c r="G22" s="545"/>
      <c r="H22" s="545"/>
      <c r="I22" s="545"/>
      <c r="J22" s="545"/>
      <c r="K22" s="545"/>
      <c r="L22" s="545"/>
      <c r="M22" s="545"/>
      <c r="N22" s="545"/>
      <c r="O22" s="545"/>
      <c r="P22" s="545"/>
      <c r="Q22" s="545"/>
      <c r="R22" s="545"/>
      <c r="S22" s="502"/>
      <c r="T22" s="502"/>
      <c r="U22" s="502"/>
      <c r="V22" s="502"/>
      <c r="W22" s="502"/>
      <c r="X22" s="502"/>
      <c r="Y22" s="502"/>
      <c r="Z22" s="502"/>
      <c r="AA22" s="483"/>
      <c r="AB22" s="484"/>
      <c r="AC22" s="484"/>
      <c r="AD22" s="484"/>
      <c r="AE22" s="484"/>
      <c r="AF22" s="485"/>
      <c r="AG22" s="493"/>
      <c r="AH22" s="493"/>
      <c r="AI22" s="493"/>
      <c r="AJ22" s="493"/>
      <c r="AK22" s="493"/>
      <c r="AL22" s="494"/>
    </row>
    <row r="23" spans="1:38" ht="10.5" customHeight="1">
      <c r="A23" s="547"/>
      <c r="B23" s="548"/>
      <c r="C23" s="548"/>
      <c r="D23" s="548"/>
      <c r="E23" s="548"/>
      <c r="F23" s="545"/>
      <c r="G23" s="545"/>
      <c r="H23" s="545"/>
      <c r="I23" s="545"/>
      <c r="J23" s="545"/>
      <c r="K23" s="545"/>
      <c r="L23" s="545"/>
      <c r="M23" s="545"/>
      <c r="N23" s="545"/>
      <c r="O23" s="545"/>
      <c r="P23" s="545"/>
      <c r="Q23" s="545"/>
      <c r="R23" s="545"/>
      <c r="S23" s="502"/>
      <c r="T23" s="502"/>
      <c r="U23" s="502"/>
      <c r="V23" s="502"/>
      <c r="W23" s="502"/>
      <c r="X23" s="502"/>
      <c r="Y23" s="502"/>
      <c r="Z23" s="502"/>
      <c r="AA23" s="486"/>
      <c r="AB23" s="487"/>
      <c r="AC23" s="487"/>
      <c r="AD23" s="487"/>
      <c r="AE23" s="487"/>
      <c r="AF23" s="488"/>
      <c r="AG23" s="495"/>
      <c r="AH23" s="495"/>
      <c r="AI23" s="495"/>
      <c r="AJ23" s="495"/>
      <c r="AK23" s="495"/>
      <c r="AL23" s="496"/>
    </row>
    <row r="24" spans="1:38" ht="10.5" customHeight="1">
      <c r="A24" s="547"/>
      <c r="B24" s="548"/>
      <c r="C24" s="548"/>
      <c r="D24" s="548"/>
      <c r="E24" s="548"/>
      <c r="F24" s="545"/>
      <c r="G24" s="545"/>
      <c r="H24" s="545"/>
      <c r="I24" s="545"/>
      <c r="J24" s="545"/>
      <c r="K24" s="545"/>
      <c r="L24" s="545"/>
      <c r="M24" s="545"/>
      <c r="N24" s="545"/>
      <c r="O24" s="545"/>
      <c r="P24" s="545"/>
      <c r="Q24" s="545"/>
      <c r="R24" s="545"/>
      <c r="S24" s="502"/>
      <c r="T24" s="502"/>
      <c r="U24" s="502"/>
      <c r="V24" s="502"/>
      <c r="W24" s="502"/>
      <c r="X24" s="502"/>
      <c r="Y24" s="502"/>
      <c r="Z24" s="502"/>
      <c r="AA24" s="489"/>
      <c r="AB24" s="490"/>
      <c r="AC24" s="490"/>
      <c r="AD24" s="490"/>
      <c r="AE24" s="490"/>
      <c r="AF24" s="491"/>
      <c r="AG24" s="497"/>
      <c r="AH24" s="497"/>
      <c r="AI24" s="497"/>
      <c r="AJ24" s="497"/>
      <c r="AK24" s="497"/>
      <c r="AL24" s="498"/>
    </row>
    <row r="25" spans="1:38" ht="10.5" customHeight="1">
      <c r="A25" s="547">
        <v>3</v>
      </c>
      <c r="B25" s="548"/>
      <c r="C25" s="548"/>
      <c r="D25" s="548"/>
      <c r="E25" s="548"/>
      <c r="F25" s="545"/>
      <c r="G25" s="545"/>
      <c r="H25" s="545"/>
      <c r="I25" s="545"/>
      <c r="J25" s="545"/>
      <c r="K25" s="545"/>
      <c r="L25" s="545"/>
      <c r="M25" s="545"/>
      <c r="N25" s="545"/>
      <c r="O25" s="545"/>
      <c r="P25" s="545"/>
      <c r="Q25" s="545"/>
      <c r="R25" s="545"/>
      <c r="S25" s="502"/>
      <c r="T25" s="502"/>
      <c r="U25" s="502"/>
      <c r="V25" s="502"/>
      <c r="W25" s="502"/>
      <c r="X25" s="502"/>
      <c r="Y25" s="502"/>
      <c r="Z25" s="502"/>
      <c r="AA25" s="483"/>
      <c r="AB25" s="484"/>
      <c r="AC25" s="484"/>
      <c r="AD25" s="484"/>
      <c r="AE25" s="484"/>
      <c r="AF25" s="485"/>
      <c r="AG25" s="493"/>
      <c r="AH25" s="493"/>
      <c r="AI25" s="493"/>
      <c r="AJ25" s="493"/>
      <c r="AK25" s="493"/>
      <c r="AL25" s="494"/>
    </row>
    <row r="26" spans="1:38" ht="10.5" customHeight="1">
      <c r="A26" s="547"/>
      <c r="B26" s="548"/>
      <c r="C26" s="548"/>
      <c r="D26" s="548"/>
      <c r="E26" s="548"/>
      <c r="F26" s="545"/>
      <c r="G26" s="545"/>
      <c r="H26" s="545"/>
      <c r="I26" s="545"/>
      <c r="J26" s="545"/>
      <c r="K26" s="545"/>
      <c r="L26" s="545"/>
      <c r="M26" s="545"/>
      <c r="N26" s="545"/>
      <c r="O26" s="545"/>
      <c r="P26" s="545"/>
      <c r="Q26" s="545"/>
      <c r="R26" s="545"/>
      <c r="S26" s="502"/>
      <c r="T26" s="502"/>
      <c r="U26" s="502"/>
      <c r="V26" s="502"/>
      <c r="W26" s="502"/>
      <c r="X26" s="502"/>
      <c r="Y26" s="502"/>
      <c r="Z26" s="502"/>
      <c r="AA26" s="486"/>
      <c r="AB26" s="487"/>
      <c r="AC26" s="487"/>
      <c r="AD26" s="487"/>
      <c r="AE26" s="487"/>
      <c r="AF26" s="488"/>
      <c r="AG26" s="495"/>
      <c r="AH26" s="495"/>
      <c r="AI26" s="495"/>
      <c r="AJ26" s="495"/>
      <c r="AK26" s="495"/>
      <c r="AL26" s="496"/>
    </row>
    <row r="27" spans="1:38" ht="10.5" customHeight="1">
      <c r="A27" s="547"/>
      <c r="B27" s="548"/>
      <c r="C27" s="548"/>
      <c r="D27" s="548"/>
      <c r="E27" s="548"/>
      <c r="F27" s="545"/>
      <c r="G27" s="545"/>
      <c r="H27" s="545"/>
      <c r="I27" s="545"/>
      <c r="J27" s="545"/>
      <c r="K27" s="545"/>
      <c r="L27" s="545"/>
      <c r="M27" s="545"/>
      <c r="N27" s="545"/>
      <c r="O27" s="545"/>
      <c r="P27" s="545"/>
      <c r="Q27" s="545"/>
      <c r="R27" s="545"/>
      <c r="S27" s="502"/>
      <c r="T27" s="502"/>
      <c r="U27" s="502"/>
      <c r="V27" s="502"/>
      <c r="W27" s="502"/>
      <c r="X27" s="502"/>
      <c r="Y27" s="502"/>
      <c r="Z27" s="502"/>
      <c r="AA27" s="489"/>
      <c r="AB27" s="490"/>
      <c r="AC27" s="490"/>
      <c r="AD27" s="490"/>
      <c r="AE27" s="490"/>
      <c r="AF27" s="491"/>
      <c r="AG27" s="497"/>
      <c r="AH27" s="497"/>
      <c r="AI27" s="497"/>
      <c r="AJ27" s="497"/>
      <c r="AK27" s="497"/>
      <c r="AL27" s="498"/>
    </row>
    <row r="28" spans="1:38" ht="10.5" customHeight="1">
      <c r="A28" s="547">
        <v>4</v>
      </c>
      <c r="B28" s="548"/>
      <c r="C28" s="548"/>
      <c r="D28" s="548"/>
      <c r="E28" s="548"/>
      <c r="F28" s="545"/>
      <c r="G28" s="545"/>
      <c r="H28" s="545"/>
      <c r="I28" s="545"/>
      <c r="J28" s="545"/>
      <c r="K28" s="545"/>
      <c r="L28" s="545"/>
      <c r="M28" s="545"/>
      <c r="N28" s="545"/>
      <c r="O28" s="545"/>
      <c r="P28" s="545"/>
      <c r="Q28" s="545"/>
      <c r="R28" s="545"/>
      <c r="S28" s="502"/>
      <c r="T28" s="502"/>
      <c r="U28" s="502"/>
      <c r="V28" s="502"/>
      <c r="W28" s="502"/>
      <c r="X28" s="502"/>
      <c r="Y28" s="502"/>
      <c r="Z28" s="502"/>
      <c r="AA28" s="483"/>
      <c r="AB28" s="484"/>
      <c r="AC28" s="484"/>
      <c r="AD28" s="484"/>
      <c r="AE28" s="484"/>
      <c r="AF28" s="485"/>
      <c r="AG28" s="493"/>
      <c r="AH28" s="493"/>
      <c r="AI28" s="493"/>
      <c r="AJ28" s="493"/>
      <c r="AK28" s="493"/>
      <c r="AL28" s="494"/>
    </row>
    <row r="29" spans="1:38" ht="10.5" customHeight="1">
      <c r="A29" s="547"/>
      <c r="B29" s="548"/>
      <c r="C29" s="548"/>
      <c r="D29" s="548"/>
      <c r="E29" s="548"/>
      <c r="F29" s="545"/>
      <c r="G29" s="545"/>
      <c r="H29" s="545"/>
      <c r="I29" s="545"/>
      <c r="J29" s="545"/>
      <c r="K29" s="545"/>
      <c r="L29" s="545"/>
      <c r="M29" s="545"/>
      <c r="N29" s="545"/>
      <c r="O29" s="545"/>
      <c r="P29" s="545"/>
      <c r="Q29" s="545"/>
      <c r="R29" s="545"/>
      <c r="S29" s="502"/>
      <c r="T29" s="502"/>
      <c r="U29" s="502"/>
      <c r="V29" s="502"/>
      <c r="W29" s="502"/>
      <c r="X29" s="502"/>
      <c r="Y29" s="502"/>
      <c r="Z29" s="502"/>
      <c r="AA29" s="486"/>
      <c r="AB29" s="487"/>
      <c r="AC29" s="487"/>
      <c r="AD29" s="487"/>
      <c r="AE29" s="487"/>
      <c r="AF29" s="488"/>
      <c r="AG29" s="495"/>
      <c r="AH29" s="495"/>
      <c r="AI29" s="495"/>
      <c r="AJ29" s="495"/>
      <c r="AK29" s="495"/>
      <c r="AL29" s="496"/>
    </row>
    <row r="30" spans="1:38" ht="10.5" customHeight="1">
      <c r="A30" s="547"/>
      <c r="B30" s="548"/>
      <c r="C30" s="548"/>
      <c r="D30" s="548"/>
      <c r="E30" s="548"/>
      <c r="F30" s="545"/>
      <c r="G30" s="545"/>
      <c r="H30" s="545"/>
      <c r="I30" s="545"/>
      <c r="J30" s="545"/>
      <c r="K30" s="545"/>
      <c r="L30" s="545"/>
      <c r="M30" s="545"/>
      <c r="N30" s="545"/>
      <c r="O30" s="545"/>
      <c r="P30" s="545"/>
      <c r="Q30" s="545"/>
      <c r="R30" s="545"/>
      <c r="S30" s="502"/>
      <c r="T30" s="502"/>
      <c r="U30" s="502"/>
      <c r="V30" s="502"/>
      <c r="W30" s="502"/>
      <c r="X30" s="502"/>
      <c r="Y30" s="502"/>
      <c r="Z30" s="502"/>
      <c r="AA30" s="489"/>
      <c r="AB30" s="490"/>
      <c r="AC30" s="490"/>
      <c r="AD30" s="490"/>
      <c r="AE30" s="490"/>
      <c r="AF30" s="491"/>
      <c r="AG30" s="497"/>
      <c r="AH30" s="497"/>
      <c r="AI30" s="497"/>
      <c r="AJ30" s="497"/>
      <c r="AK30" s="497"/>
      <c r="AL30" s="498"/>
    </row>
    <row r="31" spans="1:38" ht="10.5" customHeight="1">
      <c r="A31" s="547">
        <v>5</v>
      </c>
      <c r="B31" s="548"/>
      <c r="C31" s="548"/>
      <c r="D31" s="548"/>
      <c r="E31" s="548"/>
      <c r="F31" s="545"/>
      <c r="G31" s="545"/>
      <c r="H31" s="545"/>
      <c r="I31" s="545"/>
      <c r="J31" s="545"/>
      <c r="K31" s="545"/>
      <c r="L31" s="545"/>
      <c r="M31" s="545"/>
      <c r="N31" s="545"/>
      <c r="O31" s="545"/>
      <c r="P31" s="545"/>
      <c r="Q31" s="545"/>
      <c r="R31" s="545"/>
      <c r="S31" s="502"/>
      <c r="T31" s="502"/>
      <c r="U31" s="502"/>
      <c r="V31" s="502"/>
      <c r="W31" s="502"/>
      <c r="X31" s="502"/>
      <c r="Y31" s="502"/>
      <c r="Z31" s="502"/>
      <c r="AA31" s="483"/>
      <c r="AB31" s="484"/>
      <c r="AC31" s="484"/>
      <c r="AD31" s="484"/>
      <c r="AE31" s="484"/>
      <c r="AF31" s="485"/>
      <c r="AG31" s="493"/>
      <c r="AH31" s="493"/>
      <c r="AI31" s="493"/>
      <c r="AJ31" s="493"/>
      <c r="AK31" s="493"/>
      <c r="AL31" s="494"/>
    </row>
    <row r="32" spans="1:38" ht="10.5" customHeight="1">
      <c r="A32" s="547"/>
      <c r="B32" s="548"/>
      <c r="C32" s="548"/>
      <c r="D32" s="548"/>
      <c r="E32" s="548"/>
      <c r="F32" s="545"/>
      <c r="G32" s="545"/>
      <c r="H32" s="545"/>
      <c r="I32" s="545"/>
      <c r="J32" s="545"/>
      <c r="K32" s="545"/>
      <c r="L32" s="545"/>
      <c r="M32" s="545"/>
      <c r="N32" s="545"/>
      <c r="O32" s="545"/>
      <c r="P32" s="545"/>
      <c r="Q32" s="545"/>
      <c r="R32" s="545"/>
      <c r="S32" s="502"/>
      <c r="T32" s="502"/>
      <c r="U32" s="502"/>
      <c r="V32" s="502"/>
      <c r="W32" s="502"/>
      <c r="X32" s="502"/>
      <c r="Y32" s="502"/>
      <c r="Z32" s="502"/>
      <c r="AA32" s="486"/>
      <c r="AB32" s="487"/>
      <c r="AC32" s="487"/>
      <c r="AD32" s="487"/>
      <c r="AE32" s="487"/>
      <c r="AF32" s="488"/>
      <c r="AG32" s="495"/>
      <c r="AH32" s="495"/>
      <c r="AI32" s="495"/>
      <c r="AJ32" s="495"/>
      <c r="AK32" s="495"/>
      <c r="AL32" s="496"/>
    </row>
    <row r="33" spans="1:41" ht="10.5" customHeight="1">
      <c r="A33" s="547"/>
      <c r="B33" s="548"/>
      <c r="C33" s="548"/>
      <c r="D33" s="548"/>
      <c r="E33" s="548"/>
      <c r="F33" s="545"/>
      <c r="G33" s="545"/>
      <c r="H33" s="545"/>
      <c r="I33" s="545"/>
      <c r="J33" s="545"/>
      <c r="K33" s="545"/>
      <c r="L33" s="545"/>
      <c r="M33" s="545"/>
      <c r="N33" s="545"/>
      <c r="O33" s="545"/>
      <c r="P33" s="545"/>
      <c r="Q33" s="545"/>
      <c r="R33" s="545"/>
      <c r="S33" s="502"/>
      <c r="T33" s="502"/>
      <c r="U33" s="502"/>
      <c r="V33" s="502"/>
      <c r="W33" s="502"/>
      <c r="X33" s="502"/>
      <c r="Y33" s="502"/>
      <c r="Z33" s="502"/>
      <c r="AA33" s="489"/>
      <c r="AB33" s="490"/>
      <c r="AC33" s="490"/>
      <c r="AD33" s="490"/>
      <c r="AE33" s="490"/>
      <c r="AF33" s="491"/>
      <c r="AG33" s="497"/>
      <c r="AH33" s="497"/>
      <c r="AI33" s="497"/>
      <c r="AJ33" s="497"/>
      <c r="AK33" s="497"/>
      <c r="AL33" s="498"/>
    </row>
    <row r="34" spans="1:41" ht="10.5" customHeight="1">
      <c r="A34" s="547">
        <v>6</v>
      </c>
      <c r="B34" s="548"/>
      <c r="C34" s="548"/>
      <c r="D34" s="548"/>
      <c r="E34" s="548"/>
      <c r="F34" s="545"/>
      <c r="G34" s="545"/>
      <c r="H34" s="545"/>
      <c r="I34" s="545"/>
      <c r="J34" s="545"/>
      <c r="K34" s="545"/>
      <c r="L34" s="545"/>
      <c r="M34" s="545"/>
      <c r="N34" s="545"/>
      <c r="O34" s="545"/>
      <c r="P34" s="545"/>
      <c r="Q34" s="545"/>
      <c r="R34" s="545"/>
      <c r="S34" s="502"/>
      <c r="T34" s="502"/>
      <c r="U34" s="502"/>
      <c r="V34" s="502"/>
      <c r="W34" s="502"/>
      <c r="X34" s="502"/>
      <c r="Y34" s="502"/>
      <c r="Z34" s="502"/>
      <c r="AA34" s="483"/>
      <c r="AB34" s="484"/>
      <c r="AC34" s="484"/>
      <c r="AD34" s="484"/>
      <c r="AE34" s="484"/>
      <c r="AF34" s="485"/>
      <c r="AG34" s="493"/>
      <c r="AH34" s="493"/>
      <c r="AI34" s="493"/>
      <c r="AJ34" s="493"/>
      <c r="AK34" s="493"/>
      <c r="AL34" s="494"/>
    </row>
    <row r="35" spans="1:41" ht="10.5" customHeight="1">
      <c r="A35" s="547"/>
      <c r="B35" s="548"/>
      <c r="C35" s="548"/>
      <c r="D35" s="548"/>
      <c r="E35" s="548"/>
      <c r="F35" s="545"/>
      <c r="G35" s="545"/>
      <c r="H35" s="545"/>
      <c r="I35" s="545"/>
      <c r="J35" s="545"/>
      <c r="K35" s="545"/>
      <c r="L35" s="545"/>
      <c r="M35" s="545"/>
      <c r="N35" s="545"/>
      <c r="O35" s="545"/>
      <c r="P35" s="545"/>
      <c r="Q35" s="545"/>
      <c r="R35" s="545"/>
      <c r="S35" s="502"/>
      <c r="T35" s="502"/>
      <c r="U35" s="502"/>
      <c r="V35" s="502"/>
      <c r="W35" s="502"/>
      <c r="X35" s="502"/>
      <c r="Y35" s="502"/>
      <c r="Z35" s="502"/>
      <c r="AA35" s="486"/>
      <c r="AB35" s="487"/>
      <c r="AC35" s="487"/>
      <c r="AD35" s="487"/>
      <c r="AE35" s="487"/>
      <c r="AF35" s="488"/>
      <c r="AG35" s="495"/>
      <c r="AH35" s="495"/>
      <c r="AI35" s="495"/>
      <c r="AJ35" s="495"/>
      <c r="AK35" s="495"/>
      <c r="AL35" s="496"/>
    </row>
    <row r="36" spans="1:41" ht="10.5" customHeight="1">
      <c r="A36" s="547"/>
      <c r="B36" s="548"/>
      <c r="C36" s="548"/>
      <c r="D36" s="548"/>
      <c r="E36" s="548"/>
      <c r="F36" s="545"/>
      <c r="G36" s="545"/>
      <c r="H36" s="545"/>
      <c r="I36" s="545"/>
      <c r="J36" s="545"/>
      <c r="K36" s="545"/>
      <c r="L36" s="545"/>
      <c r="M36" s="545"/>
      <c r="N36" s="545"/>
      <c r="O36" s="545"/>
      <c r="P36" s="545"/>
      <c r="Q36" s="545"/>
      <c r="R36" s="545"/>
      <c r="S36" s="502"/>
      <c r="T36" s="502"/>
      <c r="U36" s="502"/>
      <c r="V36" s="502"/>
      <c r="W36" s="502"/>
      <c r="X36" s="502"/>
      <c r="Y36" s="502"/>
      <c r="Z36" s="502"/>
      <c r="AA36" s="489"/>
      <c r="AB36" s="490"/>
      <c r="AC36" s="490"/>
      <c r="AD36" s="490"/>
      <c r="AE36" s="490"/>
      <c r="AF36" s="491"/>
      <c r="AG36" s="497"/>
      <c r="AH36" s="497"/>
      <c r="AI36" s="497"/>
      <c r="AJ36" s="497"/>
      <c r="AK36" s="497"/>
      <c r="AL36" s="498"/>
    </row>
    <row r="37" spans="1:41" ht="10.5" customHeight="1">
      <c r="A37" s="547">
        <v>7</v>
      </c>
      <c r="B37" s="548"/>
      <c r="C37" s="548"/>
      <c r="D37" s="548"/>
      <c r="E37" s="548"/>
      <c r="F37" s="545"/>
      <c r="G37" s="545"/>
      <c r="H37" s="545"/>
      <c r="I37" s="545"/>
      <c r="J37" s="545"/>
      <c r="K37" s="545"/>
      <c r="L37" s="545"/>
      <c r="M37" s="545"/>
      <c r="N37" s="545"/>
      <c r="O37" s="545"/>
      <c r="P37" s="545"/>
      <c r="Q37" s="545"/>
      <c r="R37" s="545"/>
      <c r="S37" s="502"/>
      <c r="T37" s="502"/>
      <c r="U37" s="502"/>
      <c r="V37" s="502"/>
      <c r="W37" s="502"/>
      <c r="X37" s="502"/>
      <c r="Y37" s="502"/>
      <c r="Z37" s="502"/>
      <c r="AA37" s="483"/>
      <c r="AB37" s="484"/>
      <c r="AC37" s="484"/>
      <c r="AD37" s="484"/>
      <c r="AE37" s="484"/>
      <c r="AF37" s="485"/>
      <c r="AG37" s="493"/>
      <c r="AH37" s="493"/>
      <c r="AI37" s="493"/>
      <c r="AJ37" s="493"/>
      <c r="AK37" s="493"/>
      <c r="AL37" s="494"/>
    </row>
    <row r="38" spans="1:41" ht="10.5" customHeight="1">
      <c r="A38" s="547"/>
      <c r="B38" s="548"/>
      <c r="C38" s="548"/>
      <c r="D38" s="548"/>
      <c r="E38" s="548"/>
      <c r="F38" s="545"/>
      <c r="G38" s="545"/>
      <c r="H38" s="545"/>
      <c r="I38" s="545"/>
      <c r="J38" s="545"/>
      <c r="K38" s="545"/>
      <c r="L38" s="545"/>
      <c r="M38" s="545"/>
      <c r="N38" s="545"/>
      <c r="O38" s="545"/>
      <c r="P38" s="545"/>
      <c r="Q38" s="545"/>
      <c r="R38" s="545"/>
      <c r="S38" s="502"/>
      <c r="T38" s="502"/>
      <c r="U38" s="502"/>
      <c r="V38" s="502"/>
      <c r="W38" s="502"/>
      <c r="X38" s="502"/>
      <c r="Y38" s="502"/>
      <c r="Z38" s="502"/>
      <c r="AA38" s="486"/>
      <c r="AB38" s="487"/>
      <c r="AC38" s="487"/>
      <c r="AD38" s="487"/>
      <c r="AE38" s="487"/>
      <c r="AF38" s="488"/>
      <c r="AG38" s="495"/>
      <c r="AH38" s="495"/>
      <c r="AI38" s="495"/>
      <c r="AJ38" s="495"/>
      <c r="AK38" s="495"/>
      <c r="AL38" s="496"/>
    </row>
    <row r="39" spans="1:41" ht="10.5" customHeight="1">
      <c r="A39" s="547"/>
      <c r="B39" s="548"/>
      <c r="C39" s="548"/>
      <c r="D39" s="548"/>
      <c r="E39" s="548"/>
      <c r="F39" s="545"/>
      <c r="G39" s="545"/>
      <c r="H39" s="545"/>
      <c r="I39" s="545"/>
      <c r="J39" s="545"/>
      <c r="K39" s="545"/>
      <c r="L39" s="545"/>
      <c r="M39" s="545"/>
      <c r="N39" s="545"/>
      <c r="O39" s="545"/>
      <c r="P39" s="545"/>
      <c r="Q39" s="545"/>
      <c r="R39" s="545"/>
      <c r="S39" s="502"/>
      <c r="T39" s="502"/>
      <c r="U39" s="502"/>
      <c r="V39" s="502"/>
      <c r="W39" s="502"/>
      <c r="X39" s="502"/>
      <c r="Y39" s="502"/>
      <c r="Z39" s="502"/>
      <c r="AA39" s="489"/>
      <c r="AB39" s="490"/>
      <c r="AC39" s="490"/>
      <c r="AD39" s="490"/>
      <c r="AE39" s="490"/>
      <c r="AF39" s="491"/>
      <c r="AG39" s="497"/>
      <c r="AH39" s="497"/>
      <c r="AI39" s="497"/>
      <c r="AJ39" s="497"/>
      <c r="AK39" s="497"/>
      <c r="AL39" s="498"/>
    </row>
    <row r="40" spans="1:41" ht="10.5" customHeight="1">
      <c r="A40" s="547">
        <v>8</v>
      </c>
      <c r="B40" s="548"/>
      <c r="C40" s="548"/>
      <c r="D40" s="548"/>
      <c r="E40" s="548"/>
      <c r="F40" s="545"/>
      <c r="G40" s="545"/>
      <c r="H40" s="545"/>
      <c r="I40" s="545"/>
      <c r="J40" s="545"/>
      <c r="K40" s="545"/>
      <c r="L40" s="545"/>
      <c r="M40" s="545"/>
      <c r="N40" s="545"/>
      <c r="O40" s="545"/>
      <c r="P40" s="545"/>
      <c r="Q40" s="545"/>
      <c r="R40" s="545"/>
      <c r="S40" s="502"/>
      <c r="T40" s="502"/>
      <c r="U40" s="502"/>
      <c r="V40" s="502"/>
      <c r="W40" s="502"/>
      <c r="X40" s="502"/>
      <c r="Y40" s="502"/>
      <c r="Z40" s="502"/>
      <c r="AA40" s="483"/>
      <c r="AB40" s="484"/>
      <c r="AC40" s="484"/>
      <c r="AD40" s="484"/>
      <c r="AE40" s="484"/>
      <c r="AF40" s="485"/>
      <c r="AG40" s="505"/>
      <c r="AH40" s="493"/>
      <c r="AI40" s="493"/>
      <c r="AJ40" s="493"/>
      <c r="AK40" s="493"/>
      <c r="AL40" s="494"/>
      <c r="AO40" s="96" t="s">
        <v>295</v>
      </c>
    </row>
    <row r="41" spans="1:41" ht="10.5" customHeight="1">
      <c r="A41" s="547"/>
      <c r="B41" s="548"/>
      <c r="C41" s="548"/>
      <c r="D41" s="548"/>
      <c r="E41" s="548"/>
      <c r="F41" s="545"/>
      <c r="G41" s="545"/>
      <c r="H41" s="545"/>
      <c r="I41" s="545"/>
      <c r="J41" s="545"/>
      <c r="K41" s="545"/>
      <c r="L41" s="545"/>
      <c r="M41" s="545"/>
      <c r="N41" s="545"/>
      <c r="O41" s="545"/>
      <c r="P41" s="545"/>
      <c r="Q41" s="545"/>
      <c r="R41" s="545"/>
      <c r="S41" s="502"/>
      <c r="T41" s="502"/>
      <c r="U41" s="502"/>
      <c r="V41" s="502"/>
      <c r="W41" s="502"/>
      <c r="X41" s="502"/>
      <c r="Y41" s="502"/>
      <c r="Z41" s="502"/>
      <c r="AA41" s="486"/>
      <c r="AB41" s="487"/>
      <c r="AC41" s="487"/>
      <c r="AD41" s="487"/>
      <c r="AE41" s="487"/>
      <c r="AF41" s="488"/>
      <c r="AG41" s="506"/>
      <c r="AH41" s="495"/>
      <c r="AI41" s="495"/>
      <c r="AJ41" s="495"/>
      <c r="AK41" s="495"/>
      <c r="AL41" s="496"/>
      <c r="AO41" s="96" t="s">
        <v>297</v>
      </c>
    </row>
    <row r="42" spans="1:41" ht="10.5" customHeight="1">
      <c r="A42" s="547"/>
      <c r="B42" s="548"/>
      <c r="C42" s="548"/>
      <c r="D42" s="548"/>
      <c r="E42" s="548"/>
      <c r="F42" s="545"/>
      <c r="G42" s="545"/>
      <c r="H42" s="545"/>
      <c r="I42" s="545"/>
      <c r="J42" s="545"/>
      <c r="K42" s="545"/>
      <c r="L42" s="545"/>
      <c r="M42" s="545"/>
      <c r="N42" s="545"/>
      <c r="O42" s="545"/>
      <c r="P42" s="545"/>
      <c r="Q42" s="545"/>
      <c r="R42" s="545"/>
      <c r="S42" s="502"/>
      <c r="T42" s="502"/>
      <c r="U42" s="502"/>
      <c r="V42" s="502"/>
      <c r="W42" s="502"/>
      <c r="X42" s="502"/>
      <c r="Y42" s="502"/>
      <c r="Z42" s="502"/>
      <c r="AA42" s="489"/>
      <c r="AB42" s="490"/>
      <c r="AC42" s="490"/>
      <c r="AD42" s="490"/>
      <c r="AE42" s="490"/>
      <c r="AF42" s="491"/>
      <c r="AG42" s="507"/>
      <c r="AH42" s="497"/>
      <c r="AI42" s="497"/>
      <c r="AJ42" s="497"/>
      <c r="AK42" s="497"/>
      <c r="AL42" s="498"/>
      <c r="AO42" s="96" t="s">
        <v>296</v>
      </c>
    </row>
    <row r="43" spans="1:41" ht="10.5" customHeight="1">
      <c r="A43" s="547">
        <v>9</v>
      </c>
      <c r="B43" s="548"/>
      <c r="C43" s="548"/>
      <c r="D43" s="548"/>
      <c r="E43" s="548"/>
      <c r="F43" s="545"/>
      <c r="G43" s="545"/>
      <c r="H43" s="545"/>
      <c r="I43" s="545"/>
      <c r="J43" s="545"/>
      <c r="K43" s="545"/>
      <c r="L43" s="545"/>
      <c r="M43" s="545"/>
      <c r="N43" s="545"/>
      <c r="O43" s="545"/>
      <c r="P43" s="545"/>
      <c r="Q43" s="545"/>
      <c r="R43" s="545"/>
      <c r="S43" s="502"/>
      <c r="T43" s="502"/>
      <c r="U43" s="502"/>
      <c r="V43" s="502"/>
      <c r="W43" s="502"/>
      <c r="X43" s="502"/>
      <c r="Y43" s="502"/>
      <c r="Z43" s="502"/>
      <c r="AA43" s="483"/>
      <c r="AB43" s="484"/>
      <c r="AC43" s="484"/>
      <c r="AD43" s="484"/>
      <c r="AE43" s="484"/>
      <c r="AF43" s="485"/>
      <c r="AG43" s="505"/>
      <c r="AH43" s="493"/>
      <c r="AI43" s="493"/>
      <c r="AJ43" s="493"/>
      <c r="AK43" s="493"/>
      <c r="AL43" s="494"/>
      <c r="AO43" s="96" t="s">
        <v>298</v>
      </c>
    </row>
    <row r="44" spans="1:41" ht="10.5" customHeight="1">
      <c r="A44" s="547"/>
      <c r="B44" s="548"/>
      <c r="C44" s="548"/>
      <c r="D44" s="548"/>
      <c r="E44" s="548"/>
      <c r="F44" s="545"/>
      <c r="G44" s="545"/>
      <c r="H44" s="545"/>
      <c r="I44" s="545"/>
      <c r="J44" s="545"/>
      <c r="K44" s="545"/>
      <c r="L44" s="545"/>
      <c r="M44" s="545"/>
      <c r="N44" s="545"/>
      <c r="O44" s="545"/>
      <c r="P44" s="545"/>
      <c r="Q44" s="545"/>
      <c r="R44" s="545"/>
      <c r="S44" s="502"/>
      <c r="T44" s="502"/>
      <c r="U44" s="502"/>
      <c r="V44" s="502"/>
      <c r="W44" s="502"/>
      <c r="X44" s="502"/>
      <c r="Y44" s="502"/>
      <c r="Z44" s="502"/>
      <c r="AA44" s="486"/>
      <c r="AB44" s="487"/>
      <c r="AC44" s="487"/>
      <c r="AD44" s="487"/>
      <c r="AE44" s="487"/>
      <c r="AF44" s="488"/>
      <c r="AG44" s="506"/>
      <c r="AH44" s="495"/>
      <c r="AI44" s="495"/>
      <c r="AJ44" s="495"/>
      <c r="AK44" s="495"/>
      <c r="AL44" s="496"/>
      <c r="AO44" s="96" t="s">
        <v>299</v>
      </c>
    </row>
    <row r="45" spans="1:41" ht="10.5" customHeight="1">
      <c r="A45" s="547"/>
      <c r="B45" s="548"/>
      <c r="C45" s="548"/>
      <c r="D45" s="548"/>
      <c r="E45" s="548"/>
      <c r="F45" s="545"/>
      <c r="G45" s="545"/>
      <c r="H45" s="545"/>
      <c r="I45" s="545"/>
      <c r="J45" s="545"/>
      <c r="K45" s="545"/>
      <c r="L45" s="545"/>
      <c r="M45" s="545"/>
      <c r="N45" s="545"/>
      <c r="O45" s="545"/>
      <c r="P45" s="545"/>
      <c r="Q45" s="545"/>
      <c r="R45" s="545"/>
      <c r="S45" s="502"/>
      <c r="T45" s="502"/>
      <c r="U45" s="502"/>
      <c r="V45" s="502"/>
      <c r="W45" s="502"/>
      <c r="X45" s="502"/>
      <c r="Y45" s="502"/>
      <c r="Z45" s="502"/>
      <c r="AA45" s="489"/>
      <c r="AB45" s="490"/>
      <c r="AC45" s="490"/>
      <c r="AD45" s="490"/>
      <c r="AE45" s="490"/>
      <c r="AF45" s="491"/>
      <c r="AG45" s="507"/>
      <c r="AH45" s="497"/>
      <c r="AI45" s="497"/>
      <c r="AJ45" s="497"/>
      <c r="AK45" s="497"/>
      <c r="AL45" s="498"/>
      <c r="AO45" s="96" t="s">
        <v>300</v>
      </c>
    </row>
    <row r="46" spans="1:41" ht="10.5" customHeight="1">
      <c r="A46" s="547">
        <v>10</v>
      </c>
      <c r="B46" s="548"/>
      <c r="C46" s="548"/>
      <c r="D46" s="548"/>
      <c r="E46" s="548"/>
      <c r="F46" s="545"/>
      <c r="G46" s="545"/>
      <c r="H46" s="545"/>
      <c r="I46" s="545"/>
      <c r="J46" s="545"/>
      <c r="K46" s="545"/>
      <c r="L46" s="545"/>
      <c r="M46" s="545"/>
      <c r="N46" s="545"/>
      <c r="O46" s="545"/>
      <c r="P46" s="545"/>
      <c r="Q46" s="545"/>
      <c r="R46" s="545"/>
      <c r="S46" s="502"/>
      <c r="T46" s="502"/>
      <c r="U46" s="502"/>
      <c r="V46" s="502"/>
      <c r="W46" s="502"/>
      <c r="X46" s="502"/>
      <c r="Y46" s="502"/>
      <c r="Z46" s="502"/>
      <c r="AA46" s="483"/>
      <c r="AB46" s="484"/>
      <c r="AC46" s="484"/>
      <c r="AD46" s="484"/>
      <c r="AE46" s="484"/>
      <c r="AF46" s="485"/>
      <c r="AG46" s="505"/>
      <c r="AH46" s="493"/>
      <c r="AI46" s="493"/>
      <c r="AJ46" s="493"/>
      <c r="AK46" s="493"/>
      <c r="AL46" s="494"/>
    </row>
    <row r="47" spans="1:41" ht="10.5" customHeight="1">
      <c r="A47" s="547"/>
      <c r="B47" s="548"/>
      <c r="C47" s="548"/>
      <c r="D47" s="548"/>
      <c r="E47" s="548"/>
      <c r="F47" s="545"/>
      <c r="G47" s="545"/>
      <c r="H47" s="545"/>
      <c r="I47" s="545"/>
      <c r="J47" s="545"/>
      <c r="K47" s="545"/>
      <c r="L47" s="545"/>
      <c r="M47" s="545"/>
      <c r="N47" s="545"/>
      <c r="O47" s="545"/>
      <c r="P47" s="545"/>
      <c r="Q47" s="545"/>
      <c r="R47" s="545"/>
      <c r="S47" s="502"/>
      <c r="T47" s="502"/>
      <c r="U47" s="502"/>
      <c r="V47" s="502"/>
      <c r="W47" s="502"/>
      <c r="X47" s="502"/>
      <c r="Y47" s="502"/>
      <c r="Z47" s="502"/>
      <c r="AA47" s="486"/>
      <c r="AB47" s="487"/>
      <c r="AC47" s="487"/>
      <c r="AD47" s="487"/>
      <c r="AE47" s="487"/>
      <c r="AF47" s="488"/>
      <c r="AG47" s="506"/>
      <c r="AH47" s="495"/>
      <c r="AI47" s="495"/>
      <c r="AJ47" s="495"/>
      <c r="AK47" s="495"/>
      <c r="AL47" s="496"/>
    </row>
    <row r="48" spans="1:41" ht="10.5" customHeight="1">
      <c r="A48" s="547"/>
      <c r="B48" s="548"/>
      <c r="C48" s="548"/>
      <c r="D48" s="548"/>
      <c r="E48" s="548"/>
      <c r="F48" s="545"/>
      <c r="G48" s="545"/>
      <c r="H48" s="545"/>
      <c r="I48" s="545"/>
      <c r="J48" s="545"/>
      <c r="K48" s="545"/>
      <c r="L48" s="545"/>
      <c r="M48" s="545"/>
      <c r="N48" s="545"/>
      <c r="O48" s="545"/>
      <c r="P48" s="545"/>
      <c r="Q48" s="545"/>
      <c r="R48" s="545"/>
      <c r="S48" s="502"/>
      <c r="T48" s="502"/>
      <c r="U48" s="502"/>
      <c r="V48" s="502"/>
      <c r="W48" s="502"/>
      <c r="X48" s="502"/>
      <c r="Y48" s="502"/>
      <c r="Z48" s="502"/>
      <c r="AA48" s="489"/>
      <c r="AB48" s="490"/>
      <c r="AC48" s="490"/>
      <c r="AD48" s="490"/>
      <c r="AE48" s="490"/>
      <c r="AF48" s="491"/>
      <c r="AG48" s="507"/>
      <c r="AH48" s="497"/>
      <c r="AI48" s="497"/>
      <c r="AJ48" s="497"/>
      <c r="AK48" s="497"/>
      <c r="AL48" s="498"/>
    </row>
    <row r="49" spans="1:38" ht="10.5" customHeight="1">
      <c r="A49" s="547">
        <v>11</v>
      </c>
      <c r="B49" s="548"/>
      <c r="C49" s="548"/>
      <c r="D49" s="548"/>
      <c r="E49" s="548"/>
      <c r="F49" s="545"/>
      <c r="G49" s="545"/>
      <c r="H49" s="545"/>
      <c r="I49" s="545"/>
      <c r="J49" s="545"/>
      <c r="K49" s="545"/>
      <c r="L49" s="545"/>
      <c r="M49" s="545"/>
      <c r="N49" s="545"/>
      <c r="O49" s="545"/>
      <c r="P49" s="545"/>
      <c r="Q49" s="545"/>
      <c r="R49" s="545"/>
      <c r="S49" s="502"/>
      <c r="T49" s="502"/>
      <c r="U49" s="502"/>
      <c r="V49" s="502"/>
      <c r="W49" s="502"/>
      <c r="X49" s="502"/>
      <c r="Y49" s="502"/>
      <c r="Z49" s="502"/>
      <c r="AA49" s="483"/>
      <c r="AB49" s="484"/>
      <c r="AC49" s="484"/>
      <c r="AD49" s="484"/>
      <c r="AE49" s="484"/>
      <c r="AF49" s="485"/>
      <c r="AG49" s="505"/>
      <c r="AH49" s="493"/>
      <c r="AI49" s="493"/>
      <c r="AJ49" s="493"/>
      <c r="AK49" s="493"/>
      <c r="AL49" s="494"/>
    </row>
    <row r="50" spans="1:38" ht="10.5" customHeight="1">
      <c r="A50" s="547"/>
      <c r="B50" s="548"/>
      <c r="C50" s="548"/>
      <c r="D50" s="548"/>
      <c r="E50" s="548"/>
      <c r="F50" s="545"/>
      <c r="G50" s="545"/>
      <c r="H50" s="545"/>
      <c r="I50" s="545"/>
      <c r="J50" s="545"/>
      <c r="K50" s="545"/>
      <c r="L50" s="545"/>
      <c r="M50" s="545"/>
      <c r="N50" s="545"/>
      <c r="O50" s="545"/>
      <c r="P50" s="545"/>
      <c r="Q50" s="545"/>
      <c r="R50" s="545"/>
      <c r="S50" s="502"/>
      <c r="T50" s="502"/>
      <c r="U50" s="502"/>
      <c r="V50" s="502"/>
      <c r="W50" s="502"/>
      <c r="X50" s="502"/>
      <c r="Y50" s="502"/>
      <c r="Z50" s="502"/>
      <c r="AA50" s="486"/>
      <c r="AB50" s="487"/>
      <c r="AC50" s="487"/>
      <c r="AD50" s="487"/>
      <c r="AE50" s="487"/>
      <c r="AF50" s="488"/>
      <c r="AG50" s="506"/>
      <c r="AH50" s="495"/>
      <c r="AI50" s="495"/>
      <c r="AJ50" s="495"/>
      <c r="AK50" s="495"/>
      <c r="AL50" s="496"/>
    </row>
    <row r="51" spans="1:38" ht="10.5" customHeight="1">
      <c r="A51" s="547"/>
      <c r="B51" s="548"/>
      <c r="C51" s="548"/>
      <c r="D51" s="548"/>
      <c r="E51" s="548"/>
      <c r="F51" s="545"/>
      <c r="G51" s="545"/>
      <c r="H51" s="545"/>
      <c r="I51" s="545"/>
      <c r="J51" s="545"/>
      <c r="K51" s="545"/>
      <c r="L51" s="545"/>
      <c r="M51" s="545"/>
      <c r="N51" s="545"/>
      <c r="O51" s="545"/>
      <c r="P51" s="545"/>
      <c r="Q51" s="545"/>
      <c r="R51" s="545"/>
      <c r="S51" s="502"/>
      <c r="T51" s="502"/>
      <c r="U51" s="502"/>
      <c r="V51" s="502"/>
      <c r="W51" s="502"/>
      <c r="X51" s="502"/>
      <c r="Y51" s="502"/>
      <c r="Z51" s="502"/>
      <c r="AA51" s="489"/>
      <c r="AB51" s="490"/>
      <c r="AC51" s="490"/>
      <c r="AD51" s="490"/>
      <c r="AE51" s="490"/>
      <c r="AF51" s="491"/>
      <c r="AG51" s="507"/>
      <c r="AH51" s="497"/>
      <c r="AI51" s="497"/>
      <c r="AJ51" s="497"/>
      <c r="AK51" s="497"/>
      <c r="AL51" s="498"/>
    </row>
    <row r="52" spans="1:38" ht="10.5" customHeight="1">
      <c r="A52" s="547">
        <v>12</v>
      </c>
      <c r="B52" s="548"/>
      <c r="C52" s="548"/>
      <c r="D52" s="548"/>
      <c r="E52" s="548"/>
      <c r="F52" s="545"/>
      <c r="G52" s="545"/>
      <c r="H52" s="545"/>
      <c r="I52" s="545"/>
      <c r="J52" s="545"/>
      <c r="K52" s="545"/>
      <c r="L52" s="545"/>
      <c r="M52" s="545"/>
      <c r="N52" s="545"/>
      <c r="O52" s="545"/>
      <c r="P52" s="545"/>
      <c r="Q52" s="545"/>
      <c r="R52" s="545"/>
      <c r="S52" s="502"/>
      <c r="T52" s="502"/>
      <c r="U52" s="502"/>
      <c r="V52" s="502"/>
      <c r="W52" s="502"/>
      <c r="X52" s="502"/>
      <c r="Y52" s="502"/>
      <c r="Z52" s="502"/>
      <c r="AA52" s="483"/>
      <c r="AB52" s="484"/>
      <c r="AC52" s="484"/>
      <c r="AD52" s="484"/>
      <c r="AE52" s="484"/>
      <c r="AF52" s="485"/>
      <c r="AG52" s="505"/>
      <c r="AH52" s="493"/>
      <c r="AI52" s="493"/>
      <c r="AJ52" s="493"/>
      <c r="AK52" s="493"/>
      <c r="AL52" s="494"/>
    </row>
    <row r="53" spans="1:38" ht="10.5" customHeight="1">
      <c r="A53" s="547"/>
      <c r="B53" s="548"/>
      <c r="C53" s="548"/>
      <c r="D53" s="548"/>
      <c r="E53" s="548"/>
      <c r="F53" s="545"/>
      <c r="G53" s="545"/>
      <c r="H53" s="545"/>
      <c r="I53" s="545"/>
      <c r="J53" s="545"/>
      <c r="K53" s="545"/>
      <c r="L53" s="545"/>
      <c r="M53" s="545"/>
      <c r="N53" s="545"/>
      <c r="O53" s="545"/>
      <c r="P53" s="545"/>
      <c r="Q53" s="545"/>
      <c r="R53" s="545"/>
      <c r="S53" s="502"/>
      <c r="T53" s="502"/>
      <c r="U53" s="502"/>
      <c r="V53" s="502"/>
      <c r="W53" s="502"/>
      <c r="X53" s="502"/>
      <c r="Y53" s="502"/>
      <c r="Z53" s="502"/>
      <c r="AA53" s="486"/>
      <c r="AB53" s="487"/>
      <c r="AC53" s="487"/>
      <c r="AD53" s="487"/>
      <c r="AE53" s="487"/>
      <c r="AF53" s="488"/>
      <c r="AG53" s="506"/>
      <c r="AH53" s="495"/>
      <c r="AI53" s="495"/>
      <c r="AJ53" s="495"/>
      <c r="AK53" s="495"/>
      <c r="AL53" s="496"/>
    </row>
    <row r="54" spans="1:38" ht="10.5" customHeight="1">
      <c r="A54" s="547"/>
      <c r="B54" s="548"/>
      <c r="C54" s="548"/>
      <c r="D54" s="548"/>
      <c r="E54" s="548"/>
      <c r="F54" s="545"/>
      <c r="G54" s="545"/>
      <c r="H54" s="545"/>
      <c r="I54" s="545"/>
      <c r="J54" s="545"/>
      <c r="K54" s="545"/>
      <c r="L54" s="545"/>
      <c r="M54" s="545"/>
      <c r="N54" s="545"/>
      <c r="O54" s="545"/>
      <c r="P54" s="545"/>
      <c r="Q54" s="545"/>
      <c r="R54" s="545"/>
      <c r="S54" s="502"/>
      <c r="T54" s="502"/>
      <c r="U54" s="502"/>
      <c r="V54" s="502"/>
      <c r="W54" s="502"/>
      <c r="X54" s="502"/>
      <c r="Y54" s="502"/>
      <c r="Z54" s="502"/>
      <c r="AA54" s="489"/>
      <c r="AB54" s="490"/>
      <c r="AC54" s="490"/>
      <c r="AD54" s="490"/>
      <c r="AE54" s="490"/>
      <c r="AF54" s="491"/>
      <c r="AG54" s="507"/>
      <c r="AH54" s="497"/>
      <c r="AI54" s="497"/>
      <c r="AJ54" s="497"/>
      <c r="AK54" s="497"/>
      <c r="AL54" s="498"/>
    </row>
    <row r="55" spans="1:38" ht="10.5" customHeight="1">
      <c r="A55" s="547">
        <v>13</v>
      </c>
      <c r="B55" s="548"/>
      <c r="C55" s="548"/>
      <c r="D55" s="548"/>
      <c r="E55" s="548"/>
      <c r="F55" s="545"/>
      <c r="G55" s="545"/>
      <c r="H55" s="545"/>
      <c r="I55" s="545"/>
      <c r="J55" s="545"/>
      <c r="K55" s="545"/>
      <c r="L55" s="545"/>
      <c r="M55" s="545"/>
      <c r="N55" s="545"/>
      <c r="O55" s="545"/>
      <c r="P55" s="545"/>
      <c r="Q55" s="545"/>
      <c r="R55" s="545"/>
      <c r="S55" s="502"/>
      <c r="T55" s="502"/>
      <c r="U55" s="502"/>
      <c r="V55" s="502"/>
      <c r="W55" s="502"/>
      <c r="X55" s="502"/>
      <c r="Y55" s="502"/>
      <c r="Z55" s="502"/>
      <c r="AA55" s="483"/>
      <c r="AB55" s="484"/>
      <c r="AC55" s="484"/>
      <c r="AD55" s="484"/>
      <c r="AE55" s="484"/>
      <c r="AF55" s="485"/>
      <c r="AG55" s="505"/>
      <c r="AH55" s="493"/>
      <c r="AI55" s="493"/>
      <c r="AJ55" s="493"/>
      <c r="AK55" s="493"/>
      <c r="AL55" s="494"/>
    </row>
    <row r="56" spans="1:38" ht="10.5" customHeight="1">
      <c r="A56" s="547"/>
      <c r="B56" s="548"/>
      <c r="C56" s="548"/>
      <c r="D56" s="548"/>
      <c r="E56" s="548"/>
      <c r="F56" s="545"/>
      <c r="G56" s="545"/>
      <c r="H56" s="545"/>
      <c r="I56" s="545"/>
      <c r="J56" s="545"/>
      <c r="K56" s="545"/>
      <c r="L56" s="545"/>
      <c r="M56" s="545"/>
      <c r="N56" s="545"/>
      <c r="O56" s="545"/>
      <c r="P56" s="545"/>
      <c r="Q56" s="545"/>
      <c r="R56" s="545"/>
      <c r="S56" s="502"/>
      <c r="T56" s="502"/>
      <c r="U56" s="502"/>
      <c r="V56" s="502"/>
      <c r="W56" s="502"/>
      <c r="X56" s="502"/>
      <c r="Y56" s="502"/>
      <c r="Z56" s="502"/>
      <c r="AA56" s="486"/>
      <c r="AB56" s="487"/>
      <c r="AC56" s="487"/>
      <c r="AD56" s="487"/>
      <c r="AE56" s="487"/>
      <c r="AF56" s="488"/>
      <c r="AG56" s="506"/>
      <c r="AH56" s="495"/>
      <c r="AI56" s="495"/>
      <c r="AJ56" s="495"/>
      <c r="AK56" s="495"/>
      <c r="AL56" s="496"/>
    </row>
    <row r="57" spans="1:38" ht="10.5" customHeight="1">
      <c r="A57" s="547"/>
      <c r="B57" s="548"/>
      <c r="C57" s="548"/>
      <c r="D57" s="548"/>
      <c r="E57" s="548"/>
      <c r="F57" s="545"/>
      <c r="G57" s="545"/>
      <c r="H57" s="545"/>
      <c r="I57" s="545"/>
      <c r="J57" s="545"/>
      <c r="K57" s="545"/>
      <c r="L57" s="545"/>
      <c r="M57" s="545"/>
      <c r="N57" s="545"/>
      <c r="O57" s="545"/>
      <c r="P57" s="545"/>
      <c r="Q57" s="545"/>
      <c r="R57" s="545"/>
      <c r="S57" s="502"/>
      <c r="T57" s="502"/>
      <c r="U57" s="502"/>
      <c r="V57" s="502"/>
      <c r="W57" s="502"/>
      <c r="X57" s="502"/>
      <c r="Y57" s="502"/>
      <c r="Z57" s="502"/>
      <c r="AA57" s="489"/>
      <c r="AB57" s="490"/>
      <c r="AC57" s="490"/>
      <c r="AD57" s="490"/>
      <c r="AE57" s="490"/>
      <c r="AF57" s="491"/>
      <c r="AG57" s="507"/>
      <c r="AH57" s="497"/>
      <c r="AI57" s="497"/>
      <c r="AJ57" s="497"/>
      <c r="AK57" s="497"/>
      <c r="AL57" s="498"/>
    </row>
    <row r="58" spans="1:38" ht="10.5" customHeight="1">
      <c r="A58" s="547">
        <v>14</v>
      </c>
      <c r="B58" s="548"/>
      <c r="C58" s="548"/>
      <c r="D58" s="548"/>
      <c r="E58" s="548"/>
      <c r="F58" s="545"/>
      <c r="G58" s="545"/>
      <c r="H58" s="545"/>
      <c r="I58" s="545"/>
      <c r="J58" s="545"/>
      <c r="K58" s="545"/>
      <c r="L58" s="545"/>
      <c r="M58" s="545"/>
      <c r="N58" s="545"/>
      <c r="O58" s="545"/>
      <c r="P58" s="545"/>
      <c r="Q58" s="545"/>
      <c r="R58" s="545"/>
      <c r="S58" s="502"/>
      <c r="T58" s="502"/>
      <c r="U58" s="502"/>
      <c r="V58" s="502"/>
      <c r="W58" s="502"/>
      <c r="X58" s="502"/>
      <c r="Y58" s="502"/>
      <c r="Z58" s="502"/>
      <c r="AA58" s="483"/>
      <c r="AB58" s="484"/>
      <c r="AC58" s="484"/>
      <c r="AD58" s="484"/>
      <c r="AE58" s="484"/>
      <c r="AF58" s="485"/>
      <c r="AG58" s="505"/>
      <c r="AH58" s="493"/>
      <c r="AI58" s="493"/>
      <c r="AJ58" s="493"/>
      <c r="AK58" s="493"/>
      <c r="AL58" s="494"/>
    </row>
    <row r="59" spans="1:38" ht="10.5" customHeight="1">
      <c r="A59" s="547"/>
      <c r="B59" s="548"/>
      <c r="C59" s="548"/>
      <c r="D59" s="548"/>
      <c r="E59" s="548"/>
      <c r="F59" s="545"/>
      <c r="G59" s="545"/>
      <c r="H59" s="545"/>
      <c r="I59" s="545"/>
      <c r="J59" s="545"/>
      <c r="K59" s="545"/>
      <c r="L59" s="545"/>
      <c r="M59" s="545"/>
      <c r="N59" s="545"/>
      <c r="O59" s="545"/>
      <c r="P59" s="545"/>
      <c r="Q59" s="545"/>
      <c r="R59" s="545"/>
      <c r="S59" s="502"/>
      <c r="T59" s="502"/>
      <c r="U59" s="502"/>
      <c r="V59" s="502"/>
      <c r="W59" s="502"/>
      <c r="X59" s="502"/>
      <c r="Y59" s="502"/>
      <c r="Z59" s="502"/>
      <c r="AA59" s="486"/>
      <c r="AB59" s="487"/>
      <c r="AC59" s="487"/>
      <c r="AD59" s="487"/>
      <c r="AE59" s="487"/>
      <c r="AF59" s="488"/>
      <c r="AG59" s="506"/>
      <c r="AH59" s="495"/>
      <c r="AI59" s="495"/>
      <c r="AJ59" s="495"/>
      <c r="AK59" s="495"/>
      <c r="AL59" s="496"/>
    </row>
    <row r="60" spans="1:38" ht="10.5" customHeight="1">
      <c r="A60" s="547"/>
      <c r="B60" s="548"/>
      <c r="C60" s="548"/>
      <c r="D60" s="548"/>
      <c r="E60" s="548"/>
      <c r="F60" s="545"/>
      <c r="G60" s="545"/>
      <c r="H60" s="545"/>
      <c r="I60" s="545"/>
      <c r="J60" s="545"/>
      <c r="K60" s="545"/>
      <c r="L60" s="545"/>
      <c r="M60" s="545"/>
      <c r="N60" s="545"/>
      <c r="O60" s="545"/>
      <c r="P60" s="545"/>
      <c r="Q60" s="545"/>
      <c r="R60" s="545"/>
      <c r="S60" s="502"/>
      <c r="T60" s="502"/>
      <c r="U60" s="502"/>
      <c r="V60" s="502"/>
      <c r="W60" s="502"/>
      <c r="X60" s="502"/>
      <c r="Y60" s="502"/>
      <c r="Z60" s="502"/>
      <c r="AA60" s="489"/>
      <c r="AB60" s="490"/>
      <c r="AC60" s="490"/>
      <c r="AD60" s="490"/>
      <c r="AE60" s="490"/>
      <c r="AF60" s="491"/>
      <c r="AG60" s="507"/>
      <c r="AH60" s="497"/>
      <c r="AI60" s="497"/>
      <c r="AJ60" s="497"/>
      <c r="AK60" s="497"/>
      <c r="AL60" s="498"/>
    </row>
    <row r="61" spans="1:38" ht="10.5" customHeight="1">
      <c r="A61" s="547">
        <v>15</v>
      </c>
      <c r="B61" s="548"/>
      <c r="C61" s="548"/>
      <c r="D61" s="548"/>
      <c r="E61" s="548"/>
      <c r="F61" s="545"/>
      <c r="G61" s="545"/>
      <c r="H61" s="545"/>
      <c r="I61" s="545"/>
      <c r="J61" s="545"/>
      <c r="K61" s="545"/>
      <c r="L61" s="545"/>
      <c r="M61" s="545"/>
      <c r="N61" s="545"/>
      <c r="O61" s="545"/>
      <c r="P61" s="545"/>
      <c r="Q61" s="545"/>
      <c r="R61" s="545"/>
      <c r="S61" s="502"/>
      <c r="T61" s="502"/>
      <c r="U61" s="502"/>
      <c r="V61" s="502"/>
      <c r="W61" s="502"/>
      <c r="X61" s="502"/>
      <c r="Y61" s="502"/>
      <c r="Z61" s="502"/>
      <c r="AA61" s="483"/>
      <c r="AB61" s="484"/>
      <c r="AC61" s="484"/>
      <c r="AD61" s="484"/>
      <c r="AE61" s="484"/>
      <c r="AF61" s="485"/>
      <c r="AG61" s="505"/>
      <c r="AH61" s="493"/>
      <c r="AI61" s="493"/>
      <c r="AJ61" s="493"/>
      <c r="AK61" s="493"/>
      <c r="AL61" s="494"/>
    </row>
    <row r="62" spans="1:38" ht="10.5" customHeight="1">
      <c r="A62" s="547"/>
      <c r="B62" s="548"/>
      <c r="C62" s="548"/>
      <c r="D62" s="548"/>
      <c r="E62" s="548"/>
      <c r="F62" s="545"/>
      <c r="G62" s="545"/>
      <c r="H62" s="545"/>
      <c r="I62" s="545"/>
      <c r="J62" s="545"/>
      <c r="K62" s="545"/>
      <c r="L62" s="545"/>
      <c r="M62" s="545"/>
      <c r="N62" s="545"/>
      <c r="O62" s="545"/>
      <c r="P62" s="545"/>
      <c r="Q62" s="545"/>
      <c r="R62" s="545"/>
      <c r="S62" s="502"/>
      <c r="T62" s="502"/>
      <c r="U62" s="502"/>
      <c r="V62" s="502"/>
      <c r="W62" s="502"/>
      <c r="X62" s="502"/>
      <c r="Y62" s="502"/>
      <c r="Z62" s="502"/>
      <c r="AA62" s="486"/>
      <c r="AB62" s="487"/>
      <c r="AC62" s="487"/>
      <c r="AD62" s="487"/>
      <c r="AE62" s="487"/>
      <c r="AF62" s="488"/>
      <c r="AG62" s="506"/>
      <c r="AH62" s="495"/>
      <c r="AI62" s="495"/>
      <c r="AJ62" s="495"/>
      <c r="AK62" s="495"/>
      <c r="AL62" s="496"/>
    </row>
    <row r="63" spans="1:38" ht="10.5" customHeight="1">
      <c r="A63" s="547"/>
      <c r="B63" s="548"/>
      <c r="C63" s="548"/>
      <c r="D63" s="548"/>
      <c r="E63" s="548"/>
      <c r="F63" s="545"/>
      <c r="G63" s="545"/>
      <c r="H63" s="545"/>
      <c r="I63" s="545"/>
      <c r="J63" s="545"/>
      <c r="K63" s="545"/>
      <c r="L63" s="545"/>
      <c r="M63" s="545"/>
      <c r="N63" s="545"/>
      <c r="O63" s="545"/>
      <c r="P63" s="545"/>
      <c r="Q63" s="545"/>
      <c r="R63" s="545"/>
      <c r="S63" s="502"/>
      <c r="T63" s="502"/>
      <c r="U63" s="502"/>
      <c r="V63" s="502"/>
      <c r="W63" s="502"/>
      <c r="X63" s="502"/>
      <c r="Y63" s="502"/>
      <c r="Z63" s="502"/>
      <c r="AA63" s="489"/>
      <c r="AB63" s="490"/>
      <c r="AC63" s="490"/>
      <c r="AD63" s="490"/>
      <c r="AE63" s="490"/>
      <c r="AF63" s="491"/>
      <c r="AG63" s="507"/>
      <c r="AH63" s="497"/>
      <c r="AI63" s="497"/>
      <c r="AJ63" s="497"/>
      <c r="AK63" s="497"/>
      <c r="AL63" s="498"/>
    </row>
    <row r="64" spans="1:38">
      <c r="A64" s="10"/>
    </row>
  </sheetData>
  <sheetProtection selectLockedCells="1"/>
  <mergeCells count="143">
    <mergeCell ref="A2:E2"/>
    <mergeCell ref="A5:E5"/>
    <mergeCell ref="F5:R5"/>
    <mergeCell ref="S5:W5"/>
    <mergeCell ref="X5:AD5"/>
    <mergeCell ref="AF5:AL5"/>
    <mergeCell ref="A7:C7"/>
    <mergeCell ref="D7:J7"/>
    <mergeCell ref="K7:Q7"/>
    <mergeCell ref="R7:X7"/>
    <mergeCell ref="Y7:AE7"/>
    <mergeCell ref="AF7:AL7"/>
    <mergeCell ref="AF8:AL8"/>
    <mergeCell ref="A8:C8"/>
    <mergeCell ref="D8:J8"/>
    <mergeCell ref="K8:Q8"/>
    <mergeCell ref="R8:X8"/>
    <mergeCell ref="Y8:AE8"/>
    <mergeCell ref="A9:C9"/>
    <mergeCell ref="D9:J9"/>
    <mergeCell ref="K9:Q9"/>
    <mergeCell ref="R9:X9"/>
    <mergeCell ref="Y9:AE9"/>
    <mergeCell ref="AF9:AL9"/>
    <mergeCell ref="Y11:AL11"/>
    <mergeCell ref="A10:C10"/>
    <mergeCell ref="D10:J10"/>
    <mergeCell ref="K10:Q10"/>
    <mergeCell ref="R10:X10"/>
    <mergeCell ref="Y10:AE10"/>
    <mergeCell ref="AF10:AL10"/>
    <mergeCell ref="AG17:AL18"/>
    <mergeCell ref="A17:A18"/>
    <mergeCell ref="B17:E18"/>
    <mergeCell ref="F17:O18"/>
    <mergeCell ref="P17:R18"/>
    <mergeCell ref="S17:Z18"/>
    <mergeCell ref="AA17:AF18"/>
    <mergeCell ref="AG22:AL24"/>
    <mergeCell ref="AG19:AL21"/>
    <mergeCell ref="S25:Z27"/>
    <mergeCell ref="AA25:AF27"/>
    <mergeCell ref="A22:A24"/>
    <mergeCell ref="B22:E24"/>
    <mergeCell ref="F22:O24"/>
    <mergeCell ref="P22:R24"/>
    <mergeCell ref="S22:Z24"/>
    <mergeCell ref="AA22:AF24"/>
    <mergeCell ref="A19:A21"/>
    <mergeCell ref="B19:E21"/>
    <mergeCell ref="F19:O21"/>
    <mergeCell ref="P19:R21"/>
    <mergeCell ref="S19:Z21"/>
    <mergeCell ref="AA19:AF21"/>
    <mergeCell ref="A25:A27"/>
    <mergeCell ref="B25:E27"/>
    <mergeCell ref="F25:O27"/>
    <mergeCell ref="P25:R27"/>
    <mergeCell ref="F31:O33"/>
    <mergeCell ref="P31:R33"/>
    <mergeCell ref="AG28:AL30"/>
    <mergeCell ref="A28:A30"/>
    <mergeCell ref="B28:E30"/>
    <mergeCell ref="F28:O30"/>
    <mergeCell ref="P28:R30"/>
    <mergeCell ref="S28:Z30"/>
    <mergeCell ref="AA28:AF30"/>
    <mergeCell ref="S31:Z33"/>
    <mergeCell ref="AA31:AF33"/>
    <mergeCell ref="AG25:AL27"/>
    <mergeCell ref="AG34:AL36"/>
    <mergeCell ref="AG31:AL33"/>
    <mergeCell ref="S37:Z39"/>
    <mergeCell ref="AA37:AF39"/>
    <mergeCell ref="A34:A36"/>
    <mergeCell ref="B34:E36"/>
    <mergeCell ref="F34:O36"/>
    <mergeCell ref="P34:R36"/>
    <mergeCell ref="S34:Z36"/>
    <mergeCell ref="AA34:AF36"/>
    <mergeCell ref="A31:A33"/>
    <mergeCell ref="B31:E33"/>
    <mergeCell ref="A37:A39"/>
    <mergeCell ref="B37:E39"/>
    <mergeCell ref="F37:O39"/>
    <mergeCell ref="P37:R39"/>
    <mergeCell ref="F43:O45"/>
    <mergeCell ref="P43:R45"/>
    <mergeCell ref="AG40:AL42"/>
    <mergeCell ref="A40:A42"/>
    <mergeCell ref="B40:E42"/>
    <mergeCell ref="F40:O42"/>
    <mergeCell ref="P40:R42"/>
    <mergeCell ref="S40:Z42"/>
    <mergeCell ref="AA40:AF42"/>
    <mergeCell ref="S43:Z45"/>
    <mergeCell ref="AA43:AF45"/>
    <mergeCell ref="AG37:AL39"/>
    <mergeCell ref="AG46:AL48"/>
    <mergeCell ref="AG43:AL45"/>
    <mergeCell ref="S49:Z51"/>
    <mergeCell ref="AA49:AF51"/>
    <mergeCell ref="A46:A48"/>
    <mergeCell ref="B46:E48"/>
    <mergeCell ref="F46:O48"/>
    <mergeCell ref="P46:R48"/>
    <mergeCell ref="S46:Z48"/>
    <mergeCell ref="AA46:AF48"/>
    <mergeCell ref="A43:A45"/>
    <mergeCell ref="B43:E45"/>
    <mergeCell ref="A49:A51"/>
    <mergeCell ref="B49:E51"/>
    <mergeCell ref="F49:O51"/>
    <mergeCell ref="P49:R51"/>
    <mergeCell ref="F55:O57"/>
    <mergeCell ref="P55:R57"/>
    <mergeCell ref="AG52:AL54"/>
    <mergeCell ref="A52:A54"/>
    <mergeCell ref="B52:E54"/>
    <mergeCell ref="F52:O54"/>
    <mergeCell ref="P52:R54"/>
    <mergeCell ref="S52:Z54"/>
    <mergeCell ref="AA52:AF54"/>
    <mergeCell ref="S55:Z57"/>
    <mergeCell ref="AA55:AF57"/>
    <mergeCell ref="AG49:AL51"/>
    <mergeCell ref="AG61:AL63"/>
    <mergeCell ref="AG58:AL60"/>
    <mergeCell ref="AG55:AL57"/>
    <mergeCell ref="A58:A60"/>
    <mergeCell ref="B58:E60"/>
    <mergeCell ref="F58:O60"/>
    <mergeCell ref="P58:R60"/>
    <mergeCell ref="S58:Z60"/>
    <mergeCell ref="AA58:AF60"/>
    <mergeCell ref="A61:A63"/>
    <mergeCell ref="B61:E63"/>
    <mergeCell ref="F61:O63"/>
    <mergeCell ref="P61:R63"/>
    <mergeCell ref="S61:Z63"/>
    <mergeCell ref="AA61:AF63"/>
    <mergeCell ref="A55:A57"/>
    <mergeCell ref="B55:E57"/>
  </mergeCells>
  <phoneticPr fontId="1"/>
  <dataValidations count="1">
    <dataValidation type="list" allowBlank="1" showInputMessage="1" showErrorMessage="1" sqref="AA19:AF63" xr:uid="{FA411D22-073D-43E1-8916-EEF6339D8285}">
      <formula1>"1泊,2泊,3泊,4泊,5泊,日帰り"</formula1>
    </dataValidation>
  </dataValidations>
  <pageMargins left="0.70866141732283472" right="0.51181102362204722" top="0.74803149606299213" bottom="0.74803149606299213"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8D539-D4A8-4E83-BC43-1F593EC41E61}">
  <sheetPr>
    <tabColor theme="9" tint="0.59999389629810485"/>
  </sheetPr>
  <dimension ref="A1:AM41"/>
  <sheetViews>
    <sheetView showGridLines="0" view="pageBreakPreview" topLeftCell="A31" zoomScale="118" zoomScaleNormal="100" zoomScaleSheetLayoutView="118" workbookViewId="0">
      <selection activeCell="A9" sqref="A9:AR40"/>
    </sheetView>
  </sheetViews>
  <sheetFormatPr defaultRowHeight="13.5"/>
  <cols>
    <col min="1" max="38" width="2.25" customWidth="1"/>
    <col min="39" max="39" width="1.625" customWidth="1"/>
  </cols>
  <sheetData>
    <row r="1" spans="1:38" s="102" customFormat="1">
      <c r="A1" s="102" t="s">
        <v>301</v>
      </c>
      <c r="AL1" s="336" t="s">
        <v>357</v>
      </c>
    </row>
    <row r="2" spans="1:38" ht="18.75" customHeight="1">
      <c r="A2" s="6" t="s">
        <v>732</v>
      </c>
    </row>
    <row r="3" spans="1:38">
      <c r="A3" s="13" t="s">
        <v>48</v>
      </c>
    </row>
    <row r="4" spans="1:38" ht="21">
      <c r="A4" s="578" t="s">
        <v>117</v>
      </c>
      <c r="B4" s="578"/>
      <c r="C4" s="578"/>
      <c r="D4" s="578"/>
      <c r="E4" s="578"/>
      <c r="F4" s="578"/>
      <c r="G4" s="578"/>
      <c r="H4" s="578"/>
      <c r="I4" s="578"/>
      <c r="J4" s="578"/>
      <c r="K4" s="578"/>
      <c r="L4" s="578"/>
      <c r="M4" s="578"/>
      <c r="N4" s="578"/>
      <c r="O4" s="578"/>
      <c r="P4" s="578"/>
      <c r="Q4" s="578"/>
      <c r="R4" s="578"/>
      <c r="S4" s="578"/>
      <c r="T4" s="578"/>
      <c r="U4" s="578"/>
    </row>
    <row r="5" spans="1:38" ht="28.5" customHeight="1">
      <c r="A5" s="537" t="s">
        <v>102</v>
      </c>
      <c r="B5" s="538"/>
      <c r="C5" s="538"/>
      <c r="D5" s="538"/>
      <c r="E5" s="538"/>
      <c r="F5" s="579" t="str">
        <f>IF(【様式1】申請書!AD13=0," ",【様式1】申請書!AD13)</f>
        <v xml:space="preserve"> </v>
      </c>
      <c r="G5" s="580"/>
      <c r="H5" s="580"/>
      <c r="I5" s="580"/>
      <c r="J5" s="580"/>
      <c r="K5" s="580"/>
      <c r="L5" s="580"/>
      <c r="M5" s="580"/>
      <c r="N5" s="580"/>
      <c r="O5" s="580"/>
      <c r="P5" s="580"/>
      <c r="Q5" s="580"/>
      <c r="R5" s="580"/>
      <c r="S5" s="537" t="s">
        <v>103</v>
      </c>
      <c r="T5" s="538"/>
      <c r="U5" s="538"/>
      <c r="V5" s="538"/>
      <c r="W5" s="541"/>
      <c r="X5" s="577" t="str">
        <f>IF(【様式1】申請書!AA24=0," ",【様式1】申請書!AA24)</f>
        <v xml:space="preserve"> </v>
      </c>
      <c r="Y5" s="569"/>
      <c r="Z5" s="569"/>
      <c r="AA5" s="569"/>
      <c r="AB5" s="569"/>
      <c r="AC5" s="569"/>
      <c r="AD5" s="569"/>
      <c r="AE5" s="12" t="s">
        <v>52</v>
      </c>
      <c r="AF5" s="569" t="str">
        <f>IF(【様式1】申請書!AA25=0," ",【様式1】申請書!AA25)</f>
        <v xml:space="preserve"> </v>
      </c>
      <c r="AG5" s="569"/>
      <c r="AH5" s="569"/>
      <c r="AI5" s="569"/>
      <c r="AJ5" s="569"/>
      <c r="AK5" s="569"/>
      <c r="AL5" s="570"/>
    </row>
    <row r="6" spans="1:38" ht="9.9499999999999993" customHeight="1">
      <c r="A6" s="7"/>
    </row>
    <row r="7" spans="1:38">
      <c r="A7" s="571" t="s">
        <v>118</v>
      </c>
      <c r="B7" s="571"/>
      <c r="C7" s="571"/>
      <c r="D7" s="571"/>
      <c r="E7" s="571"/>
      <c r="F7" s="571"/>
      <c r="G7" s="571"/>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row>
    <row r="8" spans="1:38">
      <c r="A8" s="572" t="s">
        <v>178</v>
      </c>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2"/>
      <c r="AL8" s="572"/>
    </row>
    <row r="9" spans="1:38" ht="9.9499999999999993" customHeight="1">
      <c r="A9" s="269"/>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row>
    <row r="10" spans="1:38">
      <c r="A10" s="572" t="s">
        <v>119</v>
      </c>
      <c r="B10" s="572"/>
      <c r="C10" s="572"/>
      <c r="D10" s="572"/>
      <c r="E10" s="572"/>
      <c r="F10" s="572"/>
      <c r="G10" s="572"/>
      <c r="H10" s="572"/>
      <c r="I10" s="572"/>
      <c r="J10" s="1054"/>
      <c r="K10" s="1054"/>
      <c r="L10" s="1054"/>
      <c r="M10" s="1054"/>
      <c r="N10" s="1054"/>
      <c r="O10" s="1054"/>
      <c r="P10" s="1054"/>
      <c r="Q10" s="1054"/>
      <c r="R10" s="1054"/>
      <c r="S10" s="1054"/>
      <c r="T10" s="1054"/>
      <c r="U10" s="1054"/>
      <c r="V10" s="1054"/>
      <c r="W10" s="1054"/>
      <c r="X10" s="1054"/>
      <c r="Y10" s="1054"/>
      <c r="Z10" s="1054"/>
      <c r="AA10" s="1054"/>
      <c r="AB10" s="1054"/>
      <c r="AC10" s="1054"/>
      <c r="AD10" s="1054"/>
      <c r="AE10" s="1054"/>
      <c r="AF10" s="572"/>
      <c r="AG10" s="572"/>
      <c r="AH10" s="572"/>
      <c r="AI10" s="572"/>
      <c r="AJ10" s="572"/>
      <c r="AK10" s="572"/>
      <c r="AL10" s="572"/>
    </row>
    <row r="11" spans="1:38">
      <c r="A11" s="572" t="s">
        <v>120</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row>
    <row r="12" spans="1:38">
      <c r="A12" s="572" t="s">
        <v>121</v>
      </c>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row>
    <row r="13" spans="1:38">
      <c r="A13" s="572" t="s">
        <v>172</v>
      </c>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572"/>
    </row>
    <row r="14" spans="1:38">
      <c r="A14" s="572" t="s">
        <v>179</v>
      </c>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2"/>
      <c r="AL14" s="572"/>
    </row>
    <row r="15" spans="1:38">
      <c r="A15" s="572" t="s">
        <v>122</v>
      </c>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row>
    <row r="16" spans="1:38" s="102" customFormat="1" ht="15" customHeight="1">
      <c r="A16" s="109"/>
      <c r="X16" s="102" t="s">
        <v>127</v>
      </c>
      <c r="Y16" s="337"/>
      <c r="Z16" s="102" t="s">
        <v>154</v>
      </c>
      <c r="AA16" s="102" t="s">
        <v>203</v>
      </c>
      <c r="AC16" s="102" t="s">
        <v>204</v>
      </c>
      <c r="AD16" s="573"/>
      <c r="AE16" s="573"/>
      <c r="AF16" s="102" t="s">
        <v>200</v>
      </c>
      <c r="AG16" s="573"/>
      <c r="AH16" s="573"/>
      <c r="AI16" s="576" t="s">
        <v>205</v>
      </c>
      <c r="AJ16" s="576"/>
      <c r="AK16" s="573"/>
      <c r="AL16" s="573"/>
    </row>
    <row r="17" spans="1:38" ht="20.25" customHeight="1">
      <c r="A17" s="535" t="s">
        <v>109</v>
      </c>
      <c r="B17" s="535"/>
      <c r="C17" s="500" t="s">
        <v>123</v>
      </c>
      <c r="D17" s="500"/>
      <c r="E17" s="500"/>
      <c r="F17" s="500"/>
      <c r="G17" s="500"/>
      <c r="H17" s="500"/>
      <c r="I17" s="500"/>
      <c r="J17" s="500"/>
      <c r="K17" s="500"/>
      <c r="L17" s="500"/>
      <c r="M17" s="500"/>
      <c r="N17" s="500" t="s">
        <v>124</v>
      </c>
      <c r="O17" s="500"/>
      <c r="P17" s="500"/>
      <c r="Q17" s="500" t="s">
        <v>125</v>
      </c>
      <c r="R17" s="500"/>
      <c r="S17" s="574"/>
      <c r="T17" s="575" t="s">
        <v>109</v>
      </c>
      <c r="U17" s="500"/>
      <c r="V17" s="500" t="s">
        <v>123</v>
      </c>
      <c r="W17" s="500"/>
      <c r="X17" s="500"/>
      <c r="Y17" s="500"/>
      <c r="Z17" s="500"/>
      <c r="AA17" s="500"/>
      <c r="AB17" s="500"/>
      <c r="AC17" s="500"/>
      <c r="AD17" s="500"/>
      <c r="AE17" s="500"/>
      <c r="AF17" s="500"/>
      <c r="AG17" s="500" t="s">
        <v>124</v>
      </c>
      <c r="AH17" s="500"/>
      <c r="AI17" s="500"/>
      <c r="AJ17" s="500" t="s">
        <v>125</v>
      </c>
      <c r="AK17" s="500"/>
      <c r="AL17" s="500"/>
    </row>
    <row r="18" spans="1:38" ht="25.5" customHeight="1">
      <c r="A18" s="565">
        <v>1</v>
      </c>
      <c r="B18" s="565"/>
      <c r="C18" s="566"/>
      <c r="D18" s="566"/>
      <c r="E18" s="566"/>
      <c r="F18" s="566"/>
      <c r="G18" s="566"/>
      <c r="H18" s="566"/>
      <c r="I18" s="566"/>
      <c r="J18" s="566"/>
      <c r="K18" s="566"/>
      <c r="L18" s="566"/>
      <c r="M18" s="566"/>
      <c r="N18" s="566"/>
      <c r="O18" s="566"/>
      <c r="P18" s="566"/>
      <c r="Q18" s="566"/>
      <c r="R18" s="566"/>
      <c r="S18" s="567"/>
      <c r="T18" s="568">
        <v>21</v>
      </c>
      <c r="U18" s="565"/>
      <c r="V18" s="566"/>
      <c r="W18" s="566"/>
      <c r="X18" s="566"/>
      <c r="Y18" s="566"/>
      <c r="Z18" s="566"/>
      <c r="AA18" s="566"/>
      <c r="AB18" s="566"/>
      <c r="AC18" s="566"/>
      <c r="AD18" s="566"/>
      <c r="AE18" s="566"/>
      <c r="AF18" s="566"/>
      <c r="AG18" s="566"/>
      <c r="AH18" s="566"/>
      <c r="AI18" s="566"/>
      <c r="AJ18" s="566"/>
      <c r="AK18" s="566"/>
      <c r="AL18" s="566"/>
    </row>
    <row r="19" spans="1:38" ht="25.5" customHeight="1">
      <c r="A19" s="565">
        <v>2</v>
      </c>
      <c r="B19" s="565"/>
      <c r="C19" s="566"/>
      <c r="D19" s="566"/>
      <c r="E19" s="566"/>
      <c r="F19" s="566"/>
      <c r="G19" s="566"/>
      <c r="H19" s="566"/>
      <c r="I19" s="566"/>
      <c r="J19" s="566"/>
      <c r="K19" s="566"/>
      <c r="L19" s="566"/>
      <c r="M19" s="566"/>
      <c r="N19" s="566"/>
      <c r="O19" s="566"/>
      <c r="P19" s="566"/>
      <c r="Q19" s="566"/>
      <c r="R19" s="566"/>
      <c r="S19" s="567"/>
      <c r="T19" s="568">
        <v>22</v>
      </c>
      <c r="U19" s="565"/>
      <c r="V19" s="566"/>
      <c r="W19" s="566"/>
      <c r="X19" s="566"/>
      <c r="Y19" s="566"/>
      <c r="Z19" s="566"/>
      <c r="AA19" s="566"/>
      <c r="AB19" s="566"/>
      <c r="AC19" s="566"/>
      <c r="AD19" s="566"/>
      <c r="AE19" s="566"/>
      <c r="AF19" s="566"/>
      <c r="AG19" s="566"/>
      <c r="AH19" s="566"/>
      <c r="AI19" s="566"/>
      <c r="AJ19" s="566"/>
      <c r="AK19" s="566"/>
      <c r="AL19" s="566"/>
    </row>
    <row r="20" spans="1:38" ht="25.5" customHeight="1">
      <c r="A20" s="565">
        <v>3</v>
      </c>
      <c r="B20" s="565"/>
      <c r="C20" s="566"/>
      <c r="D20" s="566"/>
      <c r="E20" s="566"/>
      <c r="F20" s="566"/>
      <c r="G20" s="566"/>
      <c r="H20" s="566"/>
      <c r="I20" s="566"/>
      <c r="J20" s="566"/>
      <c r="K20" s="566"/>
      <c r="L20" s="566"/>
      <c r="M20" s="566"/>
      <c r="N20" s="566"/>
      <c r="O20" s="566"/>
      <c r="P20" s="566"/>
      <c r="Q20" s="566"/>
      <c r="R20" s="566"/>
      <c r="S20" s="567"/>
      <c r="T20" s="568">
        <v>23</v>
      </c>
      <c r="U20" s="565"/>
      <c r="V20" s="566"/>
      <c r="W20" s="566"/>
      <c r="X20" s="566"/>
      <c r="Y20" s="566"/>
      <c r="Z20" s="566"/>
      <c r="AA20" s="566"/>
      <c r="AB20" s="566"/>
      <c r="AC20" s="566"/>
      <c r="AD20" s="566"/>
      <c r="AE20" s="566"/>
      <c r="AF20" s="566"/>
      <c r="AG20" s="566"/>
      <c r="AH20" s="566"/>
      <c r="AI20" s="566"/>
      <c r="AJ20" s="566"/>
      <c r="AK20" s="566"/>
      <c r="AL20" s="566"/>
    </row>
    <row r="21" spans="1:38" ht="25.5" customHeight="1">
      <c r="A21" s="565">
        <v>4</v>
      </c>
      <c r="B21" s="565"/>
      <c r="C21" s="566"/>
      <c r="D21" s="566"/>
      <c r="E21" s="566"/>
      <c r="F21" s="566"/>
      <c r="G21" s="566"/>
      <c r="H21" s="566"/>
      <c r="I21" s="566"/>
      <c r="J21" s="566"/>
      <c r="K21" s="566"/>
      <c r="L21" s="566"/>
      <c r="M21" s="566"/>
      <c r="N21" s="566"/>
      <c r="O21" s="566"/>
      <c r="P21" s="566"/>
      <c r="Q21" s="566"/>
      <c r="R21" s="566"/>
      <c r="S21" s="567"/>
      <c r="T21" s="568">
        <v>24</v>
      </c>
      <c r="U21" s="565"/>
      <c r="V21" s="566"/>
      <c r="W21" s="566"/>
      <c r="X21" s="566"/>
      <c r="Y21" s="566"/>
      <c r="Z21" s="566"/>
      <c r="AA21" s="566"/>
      <c r="AB21" s="566"/>
      <c r="AC21" s="566"/>
      <c r="AD21" s="566"/>
      <c r="AE21" s="566"/>
      <c r="AF21" s="566"/>
      <c r="AG21" s="566"/>
      <c r="AH21" s="566"/>
      <c r="AI21" s="566"/>
      <c r="AJ21" s="566"/>
      <c r="AK21" s="566"/>
      <c r="AL21" s="566"/>
    </row>
    <row r="22" spans="1:38" ht="25.5" customHeight="1">
      <c r="A22" s="565">
        <v>5</v>
      </c>
      <c r="B22" s="565"/>
      <c r="C22" s="566"/>
      <c r="D22" s="566"/>
      <c r="E22" s="566"/>
      <c r="F22" s="566"/>
      <c r="G22" s="566"/>
      <c r="H22" s="566"/>
      <c r="I22" s="566"/>
      <c r="J22" s="566"/>
      <c r="K22" s="566"/>
      <c r="L22" s="566"/>
      <c r="M22" s="566"/>
      <c r="N22" s="566"/>
      <c r="O22" s="566"/>
      <c r="P22" s="566"/>
      <c r="Q22" s="566"/>
      <c r="R22" s="566"/>
      <c r="S22" s="567"/>
      <c r="T22" s="568">
        <v>25</v>
      </c>
      <c r="U22" s="565"/>
      <c r="V22" s="566"/>
      <c r="W22" s="566"/>
      <c r="X22" s="566"/>
      <c r="Y22" s="566"/>
      <c r="Z22" s="566"/>
      <c r="AA22" s="566"/>
      <c r="AB22" s="566"/>
      <c r="AC22" s="566"/>
      <c r="AD22" s="566"/>
      <c r="AE22" s="566"/>
      <c r="AF22" s="566"/>
      <c r="AG22" s="566"/>
      <c r="AH22" s="566"/>
      <c r="AI22" s="566"/>
      <c r="AJ22" s="566"/>
      <c r="AK22" s="566"/>
      <c r="AL22" s="566"/>
    </row>
    <row r="23" spans="1:38" ht="25.5" customHeight="1">
      <c r="A23" s="565">
        <v>6</v>
      </c>
      <c r="B23" s="565"/>
      <c r="C23" s="566"/>
      <c r="D23" s="566"/>
      <c r="E23" s="566"/>
      <c r="F23" s="566"/>
      <c r="G23" s="566"/>
      <c r="H23" s="566"/>
      <c r="I23" s="566"/>
      <c r="J23" s="566"/>
      <c r="K23" s="566"/>
      <c r="L23" s="566"/>
      <c r="M23" s="566"/>
      <c r="N23" s="566"/>
      <c r="O23" s="566"/>
      <c r="P23" s="566"/>
      <c r="Q23" s="566"/>
      <c r="R23" s="566"/>
      <c r="S23" s="567"/>
      <c r="T23" s="568">
        <v>26</v>
      </c>
      <c r="U23" s="565"/>
      <c r="V23" s="566"/>
      <c r="W23" s="566"/>
      <c r="X23" s="566"/>
      <c r="Y23" s="566"/>
      <c r="Z23" s="566"/>
      <c r="AA23" s="566"/>
      <c r="AB23" s="566"/>
      <c r="AC23" s="566"/>
      <c r="AD23" s="566"/>
      <c r="AE23" s="566"/>
      <c r="AF23" s="566"/>
      <c r="AG23" s="566"/>
      <c r="AH23" s="566"/>
      <c r="AI23" s="566"/>
      <c r="AJ23" s="566"/>
      <c r="AK23" s="566"/>
      <c r="AL23" s="566"/>
    </row>
    <row r="24" spans="1:38" ht="25.5" customHeight="1">
      <c r="A24" s="565">
        <v>7</v>
      </c>
      <c r="B24" s="565"/>
      <c r="C24" s="566"/>
      <c r="D24" s="566"/>
      <c r="E24" s="566"/>
      <c r="F24" s="566"/>
      <c r="G24" s="566"/>
      <c r="H24" s="566"/>
      <c r="I24" s="566"/>
      <c r="J24" s="566"/>
      <c r="K24" s="566"/>
      <c r="L24" s="566"/>
      <c r="M24" s="566"/>
      <c r="N24" s="566"/>
      <c r="O24" s="566"/>
      <c r="P24" s="566"/>
      <c r="Q24" s="566"/>
      <c r="R24" s="566"/>
      <c r="S24" s="567"/>
      <c r="T24" s="568">
        <v>27</v>
      </c>
      <c r="U24" s="565"/>
      <c r="V24" s="566"/>
      <c r="W24" s="566"/>
      <c r="X24" s="566"/>
      <c r="Y24" s="566"/>
      <c r="Z24" s="566"/>
      <c r="AA24" s="566"/>
      <c r="AB24" s="566"/>
      <c r="AC24" s="566"/>
      <c r="AD24" s="566"/>
      <c r="AE24" s="566"/>
      <c r="AF24" s="566"/>
      <c r="AG24" s="566"/>
      <c r="AH24" s="566"/>
      <c r="AI24" s="566"/>
      <c r="AJ24" s="566"/>
      <c r="AK24" s="566"/>
      <c r="AL24" s="566"/>
    </row>
    <row r="25" spans="1:38" ht="25.5" customHeight="1">
      <c r="A25" s="565">
        <v>8</v>
      </c>
      <c r="B25" s="565"/>
      <c r="C25" s="566"/>
      <c r="D25" s="566"/>
      <c r="E25" s="566"/>
      <c r="F25" s="566"/>
      <c r="G25" s="566"/>
      <c r="H25" s="566"/>
      <c r="I25" s="566"/>
      <c r="J25" s="566"/>
      <c r="K25" s="566"/>
      <c r="L25" s="566"/>
      <c r="M25" s="566"/>
      <c r="N25" s="566"/>
      <c r="O25" s="566"/>
      <c r="P25" s="566"/>
      <c r="Q25" s="566"/>
      <c r="R25" s="566"/>
      <c r="S25" s="567"/>
      <c r="T25" s="568">
        <v>28</v>
      </c>
      <c r="U25" s="565"/>
      <c r="V25" s="566"/>
      <c r="W25" s="566"/>
      <c r="X25" s="566"/>
      <c r="Y25" s="566"/>
      <c r="Z25" s="566"/>
      <c r="AA25" s="566"/>
      <c r="AB25" s="566"/>
      <c r="AC25" s="566"/>
      <c r="AD25" s="566"/>
      <c r="AE25" s="566"/>
      <c r="AF25" s="566"/>
      <c r="AG25" s="566"/>
      <c r="AH25" s="566"/>
      <c r="AI25" s="566"/>
      <c r="AJ25" s="566"/>
      <c r="AK25" s="566"/>
      <c r="AL25" s="566"/>
    </row>
    <row r="26" spans="1:38" ht="25.5" customHeight="1">
      <c r="A26" s="565">
        <v>9</v>
      </c>
      <c r="B26" s="565"/>
      <c r="C26" s="566"/>
      <c r="D26" s="566"/>
      <c r="E26" s="566"/>
      <c r="F26" s="566"/>
      <c r="G26" s="566"/>
      <c r="H26" s="566"/>
      <c r="I26" s="566"/>
      <c r="J26" s="566"/>
      <c r="K26" s="566"/>
      <c r="L26" s="566"/>
      <c r="M26" s="566"/>
      <c r="N26" s="566"/>
      <c r="O26" s="566"/>
      <c r="P26" s="566"/>
      <c r="Q26" s="566"/>
      <c r="R26" s="566"/>
      <c r="S26" s="567"/>
      <c r="T26" s="568">
        <v>29</v>
      </c>
      <c r="U26" s="565"/>
      <c r="V26" s="566"/>
      <c r="W26" s="566"/>
      <c r="X26" s="566"/>
      <c r="Y26" s="566"/>
      <c r="Z26" s="566"/>
      <c r="AA26" s="566"/>
      <c r="AB26" s="566"/>
      <c r="AC26" s="566"/>
      <c r="AD26" s="566"/>
      <c r="AE26" s="566"/>
      <c r="AF26" s="566"/>
      <c r="AG26" s="566"/>
      <c r="AH26" s="566"/>
      <c r="AI26" s="566"/>
      <c r="AJ26" s="566"/>
      <c r="AK26" s="566"/>
      <c r="AL26" s="566"/>
    </row>
    <row r="27" spans="1:38" ht="25.5" customHeight="1">
      <c r="A27" s="565">
        <v>10</v>
      </c>
      <c r="B27" s="565"/>
      <c r="C27" s="566"/>
      <c r="D27" s="566"/>
      <c r="E27" s="566"/>
      <c r="F27" s="566"/>
      <c r="G27" s="566"/>
      <c r="H27" s="566"/>
      <c r="I27" s="566"/>
      <c r="J27" s="566"/>
      <c r="K27" s="566"/>
      <c r="L27" s="566"/>
      <c r="M27" s="566"/>
      <c r="N27" s="566"/>
      <c r="O27" s="566"/>
      <c r="P27" s="566"/>
      <c r="Q27" s="566"/>
      <c r="R27" s="566"/>
      <c r="S27" s="567"/>
      <c r="T27" s="568">
        <v>30</v>
      </c>
      <c r="U27" s="565"/>
      <c r="V27" s="566"/>
      <c r="W27" s="566"/>
      <c r="X27" s="566"/>
      <c r="Y27" s="566"/>
      <c r="Z27" s="566"/>
      <c r="AA27" s="566"/>
      <c r="AB27" s="566"/>
      <c r="AC27" s="566"/>
      <c r="AD27" s="566"/>
      <c r="AE27" s="566"/>
      <c r="AF27" s="566"/>
      <c r="AG27" s="566"/>
      <c r="AH27" s="566"/>
      <c r="AI27" s="566"/>
      <c r="AJ27" s="566"/>
      <c r="AK27" s="566"/>
      <c r="AL27" s="566"/>
    </row>
    <row r="28" spans="1:38" ht="25.5" customHeight="1">
      <c r="A28" s="565">
        <v>11</v>
      </c>
      <c r="B28" s="565"/>
      <c r="C28" s="566"/>
      <c r="D28" s="566"/>
      <c r="E28" s="566"/>
      <c r="F28" s="566"/>
      <c r="G28" s="566"/>
      <c r="H28" s="566"/>
      <c r="I28" s="566"/>
      <c r="J28" s="566"/>
      <c r="K28" s="566"/>
      <c r="L28" s="566"/>
      <c r="M28" s="566"/>
      <c r="N28" s="566"/>
      <c r="O28" s="566"/>
      <c r="P28" s="566"/>
      <c r="Q28" s="566"/>
      <c r="R28" s="566"/>
      <c r="S28" s="567"/>
      <c r="T28" s="568">
        <v>31</v>
      </c>
      <c r="U28" s="565"/>
      <c r="V28" s="566"/>
      <c r="W28" s="566"/>
      <c r="X28" s="566"/>
      <c r="Y28" s="566"/>
      <c r="Z28" s="566"/>
      <c r="AA28" s="566"/>
      <c r="AB28" s="566"/>
      <c r="AC28" s="566"/>
      <c r="AD28" s="566"/>
      <c r="AE28" s="566"/>
      <c r="AF28" s="566"/>
      <c r="AG28" s="566"/>
      <c r="AH28" s="566"/>
      <c r="AI28" s="566"/>
      <c r="AJ28" s="566"/>
      <c r="AK28" s="566"/>
      <c r="AL28" s="566"/>
    </row>
    <row r="29" spans="1:38" ht="25.5" customHeight="1">
      <c r="A29" s="565">
        <v>12</v>
      </c>
      <c r="B29" s="565"/>
      <c r="C29" s="566"/>
      <c r="D29" s="566"/>
      <c r="E29" s="566"/>
      <c r="F29" s="566"/>
      <c r="G29" s="566"/>
      <c r="H29" s="566"/>
      <c r="I29" s="566"/>
      <c r="J29" s="566"/>
      <c r="K29" s="566"/>
      <c r="L29" s="566"/>
      <c r="M29" s="566"/>
      <c r="N29" s="566"/>
      <c r="O29" s="566"/>
      <c r="P29" s="566"/>
      <c r="Q29" s="566"/>
      <c r="R29" s="566"/>
      <c r="S29" s="567"/>
      <c r="T29" s="568">
        <v>32</v>
      </c>
      <c r="U29" s="565"/>
      <c r="V29" s="566"/>
      <c r="W29" s="566"/>
      <c r="X29" s="566"/>
      <c r="Y29" s="566"/>
      <c r="Z29" s="566"/>
      <c r="AA29" s="566"/>
      <c r="AB29" s="566"/>
      <c r="AC29" s="566"/>
      <c r="AD29" s="566"/>
      <c r="AE29" s="566"/>
      <c r="AF29" s="566"/>
      <c r="AG29" s="566"/>
      <c r="AH29" s="566"/>
      <c r="AI29" s="566"/>
      <c r="AJ29" s="566"/>
      <c r="AK29" s="566"/>
      <c r="AL29" s="566"/>
    </row>
    <row r="30" spans="1:38" ht="25.5" customHeight="1">
      <c r="A30" s="565">
        <v>13</v>
      </c>
      <c r="B30" s="565"/>
      <c r="C30" s="566"/>
      <c r="D30" s="566"/>
      <c r="E30" s="566"/>
      <c r="F30" s="566"/>
      <c r="G30" s="566"/>
      <c r="H30" s="566"/>
      <c r="I30" s="566"/>
      <c r="J30" s="566"/>
      <c r="K30" s="566"/>
      <c r="L30" s="566"/>
      <c r="M30" s="566"/>
      <c r="N30" s="566"/>
      <c r="O30" s="566"/>
      <c r="P30" s="566"/>
      <c r="Q30" s="566"/>
      <c r="R30" s="566"/>
      <c r="S30" s="567"/>
      <c r="T30" s="568">
        <v>33</v>
      </c>
      <c r="U30" s="565"/>
      <c r="V30" s="566"/>
      <c r="W30" s="566"/>
      <c r="X30" s="566"/>
      <c r="Y30" s="566"/>
      <c r="Z30" s="566"/>
      <c r="AA30" s="566"/>
      <c r="AB30" s="566"/>
      <c r="AC30" s="566"/>
      <c r="AD30" s="566"/>
      <c r="AE30" s="566"/>
      <c r="AF30" s="566"/>
      <c r="AG30" s="566"/>
      <c r="AH30" s="566"/>
      <c r="AI30" s="566"/>
      <c r="AJ30" s="566"/>
      <c r="AK30" s="566"/>
      <c r="AL30" s="566"/>
    </row>
    <row r="31" spans="1:38" ht="25.5" customHeight="1">
      <c r="A31" s="565">
        <v>14</v>
      </c>
      <c r="B31" s="565"/>
      <c r="C31" s="566"/>
      <c r="D31" s="566"/>
      <c r="E31" s="566"/>
      <c r="F31" s="566"/>
      <c r="G31" s="566"/>
      <c r="H31" s="566"/>
      <c r="I31" s="566"/>
      <c r="J31" s="566"/>
      <c r="K31" s="566"/>
      <c r="L31" s="566"/>
      <c r="M31" s="566"/>
      <c r="N31" s="566"/>
      <c r="O31" s="566"/>
      <c r="P31" s="566"/>
      <c r="Q31" s="566"/>
      <c r="R31" s="566"/>
      <c r="S31" s="567"/>
      <c r="T31" s="568">
        <v>34</v>
      </c>
      <c r="U31" s="565"/>
      <c r="V31" s="566"/>
      <c r="W31" s="566"/>
      <c r="X31" s="566"/>
      <c r="Y31" s="566"/>
      <c r="Z31" s="566"/>
      <c r="AA31" s="566"/>
      <c r="AB31" s="566"/>
      <c r="AC31" s="566"/>
      <c r="AD31" s="566"/>
      <c r="AE31" s="566"/>
      <c r="AF31" s="566"/>
      <c r="AG31" s="566"/>
      <c r="AH31" s="566"/>
      <c r="AI31" s="566"/>
      <c r="AJ31" s="566"/>
      <c r="AK31" s="566"/>
      <c r="AL31" s="566"/>
    </row>
    <row r="32" spans="1:38" ht="25.5" customHeight="1">
      <c r="A32" s="565">
        <v>15</v>
      </c>
      <c r="B32" s="565"/>
      <c r="C32" s="566"/>
      <c r="D32" s="566"/>
      <c r="E32" s="566"/>
      <c r="F32" s="566"/>
      <c r="G32" s="566"/>
      <c r="H32" s="566"/>
      <c r="I32" s="566"/>
      <c r="J32" s="566"/>
      <c r="K32" s="566"/>
      <c r="L32" s="566"/>
      <c r="M32" s="566"/>
      <c r="N32" s="566"/>
      <c r="O32" s="566"/>
      <c r="P32" s="566"/>
      <c r="Q32" s="566"/>
      <c r="R32" s="566"/>
      <c r="S32" s="567"/>
      <c r="T32" s="568">
        <v>35</v>
      </c>
      <c r="U32" s="565"/>
      <c r="V32" s="566"/>
      <c r="W32" s="566"/>
      <c r="X32" s="566"/>
      <c r="Y32" s="566"/>
      <c r="Z32" s="566"/>
      <c r="AA32" s="566"/>
      <c r="AB32" s="566"/>
      <c r="AC32" s="566"/>
      <c r="AD32" s="566"/>
      <c r="AE32" s="566"/>
      <c r="AF32" s="566"/>
      <c r="AG32" s="566"/>
      <c r="AH32" s="566"/>
      <c r="AI32" s="566"/>
      <c r="AJ32" s="566"/>
      <c r="AK32" s="566"/>
      <c r="AL32" s="566"/>
    </row>
    <row r="33" spans="1:39" ht="25.5" customHeight="1">
      <c r="A33" s="565">
        <v>16</v>
      </c>
      <c r="B33" s="565"/>
      <c r="C33" s="566"/>
      <c r="D33" s="566"/>
      <c r="E33" s="566"/>
      <c r="F33" s="566"/>
      <c r="G33" s="566"/>
      <c r="H33" s="566"/>
      <c r="I33" s="566"/>
      <c r="J33" s="566"/>
      <c r="K33" s="566"/>
      <c r="L33" s="566"/>
      <c r="M33" s="566"/>
      <c r="N33" s="566"/>
      <c r="O33" s="566"/>
      <c r="P33" s="566"/>
      <c r="Q33" s="566"/>
      <c r="R33" s="566"/>
      <c r="S33" s="567"/>
      <c r="T33" s="568">
        <v>36</v>
      </c>
      <c r="U33" s="565"/>
      <c r="V33" s="566"/>
      <c r="W33" s="566"/>
      <c r="X33" s="566"/>
      <c r="Y33" s="566"/>
      <c r="Z33" s="566"/>
      <c r="AA33" s="566"/>
      <c r="AB33" s="566"/>
      <c r="AC33" s="566"/>
      <c r="AD33" s="566"/>
      <c r="AE33" s="566"/>
      <c r="AF33" s="566"/>
      <c r="AG33" s="566"/>
      <c r="AH33" s="566"/>
      <c r="AI33" s="566"/>
      <c r="AJ33" s="566"/>
      <c r="AK33" s="566"/>
      <c r="AL33" s="566"/>
    </row>
    <row r="34" spans="1:39" ht="25.5" customHeight="1">
      <c r="A34" s="565">
        <v>17</v>
      </c>
      <c r="B34" s="565"/>
      <c r="C34" s="566"/>
      <c r="D34" s="566"/>
      <c r="E34" s="566"/>
      <c r="F34" s="566"/>
      <c r="G34" s="566"/>
      <c r="H34" s="566"/>
      <c r="I34" s="566"/>
      <c r="J34" s="566"/>
      <c r="K34" s="566"/>
      <c r="L34" s="566"/>
      <c r="M34" s="566"/>
      <c r="N34" s="566"/>
      <c r="O34" s="566"/>
      <c r="P34" s="566"/>
      <c r="Q34" s="566"/>
      <c r="R34" s="566"/>
      <c r="S34" s="567"/>
      <c r="T34" s="568">
        <v>37</v>
      </c>
      <c r="U34" s="565"/>
      <c r="V34" s="566"/>
      <c r="W34" s="566"/>
      <c r="X34" s="566"/>
      <c r="Y34" s="566"/>
      <c r="Z34" s="566"/>
      <c r="AA34" s="566"/>
      <c r="AB34" s="566"/>
      <c r="AC34" s="566"/>
      <c r="AD34" s="566"/>
      <c r="AE34" s="566"/>
      <c r="AF34" s="566"/>
      <c r="AG34" s="566"/>
      <c r="AH34" s="566"/>
      <c r="AI34" s="566"/>
      <c r="AJ34" s="566"/>
      <c r="AK34" s="566"/>
      <c r="AL34" s="566"/>
    </row>
    <row r="35" spans="1:39" ht="25.5" customHeight="1">
      <c r="A35" s="565">
        <v>18</v>
      </c>
      <c r="B35" s="565"/>
      <c r="C35" s="566"/>
      <c r="D35" s="566"/>
      <c r="E35" s="566"/>
      <c r="F35" s="566"/>
      <c r="G35" s="566"/>
      <c r="H35" s="566"/>
      <c r="I35" s="566"/>
      <c r="J35" s="566"/>
      <c r="K35" s="566"/>
      <c r="L35" s="566"/>
      <c r="M35" s="566"/>
      <c r="N35" s="566"/>
      <c r="O35" s="566"/>
      <c r="P35" s="566"/>
      <c r="Q35" s="566"/>
      <c r="R35" s="566"/>
      <c r="S35" s="567"/>
      <c r="T35" s="568">
        <v>38</v>
      </c>
      <c r="U35" s="565"/>
      <c r="V35" s="566"/>
      <c r="W35" s="566"/>
      <c r="X35" s="566"/>
      <c r="Y35" s="566"/>
      <c r="Z35" s="566"/>
      <c r="AA35" s="566"/>
      <c r="AB35" s="566"/>
      <c r="AC35" s="566"/>
      <c r="AD35" s="566"/>
      <c r="AE35" s="566"/>
      <c r="AF35" s="566"/>
      <c r="AG35" s="566"/>
      <c r="AH35" s="566"/>
      <c r="AI35" s="566"/>
      <c r="AJ35" s="566"/>
      <c r="AK35" s="566"/>
      <c r="AL35" s="566"/>
    </row>
    <row r="36" spans="1:39" ht="25.5" customHeight="1">
      <c r="A36" s="565">
        <v>19</v>
      </c>
      <c r="B36" s="565"/>
      <c r="C36" s="566"/>
      <c r="D36" s="566"/>
      <c r="E36" s="566"/>
      <c r="F36" s="566"/>
      <c r="G36" s="566"/>
      <c r="H36" s="566"/>
      <c r="I36" s="566"/>
      <c r="J36" s="566"/>
      <c r="K36" s="566"/>
      <c r="L36" s="566"/>
      <c r="M36" s="566"/>
      <c r="N36" s="566"/>
      <c r="O36" s="566"/>
      <c r="P36" s="566"/>
      <c r="Q36" s="566"/>
      <c r="R36" s="566"/>
      <c r="S36" s="567"/>
      <c r="T36" s="568">
        <v>39</v>
      </c>
      <c r="U36" s="565"/>
      <c r="V36" s="566"/>
      <c r="W36" s="566"/>
      <c r="X36" s="566"/>
      <c r="Y36" s="566"/>
      <c r="Z36" s="566"/>
      <c r="AA36" s="566"/>
      <c r="AB36" s="566"/>
      <c r="AC36" s="566"/>
      <c r="AD36" s="566"/>
      <c r="AE36" s="566"/>
      <c r="AF36" s="566"/>
      <c r="AG36" s="566"/>
      <c r="AH36" s="566"/>
      <c r="AI36" s="566"/>
      <c r="AJ36" s="566"/>
      <c r="AK36" s="566"/>
      <c r="AL36" s="566"/>
    </row>
    <row r="37" spans="1:39" ht="25.5" customHeight="1">
      <c r="A37" s="565">
        <v>20</v>
      </c>
      <c r="B37" s="565"/>
      <c r="C37" s="566"/>
      <c r="D37" s="566"/>
      <c r="E37" s="566"/>
      <c r="F37" s="566"/>
      <c r="G37" s="566"/>
      <c r="H37" s="566"/>
      <c r="I37" s="566"/>
      <c r="J37" s="566"/>
      <c r="K37" s="566"/>
      <c r="L37" s="566"/>
      <c r="M37" s="566"/>
      <c r="N37" s="566"/>
      <c r="O37" s="566"/>
      <c r="P37" s="566"/>
      <c r="Q37" s="566"/>
      <c r="R37" s="566"/>
      <c r="S37" s="567"/>
      <c r="T37" s="568">
        <v>40</v>
      </c>
      <c r="U37" s="565"/>
      <c r="V37" s="566"/>
      <c r="W37" s="566"/>
      <c r="X37" s="566"/>
      <c r="Y37" s="566"/>
      <c r="Z37" s="566"/>
      <c r="AA37" s="566"/>
      <c r="AB37" s="566"/>
      <c r="AC37" s="566"/>
      <c r="AD37" s="566"/>
      <c r="AE37" s="566"/>
      <c r="AF37" s="566"/>
      <c r="AG37" s="566"/>
      <c r="AH37" s="566"/>
      <c r="AI37" s="566"/>
      <c r="AJ37" s="566"/>
      <c r="AK37" s="566"/>
      <c r="AL37" s="566"/>
    </row>
    <row r="38" spans="1:39" ht="25.5" hidden="1" customHeight="1">
      <c r="A38" s="20"/>
      <c r="B38" s="20"/>
      <c r="C38" s="268"/>
      <c r="D38" s="268"/>
      <c r="E38" s="268"/>
      <c r="F38" s="268"/>
      <c r="G38" s="268"/>
      <c r="H38" s="268"/>
      <c r="I38" s="268"/>
      <c r="J38" s="268"/>
      <c r="K38" s="268"/>
      <c r="L38" s="268"/>
      <c r="M38" s="268"/>
      <c r="N38" s="268"/>
      <c r="O38" s="268"/>
      <c r="P38" s="268" t="s">
        <v>204</v>
      </c>
      <c r="Q38" s="563">
        <f>COUNTIF(Q$18:S$37,"男")</f>
        <v>0</v>
      </c>
      <c r="R38" s="563"/>
      <c r="S38" s="563"/>
      <c r="T38" s="268"/>
      <c r="U38" s="268"/>
      <c r="V38" s="268"/>
      <c r="W38" s="268"/>
      <c r="X38" s="268"/>
      <c r="Y38" s="268"/>
      <c r="Z38" s="268"/>
      <c r="AA38" s="268"/>
      <c r="AB38" s="268"/>
      <c r="AC38" s="268"/>
      <c r="AD38" s="268"/>
      <c r="AE38" s="268"/>
      <c r="AF38" s="268"/>
      <c r="AG38" s="268"/>
      <c r="AH38" s="268"/>
      <c r="AI38" s="268" t="s">
        <v>204</v>
      </c>
      <c r="AJ38" s="563">
        <f>COUNTIF(AJ$18:AL$37,"男")</f>
        <v>0</v>
      </c>
      <c r="AK38" s="563"/>
      <c r="AL38" s="563"/>
      <c r="AM38" s="268"/>
    </row>
    <row r="39" spans="1:39" ht="25.5" hidden="1" customHeight="1">
      <c r="A39" s="20"/>
      <c r="B39" s="20"/>
      <c r="C39" s="268"/>
      <c r="D39" s="268"/>
      <c r="E39" s="268"/>
      <c r="F39" s="268"/>
      <c r="G39" s="268"/>
      <c r="H39" s="268"/>
      <c r="I39" s="268"/>
      <c r="J39" s="268"/>
      <c r="K39" s="268"/>
      <c r="L39" s="268"/>
      <c r="M39" s="268"/>
      <c r="N39" s="268"/>
      <c r="O39" s="268"/>
      <c r="P39" s="268" t="s">
        <v>200</v>
      </c>
      <c r="Q39" s="564">
        <f>COUNTIF(Q$18:S$37,"女")</f>
        <v>0</v>
      </c>
      <c r="R39" s="564"/>
      <c r="S39" s="564"/>
      <c r="T39" s="268"/>
      <c r="U39" s="268"/>
      <c r="V39" s="268"/>
      <c r="W39" s="268"/>
      <c r="X39" s="268"/>
      <c r="Y39" s="268"/>
      <c r="Z39" s="268"/>
      <c r="AA39" s="268"/>
      <c r="AB39" s="268"/>
      <c r="AC39" s="268"/>
      <c r="AD39" s="268"/>
      <c r="AE39" s="268"/>
      <c r="AF39" s="268"/>
      <c r="AG39" s="268"/>
      <c r="AH39" s="268"/>
      <c r="AI39" s="268" t="s">
        <v>200</v>
      </c>
      <c r="AJ39" s="564">
        <f>COUNTIF(AJ$18:AL$37,"女")</f>
        <v>0</v>
      </c>
      <c r="AK39" s="564"/>
      <c r="AL39" s="564"/>
      <c r="AM39" s="268"/>
    </row>
    <row r="40" spans="1:39" ht="25.5" customHeight="1">
      <c r="A40" s="555" t="s">
        <v>382</v>
      </c>
      <c r="B40" s="556"/>
      <c r="C40" s="560"/>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2"/>
    </row>
    <row r="41" spans="1:39">
      <c r="AG41" s="19"/>
    </row>
  </sheetData>
  <sheetProtection selectLockedCells="1"/>
  <mergeCells count="192">
    <mergeCell ref="A7:AL7"/>
    <mergeCell ref="A8:AL8"/>
    <mergeCell ref="A4:U4"/>
    <mergeCell ref="A5:E5"/>
    <mergeCell ref="F5:R5"/>
    <mergeCell ref="S5:W5"/>
    <mergeCell ref="X5:AD5"/>
    <mergeCell ref="AF5:AL5"/>
    <mergeCell ref="A13:AL13"/>
    <mergeCell ref="A14:AL14"/>
    <mergeCell ref="A15:AL15"/>
    <mergeCell ref="A10:AL10"/>
    <mergeCell ref="A11:AL11"/>
    <mergeCell ref="A12:AL12"/>
    <mergeCell ref="AG17:AI17"/>
    <mergeCell ref="AJ17:AL17"/>
    <mergeCell ref="AD16:AE16"/>
    <mergeCell ref="AG16:AH16"/>
    <mergeCell ref="AI16:AJ16"/>
    <mergeCell ref="AK16:AL16"/>
    <mergeCell ref="A17:B17"/>
    <mergeCell ref="C17:M17"/>
    <mergeCell ref="N17:P17"/>
    <mergeCell ref="Q17:S17"/>
    <mergeCell ref="T17:U17"/>
    <mergeCell ref="V17:AF17"/>
    <mergeCell ref="AG19:AI19"/>
    <mergeCell ref="AJ19:AL19"/>
    <mergeCell ref="A18:B18"/>
    <mergeCell ref="C18:M18"/>
    <mergeCell ref="N18:P18"/>
    <mergeCell ref="Q18:S18"/>
    <mergeCell ref="T18:U18"/>
    <mergeCell ref="V18:AF18"/>
    <mergeCell ref="AG18:AI18"/>
    <mergeCell ref="AJ18:AL18"/>
    <mergeCell ref="A19:B19"/>
    <mergeCell ref="C19:M19"/>
    <mergeCell ref="N19:P19"/>
    <mergeCell ref="Q19:S19"/>
    <mergeCell ref="T19:U19"/>
    <mergeCell ref="V19:AF19"/>
    <mergeCell ref="AG21:AI21"/>
    <mergeCell ref="AJ21:AL21"/>
    <mergeCell ref="A20:B20"/>
    <mergeCell ref="C20:M20"/>
    <mergeCell ref="N20:P20"/>
    <mergeCell ref="Q20:S20"/>
    <mergeCell ref="T20:U20"/>
    <mergeCell ref="V20:AF20"/>
    <mergeCell ref="AG20:AI20"/>
    <mergeCell ref="AJ20:AL20"/>
    <mergeCell ref="A21:B21"/>
    <mergeCell ref="C21:M21"/>
    <mergeCell ref="N21:P21"/>
    <mergeCell ref="Q21:S21"/>
    <mergeCell ref="T21:U21"/>
    <mergeCell ref="V21:AF21"/>
    <mergeCell ref="AG23:AI23"/>
    <mergeCell ref="AJ23:AL23"/>
    <mergeCell ref="A22:B22"/>
    <mergeCell ref="C22:M22"/>
    <mergeCell ref="N22:P22"/>
    <mergeCell ref="Q22:S22"/>
    <mergeCell ref="T22:U22"/>
    <mergeCell ref="V22:AF22"/>
    <mergeCell ref="AG22:AI22"/>
    <mergeCell ref="AJ22:AL22"/>
    <mergeCell ref="A23:B23"/>
    <mergeCell ref="C23:M23"/>
    <mergeCell ref="N23:P23"/>
    <mergeCell ref="Q23:S23"/>
    <mergeCell ref="T23:U23"/>
    <mergeCell ref="V23:AF23"/>
    <mergeCell ref="AG25:AI25"/>
    <mergeCell ref="AJ25:AL25"/>
    <mergeCell ref="A24:B24"/>
    <mergeCell ref="C24:M24"/>
    <mergeCell ref="N24:P24"/>
    <mergeCell ref="Q24:S24"/>
    <mergeCell ref="T24:U24"/>
    <mergeCell ref="V24:AF24"/>
    <mergeCell ref="AG24:AI24"/>
    <mergeCell ref="AJ24:AL24"/>
    <mergeCell ref="A25:B25"/>
    <mergeCell ref="C25:M25"/>
    <mergeCell ref="N25:P25"/>
    <mergeCell ref="Q25:S25"/>
    <mergeCell ref="T25:U25"/>
    <mergeCell ref="V25:AF25"/>
    <mergeCell ref="AG27:AI27"/>
    <mergeCell ref="AJ27:AL27"/>
    <mergeCell ref="A26:B26"/>
    <mergeCell ref="C26:M26"/>
    <mergeCell ref="N26:P26"/>
    <mergeCell ref="Q26:S26"/>
    <mergeCell ref="T26:U26"/>
    <mergeCell ref="V26:AF26"/>
    <mergeCell ref="AG26:AI26"/>
    <mergeCell ref="AJ26:AL26"/>
    <mergeCell ref="A27:B27"/>
    <mergeCell ref="C27:M27"/>
    <mergeCell ref="N27:P27"/>
    <mergeCell ref="Q27:S27"/>
    <mergeCell ref="T27:U27"/>
    <mergeCell ref="V27:AF27"/>
    <mergeCell ref="AG29:AI29"/>
    <mergeCell ref="AJ29:AL29"/>
    <mergeCell ref="A28:B28"/>
    <mergeCell ref="C28:M28"/>
    <mergeCell ref="N28:P28"/>
    <mergeCell ref="Q28:S28"/>
    <mergeCell ref="T28:U28"/>
    <mergeCell ref="V28:AF28"/>
    <mergeCell ref="AG28:AI28"/>
    <mergeCell ref="AJ28:AL28"/>
    <mergeCell ref="A29:B29"/>
    <mergeCell ref="C29:M29"/>
    <mergeCell ref="N29:P29"/>
    <mergeCell ref="Q29:S29"/>
    <mergeCell ref="T29:U29"/>
    <mergeCell ref="V29:AF29"/>
    <mergeCell ref="AG31:AI31"/>
    <mergeCell ref="AJ31:AL31"/>
    <mergeCell ref="A30:B30"/>
    <mergeCell ref="C30:M30"/>
    <mergeCell ref="N30:P30"/>
    <mergeCell ref="Q30:S30"/>
    <mergeCell ref="T30:U30"/>
    <mergeCell ref="V30:AF30"/>
    <mergeCell ref="AG30:AI30"/>
    <mergeCell ref="AJ30:AL30"/>
    <mergeCell ref="A31:B31"/>
    <mergeCell ref="C31:M31"/>
    <mergeCell ref="N31:P31"/>
    <mergeCell ref="Q31:S31"/>
    <mergeCell ref="T31:U31"/>
    <mergeCell ref="V31:AF31"/>
    <mergeCell ref="AG33:AI33"/>
    <mergeCell ref="AJ33:AL33"/>
    <mergeCell ref="A32:B32"/>
    <mergeCell ref="C32:M32"/>
    <mergeCell ref="N32:P32"/>
    <mergeCell ref="Q32:S32"/>
    <mergeCell ref="T32:U32"/>
    <mergeCell ref="V32:AF32"/>
    <mergeCell ref="AG32:AI32"/>
    <mergeCell ref="AJ32:AL32"/>
    <mergeCell ref="A33:B33"/>
    <mergeCell ref="C33:M33"/>
    <mergeCell ref="N33:P33"/>
    <mergeCell ref="Q33:S33"/>
    <mergeCell ref="T33:U33"/>
    <mergeCell ref="V33:AF33"/>
    <mergeCell ref="AG35:AI35"/>
    <mergeCell ref="AJ35:AL35"/>
    <mergeCell ref="A34:B34"/>
    <mergeCell ref="C34:M34"/>
    <mergeCell ref="N34:P34"/>
    <mergeCell ref="Q34:S34"/>
    <mergeCell ref="T34:U34"/>
    <mergeCell ref="V34:AF34"/>
    <mergeCell ref="AG34:AI34"/>
    <mergeCell ref="AJ34:AL34"/>
    <mergeCell ref="A35:B35"/>
    <mergeCell ref="C35:M35"/>
    <mergeCell ref="N35:P35"/>
    <mergeCell ref="Q35:S35"/>
    <mergeCell ref="T35:U35"/>
    <mergeCell ref="V35:AF35"/>
    <mergeCell ref="Q39:S39"/>
    <mergeCell ref="AJ39:AL39"/>
    <mergeCell ref="A40:B40"/>
    <mergeCell ref="C40:AL40"/>
    <mergeCell ref="Q38:S38"/>
    <mergeCell ref="AJ38:AL38"/>
    <mergeCell ref="AG37:AI37"/>
    <mergeCell ref="AJ37:AL37"/>
    <mergeCell ref="A36:B36"/>
    <mergeCell ref="C36:M36"/>
    <mergeCell ref="N36:P36"/>
    <mergeCell ref="Q36:S36"/>
    <mergeCell ref="T36:U36"/>
    <mergeCell ref="V36:AF36"/>
    <mergeCell ref="AG36:AI36"/>
    <mergeCell ref="AJ36:AL36"/>
    <mergeCell ref="A37:B37"/>
    <mergeCell ref="C37:M37"/>
    <mergeCell ref="N37:P37"/>
    <mergeCell ref="Q37:S37"/>
    <mergeCell ref="T37:U37"/>
    <mergeCell ref="V37:AF37"/>
  </mergeCells>
  <phoneticPr fontId="1"/>
  <dataValidations count="1">
    <dataValidation type="list" allowBlank="1" showInputMessage="1" showErrorMessage="1" sqref="Q18:S37 AJ18:AL37" xr:uid="{53E7B415-D995-4D00-A47C-1067F197E6AC}">
      <formula1>"男,女"</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8DA2-3E6A-4E0C-8657-EF52412C1927}">
  <sheetPr>
    <tabColor theme="9" tint="0.59999389629810485"/>
  </sheetPr>
  <dimension ref="A1:AN64"/>
  <sheetViews>
    <sheetView showGridLines="0" view="pageBreakPreview" topLeftCell="A48" zoomScale="118" zoomScaleNormal="100" zoomScaleSheetLayoutView="118" workbookViewId="0">
      <selection activeCell="A9" sqref="A9:AR40"/>
    </sheetView>
  </sheetViews>
  <sheetFormatPr defaultRowHeight="13.5"/>
  <cols>
    <col min="1" max="1" width="3.125" style="96" customWidth="1"/>
    <col min="2" max="38" width="2.375" style="96" customWidth="1"/>
    <col min="39" max="39" width="1.625" style="96" customWidth="1"/>
    <col min="40" max="40" width="1.625" style="96" hidden="1" customWidth="1"/>
    <col min="41" max="53" width="1.625" style="96" customWidth="1"/>
    <col min="54" max="16384" width="9" style="96"/>
  </cols>
  <sheetData>
    <row r="1" spans="1:38" s="102" customFormat="1">
      <c r="A1" s="102" t="s">
        <v>301</v>
      </c>
      <c r="AL1" s="336" t="s">
        <v>357</v>
      </c>
    </row>
    <row r="2" spans="1:38" s="340" customFormat="1">
      <c r="A2" s="492" t="s">
        <v>731</v>
      </c>
      <c r="B2" s="492"/>
      <c r="C2" s="492"/>
      <c r="D2" s="492"/>
      <c r="E2" s="492"/>
      <c r="F2" s="492"/>
    </row>
    <row r="3" spans="1:38" ht="4.5" customHeight="1">
      <c r="A3" s="8"/>
    </row>
    <row r="4" spans="1:38" ht="24.75">
      <c r="A4" s="97" t="s">
        <v>101</v>
      </c>
    </row>
    <row r="5" spans="1:38" ht="4.5" customHeight="1">
      <c r="A5" s="10"/>
    </row>
    <row r="6" spans="1:38" ht="33" customHeight="1">
      <c r="A6" s="537" t="s">
        <v>102</v>
      </c>
      <c r="B6" s="538"/>
      <c r="C6" s="538"/>
      <c r="D6" s="538"/>
      <c r="E6" s="538"/>
      <c r="F6" s="539" t="str">
        <f>IF(【様式1】申請書!AD13=0," ",【様式1】申請書!AD13)</f>
        <v xml:space="preserve"> </v>
      </c>
      <c r="G6" s="540"/>
      <c r="H6" s="540"/>
      <c r="I6" s="540"/>
      <c r="J6" s="540"/>
      <c r="K6" s="540"/>
      <c r="L6" s="540"/>
      <c r="M6" s="540"/>
      <c r="N6" s="540"/>
      <c r="O6" s="540"/>
      <c r="P6" s="540"/>
      <c r="Q6" s="540"/>
      <c r="R6" s="540"/>
      <c r="S6" s="537" t="s">
        <v>103</v>
      </c>
      <c r="T6" s="538"/>
      <c r="U6" s="538"/>
      <c r="V6" s="538"/>
      <c r="W6" s="541"/>
      <c r="X6" s="542" t="str">
        <f>IF(【様式1】申請書!AA24=0," ",【様式1】申請書!AA24)</f>
        <v xml:space="preserve"> </v>
      </c>
      <c r="Y6" s="543"/>
      <c r="Z6" s="543"/>
      <c r="AA6" s="543"/>
      <c r="AB6" s="543"/>
      <c r="AC6" s="543"/>
      <c r="AD6" s="543"/>
      <c r="AE6" s="12" t="s">
        <v>52</v>
      </c>
      <c r="AF6" s="543" t="str">
        <f>IF(【様式1】申請書!AA25=0," ",【様式1】申請書!AA25)</f>
        <v xml:space="preserve"> </v>
      </c>
      <c r="AG6" s="543"/>
      <c r="AH6" s="543"/>
      <c r="AI6" s="543"/>
      <c r="AJ6" s="543"/>
      <c r="AK6" s="543"/>
      <c r="AL6" s="544"/>
    </row>
    <row r="7" spans="1:38" ht="7.5" customHeight="1">
      <c r="A7" s="10"/>
    </row>
    <row r="8" spans="1:38" ht="33" customHeight="1">
      <c r="A8" s="536"/>
      <c r="B8" s="536"/>
      <c r="C8" s="536"/>
      <c r="D8" s="536" t="s">
        <v>115</v>
      </c>
      <c r="E8" s="536"/>
      <c r="F8" s="536"/>
      <c r="G8" s="536"/>
      <c r="H8" s="536"/>
      <c r="I8" s="536"/>
      <c r="J8" s="536"/>
      <c r="K8" s="536" t="s">
        <v>116</v>
      </c>
      <c r="L8" s="536"/>
      <c r="M8" s="536"/>
      <c r="N8" s="536"/>
      <c r="O8" s="536"/>
      <c r="P8" s="536"/>
      <c r="Q8" s="536"/>
      <c r="R8" s="536" t="s">
        <v>104</v>
      </c>
      <c r="S8" s="536"/>
      <c r="T8" s="536"/>
      <c r="U8" s="536"/>
      <c r="V8" s="536"/>
      <c r="W8" s="536"/>
      <c r="X8" s="536"/>
      <c r="Y8" s="536" t="s">
        <v>105</v>
      </c>
      <c r="Z8" s="536"/>
      <c r="AA8" s="536"/>
      <c r="AB8" s="536"/>
      <c r="AC8" s="536"/>
      <c r="AD8" s="536"/>
      <c r="AE8" s="536"/>
      <c r="AF8" s="536" t="s">
        <v>106</v>
      </c>
      <c r="AG8" s="536"/>
      <c r="AH8" s="536"/>
      <c r="AI8" s="536"/>
      <c r="AJ8" s="536"/>
      <c r="AK8" s="536"/>
      <c r="AL8" s="536"/>
    </row>
    <row r="9" spans="1:38" ht="30.75" customHeight="1">
      <c r="A9" s="500" t="s">
        <v>77</v>
      </c>
      <c r="B9" s="500"/>
      <c r="C9" s="500"/>
      <c r="D9" s="545"/>
      <c r="E9" s="545"/>
      <c r="F9" s="545"/>
      <c r="G9" s="545"/>
      <c r="H9" s="545"/>
      <c r="I9" s="545"/>
      <c r="J9" s="545"/>
      <c r="K9" s="545"/>
      <c r="L9" s="545"/>
      <c r="M9" s="545"/>
      <c r="N9" s="545"/>
      <c r="O9" s="545"/>
      <c r="P9" s="545"/>
      <c r="Q9" s="545"/>
      <c r="R9" s="545">
        <v>0</v>
      </c>
      <c r="S9" s="545"/>
      <c r="T9" s="545"/>
      <c r="U9" s="545"/>
      <c r="V9" s="545"/>
      <c r="W9" s="545"/>
      <c r="X9" s="545"/>
      <c r="Y9" s="545"/>
      <c r="Z9" s="545"/>
      <c r="AA9" s="545"/>
      <c r="AB9" s="545"/>
      <c r="AC9" s="545"/>
      <c r="AD9" s="545"/>
      <c r="AE9" s="545"/>
      <c r="AF9" s="501"/>
      <c r="AG9" s="501"/>
      <c r="AH9" s="501"/>
      <c r="AI9" s="501"/>
      <c r="AJ9" s="501"/>
      <c r="AK9" s="501"/>
      <c r="AL9" s="501"/>
    </row>
    <row r="10" spans="1:38" ht="30.75" customHeight="1">
      <c r="A10" s="500" t="s">
        <v>78</v>
      </c>
      <c r="B10" s="500"/>
      <c r="C10" s="500"/>
      <c r="D10" s="545"/>
      <c r="E10" s="545"/>
      <c r="F10" s="545"/>
      <c r="G10" s="545"/>
      <c r="H10" s="545"/>
      <c r="I10" s="545"/>
      <c r="J10" s="502"/>
      <c r="K10" s="502"/>
      <c r="L10" s="502"/>
      <c r="M10" s="502"/>
      <c r="N10" s="502"/>
      <c r="O10" s="502"/>
      <c r="P10" s="502"/>
      <c r="Q10" s="502"/>
      <c r="R10" s="502">
        <v>0</v>
      </c>
      <c r="S10" s="502"/>
      <c r="T10" s="502"/>
      <c r="U10" s="502"/>
      <c r="V10" s="502"/>
      <c r="W10" s="502"/>
      <c r="X10" s="502"/>
      <c r="Y10" s="502"/>
      <c r="Z10" s="502"/>
      <c r="AA10" s="502"/>
      <c r="AB10" s="502"/>
      <c r="AC10" s="502"/>
      <c r="AD10" s="502"/>
      <c r="AE10" s="502"/>
      <c r="AF10" s="501"/>
      <c r="AG10" s="501"/>
      <c r="AH10" s="501"/>
      <c r="AI10" s="501"/>
      <c r="AJ10" s="501"/>
      <c r="AK10" s="501"/>
      <c r="AL10" s="501"/>
    </row>
    <row r="11" spans="1:38" ht="30.75" customHeight="1">
      <c r="A11" s="500" t="s">
        <v>75</v>
      </c>
      <c r="B11" s="500"/>
      <c r="C11" s="500"/>
      <c r="D11" s="501"/>
      <c r="E11" s="501"/>
      <c r="F11" s="501"/>
      <c r="G11" s="501"/>
      <c r="H11" s="501"/>
      <c r="I11" s="501"/>
      <c r="J11" s="501"/>
      <c r="K11" s="501"/>
      <c r="L11" s="501"/>
      <c r="M11" s="501"/>
      <c r="N11" s="501"/>
      <c r="O11" s="501"/>
      <c r="P11" s="501"/>
      <c r="Q11" s="501"/>
      <c r="R11" s="501">
        <f>SUM(R9:X10)</f>
        <v>0</v>
      </c>
      <c r="S11" s="501"/>
      <c r="T11" s="501"/>
      <c r="U11" s="501"/>
      <c r="V11" s="501"/>
      <c r="W11" s="501"/>
      <c r="X11" s="501"/>
      <c r="Y11" s="501"/>
      <c r="Z11" s="501"/>
      <c r="AA11" s="501"/>
      <c r="AB11" s="501"/>
      <c r="AC11" s="501"/>
      <c r="AD11" s="501"/>
      <c r="AE11" s="501"/>
      <c r="AF11" s="501"/>
      <c r="AG11" s="501"/>
      <c r="AH11" s="501"/>
      <c r="AI11" s="501"/>
      <c r="AJ11" s="501"/>
      <c r="AK11" s="501"/>
      <c r="AL11" s="501"/>
    </row>
    <row r="12" spans="1:38">
      <c r="A12" s="10"/>
      <c r="Y12" s="533"/>
      <c r="Z12" s="533"/>
      <c r="AA12" s="533"/>
      <c r="AB12" s="533"/>
      <c r="AC12" s="533"/>
      <c r="AD12" s="533"/>
      <c r="AE12" s="533"/>
      <c r="AF12" s="533"/>
      <c r="AG12" s="533"/>
      <c r="AH12" s="533"/>
      <c r="AI12" s="533"/>
      <c r="AJ12" s="533"/>
      <c r="AK12" s="533"/>
      <c r="AL12" s="533"/>
    </row>
    <row r="13" spans="1:38" ht="21">
      <c r="A13" s="98" t="s">
        <v>220</v>
      </c>
    </row>
    <row r="14" spans="1:38">
      <c r="A14" s="11" t="s">
        <v>108</v>
      </c>
    </row>
    <row r="15" spans="1:38">
      <c r="A15" s="11" t="s">
        <v>169</v>
      </c>
    </row>
    <row r="16" spans="1:38">
      <c r="A16" s="11" t="s">
        <v>168</v>
      </c>
    </row>
    <row r="17" spans="1:40" ht="6" customHeight="1">
      <c r="A17" s="10"/>
    </row>
    <row r="18" spans="1:40" ht="15.95" customHeight="1">
      <c r="A18" s="368" t="s">
        <v>109</v>
      </c>
      <c r="B18" s="535" t="s">
        <v>166</v>
      </c>
      <c r="C18" s="535"/>
      <c r="D18" s="535"/>
      <c r="E18" s="535"/>
      <c r="F18" s="535" t="s">
        <v>111</v>
      </c>
      <c r="G18" s="535"/>
      <c r="H18" s="535"/>
      <c r="I18" s="535"/>
      <c r="J18" s="535"/>
      <c r="K18" s="535"/>
      <c r="L18" s="535"/>
      <c r="M18" s="535"/>
      <c r="N18" s="535"/>
      <c r="O18" s="535"/>
      <c r="P18" s="500" t="s">
        <v>112</v>
      </c>
      <c r="Q18" s="500"/>
      <c r="R18" s="500"/>
      <c r="S18" s="535" t="s">
        <v>165</v>
      </c>
      <c r="T18" s="500"/>
      <c r="U18" s="500"/>
      <c r="V18" s="500"/>
      <c r="W18" s="500"/>
      <c r="X18" s="500"/>
      <c r="Y18" s="500"/>
      <c r="Z18" s="500"/>
      <c r="AA18" s="508" t="s">
        <v>443</v>
      </c>
      <c r="AB18" s="509"/>
      <c r="AC18" s="509"/>
      <c r="AD18" s="509"/>
      <c r="AE18" s="509"/>
      <c r="AF18" s="510"/>
      <c r="AG18" s="508" t="s">
        <v>114</v>
      </c>
      <c r="AH18" s="509"/>
      <c r="AI18" s="509"/>
      <c r="AJ18" s="509"/>
      <c r="AK18" s="509"/>
      <c r="AL18" s="510"/>
    </row>
    <row r="19" spans="1:40" ht="10.5" customHeight="1">
      <c r="A19" s="547">
        <v>1</v>
      </c>
      <c r="B19" s="608"/>
      <c r="C19" s="608"/>
      <c r="D19" s="608"/>
      <c r="E19" s="608"/>
      <c r="F19" s="545"/>
      <c r="G19" s="545"/>
      <c r="H19" s="545"/>
      <c r="I19" s="545"/>
      <c r="J19" s="545"/>
      <c r="K19" s="545"/>
      <c r="L19" s="545"/>
      <c r="M19" s="545"/>
      <c r="N19" s="545"/>
      <c r="O19" s="545"/>
      <c r="P19" s="545"/>
      <c r="Q19" s="545"/>
      <c r="R19" s="545"/>
      <c r="S19" s="545"/>
      <c r="T19" s="545"/>
      <c r="U19" s="545"/>
      <c r="V19" s="545"/>
      <c r="W19" s="545"/>
      <c r="X19" s="545"/>
      <c r="Y19" s="545"/>
      <c r="Z19" s="545"/>
      <c r="AA19" s="584"/>
      <c r="AB19" s="549"/>
      <c r="AC19" s="549"/>
      <c r="AD19" s="549"/>
      <c r="AE19" s="549"/>
      <c r="AF19" s="550"/>
      <c r="AG19" s="584"/>
      <c r="AH19" s="549"/>
      <c r="AI19" s="549"/>
      <c r="AJ19" s="549"/>
      <c r="AK19" s="549"/>
      <c r="AL19" s="550"/>
      <c r="AN19" s="96" t="s">
        <v>167</v>
      </c>
    </row>
    <row r="20" spans="1:40" ht="10.5" customHeight="1">
      <c r="A20" s="547"/>
      <c r="B20" s="608"/>
      <c r="C20" s="608"/>
      <c r="D20" s="608"/>
      <c r="E20" s="608"/>
      <c r="F20" s="545"/>
      <c r="G20" s="545"/>
      <c r="H20" s="545"/>
      <c r="I20" s="545"/>
      <c r="J20" s="545"/>
      <c r="K20" s="545"/>
      <c r="L20" s="545"/>
      <c r="M20" s="545"/>
      <c r="N20" s="545"/>
      <c r="O20" s="545"/>
      <c r="P20" s="545"/>
      <c r="Q20" s="545"/>
      <c r="R20" s="545"/>
      <c r="S20" s="545"/>
      <c r="T20" s="545"/>
      <c r="U20" s="545"/>
      <c r="V20" s="545"/>
      <c r="W20" s="545"/>
      <c r="X20" s="545"/>
      <c r="Y20" s="545"/>
      <c r="Z20" s="545"/>
      <c r="AA20" s="585"/>
      <c r="AB20" s="551"/>
      <c r="AC20" s="551"/>
      <c r="AD20" s="551"/>
      <c r="AE20" s="551"/>
      <c r="AF20" s="552"/>
      <c r="AG20" s="585"/>
      <c r="AH20" s="551"/>
      <c r="AI20" s="551"/>
      <c r="AJ20" s="551"/>
      <c r="AK20" s="551"/>
      <c r="AL20" s="552"/>
      <c r="AN20" s="96" t="s">
        <v>170</v>
      </c>
    </row>
    <row r="21" spans="1:40" ht="10.5" customHeight="1">
      <c r="A21" s="547"/>
      <c r="B21" s="608"/>
      <c r="C21" s="608"/>
      <c r="D21" s="608"/>
      <c r="E21" s="608"/>
      <c r="F21" s="545"/>
      <c r="G21" s="545"/>
      <c r="H21" s="545"/>
      <c r="I21" s="545"/>
      <c r="J21" s="545"/>
      <c r="K21" s="545"/>
      <c r="L21" s="545"/>
      <c r="M21" s="545"/>
      <c r="N21" s="545"/>
      <c r="O21" s="545"/>
      <c r="P21" s="545"/>
      <c r="Q21" s="545"/>
      <c r="R21" s="545"/>
      <c r="S21" s="545"/>
      <c r="T21" s="545"/>
      <c r="U21" s="545"/>
      <c r="V21" s="545"/>
      <c r="W21" s="545"/>
      <c r="X21" s="545"/>
      <c r="Y21" s="545"/>
      <c r="Z21" s="545"/>
      <c r="AA21" s="586"/>
      <c r="AB21" s="553"/>
      <c r="AC21" s="553"/>
      <c r="AD21" s="553"/>
      <c r="AE21" s="553"/>
      <c r="AF21" s="554"/>
      <c r="AG21" s="586"/>
      <c r="AH21" s="553"/>
      <c r="AI21" s="553"/>
      <c r="AJ21" s="553"/>
      <c r="AK21" s="553"/>
      <c r="AL21" s="554"/>
      <c r="AN21" s="96" t="s">
        <v>171</v>
      </c>
    </row>
    <row r="22" spans="1:40" ht="10.5" customHeight="1">
      <c r="A22" s="547">
        <v>2</v>
      </c>
      <c r="B22" s="608"/>
      <c r="C22" s="608"/>
      <c r="D22" s="608"/>
      <c r="E22" s="608"/>
      <c r="F22" s="545"/>
      <c r="G22" s="545"/>
      <c r="H22" s="545"/>
      <c r="I22" s="545"/>
      <c r="J22" s="545"/>
      <c r="K22" s="545"/>
      <c r="L22" s="545"/>
      <c r="M22" s="545"/>
      <c r="N22" s="545"/>
      <c r="O22" s="545"/>
      <c r="P22" s="545"/>
      <c r="Q22" s="545"/>
      <c r="R22" s="545"/>
      <c r="S22" s="545"/>
      <c r="T22" s="545"/>
      <c r="U22" s="545"/>
      <c r="V22" s="545"/>
      <c r="W22" s="545"/>
      <c r="X22" s="545"/>
      <c r="Y22" s="545"/>
      <c r="Z22" s="545"/>
      <c r="AA22" s="584"/>
      <c r="AB22" s="549"/>
      <c r="AC22" s="549"/>
      <c r="AD22" s="549"/>
      <c r="AE22" s="549"/>
      <c r="AF22" s="550"/>
      <c r="AG22" s="584"/>
      <c r="AH22" s="549"/>
      <c r="AI22" s="549"/>
      <c r="AJ22" s="549"/>
      <c r="AK22" s="549"/>
      <c r="AL22" s="550"/>
    </row>
    <row r="23" spans="1:40" ht="10.5" customHeight="1">
      <c r="A23" s="547"/>
      <c r="B23" s="608"/>
      <c r="C23" s="608"/>
      <c r="D23" s="608"/>
      <c r="E23" s="608"/>
      <c r="F23" s="545"/>
      <c r="G23" s="545"/>
      <c r="H23" s="545"/>
      <c r="I23" s="545"/>
      <c r="J23" s="545"/>
      <c r="K23" s="545"/>
      <c r="L23" s="545"/>
      <c r="M23" s="545"/>
      <c r="N23" s="545"/>
      <c r="O23" s="545"/>
      <c r="P23" s="545"/>
      <c r="Q23" s="545"/>
      <c r="R23" s="545"/>
      <c r="S23" s="545"/>
      <c r="T23" s="545"/>
      <c r="U23" s="545"/>
      <c r="V23" s="545"/>
      <c r="W23" s="545"/>
      <c r="X23" s="545"/>
      <c r="Y23" s="545"/>
      <c r="Z23" s="545"/>
      <c r="AA23" s="585"/>
      <c r="AB23" s="551"/>
      <c r="AC23" s="551"/>
      <c r="AD23" s="551"/>
      <c r="AE23" s="551"/>
      <c r="AF23" s="552"/>
      <c r="AG23" s="585"/>
      <c r="AH23" s="551"/>
      <c r="AI23" s="551"/>
      <c r="AJ23" s="551"/>
      <c r="AK23" s="551"/>
      <c r="AL23" s="552"/>
      <c r="AN23" s="96" t="s">
        <v>295</v>
      </c>
    </row>
    <row r="24" spans="1:40" ht="10.5" customHeight="1">
      <c r="A24" s="547"/>
      <c r="B24" s="608"/>
      <c r="C24" s="608"/>
      <c r="D24" s="608"/>
      <c r="E24" s="608"/>
      <c r="F24" s="545"/>
      <c r="G24" s="545"/>
      <c r="H24" s="545"/>
      <c r="I24" s="545"/>
      <c r="J24" s="545"/>
      <c r="K24" s="545"/>
      <c r="L24" s="545"/>
      <c r="M24" s="545"/>
      <c r="N24" s="545"/>
      <c r="O24" s="545"/>
      <c r="P24" s="545"/>
      <c r="Q24" s="545"/>
      <c r="R24" s="545"/>
      <c r="S24" s="545"/>
      <c r="T24" s="545"/>
      <c r="U24" s="545"/>
      <c r="V24" s="545"/>
      <c r="W24" s="545"/>
      <c r="X24" s="545"/>
      <c r="Y24" s="545"/>
      <c r="Z24" s="545"/>
      <c r="AA24" s="586"/>
      <c r="AB24" s="553"/>
      <c r="AC24" s="553"/>
      <c r="AD24" s="553"/>
      <c r="AE24" s="553"/>
      <c r="AF24" s="554"/>
      <c r="AG24" s="586"/>
      <c r="AH24" s="553"/>
      <c r="AI24" s="553"/>
      <c r="AJ24" s="553"/>
      <c r="AK24" s="553"/>
      <c r="AL24" s="554"/>
      <c r="AN24" s="96" t="s">
        <v>297</v>
      </c>
    </row>
    <row r="25" spans="1:40" ht="10.5" customHeight="1">
      <c r="A25" s="547">
        <v>3</v>
      </c>
      <c r="B25" s="608"/>
      <c r="C25" s="608"/>
      <c r="D25" s="608"/>
      <c r="E25" s="608"/>
      <c r="F25" s="545"/>
      <c r="G25" s="545"/>
      <c r="H25" s="545"/>
      <c r="I25" s="545"/>
      <c r="J25" s="545"/>
      <c r="K25" s="545"/>
      <c r="L25" s="545"/>
      <c r="M25" s="545"/>
      <c r="N25" s="545"/>
      <c r="O25" s="545"/>
      <c r="P25" s="545"/>
      <c r="Q25" s="545"/>
      <c r="R25" s="545"/>
      <c r="S25" s="545"/>
      <c r="T25" s="545"/>
      <c r="U25" s="545"/>
      <c r="V25" s="545"/>
      <c r="W25" s="545"/>
      <c r="X25" s="545"/>
      <c r="Y25" s="545"/>
      <c r="Z25" s="545"/>
      <c r="AA25" s="584"/>
      <c r="AB25" s="549"/>
      <c r="AC25" s="549"/>
      <c r="AD25" s="549"/>
      <c r="AE25" s="549"/>
      <c r="AF25" s="550"/>
      <c r="AG25" s="584"/>
      <c r="AH25" s="549"/>
      <c r="AI25" s="549"/>
      <c r="AJ25" s="549"/>
      <c r="AK25" s="549"/>
      <c r="AL25" s="550"/>
      <c r="AN25" s="96" t="s">
        <v>296</v>
      </c>
    </row>
    <row r="26" spans="1:40" ht="10.5" customHeight="1">
      <c r="A26" s="547"/>
      <c r="B26" s="608"/>
      <c r="C26" s="608"/>
      <c r="D26" s="608"/>
      <c r="E26" s="608"/>
      <c r="F26" s="545"/>
      <c r="G26" s="545"/>
      <c r="H26" s="545"/>
      <c r="I26" s="545"/>
      <c r="J26" s="545"/>
      <c r="K26" s="545"/>
      <c r="L26" s="545"/>
      <c r="M26" s="545"/>
      <c r="N26" s="545"/>
      <c r="O26" s="545"/>
      <c r="P26" s="545"/>
      <c r="Q26" s="545"/>
      <c r="R26" s="545"/>
      <c r="S26" s="545"/>
      <c r="T26" s="545"/>
      <c r="U26" s="545"/>
      <c r="V26" s="545"/>
      <c r="W26" s="545"/>
      <c r="X26" s="545"/>
      <c r="Y26" s="545"/>
      <c r="Z26" s="545"/>
      <c r="AA26" s="585"/>
      <c r="AB26" s="551"/>
      <c r="AC26" s="551"/>
      <c r="AD26" s="551"/>
      <c r="AE26" s="551"/>
      <c r="AF26" s="552"/>
      <c r="AG26" s="585"/>
      <c r="AH26" s="551"/>
      <c r="AI26" s="551"/>
      <c r="AJ26" s="551"/>
      <c r="AK26" s="551"/>
      <c r="AL26" s="552"/>
      <c r="AN26" s="96" t="s">
        <v>298</v>
      </c>
    </row>
    <row r="27" spans="1:40" ht="10.5" customHeight="1">
      <c r="A27" s="547"/>
      <c r="B27" s="608"/>
      <c r="C27" s="608"/>
      <c r="D27" s="608"/>
      <c r="E27" s="608"/>
      <c r="F27" s="545"/>
      <c r="G27" s="545"/>
      <c r="H27" s="545"/>
      <c r="I27" s="545"/>
      <c r="J27" s="545"/>
      <c r="K27" s="545"/>
      <c r="L27" s="545"/>
      <c r="M27" s="545"/>
      <c r="N27" s="545"/>
      <c r="O27" s="545"/>
      <c r="P27" s="545"/>
      <c r="Q27" s="545"/>
      <c r="R27" s="545"/>
      <c r="S27" s="545"/>
      <c r="T27" s="545"/>
      <c r="U27" s="545"/>
      <c r="V27" s="545"/>
      <c r="W27" s="545"/>
      <c r="X27" s="545"/>
      <c r="Y27" s="545"/>
      <c r="Z27" s="545"/>
      <c r="AA27" s="586"/>
      <c r="AB27" s="553"/>
      <c r="AC27" s="553"/>
      <c r="AD27" s="553"/>
      <c r="AE27" s="553"/>
      <c r="AF27" s="554"/>
      <c r="AG27" s="586"/>
      <c r="AH27" s="553"/>
      <c r="AI27" s="553"/>
      <c r="AJ27" s="553"/>
      <c r="AK27" s="553"/>
      <c r="AL27" s="554"/>
      <c r="AN27" s="96" t="s">
        <v>299</v>
      </c>
    </row>
    <row r="28" spans="1:40" ht="10.5" customHeight="1">
      <c r="A28" s="547">
        <v>4</v>
      </c>
      <c r="B28" s="608"/>
      <c r="C28" s="608"/>
      <c r="D28" s="608"/>
      <c r="E28" s="608"/>
      <c r="F28" s="545"/>
      <c r="G28" s="545"/>
      <c r="H28" s="545"/>
      <c r="I28" s="545"/>
      <c r="J28" s="545"/>
      <c r="K28" s="545"/>
      <c r="L28" s="545"/>
      <c r="M28" s="545"/>
      <c r="N28" s="545"/>
      <c r="O28" s="545"/>
      <c r="P28" s="545"/>
      <c r="Q28" s="545"/>
      <c r="R28" s="545"/>
      <c r="S28" s="545"/>
      <c r="T28" s="545"/>
      <c r="U28" s="545"/>
      <c r="V28" s="545"/>
      <c r="W28" s="545"/>
      <c r="X28" s="545"/>
      <c r="Y28" s="545"/>
      <c r="Z28" s="545"/>
      <c r="AA28" s="584"/>
      <c r="AB28" s="549"/>
      <c r="AC28" s="549"/>
      <c r="AD28" s="549"/>
      <c r="AE28" s="549"/>
      <c r="AF28" s="550"/>
      <c r="AG28" s="584"/>
      <c r="AH28" s="549"/>
      <c r="AI28" s="549"/>
      <c r="AJ28" s="549"/>
      <c r="AK28" s="549"/>
      <c r="AL28" s="550"/>
      <c r="AN28" s="96" t="s">
        <v>300</v>
      </c>
    </row>
    <row r="29" spans="1:40" ht="10.5" customHeight="1">
      <c r="A29" s="547"/>
      <c r="B29" s="608"/>
      <c r="C29" s="608"/>
      <c r="D29" s="608"/>
      <c r="E29" s="608"/>
      <c r="F29" s="545"/>
      <c r="G29" s="545"/>
      <c r="H29" s="545"/>
      <c r="I29" s="545"/>
      <c r="J29" s="545"/>
      <c r="K29" s="545"/>
      <c r="L29" s="545"/>
      <c r="M29" s="545"/>
      <c r="N29" s="545"/>
      <c r="O29" s="545"/>
      <c r="P29" s="545"/>
      <c r="Q29" s="545"/>
      <c r="R29" s="545"/>
      <c r="S29" s="545"/>
      <c r="T29" s="545"/>
      <c r="U29" s="545"/>
      <c r="V29" s="545"/>
      <c r="W29" s="545"/>
      <c r="X29" s="545"/>
      <c r="Y29" s="545"/>
      <c r="Z29" s="545"/>
      <c r="AA29" s="585"/>
      <c r="AB29" s="551"/>
      <c r="AC29" s="551"/>
      <c r="AD29" s="551"/>
      <c r="AE29" s="551"/>
      <c r="AF29" s="552"/>
      <c r="AG29" s="585"/>
      <c r="AH29" s="551"/>
      <c r="AI29" s="551"/>
      <c r="AJ29" s="551"/>
      <c r="AK29" s="551"/>
      <c r="AL29" s="552"/>
    </row>
    <row r="30" spans="1:40" ht="10.5" customHeight="1">
      <c r="A30" s="547"/>
      <c r="B30" s="608"/>
      <c r="C30" s="608"/>
      <c r="D30" s="608"/>
      <c r="E30" s="608"/>
      <c r="F30" s="545"/>
      <c r="G30" s="545"/>
      <c r="H30" s="545"/>
      <c r="I30" s="545"/>
      <c r="J30" s="545"/>
      <c r="K30" s="545"/>
      <c r="L30" s="545"/>
      <c r="M30" s="545"/>
      <c r="N30" s="545"/>
      <c r="O30" s="545"/>
      <c r="P30" s="545"/>
      <c r="Q30" s="545"/>
      <c r="R30" s="545"/>
      <c r="S30" s="545"/>
      <c r="T30" s="545"/>
      <c r="U30" s="545"/>
      <c r="V30" s="545"/>
      <c r="W30" s="545"/>
      <c r="X30" s="545"/>
      <c r="Y30" s="545"/>
      <c r="Z30" s="545"/>
      <c r="AA30" s="586"/>
      <c r="AB30" s="553"/>
      <c r="AC30" s="553"/>
      <c r="AD30" s="553"/>
      <c r="AE30" s="553"/>
      <c r="AF30" s="554"/>
      <c r="AG30" s="586"/>
      <c r="AH30" s="553"/>
      <c r="AI30" s="553"/>
      <c r="AJ30" s="553"/>
      <c r="AK30" s="553"/>
      <c r="AL30" s="554"/>
    </row>
    <row r="31" spans="1:40" ht="10.5" customHeight="1">
      <c r="A31" s="547">
        <v>5</v>
      </c>
      <c r="B31" s="608"/>
      <c r="C31" s="608"/>
      <c r="D31" s="608"/>
      <c r="E31" s="608"/>
      <c r="F31" s="545"/>
      <c r="G31" s="545"/>
      <c r="H31" s="545"/>
      <c r="I31" s="545"/>
      <c r="J31" s="545"/>
      <c r="K31" s="545"/>
      <c r="L31" s="545"/>
      <c r="M31" s="545"/>
      <c r="N31" s="545"/>
      <c r="O31" s="545"/>
      <c r="P31" s="545"/>
      <c r="Q31" s="545"/>
      <c r="R31" s="545"/>
      <c r="S31" s="545"/>
      <c r="T31" s="545"/>
      <c r="U31" s="545"/>
      <c r="V31" s="545"/>
      <c r="W31" s="545"/>
      <c r="X31" s="545"/>
      <c r="Y31" s="545"/>
      <c r="Z31" s="545"/>
      <c r="AA31" s="584"/>
      <c r="AB31" s="549"/>
      <c r="AC31" s="549"/>
      <c r="AD31" s="549"/>
      <c r="AE31" s="549"/>
      <c r="AF31" s="550"/>
      <c r="AG31" s="584"/>
      <c r="AH31" s="549"/>
      <c r="AI31" s="549"/>
      <c r="AJ31" s="549"/>
      <c r="AK31" s="549"/>
      <c r="AL31" s="550"/>
    </row>
    <row r="32" spans="1:40" ht="10.5" customHeight="1">
      <c r="A32" s="547"/>
      <c r="B32" s="608"/>
      <c r="C32" s="608"/>
      <c r="D32" s="608"/>
      <c r="E32" s="608"/>
      <c r="F32" s="545"/>
      <c r="G32" s="545"/>
      <c r="H32" s="545"/>
      <c r="I32" s="545"/>
      <c r="J32" s="545"/>
      <c r="K32" s="545"/>
      <c r="L32" s="545"/>
      <c r="M32" s="545"/>
      <c r="N32" s="545"/>
      <c r="O32" s="545"/>
      <c r="P32" s="545"/>
      <c r="Q32" s="545"/>
      <c r="R32" s="545"/>
      <c r="S32" s="545"/>
      <c r="T32" s="545"/>
      <c r="U32" s="545"/>
      <c r="V32" s="545"/>
      <c r="W32" s="545"/>
      <c r="X32" s="545"/>
      <c r="Y32" s="545"/>
      <c r="Z32" s="545"/>
      <c r="AA32" s="585"/>
      <c r="AB32" s="551"/>
      <c r="AC32" s="551"/>
      <c r="AD32" s="551"/>
      <c r="AE32" s="551"/>
      <c r="AF32" s="552"/>
      <c r="AG32" s="585"/>
      <c r="AH32" s="551"/>
      <c r="AI32" s="551"/>
      <c r="AJ32" s="551"/>
      <c r="AK32" s="551"/>
      <c r="AL32" s="552"/>
    </row>
    <row r="33" spans="1:38" ht="10.5" customHeight="1">
      <c r="A33" s="547"/>
      <c r="B33" s="608"/>
      <c r="C33" s="608"/>
      <c r="D33" s="608"/>
      <c r="E33" s="608"/>
      <c r="F33" s="545"/>
      <c r="G33" s="545"/>
      <c r="H33" s="545"/>
      <c r="I33" s="545"/>
      <c r="J33" s="545"/>
      <c r="K33" s="545"/>
      <c r="L33" s="545"/>
      <c r="M33" s="545"/>
      <c r="N33" s="545"/>
      <c r="O33" s="545"/>
      <c r="P33" s="545"/>
      <c r="Q33" s="545"/>
      <c r="R33" s="545"/>
      <c r="S33" s="545"/>
      <c r="T33" s="545"/>
      <c r="U33" s="545"/>
      <c r="V33" s="545"/>
      <c r="W33" s="545"/>
      <c r="X33" s="545"/>
      <c r="Y33" s="545"/>
      <c r="Z33" s="545"/>
      <c r="AA33" s="586"/>
      <c r="AB33" s="553"/>
      <c r="AC33" s="553"/>
      <c r="AD33" s="553"/>
      <c r="AE33" s="553"/>
      <c r="AF33" s="554"/>
      <c r="AG33" s="586"/>
      <c r="AH33" s="553"/>
      <c r="AI33" s="553"/>
      <c r="AJ33" s="553"/>
      <c r="AK33" s="553"/>
      <c r="AL33" s="554"/>
    </row>
    <row r="34" spans="1:38" ht="10.5" customHeight="1">
      <c r="A34" s="547">
        <v>6</v>
      </c>
      <c r="B34" s="608"/>
      <c r="C34" s="608"/>
      <c r="D34" s="608"/>
      <c r="E34" s="608"/>
      <c r="F34" s="545"/>
      <c r="G34" s="545"/>
      <c r="H34" s="545"/>
      <c r="I34" s="545"/>
      <c r="J34" s="545"/>
      <c r="K34" s="545"/>
      <c r="L34" s="545"/>
      <c r="M34" s="545"/>
      <c r="N34" s="545"/>
      <c r="O34" s="545"/>
      <c r="P34" s="545"/>
      <c r="Q34" s="545"/>
      <c r="R34" s="545"/>
      <c r="S34" s="545"/>
      <c r="T34" s="545"/>
      <c r="U34" s="545"/>
      <c r="V34" s="545"/>
      <c r="W34" s="545"/>
      <c r="X34" s="545"/>
      <c r="Y34" s="545"/>
      <c r="Z34" s="545"/>
      <c r="AA34" s="584"/>
      <c r="AB34" s="549"/>
      <c r="AC34" s="549"/>
      <c r="AD34" s="549"/>
      <c r="AE34" s="549"/>
      <c r="AF34" s="550"/>
      <c r="AG34" s="584"/>
      <c r="AH34" s="549"/>
      <c r="AI34" s="549"/>
      <c r="AJ34" s="549"/>
      <c r="AK34" s="549"/>
      <c r="AL34" s="550"/>
    </row>
    <row r="35" spans="1:38" ht="10.5" customHeight="1">
      <c r="A35" s="547"/>
      <c r="B35" s="608"/>
      <c r="C35" s="608"/>
      <c r="D35" s="608"/>
      <c r="E35" s="608"/>
      <c r="F35" s="545"/>
      <c r="G35" s="545"/>
      <c r="H35" s="545"/>
      <c r="I35" s="545"/>
      <c r="J35" s="545"/>
      <c r="K35" s="545"/>
      <c r="L35" s="545"/>
      <c r="M35" s="545"/>
      <c r="N35" s="545"/>
      <c r="O35" s="545"/>
      <c r="P35" s="545"/>
      <c r="Q35" s="545"/>
      <c r="R35" s="545"/>
      <c r="S35" s="545"/>
      <c r="T35" s="545"/>
      <c r="U35" s="545"/>
      <c r="V35" s="545"/>
      <c r="W35" s="545"/>
      <c r="X35" s="545"/>
      <c r="Y35" s="545"/>
      <c r="Z35" s="545"/>
      <c r="AA35" s="585"/>
      <c r="AB35" s="551"/>
      <c r="AC35" s="551"/>
      <c r="AD35" s="551"/>
      <c r="AE35" s="551"/>
      <c r="AF35" s="552"/>
      <c r="AG35" s="585"/>
      <c r="AH35" s="551"/>
      <c r="AI35" s="551"/>
      <c r="AJ35" s="551"/>
      <c r="AK35" s="551"/>
      <c r="AL35" s="552"/>
    </row>
    <row r="36" spans="1:38" ht="10.5" customHeight="1">
      <c r="A36" s="547"/>
      <c r="B36" s="608"/>
      <c r="C36" s="608"/>
      <c r="D36" s="608"/>
      <c r="E36" s="608"/>
      <c r="F36" s="545"/>
      <c r="G36" s="545"/>
      <c r="H36" s="545"/>
      <c r="I36" s="545"/>
      <c r="J36" s="545"/>
      <c r="K36" s="545"/>
      <c r="L36" s="545"/>
      <c r="M36" s="545"/>
      <c r="N36" s="545"/>
      <c r="O36" s="545"/>
      <c r="P36" s="545"/>
      <c r="Q36" s="545"/>
      <c r="R36" s="545"/>
      <c r="S36" s="545"/>
      <c r="T36" s="545"/>
      <c r="U36" s="545"/>
      <c r="V36" s="545"/>
      <c r="W36" s="545"/>
      <c r="X36" s="545"/>
      <c r="Y36" s="545"/>
      <c r="Z36" s="545"/>
      <c r="AA36" s="586"/>
      <c r="AB36" s="553"/>
      <c r="AC36" s="553"/>
      <c r="AD36" s="553"/>
      <c r="AE36" s="553"/>
      <c r="AF36" s="554"/>
      <c r="AG36" s="586"/>
      <c r="AH36" s="553"/>
      <c r="AI36" s="553"/>
      <c r="AJ36" s="553"/>
      <c r="AK36" s="553"/>
      <c r="AL36" s="554"/>
    </row>
    <row r="37" spans="1:38" ht="10.5" customHeight="1">
      <c r="A37" s="547">
        <v>7</v>
      </c>
      <c r="B37" s="608"/>
      <c r="C37" s="608"/>
      <c r="D37" s="608"/>
      <c r="E37" s="608"/>
      <c r="F37" s="545"/>
      <c r="G37" s="545"/>
      <c r="H37" s="545"/>
      <c r="I37" s="545"/>
      <c r="J37" s="545"/>
      <c r="K37" s="545"/>
      <c r="L37" s="545"/>
      <c r="M37" s="545"/>
      <c r="N37" s="545"/>
      <c r="O37" s="545"/>
      <c r="P37" s="545"/>
      <c r="Q37" s="545"/>
      <c r="R37" s="545"/>
      <c r="S37" s="545"/>
      <c r="T37" s="545"/>
      <c r="U37" s="545"/>
      <c r="V37" s="545"/>
      <c r="W37" s="545"/>
      <c r="X37" s="545"/>
      <c r="Y37" s="545"/>
      <c r="Z37" s="545"/>
      <c r="AA37" s="584"/>
      <c r="AB37" s="549"/>
      <c r="AC37" s="549"/>
      <c r="AD37" s="549"/>
      <c r="AE37" s="549"/>
      <c r="AF37" s="550"/>
      <c r="AG37" s="584"/>
      <c r="AH37" s="549"/>
      <c r="AI37" s="549"/>
      <c r="AJ37" s="549"/>
      <c r="AK37" s="549"/>
      <c r="AL37" s="550"/>
    </row>
    <row r="38" spans="1:38" ht="10.5" customHeight="1">
      <c r="A38" s="547"/>
      <c r="B38" s="608"/>
      <c r="C38" s="608"/>
      <c r="D38" s="608"/>
      <c r="E38" s="608"/>
      <c r="F38" s="545"/>
      <c r="G38" s="545"/>
      <c r="H38" s="545"/>
      <c r="I38" s="545"/>
      <c r="J38" s="545"/>
      <c r="K38" s="545"/>
      <c r="L38" s="545"/>
      <c r="M38" s="545"/>
      <c r="N38" s="545"/>
      <c r="O38" s="545"/>
      <c r="P38" s="545"/>
      <c r="Q38" s="545"/>
      <c r="R38" s="545"/>
      <c r="S38" s="545"/>
      <c r="T38" s="545"/>
      <c r="U38" s="545"/>
      <c r="V38" s="545"/>
      <c r="W38" s="545"/>
      <c r="X38" s="545"/>
      <c r="Y38" s="545"/>
      <c r="Z38" s="545"/>
      <c r="AA38" s="585"/>
      <c r="AB38" s="551"/>
      <c r="AC38" s="551"/>
      <c r="AD38" s="551"/>
      <c r="AE38" s="551"/>
      <c r="AF38" s="552"/>
      <c r="AG38" s="585"/>
      <c r="AH38" s="551"/>
      <c r="AI38" s="551"/>
      <c r="AJ38" s="551"/>
      <c r="AK38" s="551"/>
      <c r="AL38" s="552"/>
    </row>
    <row r="39" spans="1:38" ht="10.5" customHeight="1">
      <c r="A39" s="547"/>
      <c r="B39" s="608"/>
      <c r="C39" s="608"/>
      <c r="D39" s="608"/>
      <c r="E39" s="608"/>
      <c r="F39" s="545"/>
      <c r="G39" s="545"/>
      <c r="H39" s="545"/>
      <c r="I39" s="545"/>
      <c r="J39" s="545"/>
      <c r="K39" s="545"/>
      <c r="L39" s="545"/>
      <c r="M39" s="545"/>
      <c r="N39" s="545"/>
      <c r="O39" s="545"/>
      <c r="P39" s="545"/>
      <c r="Q39" s="545"/>
      <c r="R39" s="545"/>
      <c r="S39" s="545"/>
      <c r="T39" s="545"/>
      <c r="U39" s="545"/>
      <c r="V39" s="545"/>
      <c r="W39" s="545"/>
      <c r="X39" s="545"/>
      <c r="Y39" s="545"/>
      <c r="Z39" s="545"/>
      <c r="AA39" s="586"/>
      <c r="AB39" s="553"/>
      <c r="AC39" s="553"/>
      <c r="AD39" s="553"/>
      <c r="AE39" s="553"/>
      <c r="AF39" s="554"/>
      <c r="AG39" s="586"/>
      <c r="AH39" s="553"/>
      <c r="AI39" s="553"/>
      <c r="AJ39" s="553"/>
      <c r="AK39" s="553"/>
      <c r="AL39" s="554"/>
    </row>
    <row r="40" spans="1:38" ht="10.5" customHeight="1">
      <c r="A40" s="547">
        <v>8</v>
      </c>
      <c r="B40" s="608"/>
      <c r="C40" s="608"/>
      <c r="D40" s="608"/>
      <c r="E40" s="608"/>
      <c r="F40" s="545"/>
      <c r="G40" s="545"/>
      <c r="H40" s="545"/>
      <c r="I40" s="545"/>
      <c r="J40" s="545"/>
      <c r="K40" s="545"/>
      <c r="L40" s="545"/>
      <c r="M40" s="545"/>
      <c r="N40" s="545"/>
      <c r="O40" s="545"/>
      <c r="P40" s="545"/>
      <c r="Q40" s="545"/>
      <c r="R40" s="545"/>
      <c r="S40" s="545"/>
      <c r="T40" s="545"/>
      <c r="U40" s="545"/>
      <c r="V40" s="545"/>
      <c r="W40" s="545"/>
      <c r="X40" s="545"/>
      <c r="Y40" s="545"/>
      <c r="Z40" s="545"/>
      <c r="AA40" s="584"/>
      <c r="AB40" s="549"/>
      <c r="AC40" s="549"/>
      <c r="AD40" s="549"/>
      <c r="AE40" s="549"/>
      <c r="AF40" s="550"/>
      <c r="AG40" s="584"/>
      <c r="AH40" s="549"/>
      <c r="AI40" s="549"/>
      <c r="AJ40" s="549"/>
      <c r="AK40" s="549"/>
      <c r="AL40" s="550"/>
    </row>
    <row r="41" spans="1:38" ht="10.5" customHeight="1">
      <c r="A41" s="547"/>
      <c r="B41" s="608"/>
      <c r="C41" s="608"/>
      <c r="D41" s="608"/>
      <c r="E41" s="608"/>
      <c r="F41" s="545"/>
      <c r="G41" s="545"/>
      <c r="H41" s="545"/>
      <c r="I41" s="545"/>
      <c r="J41" s="545"/>
      <c r="K41" s="545"/>
      <c r="L41" s="545"/>
      <c r="M41" s="545"/>
      <c r="N41" s="545"/>
      <c r="O41" s="545"/>
      <c r="P41" s="545"/>
      <c r="Q41" s="545"/>
      <c r="R41" s="545"/>
      <c r="S41" s="545"/>
      <c r="T41" s="545"/>
      <c r="U41" s="545"/>
      <c r="V41" s="545"/>
      <c r="W41" s="545"/>
      <c r="X41" s="545"/>
      <c r="Y41" s="545"/>
      <c r="Z41" s="545"/>
      <c r="AA41" s="585"/>
      <c r="AB41" s="551"/>
      <c r="AC41" s="551"/>
      <c r="AD41" s="551"/>
      <c r="AE41" s="551"/>
      <c r="AF41" s="552"/>
      <c r="AG41" s="585"/>
      <c r="AH41" s="551"/>
      <c r="AI41" s="551"/>
      <c r="AJ41" s="551"/>
      <c r="AK41" s="551"/>
      <c r="AL41" s="552"/>
    </row>
    <row r="42" spans="1:38" ht="10.5" customHeight="1">
      <c r="A42" s="547"/>
      <c r="B42" s="608"/>
      <c r="C42" s="608"/>
      <c r="D42" s="608"/>
      <c r="E42" s="608"/>
      <c r="F42" s="545"/>
      <c r="G42" s="545"/>
      <c r="H42" s="545"/>
      <c r="I42" s="545"/>
      <c r="J42" s="545"/>
      <c r="K42" s="545"/>
      <c r="L42" s="545"/>
      <c r="M42" s="545"/>
      <c r="N42" s="545"/>
      <c r="O42" s="545"/>
      <c r="P42" s="545"/>
      <c r="Q42" s="545"/>
      <c r="R42" s="545"/>
      <c r="S42" s="545"/>
      <c r="T42" s="545"/>
      <c r="U42" s="545"/>
      <c r="V42" s="545"/>
      <c r="W42" s="545"/>
      <c r="X42" s="545"/>
      <c r="Y42" s="545"/>
      <c r="Z42" s="545"/>
      <c r="AA42" s="586"/>
      <c r="AB42" s="553"/>
      <c r="AC42" s="553"/>
      <c r="AD42" s="553"/>
      <c r="AE42" s="553"/>
      <c r="AF42" s="554"/>
      <c r="AG42" s="586"/>
      <c r="AH42" s="553"/>
      <c r="AI42" s="553"/>
      <c r="AJ42" s="553"/>
      <c r="AK42" s="553"/>
      <c r="AL42" s="554"/>
    </row>
    <row r="43" spans="1:38" ht="10.5" customHeight="1">
      <c r="A43" s="547">
        <v>9</v>
      </c>
      <c r="B43" s="608"/>
      <c r="C43" s="608"/>
      <c r="D43" s="608"/>
      <c r="E43" s="608"/>
      <c r="F43" s="545"/>
      <c r="G43" s="545"/>
      <c r="H43" s="545"/>
      <c r="I43" s="545"/>
      <c r="J43" s="545"/>
      <c r="K43" s="545"/>
      <c r="L43" s="545"/>
      <c r="M43" s="545"/>
      <c r="N43" s="545"/>
      <c r="O43" s="545"/>
      <c r="P43" s="545"/>
      <c r="Q43" s="545"/>
      <c r="R43" s="545"/>
      <c r="S43" s="545"/>
      <c r="T43" s="545"/>
      <c r="U43" s="545"/>
      <c r="V43" s="545"/>
      <c r="W43" s="545"/>
      <c r="X43" s="545"/>
      <c r="Y43" s="545"/>
      <c r="Z43" s="545"/>
      <c r="AA43" s="584"/>
      <c r="AB43" s="549"/>
      <c r="AC43" s="549"/>
      <c r="AD43" s="549"/>
      <c r="AE43" s="549"/>
      <c r="AF43" s="550"/>
      <c r="AG43" s="584"/>
      <c r="AH43" s="549"/>
      <c r="AI43" s="549"/>
      <c r="AJ43" s="549"/>
      <c r="AK43" s="549"/>
      <c r="AL43" s="550"/>
    </row>
    <row r="44" spans="1:38" ht="10.5" customHeight="1">
      <c r="A44" s="547"/>
      <c r="B44" s="608"/>
      <c r="C44" s="608"/>
      <c r="D44" s="608"/>
      <c r="E44" s="608"/>
      <c r="F44" s="545"/>
      <c r="G44" s="545"/>
      <c r="H44" s="545"/>
      <c r="I44" s="545"/>
      <c r="J44" s="545"/>
      <c r="K44" s="545"/>
      <c r="L44" s="545"/>
      <c r="M44" s="545"/>
      <c r="N44" s="545"/>
      <c r="O44" s="545"/>
      <c r="P44" s="545"/>
      <c r="Q44" s="545"/>
      <c r="R44" s="545"/>
      <c r="S44" s="545"/>
      <c r="T44" s="545"/>
      <c r="U44" s="545"/>
      <c r="V44" s="545"/>
      <c r="W44" s="545"/>
      <c r="X44" s="545"/>
      <c r="Y44" s="545"/>
      <c r="Z44" s="545"/>
      <c r="AA44" s="585"/>
      <c r="AB44" s="551"/>
      <c r="AC44" s="551"/>
      <c r="AD44" s="551"/>
      <c r="AE44" s="551"/>
      <c r="AF44" s="552"/>
      <c r="AG44" s="585"/>
      <c r="AH44" s="551"/>
      <c r="AI44" s="551"/>
      <c r="AJ44" s="551"/>
      <c r="AK44" s="551"/>
      <c r="AL44" s="552"/>
    </row>
    <row r="45" spans="1:38" ht="10.5" customHeight="1">
      <c r="A45" s="547"/>
      <c r="B45" s="608"/>
      <c r="C45" s="608"/>
      <c r="D45" s="608"/>
      <c r="E45" s="608"/>
      <c r="F45" s="545"/>
      <c r="G45" s="545"/>
      <c r="H45" s="545"/>
      <c r="I45" s="545"/>
      <c r="J45" s="545"/>
      <c r="K45" s="545"/>
      <c r="L45" s="545"/>
      <c r="M45" s="545"/>
      <c r="N45" s="545"/>
      <c r="O45" s="545"/>
      <c r="P45" s="545"/>
      <c r="Q45" s="545"/>
      <c r="R45" s="545"/>
      <c r="S45" s="545"/>
      <c r="T45" s="545"/>
      <c r="U45" s="545"/>
      <c r="V45" s="545"/>
      <c r="W45" s="545"/>
      <c r="X45" s="545"/>
      <c r="Y45" s="545"/>
      <c r="Z45" s="545"/>
      <c r="AA45" s="586"/>
      <c r="AB45" s="553"/>
      <c r="AC45" s="553"/>
      <c r="AD45" s="553"/>
      <c r="AE45" s="553"/>
      <c r="AF45" s="554"/>
      <c r="AG45" s="586"/>
      <c r="AH45" s="553"/>
      <c r="AI45" s="553"/>
      <c r="AJ45" s="553"/>
      <c r="AK45" s="553"/>
      <c r="AL45" s="554"/>
    </row>
    <row r="46" spans="1:38" ht="10.5" customHeight="1">
      <c r="A46" s="547">
        <v>10</v>
      </c>
      <c r="B46" s="608"/>
      <c r="C46" s="608"/>
      <c r="D46" s="608"/>
      <c r="E46" s="608"/>
      <c r="F46" s="545"/>
      <c r="G46" s="545"/>
      <c r="H46" s="545"/>
      <c r="I46" s="545"/>
      <c r="J46" s="545"/>
      <c r="K46" s="545"/>
      <c r="L46" s="545"/>
      <c r="M46" s="545"/>
      <c r="N46" s="545"/>
      <c r="O46" s="545"/>
      <c r="P46" s="545"/>
      <c r="Q46" s="545"/>
      <c r="R46" s="545"/>
      <c r="S46" s="545"/>
      <c r="T46" s="545"/>
      <c r="U46" s="545"/>
      <c r="V46" s="545"/>
      <c r="W46" s="545"/>
      <c r="X46" s="545"/>
      <c r="Y46" s="545"/>
      <c r="Z46" s="545"/>
      <c r="AA46" s="584"/>
      <c r="AB46" s="549"/>
      <c r="AC46" s="549"/>
      <c r="AD46" s="549"/>
      <c r="AE46" s="549"/>
      <c r="AF46" s="550"/>
      <c r="AG46" s="584"/>
      <c r="AH46" s="549"/>
      <c r="AI46" s="549"/>
      <c r="AJ46" s="549"/>
      <c r="AK46" s="549"/>
      <c r="AL46" s="550"/>
    </row>
    <row r="47" spans="1:38" ht="10.5" customHeight="1">
      <c r="A47" s="547"/>
      <c r="B47" s="608"/>
      <c r="C47" s="608"/>
      <c r="D47" s="608"/>
      <c r="E47" s="608"/>
      <c r="F47" s="545"/>
      <c r="G47" s="545"/>
      <c r="H47" s="545"/>
      <c r="I47" s="545"/>
      <c r="J47" s="545"/>
      <c r="K47" s="545"/>
      <c r="L47" s="545"/>
      <c r="M47" s="545"/>
      <c r="N47" s="545"/>
      <c r="O47" s="545"/>
      <c r="P47" s="545"/>
      <c r="Q47" s="545"/>
      <c r="R47" s="545"/>
      <c r="S47" s="545"/>
      <c r="T47" s="545"/>
      <c r="U47" s="545"/>
      <c r="V47" s="545"/>
      <c r="W47" s="545"/>
      <c r="X47" s="545"/>
      <c r="Y47" s="545"/>
      <c r="Z47" s="545"/>
      <c r="AA47" s="585"/>
      <c r="AB47" s="551"/>
      <c r="AC47" s="551"/>
      <c r="AD47" s="551"/>
      <c r="AE47" s="551"/>
      <c r="AF47" s="552"/>
      <c r="AG47" s="585"/>
      <c r="AH47" s="551"/>
      <c r="AI47" s="551"/>
      <c r="AJ47" s="551"/>
      <c r="AK47" s="551"/>
      <c r="AL47" s="552"/>
    </row>
    <row r="48" spans="1:38" ht="10.5" customHeight="1">
      <c r="A48" s="547"/>
      <c r="B48" s="608"/>
      <c r="C48" s="608"/>
      <c r="D48" s="608"/>
      <c r="E48" s="608"/>
      <c r="F48" s="545"/>
      <c r="G48" s="545"/>
      <c r="H48" s="545"/>
      <c r="I48" s="545"/>
      <c r="J48" s="545"/>
      <c r="K48" s="545"/>
      <c r="L48" s="545"/>
      <c r="M48" s="545"/>
      <c r="N48" s="545"/>
      <c r="O48" s="545"/>
      <c r="P48" s="545"/>
      <c r="Q48" s="545"/>
      <c r="R48" s="545"/>
      <c r="S48" s="545"/>
      <c r="T48" s="545"/>
      <c r="U48" s="545"/>
      <c r="V48" s="545"/>
      <c r="W48" s="545"/>
      <c r="X48" s="545"/>
      <c r="Y48" s="545"/>
      <c r="Z48" s="545"/>
      <c r="AA48" s="586"/>
      <c r="AB48" s="553"/>
      <c r="AC48" s="553"/>
      <c r="AD48" s="553"/>
      <c r="AE48" s="553"/>
      <c r="AF48" s="554"/>
      <c r="AG48" s="586"/>
      <c r="AH48" s="553"/>
      <c r="AI48" s="553"/>
      <c r="AJ48" s="553"/>
      <c r="AK48" s="553"/>
      <c r="AL48" s="554"/>
    </row>
    <row r="49" spans="1:38" ht="10.5" customHeight="1">
      <c r="A49" s="547">
        <v>11</v>
      </c>
      <c r="B49" s="608"/>
      <c r="C49" s="608"/>
      <c r="D49" s="608"/>
      <c r="E49" s="608"/>
      <c r="F49" s="545"/>
      <c r="G49" s="545"/>
      <c r="H49" s="545"/>
      <c r="I49" s="545"/>
      <c r="J49" s="545"/>
      <c r="K49" s="545"/>
      <c r="L49" s="545"/>
      <c r="M49" s="545"/>
      <c r="N49" s="545"/>
      <c r="O49" s="545"/>
      <c r="P49" s="545"/>
      <c r="Q49" s="545"/>
      <c r="R49" s="545"/>
      <c r="S49" s="545"/>
      <c r="T49" s="545"/>
      <c r="U49" s="545"/>
      <c r="V49" s="545"/>
      <c r="W49" s="545"/>
      <c r="X49" s="545"/>
      <c r="Y49" s="545"/>
      <c r="Z49" s="545"/>
      <c r="AA49" s="584"/>
      <c r="AB49" s="549"/>
      <c r="AC49" s="549"/>
      <c r="AD49" s="549"/>
      <c r="AE49" s="549"/>
      <c r="AF49" s="550"/>
      <c r="AG49" s="584"/>
      <c r="AH49" s="549"/>
      <c r="AI49" s="549"/>
      <c r="AJ49" s="549"/>
      <c r="AK49" s="549"/>
      <c r="AL49" s="550"/>
    </row>
    <row r="50" spans="1:38" ht="10.5" customHeight="1">
      <c r="A50" s="547"/>
      <c r="B50" s="608"/>
      <c r="C50" s="608"/>
      <c r="D50" s="608"/>
      <c r="E50" s="608"/>
      <c r="F50" s="545"/>
      <c r="G50" s="545"/>
      <c r="H50" s="545"/>
      <c r="I50" s="545"/>
      <c r="J50" s="545"/>
      <c r="K50" s="545"/>
      <c r="L50" s="545"/>
      <c r="M50" s="545"/>
      <c r="N50" s="545"/>
      <c r="O50" s="545"/>
      <c r="P50" s="545"/>
      <c r="Q50" s="545"/>
      <c r="R50" s="545"/>
      <c r="S50" s="545"/>
      <c r="T50" s="545"/>
      <c r="U50" s="545"/>
      <c r="V50" s="545"/>
      <c r="W50" s="545"/>
      <c r="X50" s="545"/>
      <c r="Y50" s="545"/>
      <c r="Z50" s="545"/>
      <c r="AA50" s="585"/>
      <c r="AB50" s="551"/>
      <c r="AC50" s="551"/>
      <c r="AD50" s="551"/>
      <c r="AE50" s="551"/>
      <c r="AF50" s="552"/>
      <c r="AG50" s="585"/>
      <c r="AH50" s="551"/>
      <c r="AI50" s="551"/>
      <c r="AJ50" s="551"/>
      <c r="AK50" s="551"/>
      <c r="AL50" s="552"/>
    </row>
    <row r="51" spans="1:38" ht="10.5" customHeight="1">
      <c r="A51" s="547"/>
      <c r="B51" s="608"/>
      <c r="C51" s="608"/>
      <c r="D51" s="608"/>
      <c r="E51" s="608"/>
      <c r="F51" s="545"/>
      <c r="G51" s="545"/>
      <c r="H51" s="545"/>
      <c r="I51" s="545"/>
      <c r="J51" s="545"/>
      <c r="K51" s="545"/>
      <c r="L51" s="545"/>
      <c r="M51" s="545"/>
      <c r="N51" s="545"/>
      <c r="O51" s="545"/>
      <c r="P51" s="545"/>
      <c r="Q51" s="545"/>
      <c r="R51" s="545"/>
      <c r="S51" s="545"/>
      <c r="T51" s="545"/>
      <c r="U51" s="545"/>
      <c r="V51" s="545"/>
      <c r="W51" s="545"/>
      <c r="X51" s="545"/>
      <c r="Y51" s="545"/>
      <c r="Z51" s="545"/>
      <c r="AA51" s="586"/>
      <c r="AB51" s="553"/>
      <c r="AC51" s="553"/>
      <c r="AD51" s="553"/>
      <c r="AE51" s="553"/>
      <c r="AF51" s="554"/>
      <c r="AG51" s="586"/>
      <c r="AH51" s="553"/>
      <c r="AI51" s="553"/>
      <c r="AJ51" s="553"/>
      <c r="AK51" s="553"/>
      <c r="AL51" s="554"/>
    </row>
    <row r="52" spans="1:38" ht="10.5" customHeight="1">
      <c r="A52" s="547">
        <v>12</v>
      </c>
      <c r="B52" s="608"/>
      <c r="C52" s="608"/>
      <c r="D52" s="608"/>
      <c r="E52" s="608"/>
      <c r="F52" s="545"/>
      <c r="G52" s="545"/>
      <c r="H52" s="545"/>
      <c r="I52" s="545"/>
      <c r="J52" s="545"/>
      <c r="K52" s="545"/>
      <c r="L52" s="545"/>
      <c r="M52" s="545"/>
      <c r="N52" s="545"/>
      <c r="O52" s="545"/>
      <c r="P52" s="545"/>
      <c r="Q52" s="545"/>
      <c r="R52" s="545"/>
      <c r="S52" s="545"/>
      <c r="T52" s="545"/>
      <c r="U52" s="545"/>
      <c r="V52" s="545"/>
      <c r="W52" s="545"/>
      <c r="X52" s="545"/>
      <c r="Y52" s="545"/>
      <c r="Z52" s="545"/>
      <c r="AA52" s="584"/>
      <c r="AB52" s="549"/>
      <c r="AC52" s="549"/>
      <c r="AD52" s="549"/>
      <c r="AE52" s="549"/>
      <c r="AF52" s="550"/>
      <c r="AG52" s="584"/>
      <c r="AH52" s="549"/>
      <c r="AI52" s="549"/>
      <c r="AJ52" s="549"/>
      <c r="AK52" s="549"/>
      <c r="AL52" s="550"/>
    </row>
    <row r="53" spans="1:38" ht="10.5" customHeight="1">
      <c r="A53" s="547"/>
      <c r="B53" s="608"/>
      <c r="C53" s="608"/>
      <c r="D53" s="608"/>
      <c r="E53" s="608"/>
      <c r="F53" s="545"/>
      <c r="G53" s="545"/>
      <c r="H53" s="545"/>
      <c r="I53" s="545"/>
      <c r="J53" s="545"/>
      <c r="K53" s="545"/>
      <c r="L53" s="545"/>
      <c r="M53" s="545"/>
      <c r="N53" s="545"/>
      <c r="O53" s="545"/>
      <c r="P53" s="545"/>
      <c r="Q53" s="545"/>
      <c r="R53" s="545"/>
      <c r="S53" s="545"/>
      <c r="T53" s="545"/>
      <c r="U53" s="545"/>
      <c r="V53" s="545"/>
      <c r="W53" s="545"/>
      <c r="X53" s="545"/>
      <c r="Y53" s="545"/>
      <c r="Z53" s="545"/>
      <c r="AA53" s="585"/>
      <c r="AB53" s="551"/>
      <c r="AC53" s="551"/>
      <c r="AD53" s="551"/>
      <c r="AE53" s="551"/>
      <c r="AF53" s="552"/>
      <c r="AG53" s="585"/>
      <c r="AH53" s="551"/>
      <c r="AI53" s="551"/>
      <c r="AJ53" s="551"/>
      <c r="AK53" s="551"/>
      <c r="AL53" s="552"/>
    </row>
    <row r="54" spans="1:38" ht="10.5" customHeight="1">
      <c r="A54" s="547"/>
      <c r="B54" s="608"/>
      <c r="C54" s="608"/>
      <c r="D54" s="608"/>
      <c r="E54" s="608"/>
      <c r="F54" s="545"/>
      <c r="G54" s="545"/>
      <c r="H54" s="545"/>
      <c r="I54" s="545"/>
      <c r="J54" s="545"/>
      <c r="K54" s="545"/>
      <c r="L54" s="545"/>
      <c r="M54" s="545"/>
      <c r="N54" s="545"/>
      <c r="O54" s="545"/>
      <c r="P54" s="545"/>
      <c r="Q54" s="545"/>
      <c r="R54" s="545"/>
      <c r="S54" s="545"/>
      <c r="T54" s="545"/>
      <c r="U54" s="545"/>
      <c r="V54" s="545"/>
      <c r="W54" s="545"/>
      <c r="X54" s="545"/>
      <c r="Y54" s="545"/>
      <c r="Z54" s="545"/>
      <c r="AA54" s="586"/>
      <c r="AB54" s="553"/>
      <c r="AC54" s="553"/>
      <c r="AD54" s="553"/>
      <c r="AE54" s="553"/>
      <c r="AF54" s="554"/>
      <c r="AG54" s="586"/>
      <c r="AH54" s="553"/>
      <c r="AI54" s="553"/>
      <c r="AJ54" s="553"/>
      <c r="AK54" s="553"/>
      <c r="AL54" s="554"/>
    </row>
    <row r="55" spans="1:38" ht="10.5" customHeight="1">
      <c r="A55" s="547">
        <v>13</v>
      </c>
      <c r="B55" s="608"/>
      <c r="C55" s="608"/>
      <c r="D55" s="608"/>
      <c r="E55" s="608"/>
      <c r="F55" s="545"/>
      <c r="G55" s="545"/>
      <c r="H55" s="545"/>
      <c r="I55" s="545"/>
      <c r="J55" s="545"/>
      <c r="K55" s="545"/>
      <c r="L55" s="545"/>
      <c r="M55" s="545"/>
      <c r="N55" s="545"/>
      <c r="O55" s="545"/>
      <c r="P55" s="545"/>
      <c r="Q55" s="545"/>
      <c r="R55" s="545"/>
      <c r="S55" s="545"/>
      <c r="T55" s="545"/>
      <c r="U55" s="545"/>
      <c r="V55" s="545"/>
      <c r="W55" s="545"/>
      <c r="X55" s="545"/>
      <c r="Y55" s="545"/>
      <c r="Z55" s="545"/>
      <c r="AA55" s="584"/>
      <c r="AB55" s="549"/>
      <c r="AC55" s="549"/>
      <c r="AD55" s="549"/>
      <c r="AE55" s="549"/>
      <c r="AF55" s="550"/>
      <c r="AG55" s="584"/>
      <c r="AH55" s="549"/>
      <c r="AI55" s="549"/>
      <c r="AJ55" s="549"/>
      <c r="AK55" s="549"/>
      <c r="AL55" s="550"/>
    </row>
    <row r="56" spans="1:38" ht="10.5" customHeight="1">
      <c r="A56" s="547"/>
      <c r="B56" s="608"/>
      <c r="C56" s="608"/>
      <c r="D56" s="608"/>
      <c r="E56" s="608"/>
      <c r="F56" s="545"/>
      <c r="G56" s="545"/>
      <c r="H56" s="545"/>
      <c r="I56" s="545"/>
      <c r="J56" s="545"/>
      <c r="K56" s="545"/>
      <c r="L56" s="545"/>
      <c r="M56" s="545"/>
      <c r="N56" s="545"/>
      <c r="O56" s="545"/>
      <c r="P56" s="545"/>
      <c r="Q56" s="545"/>
      <c r="R56" s="545"/>
      <c r="S56" s="545"/>
      <c r="T56" s="545"/>
      <c r="U56" s="545"/>
      <c r="V56" s="545"/>
      <c r="W56" s="545"/>
      <c r="X56" s="545"/>
      <c r="Y56" s="545"/>
      <c r="Z56" s="545"/>
      <c r="AA56" s="585"/>
      <c r="AB56" s="551"/>
      <c r="AC56" s="551"/>
      <c r="AD56" s="551"/>
      <c r="AE56" s="551"/>
      <c r="AF56" s="552"/>
      <c r="AG56" s="585"/>
      <c r="AH56" s="551"/>
      <c r="AI56" s="551"/>
      <c r="AJ56" s="551"/>
      <c r="AK56" s="551"/>
      <c r="AL56" s="552"/>
    </row>
    <row r="57" spans="1:38" ht="10.5" customHeight="1">
      <c r="A57" s="547"/>
      <c r="B57" s="608"/>
      <c r="C57" s="608"/>
      <c r="D57" s="608"/>
      <c r="E57" s="608"/>
      <c r="F57" s="545"/>
      <c r="G57" s="545"/>
      <c r="H57" s="545"/>
      <c r="I57" s="545"/>
      <c r="J57" s="545"/>
      <c r="K57" s="545"/>
      <c r="L57" s="545"/>
      <c r="M57" s="545"/>
      <c r="N57" s="545"/>
      <c r="O57" s="545"/>
      <c r="P57" s="545"/>
      <c r="Q57" s="545"/>
      <c r="R57" s="545"/>
      <c r="S57" s="545"/>
      <c r="T57" s="545"/>
      <c r="U57" s="545"/>
      <c r="V57" s="545"/>
      <c r="W57" s="545"/>
      <c r="X57" s="545"/>
      <c r="Y57" s="545"/>
      <c r="Z57" s="545"/>
      <c r="AA57" s="586"/>
      <c r="AB57" s="553"/>
      <c r="AC57" s="553"/>
      <c r="AD57" s="553"/>
      <c r="AE57" s="553"/>
      <c r="AF57" s="554"/>
      <c r="AG57" s="586"/>
      <c r="AH57" s="553"/>
      <c r="AI57" s="553"/>
      <c r="AJ57" s="553"/>
      <c r="AK57" s="553"/>
      <c r="AL57" s="554"/>
    </row>
    <row r="58" spans="1:38" ht="10.5" customHeight="1">
      <c r="A58" s="547">
        <v>14</v>
      </c>
      <c r="B58" s="608"/>
      <c r="C58" s="608"/>
      <c r="D58" s="608"/>
      <c r="E58" s="608"/>
      <c r="F58" s="545"/>
      <c r="G58" s="545"/>
      <c r="H58" s="545"/>
      <c r="I58" s="545"/>
      <c r="J58" s="545"/>
      <c r="K58" s="545"/>
      <c r="L58" s="545"/>
      <c r="M58" s="545"/>
      <c r="N58" s="545"/>
      <c r="O58" s="545"/>
      <c r="P58" s="545"/>
      <c r="Q58" s="545"/>
      <c r="R58" s="545"/>
      <c r="S58" s="545"/>
      <c r="T58" s="545"/>
      <c r="U58" s="545"/>
      <c r="V58" s="545"/>
      <c r="W58" s="545"/>
      <c r="X58" s="545"/>
      <c r="Y58" s="545"/>
      <c r="Z58" s="545"/>
      <c r="AA58" s="584"/>
      <c r="AB58" s="549"/>
      <c r="AC58" s="549"/>
      <c r="AD58" s="549"/>
      <c r="AE58" s="549"/>
      <c r="AF58" s="550"/>
      <c r="AG58" s="584"/>
      <c r="AH58" s="549"/>
      <c r="AI58" s="549"/>
      <c r="AJ58" s="549"/>
      <c r="AK58" s="549"/>
      <c r="AL58" s="550"/>
    </row>
    <row r="59" spans="1:38" ht="10.5" customHeight="1">
      <c r="A59" s="547"/>
      <c r="B59" s="608"/>
      <c r="C59" s="608"/>
      <c r="D59" s="608"/>
      <c r="E59" s="608"/>
      <c r="F59" s="545"/>
      <c r="G59" s="545"/>
      <c r="H59" s="545"/>
      <c r="I59" s="545"/>
      <c r="J59" s="545"/>
      <c r="K59" s="545"/>
      <c r="L59" s="545"/>
      <c r="M59" s="545"/>
      <c r="N59" s="545"/>
      <c r="O59" s="545"/>
      <c r="P59" s="545"/>
      <c r="Q59" s="545"/>
      <c r="R59" s="545"/>
      <c r="S59" s="545"/>
      <c r="T59" s="545"/>
      <c r="U59" s="545"/>
      <c r="V59" s="545"/>
      <c r="W59" s="545"/>
      <c r="X59" s="545"/>
      <c r="Y59" s="545"/>
      <c r="Z59" s="545"/>
      <c r="AA59" s="585"/>
      <c r="AB59" s="551"/>
      <c r="AC59" s="551"/>
      <c r="AD59" s="551"/>
      <c r="AE59" s="551"/>
      <c r="AF59" s="552"/>
      <c r="AG59" s="585"/>
      <c r="AH59" s="551"/>
      <c r="AI59" s="551"/>
      <c r="AJ59" s="551"/>
      <c r="AK59" s="551"/>
      <c r="AL59" s="552"/>
    </row>
    <row r="60" spans="1:38" ht="10.5" customHeight="1">
      <c r="A60" s="547"/>
      <c r="B60" s="608"/>
      <c r="C60" s="608"/>
      <c r="D60" s="608"/>
      <c r="E60" s="608"/>
      <c r="F60" s="545"/>
      <c r="G60" s="545"/>
      <c r="H60" s="545"/>
      <c r="I60" s="545"/>
      <c r="J60" s="545"/>
      <c r="K60" s="545"/>
      <c r="L60" s="545"/>
      <c r="M60" s="545"/>
      <c r="N60" s="545"/>
      <c r="O60" s="545"/>
      <c r="P60" s="545"/>
      <c r="Q60" s="545"/>
      <c r="R60" s="545"/>
      <c r="S60" s="545"/>
      <c r="T60" s="545"/>
      <c r="U60" s="545"/>
      <c r="V60" s="545"/>
      <c r="W60" s="545"/>
      <c r="X60" s="545"/>
      <c r="Y60" s="545"/>
      <c r="Z60" s="545"/>
      <c r="AA60" s="586"/>
      <c r="AB60" s="553"/>
      <c r="AC60" s="553"/>
      <c r="AD60" s="553"/>
      <c r="AE60" s="553"/>
      <c r="AF60" s="554"/>
      <c r="AG60" s="586"/>
      <c r="AH60" s="553"/>
      <c r="AI60" s="553"/>
      <c r="AJ60" s="553"/>
      <c r="AK60" s="553"/>
      <c r="AL60" s="554"/>
    </row>
    <row r="61" spans="1:38" ht="10.5" customHeight="1">
      <c r="A61" s="547">
        <v>15</v>
      </c>
      <c r="B61" s="608"/>
      <c r="C61" s="608"/>
      <c r="D61" s="608"/>
      <c r="E61" s="608"/>
      <c r="F61" s="545"/>
      <c r="G61" s="545"/>
      <c r="H61" s="545"/>
      <c r="I61" s="545"/>
      <c r="J61" s="545"/>
      <c r="K61" s="545"/>
      <c r="L61" s="545"/>
      <c r="M61" s="545"/>
      <c r="N61" s="545"/>
      <c r="O61" s="545"/>
      <c r="P61" s="545"/>
      <c r="Q61" s="545"/>
      <c r="R61" s="545"/>
      <c r="S61" s="545"/>
      <c r="T61" s="545"/>
      <c r="U61" s="545"/>
      <c r="V61" s="545"/>
      <c r="W61" s="545"/>
      <c r="X61" s="545"/>
      <c r="Y61" s="545"/>
      <c r="Z61" s="545"/>
      <c r="AA61" s="584"/>
      <c r="AB61" s="549"/>
      <c r="AC61" s="549"/>
      <c r="AD61" s="549"/>
      <c r="AE61" s="549"/>
      <c r="AF61" s="550"/>
      <c r="AG61" s="584"/>
      <c r="AH61" s="549"/>
      <c r="AI61" s="549"/>
      <c r="AJ61" s="549"/>
      <c r="AK61" s="549"/>
      <c r="AL61" s="550"/>
    </row>
    <row r="62" spans="1:38" ht="10.5" customHeight="1">
      <c r="A62" s="547"/>
      <c r="B62" s="608"/>
      <c r="C62" s="608"/>
      <c r="D62" s="608"/>
      <c r="E62" s="608"/>
      <c r="F62" s="545"/>
      <c r="G62" s="545"/>
      <c r="H62" s="545"/>
      <c r="I62" s="545"/>
      <c r="J62" s="545"/>
      <c r="K62" s="545"/>
      <c r="L62" s="545"/>
      <c r="M62" s="545"/>
      <c r="N62" s="545"/>
      <c r="O62" s="545"/>
      <c r="P62" s="545"/>
      <c r="Q62" s="545"/>
      <c r="R62" s="545"/>
      <c r="S62" s="545"/>
      <c r="T62" s="545"/>
      <c r="U62" s="545"/>
      <c r="V62" s="545"/>
      <c r="W62" s="545"/>
      <c r="X62" s="545"/>
      <c r="Y62" s="545"/>
      <c r="Z62" s="545"/>
      <c r="AA62" s="585"/>
      <c r="AB62" s="551"/>
      <c r="AC62" s="551"/>
      <c r="AD62" s="551"/>
      <c r="AE62" s="551"/>
      <c r="AF62" s="552"/>
      <c r="AG62" s="585"/>
      <c r="AH62" s="551"/>
      <c r="AI62" s="551"/>
      <c r="AJ62" s="551"/>
      <c r="AK62" s="551"/>
      <c r="AL62" s="552"/>
    </row>
    <row r="63" spans="1:38" ht="10.5" customHeight="1">
      <c r="A63" s="547"/>
      <c r="B63" s="608"/>
      <c r="C63" s="608"/>
      <c r="D63" s="608"/>
      <c r="E63" s="608"/>
      <c r="F63" s="545"/>
      <c r="G63" s="545"/>
      <c r="H63" s="545"/>
      <c r="I63" s="545"/>
      <c r="J63" s="545"/>
      <c r="K63" s="545"/>
      <c r="L63" s="545"/>
      <c r="M63" s="545"/>
      <c r="N63" s="545"/>
      <c r="O63" s="545"/>
      <c r="P63" s="545"/>
      <c r="Q63" s="545"/>
      <c r="R63" s="545"/>
      <c r="S63" s="545"/>
      <c r="T63" s="545"/>
      <c r="U63" s="545"/>
      <c r="V63" s="545"/>
      <c r="W63" s="545"/>
      <c r="X63" s="545"/>
      <c r="Y63" s="545"/>
      <c r="Z63" s="545"/>
      <c r="AA63" s="586"/>
      <c r="AB63" s="553"/>
      <c r="AC63" s="553"/>
      <c r="AD63" s="553"/>
      <c r="AE63" s="553"/>
      <c r="AF63" s="554"/>
      <c r="AG63" s="586"/>
      <c r="AH63" s="553"/>
      <c r="AI63" s="553"/>
      <c r="AJ63" s="553"/>
      <c r="AK63" s="553"/>
      <c r="AL63" s="554"/>
    </row>
    <row r="64" spans="1:38" ht="24.75" customHeight="1">
      <c r="A64" s="10"/>
    </row>
  </sheetData>
  <sheetProtection selectLockedCells="1"/>
  <mergeCells count="142">
    <mergeCell ref="A2:F2"/>
    <mergeCell ref="A6:E6"/>
    <mergeCell ref="F6:R6"/>
    <mergeCell ref="S6:W6"/>
    <mergeCell ref="X6:AD6"/>
    <mergeCell ref="AF6:AL6"/>
    <mergeCell ref="A8:C8"/>
    <mergeCell ref="D8:J8"/>
    <mergeCell ref="K8:Q8"/>
    <mergeCell ref="R8:X8"/>
    <mergeCell ref="Y8:AE8"/>
    <mergeCell ref="AF8:AL8"/>
    <mergeCell ref="AF9:AL9"/>
    <mergeCell ref="A9:C9"/>
    <mergeCell ref="D9:J9"/>
    <mergeCell ref="K9:Q9"/>
    <mergeCell ref="R9:X9"/>
    <mergeCell ref="Y9:AE9"/>
    <mergeCell ref="A10:C10"/>
    <mergeCell ref="D10:J10"/>
    <mergeCell ref="K10:Q10"/>
    <mergeCell ref="R10:X10"/>
    <mergeCell ref="Y10:AE10"/>
    <mergeCell ref="AF10:AL10"/>
    <mergeCell ref="Y12:AL12"/>
    <mergeCell ref="A11:C11"/>
    <mergeCell ref="D11:J11"/>
    <mergeCell ref="K11:Q11"/>
    <mergeCell ref="R11:X11"/>
    <mergeCell ref="Y11:AE11"/>
    <mergeCell ref="AF11:AL11"/>
    <mergeCell ref="AG18:AL18"/>
    <mergeCell ref="B18:E18"/>
    <mergeCell ref="F18:O18"/>
    <mergeCell ref="P18:R18"/>
    <mergeCell ref="S18:Z18"/>
    <mergeCell ref="AA18:AF18"/>
    <mergeCell ref="AG19:AL21"/>
    <mergeCell ref="S25:Z27"/>
    <mergeCell ref="AA25:AF27"/>
    <mergeCell ref="A22:A24"/>
    <mergeCell ref="B22:E24"/>
    <mergeCell ref="F22:O24"/>
    <mergeCell ref="P22:R24"/>
    <mergeCell ref="S22:Z24"/>
    <mergeCell ref="AA22:AF24"/>
    <mergeCell ref="A19:A21"/>
    <mergeCell ref="B19:E21"/>
    <mergeCell ref="F19:O21"/>
    <mergeCell ref="P19:R21"/>
    <mergeCell ref="S19:Z21"/>
    <mergeCell ref="AA19:AF21"/>
    <mergeCell ref="A25:A27"/>
    <mergeCell ref="B25:E27"/>
    <mergeCell ref="F25:O27"/>
    <mergeCell ref="P25:R27"/>
    <mergeCell ref="F31:O33"/>
    <mergeCell ref="P31:R33"/>
    <mergeCell ref="S31:Z33"/>
    <mergeCell ref="AG25:AL27"/>
    <mergeCell ref="AG22:AL24"/>
    <mergeCell ref="AG28:AL30"/>
    <mergeCell ref="A28:A30"/>
    <mergeCell ref="B28:E30"/>
    <mergeCell ref="F28:O30"/>
    <mergeCell ref="P28:R30"/>
    <mergeCell ref="S28:Z30"/>
    <mergeCell ref="AA28:AF30"/>
    <mergeCell ref="AA31:AF33"/>
    <mergeCell ref="AG37:AL39"/>
    <mergeCell ref="AG34:AL36"/>
    <mergeCell ref="AG31:AL33"/>
    <mergeCell ref="S37:Z39"/>
    <mergeCell ref="AA37:AF39"/>
    <mergeCell ref="A34:A36"/>
    <mergeCell ref="B34:E36"/>
    <mergeCell ref="F34:O36"/>
    <mergeCell ref="P34:R36"/>
    <mergeCell ref="S34:Z36"/>
    <mergeCell ref="AA34:AF36"/>
    <mergeCell ref="A31:A33"/>
    <mergeCell ref="B31:E33"/>
    <mergeCell ref="A37:A39"/>
    <mergeCell ref="B37:E39"/>
    <mergeCell ref="F37:O39"/>
    <mergeCell ref="P37:R39"/>
    <mergeCell ref="F43:O45"/>
    <mergeCell ref="P43:R45"/>
    <mergeCell ref="AG40:AL42"/>
    <mergeCell ref="A40:A42"/>
    <mergeCell ref="B40:E42"/>
    <mergeCell ref="F40:O42"/>
    <mergeCell ref="P40:R42"/>
    <mergeCell ref="S40:Z42"/>
    <mergeCell ref="AA40:AF42"/>
    <mergeCell ref="S43:Z45"/>
    <mergeCell ref="AA43:AF45"/>
    <mergeCell ref="AG46:AL48"/>
    <mergeCell ref="AG43:AL45"/>
    <mergeCell ref="S49:Z51"/>
    <mergeCell ref="AA49:AF51"/>
    <mergeCell ref="A46:A48"/>
    <mergeCell ref="B46:E48"/>
    <mergeCell ref="F46:O48"/>
    <mergeCell ref="P46:R48"/>
    <mergeCell ref="S46:Z48"/>
    <mergeCell ref="AA46:AF48"/>
    <mergeCell ref="A43:A45"/>
    <mergeCell ref="B43:E45"/>
    <mergeCell ref="A49:A51"/>
    <mergeCell ref="B49:E51"/>
    <mergeCell ref="F49:O51"/>
    <mergeCell ref="P49:R51"/>
    <mergeCell ref="F55:O57"/>
    <mergeCell ref="P55:R57"/>
    <mergeCell ref="AG52:AL54"/>
    <mergeCell ref="A52:A54"/>
    <mergeCell ref="B52:E54"/>
    <mergeCell ref="F52:O54"/>
    <mergeCell ref="P52:R54"/>
    <mergeCell ref="S52:Z54"/>
    <mergeCell ref="AA52:AF54"/>
    <mergeCell ref="S55:Z57"/>
    <mergeCell ref="AA55:AF57"/>
    <mergeCell ref="AG49:AL51"/>
    <mergeCell ref="AG61:AL63"/>
    <mergeCell ref="AG58:AL60"/>
    <mergeCell ref="AG55:AL57"/>
    <mergeCell ref="A58:A60"/>
    <mergeCell ref="B58:E60"/>
    <mergeCell ref="F58:O60"/>
    <mergeCell ref="P58:R60"/>
    <mergeCell ref="S58:Z60"/>
    <mergeCell ref="AA58:AF60"/>
    <mergeCell ref="A61:A63"/>
    <mergeCell ref="B61:E63"/>
    <mergeCell ref="F61:O63"/>
    <mergeCell ref="P61:R63"/>
    <mergeCell ref="S61:Z63"/>
    <mergeCell ref="AA61:AF63"/>
    <mergeCell ref="A55:A57"/>
    <mergeCell ref="B55:E57"/>
  </mergeCells>
  <phoneticPr fontId="1"/>
  <dataValidations count="2">
    <dataValidation type="list" allowBlank="1" showInputMessage="1" showErrorMessage="1" sqref="AA19:AF63" xr:uid="{B3F6BB20-90C6-453E-9083-B6D5F0CC433B}">
      <formula1>"1泊,2泊,3泊,4泊,5泊,日帰り"</formula1>
    </dataValidation>
    <dataValidation type="list" allowBlank="1" showInputMessage="1" showErrorMessage="1" sqref="B19:E63" xr:uid="{AC9ACF26-E1F0-4205-9FCA-AFA4C2D39476}">
      <formula1>$AN$19:$AN$21</formula1>
    </dataValidation>
  </dataValidations>
  <pageMargins left="0.70866141732283472" right="0.51181102362204722" top="0.74803149606299213" bottom="0.74803149606299213"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743E0-C830-41BA-BCF3-8E7DBED1BE14}">
  <sheetPr>
    <tabColor theme="7" tint="0.59999389629810485"/>
  </sheetPr>
  <dimension ref="A1:AR65"/>
  <sheetViews>
    <sheetView view="pageBreakPreview" topLeftCell="A26" zoomScale="115" zoomScaleNormal="160" zoomScaleSheetLayoutView="115" zoomScalePageLayoutView="160" workbookViewId="0">
      <selection activeCell="A9" sqref="A9:AR40"/>
    </sheetView>
  </sheetViews>
  <sheetFormatPr defaultColWidth="2.375" defaultRowHeight="12"/>
  <cols>
    <col min="1" max="42" width="2.5" style="273" customWidth="1"/>
    <col min="43" max="43" width="2.375" style="273"/>
    <col min="44" max="44" width="4.5" style="273" bestFit="1" customWidth="1"/>
    <col min="45" max="16384" width="2.375" style="273"/>
  </cols>
  <sheetData>
    <row r="1" spans="1:44" ht="12" customHeight="1">
      <c r="A1" s="332" t="s">
        <v>352</v>
      </c>
    </row>
    <row r="2" spans="1:44" ht="12" customHeight="1">
      <c r="A2" s="332" t="s">
        <v>508</v>
      </c>
      <c r="AD2" s="1105" t="s">
        <v>96</v>
      </c>
      <c r="AE2" s="1105"/>
      <c r="AF2" s="1105"/>
      <c r="AG2" s="1105"/>
      <c r="AH2" s="1105"/>
      <c r="AI2" s="1105"/>
      <c r="AJ2" s="1105"/>
      <c r="AK2" s="1105"/>
      <c r="AL2" s="1105"/>
      <c r="AM2" s="1105"/>
      <c r="AN2" s="1105"/>
      <c r="AO2" s="1105"/>
      <c r="AP2" s="1105"/>
    </row>
    <row r="3" spans="1:44" ht="9.9499999999999993" customHeight="1">
      <c r="A3" s="1106" t="s">
        <v>467</v>
      </c>
      <c r="B3" s="1106"/>
      <c r="C3" s="1106"/>
      <c r="D3" s="1106"/>
      <c r="E3" s="1106"/>
      <c r="F3" s="1106"/>
      <c r="G3" s="1106"/>
      <c r="H3" s="1106"/>
      <c r="I3" s="1106"/>
      <c r="J3" s="1106"/>
      <c r="K3" s="1106"/>
      <c r="L3" s="1106"/>
      <c r="M3" s="1106"/>
      <c r="N3" s="1106"/>
      <c r="O3" s="1106"/>
      <c r="P3" s="1106"/>
      <c r="Q3" s="1107"/>
      <c r="R3" s="1107"/>
      <c r="S3" s="1107"/>
      <c r="T3" s="1107"/>
      <c r="U3" s="1107"/>
      <c r="V3" s="1107"/>
      <c r="W3" s="1107"/>
      <c r="X3" s="1107"/>
      <c r="Y3" s="1107"/>
      <c r="Z3" s="1107"/>
      <c r="AA3" s="1107"/>
      <c r="AB3" s="1107"/>
      <c r="AC3" s="1107"/>
      <c r="AD3" s="1107"/>
      <c r="AE3" s="1107"/>
      <c r="AF3" s="1107"/>
      <c r="AG3" s="1107"/>
      <c r="AH3" s="1107"/>
      <c r="AI3" s="1107"/>
      <c r="AJ3" s="1107"/>
      <c r="AK3" s="1107"/>
      <c r="AL3" s="1107"/>
      <c r="AM3" s="1107"/>
      <c r="AN3" s="1107"/>
      <c r="AO3" s="1107"/>
      <c r="AP3" s="1107"/>
    </row>
    <row r="4" spans="1:44" ht="9.9499999999999993" customHeight="1">
      <c r="A4" s="1106"/>
      <c r="B4" s="1106"/>
      <c r="C4" s="1106"/>
      <c r="D4" s="1106"/>
      <c r="E4" s="1106"/>
      <c r="F4" s="1106"/>
      <c r="G4" s="1106"/>
      <c r="H4" s="1106"/>
      <c r="I4" s="1106"/>
      <c r="J4" s="1106"/>
      <c r="K4" s="1106"/>
      <c r="L4" s="1106"/>
      <c r="M4" s="1106"/>
      <c r="N4" s="1106"/>
      <c r="O4" s="1106"/>
      <c r="P4" s="1106"/>
      <c r="Q4" s="1107"/>
      <c r="R4" s="1107"/>
      <c r="S4" s="1107"/>
      <c r="T4" s="1107"/>
      <c r="U4" s="1107"/>
      <c r="V4" s="1107"/>
      <c r="W4" s="1107"/>
      <c r="X4" s="1107"/>
      <c r="Y4" s="1107"/>
      <c r="Z4" s="1107"/>
      <c r="AA4" s="1107"/>
      <c r="AB4" s="1107"/>
      <c r="AC4" s="1107"/>
      <c r="AD4" s="1107"/>
      <c r="AE4" s="1107"/>
      <c r="AF4" s="1107"/>
      <c r="AG4" s="1107"/>
      <c r="AH4" s="1107"/>
      <c r="AI4" s="1107"/>
      <c r="AJ4" s="1107"/>
      <c r="AK4" s="1107"/>
      <c r="AL4" s="1107"/>
      <c r="AM4" s="1107"/>
      <c r="AN4" s="1107"/>
      <c r="AO4" s="1107"/>
      <c r="AP4" s="1107"/>
    </row>
    <row r="5" spans="1:44" ht="12" customHeight="1">
      <c r="A5" s="286"/>
      <c r="B5" s="286"/>
      <c r="C5" s="286"/>
      <c r="D5" s="286"/>
      <c r="E5" s="286"/>
      <c r="F5" s="286"/>
      <c r="G5" s="286"/>
      <c r="H5" s="286"/>
      <c r="I5" s="286"/>
      <c r="J5" s="286"/>
      <c r="K5" s="286"/>
      <c r="L5" s="286"/>
      <c r="M5" s="286"/>
      <c r="N5" s="286"/>
      <c r="O5" s="286"/>
      <c r="P5" s="286"/>
      <c r="Q5" s="1108" t="s">
        <v>366</v>
      </c>
      <c r="R5" s="1108"/>
      <c r="S5" s="1108"/>
      <c r="T5" s="1108"/>
      <c r="U5" s="1108"/>
      <c r="V5" s="1108"/>
      <c r="W5" s="1108"/>
      <c r="X5" s="1108"/>
      <c r="Y5" s="1108"/>
      <c r="Z5" s="1108"/>
      <c r="AA5" s="1108"/>
      <c r="AB5" s="1108"/>
      <c r="AC5" s="1108"/>
      <c r="AD5" s="1108"/>
      <c r="AE5" s="1108"/>
      <c r="AF5" s="1108"/>
      <c r="AG5" s="1108"/>
      <c r="AH5" s="1108"/>
      <c r="AI5" s="1108"/>
      <c r="AJ5" s="1108"/>
      <c r="AK5" s="1108"/>
      <c r="AL5" s="1109"/>
      <c r="AM5" s="1109"/>
      <c r="AN5" s="1109"/>
      <c r="AO5" s="1109"/>
      <c r="AP5" s="1109"/>
    </row>
    <row r="6" spans="1:44" ht="24" customHeight="1">
      <c r="A6" s="1110" t="s">
        <v>363</v>
      </c>
      <c r="B6" s="1111"/>
      <c r="C6" s="1114" t="str">
        <f>IF([2]【様式1】申請書!AD13=0," ",[2]【様式1】申請書!AD13)</f>
        <v xml:space="preserve"> </v>
      </c>
      <c r="D6" s="1115"/>
      <c r="E6" s="1115"/>
      <c r="F6" s="1115"/>
      <c r="G6" s="1115"/>
      <c r="H6" s="1115"/>
      <c r="I6" s="1115"/>
      <c r="J6" s="1115"/>
      <c r="K6" s="1115"/>
      <c r="L6" s="1115"/>
      <c r="M6" s="1115"/>
      <c r="N6" s="1116"/>
      <c r="O6" s="1117" t="s">
        <v>97</v>
      </c>
      <c r="P6" s="1117"/>
      <c r="Q6" s="1118" t="str">
        <f>IF([2]【様式1】申請書!AF21=0," ",[2]【様式1】申請書!AF21)</f>
        <v xml:space="preserve"> </v>
      </c>
      <c r="R6" s="1119"/>
      <c r="S6" s="1119"/>
      <c r="T6" s="1119"/>
      <c r="U6" s="1119"/>
      <c r="V6" s="1119"/>
      <c r="W6" s="1119"/>
      <c r="X6" s="1119"/>
      <c r="Y6" s="1119"/>
      <c r="Z6" s="1120"/>
      <c r="AA6" s="1121" t="s">
        <v>383</v>
      </c>
      <c r="AB6" s="1122"/>
      <c r="AC6" s="1122"/>
      <c r="AD6" s="1123"/>
      <c r="AE6" s="1124" t="str">
        <f>IF([2]【様式1】申請書!AF20=0," ",[2]【様式1】申請書!AF20)</f>
        <v xml:space="preserve"> </v>
      </c>
      <c r="AF6" s="1125"/>
      <c r="AG6" s="1125"/>
      <c r="AH6" s="1125"/>
      <c r="AI6" s="1125"/>
      <c r="AJ6" s="1125"/>
      <c r="AK6" s="1125"/>
      <c r="AL6" s="1125"/>
      <c r="AM6" s="1125"/>
      <c r="AN6" s="1125"/>
      <c r="AO6" s="1125"/>
      <c r="AP6" s="1126"/>
    </row>
    <row r="7" spans="1:44" ht="24" customHeight="1">
      <c r="A7" s="1112"/>
      <c r="B7" s="1113"/>
      <c r="C7" s="331"/>
      <c r="D7" s="330"/>
      <c r="E7" s="329" t="s">
        <v>127</v>
      </c>
      <c r="F7" s="151"/>
      <c r="G7" s="329" t="s">
        <v>365</v>
      </c>
      <c r="H7" s="329"/>
      <c r="I7" s="329" t="s">
        <v>371</v>
      </c>
      <c r="J7" s="328"/>
      <c r="K7" s="327"/>
      <c r="L7" s="669"/>
      <c r="M7" s="669"/>
      <c r="N7" s="326" t="s">
        <v>154</v>
      </c>
      <c r="O7" s="1127" t="s">
        <v>67</v>
      </c>
      <c r="P7" s="1127"/>
      <c r="Q7" s="1128" t="str">
        <f>IF([2]【様式1】申請書!AF23=0," ",[2]【様式1】申請書!AF23)</f>
        <v xml:space="preserve"> </v>
      </c>
      <c r="R7" s="1129"/>
      <c r="S7" s="1129"/>
      <c r="T7" s="1129"/>
      <c r="U7" s="1129"/>
      <c r="V7" s="1129"/>
      <c r="W7" s="1129"/>
      <c r="X7" s="1129"/>
      <c r="Y7" s="1129"/>
      <c r="Z7" s="1130"/>
      <c r="AA7" s="1131" t="s">
        <v>384</v>
      </c>
      <c r="AB7" s="1132"/>
      <c r="AC7" s="1132"/>
      <c r="AD7" s="1133"/>
      <c r="AE7" s="636"/>
      <c r="AF7" s="637"/>
      <c r="AG7" s="637"/>
      <c r="AH7" s="637"/>
      <c r="AI7" s="637"/>
      <c r="AJ7" s="637"/>
      <c r="AK7" s="637"/>
      <c r="AL7" s="637"/>
      <c r="AM7" s="637"/>
      <c r="AN7" s="637"/>
      <c r="AO7" s="637"/>
      <c r="AP7" s="638"/>
    </row>
    <row r="8" spans="1:44" ht="24" customHeight="1">
      <c r="A8" s="1095" t="s">
        <v>98</v>
      </c>
      <c r="B8" s="1096"/>
      <c r="C8" s="1097"/>
      <c r="D8" s="1098" t="str">
        <f>IF([2]【様式1】申請書!AA24=0," ",[2]【様式1】申請書!AA24)</f>
        <v xml:space="preserve"> </v>
      </c>
      <c r="E8" s="1099"/>
      <c r="F8" s="1099"/>
      <c r="G8" s="1099"/>
      <c r="H8" s="1099"/>
      <c r="I8" s="1099"/>
      <c r="J8" s="1099"/>
      <c r="K8" s="1100" t="s">
        <v>52</v>
      </c>
      <c r="L8" s="1100"/>
      <c r="M8" s="1101" t="str">
        <f>IF([2]【様式1】申請書!AA25=0," ",[2]【様式1】申請書!AA25)</f>
        <v xml:space="preserve"> </v>
      </c>
      <c r="N8" s="1101"/>
      <c r="O8" s="1101"/>
      <c r="P8" s="1101"/>
      <c r="Q8" s="1101"/>
      <c r="R8" s="1101"/>
      <c r="S8" s="1102"/>
      <c r="T8" s="1103" t="s">
        <v>364</v>
      </c>
      <c r="U8" s="1060"/>
      <c r="V8" s="1060"/>
      <c r="W8" s="1060"/>
      <c r="X8" s="1104"/>
      <c r="Y8" s="1093" t="s">
        <v>99</v>
      </c>
      <c r="Z8" s="1094"/>
      <c r="AA8" s="677"/>
      <c r="AB8" s="678"/>
      <c r="AC8" s="678"/>
      <c r="AD8" s="678"/>
      <c r="AE8" s="678"/>
      <c r="AF8" s="678"/>
      <c r="AG8" s="679"/>
      <c r="AH8" s="1093" t="s">
        <v>100</v>
      </c>
      <c r="AI8" s="1094"/>
      <c r="AJ8" s="677"/>
      <c r="AK8" s="678"/>
      <c r="AL8" s="678"/>
      <c r="AM8" s="678"/>
      <c r="AN8" s="678"/>
      <c r="AO8" s="678"/>
      <c r="AP8" s="680"/>
    </row>
    <row r="9" spans="1:44" ht="18" hidden="1" customHeight="1">
      <c r="A9" s="1055" t="s">
        <v>499</v>
      </c>
      <c r="B9" s="1056"/>
      <c r="C9" s="1057"/>
      <c r="D9" s="325"/>
      <c r="E9" s="277" t="s">
        <v>210</v>
      </c>
      <c r="F9" s="277"/>
      <c r="G9" s="277"/>
      <c r="H9" s="277" t="s">
        <v>323</v>
      </c>
      <c r="I9" s="1056" t="s">
        <v>263</v>
      </c>
      <c r="J9" s="1056"/>
      <c r="K9" s="1056"/>
      <c r="L9" s="277" t="s">
        <v>368</v>
      </c>
      <c r="M9" s="277" t="s">
        <v>501</v>
      </c>
      <c r="N9" s="304"/>
      <c r="O9" s="1058" t="s">
        <v>263</v>
      </c>
      <c r="P9" s="1058"/>
      <c r="Q9" s="1058"/>
      <c r="R9" s="277" t="s">
        <v>372</v>
      </c>
      <c r="S9" s="277"/>
      <c r="T9" s="304" t="s">
        <v>502</v>
      </c>
      <c r="U9" s="277"/>
      <c r="V9" s="277"/>
      <c r="W9" s="324"/>
      <c r="X9" s="324"/>
      <c r="Y9" s="277"/>
      <c r="Z9" s="277"/>
      <c r="AA9" s="277"/>
      <c r="AB9" s="277"/>
      <c r="AC9" s="277"/>
      <c r="AD9" s="277"/>
      <c r="AE9" s="277"/>
      <c r="AF9" s="277"/>
      <c r="AG9" s="277"/>
      <c r="AH9" s="277"/>
      <c r="AI9" s="277"/>
      <c r="AJ9" s="277"/>
      <c r="AK9" s="277"/>
      <c r="AL9" s="277"/>
      <c r="AM9" s="277"/>
      <c r="AN9" s="277"/>
      <c r="AO9" s="277"/>
      <c r="AP9" s="315"/>
    </row>
    <row r="10" spans="1:44" ht="18" hidden="1" customHeight="1">
      <c r="A10" s="1059" t="s">
        <v>369</v>
      </c>
      <c r="B10" s="1060"/>
      <c r="C10" s="1060"/>
      <c r="D10" s="1060"/>
      <c r="E10" s="1061"/>
      <c r="F10" s="289"/>
      <c r="G10" s="288" t="s">
        <v>210</v>
      </c>
      <c r="H10" s="288"/>
      <c r="I10" s="288"/>
      <c r="J10" s="318" t="s">
        <v>500</v>
      </c>
      <c r="K10" s="318"/>
      <c r="L10" s="318"/>
      <c r="M10" s="318" t="s">
        <v>370</v>
      </c>
      <c r="N10" s="318"/>
      <c r="O10" s="318"/>
      <c r="P10" s="318"/>
      <c r="Q10" s="318" t="s">
        <v>367</v>
      </c>
      <c r="R10" s="318"/>
      <c r="S10" s="318"/>
      <c r="T10" s="318"/>
      <c r="U10" s="318"/>
      <c r="V10" s="318"/>
      <c r="W10" s="1062" t="s">
        <v>263</v>
      </c>
      <c r="X10" s="1062"/>
      <c r="Y10" s="1062"/>
      <c r="Z10" s="318" t="s">
        <v>372</v>
      </c>
      <c r="AA10" s="374"/>
      <c r="AB10" s="1066" t="s">
        <v>504</v>
      </c>
      <c r="AC10" s="1062"/>
      <c r="AD10" s="1062"/>
      <c r="AE10" s="1062"/>
      <c r="AF10" s="1056"/>
      <c r="AG10" s="1056"/>
      <c r="AH10" s="1056"/>
      <c r="AI10" s="1056"/>
      <c r="AJ10" s="1057"/>
      <c r="AK10" s="289"/>
      <c r="AL10" s="288" t="s">
        <v>210</v>
      </c>
      <c r="AM10" s="288"/>
      <c r="AN10" s="288"/>
      <c r="AO10" s="288" t="s">
        <v>323</v>
      </c>
      <c r="AP10" s="287"/>
    </row>
    <row r="11" spans="1:44" ht="6" customHeight="1">
      <c r="A11" s="286"/>
      <c r="B11" s="323"/>
      <c r="C11" s="323"/>
      <c r="D11" s="323"/>
      <c r="E11" s="286"/>
      <c r="F11" s="286"/>
      <c r="G11" s="286"/>
      <c r="H11" s="286"/>
      <c r="I11" s="286"/>
      <c r="J11" s="286"/>
      <c r="K11" s="286"/>
      <c r="L11" s="286"/>
      <c r="M11" s="286"/>
      <c r="N11" s="286"/>
      <c r="O11" s="286"/>
      <c r="P11" s="286"/>
      <c r="Q11" s="286"/>
      <c r="R11" s="286"/>
      <c r="S11" s="286"/>
      <c r="T11" s="286"/>
      <c r="U11" s="286"/>
      <c r="V11" s="286"/>
      <c r="W11" s="323"/>
      <c r="X11" s="323"/>
      <c r="Y11" s="323"/>
      <c r="Z11" s="286"/>
      <c r="AA11" s="286"/>
      <c r="AB11" s="286"/>
      <c r="AC11" s="286"/>
      <c r="AD11" s="286"/>
      <c r="AE11" s="286"/>
      <c r="AF11" s="286"/>
      <c r="AG11" s="286"/>
      <c r="AH11" s="286"/>
      <c r="AI11" s="286"/>
      <c r="AJ11" s="286"/>
      <c r="AK11" s="286"/>
      <c r="AL11" s="286"/>
      <c r="AM11" s="286"/>
      <c r="AN11" s="286"/>
      <c r="AO11" s="286"/>
      <c r="AP11" s="286"/>
    </row>
    <row r="12" spans="1:44" ht="15.95" customHeight="1">
      <c r="A12" s="322" t="s">
        <v>472</v>
      </c>
      <c r="B12" s="314"/>
      <c r="C12" s="314"/>
      <c r="D12" s="314"/>
      <c r="E12" s="314"/>
      <c r="F12" s="314"/>
      <c r="G12" s="314"/>
      <c r="H12" s="314"/>
      <c r="I12" s="314"/>
      <c r="J12" s="314"/>
      <c r="K12" s="314"/>
      <c r="L12" s="314"/>
      <c r="M12" s="314"/>
      <c r="N12" s="314"/>
      <c r="O12" s="314"/>
      <c r="P12" s="314"/>
      <c r="Q12" s="314"/>
      <c r="R12" s="314"/>
      <c r="S12" s="314"/>
      <c r="T12" s="314"/>
      <c r="U12" s="314"/>
    </row>
    <row r="13" spans="1:44" ht="20.100000000000001" customHeight="1">
      <c r="A13" s="313"/>
      <c r="B13" s="297" t="s">
        <v>468</v>
      </c>
      <c r="C13" s="298"/>
      <c r="D13" s="313"/>
      <c r="E13" s="300"/>
      <c r="F13" s="297"/>
      <c r="G13" s="298"/>
      <c r="H13" s="296" t="s">
        <v>651</v>
      </c>
      <c r="I13" s="1065" t="s">
        <v>650</v>
      </c>
      <c r="J13" s="1065"/>
      <c r="K13" s="1065"/>
      <c r="L13" s="1065"/>
      <c r="M13" s="1065"/>
      <c r="N13" s="1065"/>
      <c r="O13" s="300"/>
      <c r="P13" s="1063" t="s">
        <v>263</v>
      </c>
      <c r="Q13" s="1063"/>
      <c r="R13" s="1063"/>
      <c r="S13" s="298" t="s">
        <v>52</v>
      </c>
      <c r="T13" s="1063" t="s">
        <v>263</v>
      </c>
      <c r="U13" s="1063"/>
      <c r="V13" s="1063"/>
      <c r="W13" s="298"/>
      <c r="X13" s="298"/>
      <c r="Y13" s="298"/>
      <c r="Z13" s="298"/>
      <c r="AA13" s="298"/>
      <c r="AB13" s="298"/>
      <c r="AC13" s="298"/>
      <c r="AD13" s="298"/>
      <c r="AE13" s="298"/>
      <c r="AF13" s="298"/>
      <c r="AG13" s="298"/>
      <c r="AH13" s="298"/>
      <c r="AI13" s="298"/>
      <c r="AJ13" s="298"/>
      <c r="AK13" s="298"/>
      <c r="AL13" s="298"/>
      <c r="AM13" s="298"/>
      <c r="AN13" s="298"/>
      <c r="AO13" s="298"/>
      <c r="AP13" s="312"/>
      <c r="AR13" s="321"/>
    </row>
    <row r="14" spans="1:44" ht="20.100000000000001" customHeight="1">
      <c r="A14" s="1055" t="s">
        <v>333</v>
      </c>
      <c r="B14" s="1056"/>
      <c r="C14" s="1056"/>
      <c r="D14" s="308" t="s">
        <v>709</v>
      </c>
      <c r="E14" s="277"/>
      <c r="F14" s="277"/>
      <c r="G14" s="277"/>
      <c r="H14" s="277"/>
      <c r="I14" s="277"/>
      <c r="J14" s="277"/>
      <c r="K14" s="277"/>
      <c r="L14" s="277" t="s">
        <v>323</v>
      </c>
      <c r="M14" s="1056"/>
      <c r="N14" s="1056"/>
      <c r="O14" s="1056"/>
      <c r="P14" s="277" t="s">
        <v>368</v>
      </c>
      <c r="Q14" s="277"/>
      <c r="R14" s="277" t="s">
        <v>210</v>
      </c>
      <c r="S14" s="277"/>
      <c r="T14" s="277" t="s">
        <v>708</v>
      </c>
      <c r="U14" s="277"/>
      <c r="V14" s="277"/>
      <c r="W14" s="277"/>
      <c r="X14" s="1056"/>
      <c r="Y14" s="1056"/>
      <c r="Z14" s="1056"/>
      <c r="AA14" s="1056"/>
      <c r="AB14" s="1056"/>
      <c r="AC14" s="1056"/>
      <c r="AD14" s="277"/>
      <c r="AE14" s="277"/>
      <c r="AF14" s="308" t="s">
        <v>707</v>
      </c>
      <c r="AG14" s="277"/>
      <c r="AH14" s="277"/>
      <c r="AI14" s="277"/>
      <c r="AJ14" s="277"/>
      <c r="AK14" s="277"/>
      <c r="AL14" s="277"/>
      <c r="AM14" s="277"/>
      <c r="AN14" s="277"/>
      <c r="AO14" s="277"/>
      <c r="AP14" s="275" t="s">
        <v>706</v>
      </c>
    </row>
    <row r="15" spans="1:44" ht="20.100000000000001" customHeight="1">
      <c r="A15" s="1068" t="s">
        <v>309</v>
      </c>
      <c r="B15" s="1069"/>
      <c r="C15" s="1069"/>
      <c r="D15" s="320"/>
      <c r="E15" s="286" t="s">
        <v>705</v>
      </c>
      <c r="F15" s="286"/>
      <c r="G15" s="286"/>
      <c r="H15" s="286"/>
      <c r="I15" s="286"/>
      <c r="J15" s="286"/>
      <c r="K15" s="286" t="s">
        <v>704</v>
      </c>
      <c r="L15" s="286"/>
      <c r="M15" s="286"/>
      <c r="N15" s="286"/>
      <c r="O15" s="286"/>
      <c r="P15" s="286" t="s">
        <v>313</v>
      </c>
      <c r="Q15" s="286"/>
      <c r="R15" s="286"/>
      <c r="S15" s="286"/>
      <c r="T15" s="286"/>
      <c r="U15" s="286" t="s">
        <v>703</v>
      </c>
      <c r="V15" s="286"/>
      <c r="W15" s="286"/>
      <c r="X15" s="286"/>
      <c r="Y15" s="286" t="s">
        <v>702</v>
      </c>
      <c r="Z15" s="286"/>
      <c r="AA15" s="286"/>
      <c r="AB15" s="286"/>
      <c r="AC15" s="286"/>
      <c r="AD15" s="286"/>
      <c r="AE15" s="286"/>
      <c r="AF15" s="286" t="s">
        <v>701</v>
      </c>
      <c r="AG15" s="286"/>
      <c r="AH15" s="286"/>
      <c r="AI15" s="286"/>
      <c r="AJ15" s="286"/>
      <c r="AK15" s="286"/>
      <c r="AL15" s="286"/>
      <c r="AM15" s="286"/>
      <c r="AN15" s="286"/>
      <c r="AO15" s="286"/>
      <c r="AP15" s="319"/>
    </row>
    <row r="16" spans="1:44" ht="20.100000000000001" customHeight="1">
      <c r="A16" s="1090"/>
      <c r="B16" s="1091"/>
      <c r="C16" s="1091"/>
      <c r="D16" s="320"/>
      <c r="E16" s="286" t="s">
        <v>340</v>
      </c>
      <c r="F16" s="286"/>
      <c r="G16" s="286"/>
      <c r="H16" s="286"/>
      <c r="I16" s="286"/>
      <c r="J16" s="286"/>
      <c r="K16" s="286"/>
      <c r="L16" s="286"/>
      <c r="M16" s="286" t="s">
        <v>700</v>
      </c>
      <c r="N16" s="286"/>
      <c r="O16" s="286"/>
      <c r="P16" s="286"/>
      <c r="Q16" s="286"/>
      <c r="R16" s="286"/>
      <c r="S16" s="286"/>
      <c r="T16" s="286"/>
      <c r="U16" s="286" t="s">
        <v>699</v>
      </c>
      <c r="V16" s="286"/>
      <c r="W16" s="286"/>
      <c r="X16" s="286"/>
      <c r="Y16" s="286"/>
      <c r="Z16" s="286"/>
      <c r="AA16" s="286" t="s">
        <v>698</v>
      </c>
      <c r="AB16" s="286"/>
      <c r="AC16" s="286"/>
      <c r="AD16" s="286"/>
      <c r="AE16" s="286"/>
      <c r="AF16" s="286"/>
      <c r="AG16" s="286"/>
      <c r="AH16" s="286"/>
      <c r="AI16" s="286"/>
      <c r="AJ16" s="286"/>
      <c r="AK16" s="286"/>
      <c r="AL16" s="286"/>
      <c r="AM16" s="286"/>
      <c r="AN16" s="286"/>
      <c r="AO16" s="286"/>
      <c r="AP16" s="319"/>
    </row>
    <row r="17" spans="1:42" ht="20.100000000000001" customHeight="1">
      <c r="A17" s="1071"/>
      <c r="B17" s="1072"/>
      <c r="C17" s="1072"/>
      <c r="D17" s="289"/>
      <c r="E17" s="288" t="s">
        <v>342</v>
      </c>
      <c r="F17" s="288"/>
      <c r="G17" s="288"/>
      <c r="H17" s="288"/>
      <c r="I17" s="288"/>
      <c r="J17" s="288"/>
      <c r="K17" s="288"/>
      <c r="L17" s="288"/>
      <c r="M17" s="288" t="s">
        <v>697</v>
      </c>
      <c r="N17" s="288"/>
      <c r="O17" s="288"/>
      <c r="P17" s="318"/>
      <c r="Q17" s="318"/>
      <c r="R17" s="1072"/>
      <c r="S17" s="1072"/>
      <c r="T17" s="1072"/>
      <c r="U17" s="1072"/>
      <c r="V17" s="1072"/>
      <c r="W17" s="1072"/>
      <c r="X17" s="1072"/>
      <c r="Y17" s="1072"/>
      <c r="Z17" s="1072"/>
      <c r="AA17" s="1072"/>
      <c r="AB17" s="1072"/>
      <c r="AC17" s="1072"/>
      <c r="AD17" s="1072"/>
      <c r="AE17" s="1072"/>
      <c r="AF17" s="1072"/>
      <c r="AG17" s="1072"/>
      <c r="AH17" s="1072"/>
      <c r="AI17" s="1072"/>
      <c r="AJ17" s="288" t="s">
        <v>154</v>
      </c>
      <c r="AK17" s="288"/>
      <c r="AL17" s="288"/>
      <c r="AM17" s="288"/>
      <c r="AN17" s="288"/>
      <c r="AO17" s="288"/>
      <c r="AP17" s="287"/>
    </row>
    <row r="18" spans="1:42" ht="20.100000000000001" customHeight="1">
      <c r="A18" s="1055" t="s">
        <v>469</v>
      </c>
      <c r="B18" s="1056"/>
      <c r="C18" s="1056"/>
      <c r="D18" s="1055"/>
      <c r="E18" s="1056"/>
      <c r="F18" s="1056"/>
      <c r="G18" s="1056"/>
      <c r="H18" s="1057"/>
      <c r="I18" s="1055" t="s">
        <v>470</v>
      </c>
      <c r="J18" s="1056"/>
      <c r="K18" s="1057"/>
      <c r="L18" s="1056"/>
      <c r="M18" s="1056"/>
      <c r="N18" s="1056"/>
      <c r="O18" s="1056"/>
      <c r="P18" s="1057"/>
      <c r="Q18" s="1055" t="s">
        <v>471</v>
      </c>
      <c r="R18" s="1056"/>
      <c r="S18" s="1057"/>
      <c r="T18" s="308"/>
      <c r="U18" s="277" t="s">
        <v>696</v>
      </c>
      <c r="V18" s="277"/>
      <c r="W18" s="277"/>
      <c r="X18" s="277"/>
      <c r="Y18" s="277"/>
      <c r="Z18" s="277"/>
      <c r="AA18" s="277" t="s">
        <v>695</v>
      </c>
      <c r="AB18" s="277"/>
      <c r="AC18" s="277"/>
      <c r="AD18" s="277"/>
      <c r="AE18" s="277"/>
      <c r="AF18" s="277"/>
      <c r="AG18" s="277" t="s">
        <v>694</v>
      </c>
      <c r="AH18" s="277"/>
      <c r="AI18" s="277"/>
      <c r="AJ18" s="277"/>
      <c r="AK18" s="277"/>
      <c r="AL18" s="277"/>
      <c r="AM18" s="277"/>
      <c r="AN18" s="277"/>
      <c r="AO18" s="277" t="s">
        <v>693</v>
      </c>
      <c r="AP18" s="275"/>
    </row>
    <row r="19" spans="1:42" ht="20.100000000000001" customHeight="1">
      <c r="A19" s="1055" t="s">
        <v>489</v>
      </c>
      <c r="B19" s="1056"/>
      <c r="C19" s="1056"/>
      <c r="D19" s="308"/>
      <c r="E19" s="277" t="s">
        <v>692</v>
      </c>
      <c r="F19" s="277"/>
      <c r="G19" s="1056"/>
      <c r="H19" s="1056"/>
      <c r="I19" s="277" t="s">
        <v>690</v>
      </c>
      <c r="J19" s="317"/>
      <c r="K19" s="316" t="s">
        <v>689</v>
      </c>
      <c r="L19" s="277"/>
      <c r="M19" s="279"/>
      <c r="N19" s="277"/>
      <c r="O19" s="1056" t="s">
        <v>263</v>
      </c>
      <c r="P19" s="1056"/>
      <c r="Q19" s="1056"/>
      <c r="R19" s="277"/>
      <c r="S19" s="277"/>
      <c r="T19" s="277"/>
      <c r="U19" s="277" t="s">
        <v>691</v>
      </c>
      <c r="V19" s="277"/>
      <c r="W19" s="1056"/>
      <c r="X19" s="1056"/>
      <c r="Y19" s="277" t="s">
        <v>690</v>
      </c>
      <c r="Z19" s="317"/>
      <c r="AA19" s="316" t="s">
        <v>689</v>
      </c>
      <c r="AB19" s="277"/>
      <c r="AC19" s="279"/>
      <c r="AD19" s="277"/>
      <c r="AE19" s="1056" t="s">
        <v>263</v>
      </c>
      <c r="AF19" s="1056"/>
      <c r="AG19" s="1056"/>
      <c r="AH19" s="277"/>
      <c r="AI19" s="277"/>
      <c r="AJ19" s="277"/>
      <c r="AK19" s="277"/>
      <c r="AL19" s="277"/>
      <c r="AM19" s="277"/>
      <c r="AN19" s="277"/>
      <c r="AO19" s="277"/>
      <c r="AP19" s="315" t="s">
        <v>563</v>
      </c>
    </row>
    <row r="20" spans="1:42" ht="32.25" customHeight="1">
      <c r="A20" s="1064" t="s">
        <v>382</v>
      </c>
      <c r="B20" s="1064"/>
      <c r="C20" s="1055"/>
      <c r="D20" s="1089"/>
      <c r="E20" s="1089"/>
      <c r="F20" s="1089"/>
      <c r="G20" s="1089"/>
      <c r="H20" s="1089"/>
      <c r="I20" s="1089"/>
      <c r="J20" s="1089"/>
      <c r="K20" s="1089"/>
      <c r="L20" s="1089"/>
      <c r="M20" s="1089"/>
      <c r="N20" s="1089"/>
      <c r="O20" s="1089"/>
      <c r="P20" s="1089"/>
      <c r="Q20" s="1089"/>
      <c r="R20" s="1089"/>
      <c r="S20" s="1089"/>
      <c r="T20" s="1089"/>
      <c r="U20" s="1089"/>
      <c r="V20" s="1089"/>
      <c r="W20" s="1089"/>
      <c r="X20" s="1089"/>
      <c r="Y20" s="1089"/>
      <c r="Z20" s="1089"/>
      <c r="AA20" s="1089"/>
      <c r="AB20" s="1089"/>
      <c r="AC20" s="1089"/>
      <c r="AD20" s="1089"/>
      <c r="AE20" s="1089"/>
      <c r="AF20" s="1089"/>
      <c r="AG20" s="1089"/>
      <c r="AH20" s="1089"/>
      <c r="AI20" s="1089"/>
      <c r="AJ20" s="1089"/>
      <c r="AK20" s="1089"/>
      <c r="AL20" s="1089"/>
      <c r="AM20" s="1089"/>
      <c r="AN20" s="1089"/>
      <c r="AO20" s="1089"/>
      <c r="AP20" s="1089"/>
    </row>
    <row r="21" spans="1:42" ht="9.9499999999999993" customHeight="1">
      <c r="A21" s="286"/>
      <c r="B21" s="286"/>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20.100000000000001" customHeight="1">
      <c r="A22" s="313"/>
      <c r="B22" s="297" t="s">
        <v>473</v>
      </c>
      <c r="C22" s="298"/>
      <c r="D22" s="298"/>
      <c r="E22" s="300"/>
      <c r="F22" s="297"/>
      <c r="G22" s="298"/>
      <c r="H22" s="296"/>
      <c r="I22" s="300"/>
      <c r="J22" s="297"/>
      <c r="K22" s="298"/>
      <c r="L22" s="296" t="s">
        <v>651</v>
      </c>
      <c r="M22" s="1088" t="s">
        <v>650</v>
      </c>
      <c r="N22" s="1088"/>
      <c r="O22" s="1088"/>
      <c r="P22" s="1088"/>
      <c r="Q22" s="1088"/>
      <c r="R22" s="1088"/>
      <c r="S22" s="300"/>
      <c r="T22" s="1063" t="s">
        <v>263</v>
      </c>
      <c r="U22" s="1063"/>
      <c r="V22" s="1063"/>
      <c r="W22" s="298" t="s">
        <v>52</v>
      </c>
      <c r="X22" s="1063" t="s">
        <v>263</v>
      </c>
      <c r="Y22" s="1063"/>
      <c r="Z22" s="1063"/>
      <c r="AA22" s="298"/>
      <c r="AB22" s="298"/>
      <c r="AC22" s="298"/>
      <c r="AD22" s="298"/>
      <c r="AE22" s="298"/>
      <c r="AF22" s="298"/>
      <c r="AG22" s="298"/>
      <c r="AH22" s="298"/>
      <c r="AI22" s="298"/>
      <c r="AJ22" s="298"/>
      <c r="AK22" s="298"/>
      <c r="AL22" s="298"/>
      <c r="AM22" s="298"/>
      <c r="AN22" s="298"/>
      <c r="AO22" s="298"/>
      <c r="AP22" s="312"/>
    </row>
    <row r="23" spans="1:42" ht="20.100000000000001" customHeight="1">
      <c r="A23" s="1055" t="s">
        <v>474</v>
      </c>
      <c r="B23" s="1056"/>
      <c r="C23" s="1057"/>
      <c r="D23" s="286"/>
      <c r="E23" s="286" t="s">
        <v>688</v>
      </c>
      <c r="F23" s="286"/>
      <c r="G23" s="286"/>
      <c r="H23" s="286"/>
      <c r="I23" s="286" t="s">
        <v>687</v>
      </c>
      <c r="J23" s="286"/>
      <c r="K23" s="286"/>
      <c r="L23" s="286"/>
      <c r="M23" s="286" t="s">
        <v>686</v>
      </c>
      <c r="N23" s="286"/>
      <c r="O23" s="286"/>
      <c r="P23" s="286"/>
      <c r="Q23" s="286" t="s">
        <v>685</v>
      </c>
      <c r="R23" s="286"/>
      <c r="S23" s="286"/>
      <c r="T23" s="286"/>
      <c r="U23" s="1068" t="s">
        <v>475</v>
      </c>
      <c r="V23" s="1069"/>
      <c r="W23" s="1070"/>
      <c r="X23" s="1068" t="s">
        <v>263</v>
      </c>
      <c r="Y23" s="1069"/>
      <c r="Z23" s="1069"/>
      <c r="AA23" s="291" t="s">
        <v>52</v>
      </c>
      <c r="AB23" s="291"/>
      <c r="AC23" s="1056" t="s">
        <v>671</v>
      </c>
      <c r="AD23" s="1056"/>
      <c r="AE23" s="1056"/>
      <c r="AF23" s="1056"/>
      <c r="AG23" s="1056"/>
      <c r="AH23" s="291"/>
      <c r="AI23" s="291"/>
      <c r="AJ23" s="291"/>
      <c r="AK23" s="291"/>
      <c r="AL23" s="291"/>
      <c r="AM23" s="291"/>
      <c r="AN23" s="291"/>
      <c r="AO23" s="291"/>
      <c r="AP23" s="311" t="s">
        <v>670</v>
      </c>
    </row>
    <row r="24" spans="1:42" ht="20.100000000000001" customHeight="1">
      <c r="A24" s="1055" t="s">
        <v>373</v>
      </c>
      <c r="B24" s="1056"/>
      <c r="C24" s="1057"/>
      <c r="D24" s="310"/>
      <c r="E24" s="277" t="s">
        <v>678</v>
      </c>
      <c r="F24" s="277"/>
      <c r="G24" s="277"/>
      <c r="H24" s="277"/>
      <c r="I24" s="277" t="s">
        <v>681</v>
      </c>
      <c r="J24" s="277"/>
      <c r="K24" s="277"/>
      <c r="L24" s="277"/>
      <c r="M24" s="277"/>
      <c r="N24" s="277"/>
      <c r="O24" s="277"/>
      <c r="P24" s="277"/>
      <c r="Q24" s="277"/>
      <c r="R24" s="277" t="s">
        <v>680</v>
      </c>
      <c r="S24" s="277"/>
      <c r="T24" s="277"/>
      <c r="U24" s="277"/>
      <c r="V24" s="277"/>
      <c r="W24" s="277"/>
      <c r="X24" s="277"/>
      <c r="Y24" s="277"/>
      <c r="Z24" s="277"/>
      <c r="AA24" s="360" t="s">
        <v>773</v>
      </c>
      <c r="AB24" s="277"/>
      <c r="AC24" s="277"/>
      <c r="AD24" s="277"/>
      <c r="AE24" s="277"/>
      <c r="AF24" s="277"/>
      <c r="AG24" s="277"/>
      <c r="AH24" s="277"/>
      <c r="AI24" s="277"/>
      <c r="AJ24" s="277"/>
      <c r="AK24" s="277"/>
      <c r="AL24" s="277"/>
      <c r="AM24" s="277"/>
      <c r="AN24" s="277"/>
      <c r="AO24" s="277"/>
      <c r="AP24" s="275"/>
    </row>
    <row r="25" spans="1:42" ht="20.100000000000001" customHeight="1">
      <c r="A25" s="1055" t="s">
        <v>476</v>
      </c>
      <c r="B25" s="1056"/>
      <c r="C25" s="1057"/>
      <c r="D25" s="308"/>
      <c r="E25" s="277" t="s">
        <v>678</v>
      </c>
      <c r="F25" s="277"/>
      <c r="G25" s="277"/>
      <c r="H25" s="277"/>
      <c r="I25" s="277" t="s">
        <v>679</v>
      </c>
      <c r="J25" s="277"/>
      <c r="K25" s="277"/>
      <c r="L25" s="277"/>
      <c r="M25" s="277"/>
      <c r="N25" s="277"/>
      <c r="O25" s="277"/>
      <c r="P25" s="277"/>
      <c r="Q25" s="277"/>
      <c r="R25" s="277" t="s">
        <v>675</v>
      </c>
      <c r="S25" s="277"/>
      <c r="T25" s="277"/>
      <c r="U25" s="277"/>
      <c r="V25" s="277"/>
      <c r="W25" s="277"/>
      <c r="X25" s="277"/>
      <c r="Y25" s="277" t="s">
        <v>477</v>
      </c>
      <c r="Z25" s="277"/>
      <c r="AA25" s="277"/>
      <c r="AB25" s="277"/>
      <c r="AC25" s="277"/>
      <c r="AD25" s="277"/>
      <c r="AE25" s="277"/>
      <c r="AF25" s="277"/>
      <c r="AG25" s="277"/>
      <c r="AH25" s="277"/>
      <c r="AI25" s="277"/>
      <c r="AJ25" s="277"/>
      <c r="AK25" s="277"/>
      <c r="AL25" s="277"/>
      <c r="AM25" s="277"/>
      <c r="AN25" s="277"/>
      <c r="AO25" s="277"/>
      <c r="AP25" s="275"/>
    </row>
    <row r="26" spans="1:42" ht="20.100000000000001" customHeight="1">
      <c r="A26" s="1055" t="s">
        <v>478</v>
      </c>
      <c r="B26" s="1056"/>
      <c r="C26" s="1057"/>
      <c r="D26" s="1055" t="s">
        <v>263</v>
      </c>
      <c r="E26" s="1056"/>
      <c r="F26" s="1056"/>
      <c r="G26" s="277" t="s">
        <v>52</v>
      </c>
      <c r="H26" s="277"/>
      <c r="I26" s="1056" t="s">
        <v>671</v>
      </c>
      <c r="J26" s="1056"/>
      <c r="K26" s="1056"/>
      <c r="L26" s="1056"/>
      <c r="M26" s="1056"/>
      <c r="N26" s="1056"/>
      <c r="O26" s="309" t="s">
        <v>781</v>
      </c>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303"/>
    </row>
    <row r="27" spans="1:42" ht="9.9499999999999993" customHeight="1">
      <c r="A27" s="314"/>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row>
    <row r="28" spans="1:42" ht="20.100000000000001" customHeight="1">
      <c r="A28" s="313"/>
      <c r="B28" s="297" t="s">
        <v>479</v>
      </c>
      <c r="C28" s="298"/>
      <c r="D28" s="298"/>
      <c r="E28" s="300"/>
      <c r="F28" s="297"/>
      <c r="G28" s="298"/>
      <c r="H28" s="296"/>
      <c r="I28" s="300"/>
      <c r="J28" s="297"/>
      <c r="K28" s="298"/>
      <c r="L28" s="296" t="s">
        <v>651</v>
      </c>
      <c r="M28" s="1088" t="s">
        <v>650</v>
      </c>
      <c r="N28" s="1088"/>
      <c r="O28" s="1088"/>
      <c r="P28" s="1088"/>
      <c r="Q28" s="1088"/>
      <c r="R28" s="1088"/>
      <c r="S28" s="300"/>
      <c r="T28" s="1063" t="s">
        <v>263</v>
      </c>
      <c r="U28" s="1063"/>
      <c r="V28" s="1063"/>
      <c r="W28" s="298" t="s">
        <v>52</v>
      </c>
      <c r="X28" s="1063" t="s">
        <v>263</v>
      </c>
      <c r="Y28" s="1063"/>
      <c r="Z28" s="1063"/>
      <c r="AA28" s="298"/>
      <c r="AB28" s="298"/>
      <c r="AC28" s="298"/>
      <c r="AD28" s="298"/>
      <c r="AE28" s="298"/>
      <c r="AF28" s="297" t="s">
        <v>663</v>
      </c>
      <c r="AG28" s="298"/>
      <c r="AH28" s="298"/>
      <c r="AI28" s="298"/>
      <c r="AJ28" s="298"/>
      <c r="AK28" s="298"/>
      <c r="AL28" s="298"/>
      <c r="AM28" s="298"/>
      <c r="AN28" s="298"/>
      <c r="AO28" s="298"/>
      <c r="AP28" s="312"/>
    </row>
    <row r="29" spans="1:42" ht="20.100000000000001" customHeight="1">
      <c r="A29" s="1055" t="s">
        <v>474</v>
      </c>
      <c r="B29" s="1056"/>
      <c r="C29" s="1057"/>
      <c r="D29" s="286"/>
      <c r="E29" s="286" t="s">
        <v>684</v>
      </c>
      <c r="F29" s="286"/>
      <c r="G29" s="286"/>
      <c r="H29" s="286"/>
      <c r="I29" s="286" t="s">
        <v>683</v>
      </c>
      <c r="J29" s="286"/>
      <c r="K29" s="286"/>
      <c r="L29" s="286"/>
      <c r="M29" s="286"/>
      <c r="N29" s="286" t="s">
        <v>682</v>
      </c>
      <c r="O29" s="286"/>
      <c r="P29" s="286"/>
      <c r="Q29" s="286"/>
      <c r="R29" s="286"/>
      <c r="S29" s="286"/>
      <c r="T29" s="286"/>
      <c r="U29" s="1068" t="s">
        <v>480</v>
      </c>
      <c r="V29" s="1069"/>
      <c r="W29" s="1070"/>
      <c r="X29" s="1068" t="s">
        <v>263</v>
      </c>
      <c r="Y29" s="1069"/>
      <c r="Z29" s="1069"/>
      <c r="AA29" s="291" t="s">
        <v>52</v>
      </c>
      <c r="AB29" s="291"/>
      <c r="AC29" s="1056" t="s">
        <v>671</v>
      </c>
      <c r="AD29" s="1056"/>
      <c r="AE29" s="1056"/>
      <c r="AF29" s="1056"/>
      <c r="AG29" s="1056"/>
      <c r="AH29" s="291"/>
      <c r="AI29" s="291"/>
      <c r="AJ29" s="291"/>
      <c r="AK29" s="291"/>
      <c r="AL29" s="291"/>
      <c r="AM29" s="291"/>
      <c r="AN29" s="291"/>
      <c r="AO29" s="291"/>
      <c r="AP29" s="311" t="s">
        <v>670</v>
      </c>
    </row>
    <row r="30" spans="1:42" ht="20.100000000000001" customHeight="1">
      <c r="A30" s="1055" t="s">
        <v>373</v>
      </c>
      <c r="B30" s="1056"/>
      <c r="C30" s="1057"/>
      <c r="D30" s="310"/>
      <c r="E30" s="277" t="s">
        <v>678</v>
      </c>
      <c r="F30" s="277"/>
      <c r="G30" s="277"/>
      <c r="H30" s="277"/>
      <c r="I30" s="277" t="s">
        <v>681</v>
      </c>
      <c r="J30" s="277"/>
      <c r="K30" s="277"/>
      <c r="L30" s="277"/>
      <c r="M30" s="277"/>
      <c r="N30" s="277"/>
      <c r="O30" s="277"/>
      <c r="P30" s="277"/>
      <c r="Q30" s="277"/>
      <c r="R30" s="277" t="s">
        <v>680</v>
      </c>
      <c r="S30" s="277"/>
      <c r="T30" s="277"/>
      <c r="U30" s="277"/>
      <c r="V30" s="277"/>
      <c r="W30" s="277"/>
      <c r="X30" s="277"/>
      <c r="Y30" s="277"/>
      <c r="Z30" s="277"/>
      <c r="AA30" s="360" t="s">
        <v>773</v>
      </c>
      <c r="AB30" s="277"/>
      <c r="AC30" s="277"/>
      <c r="AD30" s="277"/>
      <c r="AE30" s="277"/>
      <c r="AF30" s="277"/>
      <c r="AG30" s="277"/>
      <c r="AH30" s="277"/>
      <c r="AI30" s="277"/>
      <c r="AJ30" s="277"/>
      <c r="AK30" s="277"/>
      <c r="AL30" s="277"/>
      <c r="AM30" s="277"/>
      <c r="AN30" s="277"/>
      <c r="AO30" s="277"/>
      <c r="AP30" s="303"/>
    </row>
    <row r="31" spans="1:42" ht="20.100000000000001" customHeight="1">
      <c r="A31" s="1055" t="s">
        <v>476</v>
      </c>
      <c r="B31" s="1056"/>
      <c r="C31" s="1057"/>
      <c r="D31" s="308"/>
      <c r="E31" s="277" t="s">
        <v>678</v>
      </c>
      <c r="F31" s="277"/>
      <c r="G31" s="277"/>
      <c r="H31" s="277"/>
      <c r="I31" s="277" t="s">
        <v>679</v>
      </c>
      <c r="J31" s="277"/>
      <c r="K31" s="277"/>
      <c r="L31" s="277"/>
      <c r="M31" s="277"/>
      <c r="N31" s="277"/>
      <c r="O31" s="277"/>
      <c r="P31" s="277"/>
      <c r="Q31" s="277"/>
      <c r="R31" s="277" t="s">
        <v>675</v>
      </c>
      <c r="S31" s="277"/>
      <c r="T31" s="277"/>
      <c r="U31" s="277"/>
      <c r="V31" s="277"/>
      <c r="W31" s="277"/>
      <c r="X31" s="277"/>
      <c r="Y31" s="304"/>
      <c r="Z31" s="277"/>
      <c r="AA31" s="277"/>
      <c r="AB31" s="277"/>
      <c r="AC31" s="277"/>
      <c r="AD31" s="277"/>
      <c r="AE31" s="277"/>
      <c r="AF31" s="277"/>
      <c r="AG31" s="277"/>
      <c r="AH31" s="277"/>
      <c r="AI31" s="277"/>
      <c r="AJ31" s="277"/>
      <c r="AK31" s="277"/>
      <c r="AL31" s="277"/>
      <c r="AM31" s="277"/>
      <c r="AN31" s="277"/>
      <c r="AO31" s="277"/>
      <c r="AP31" s="275"/>
    </row>
    <row r="32" spans="1:42" ht="20.100000000000001" customHeight="1">
      <c r="A32" s="1084" t="s">
        <v>374</v>
      </c>
      <c r="B32" s="1085"/>
      <c r="C32" s="1086"/>
      <c r="D32" s="293"/>
      <c r="E32" s="291" t="s">
        <v>678</v>
      </c>
      <c r="F32" s="291"/>
      <c r="G32" s="291"/>
      <c r="H32" s="291"/>
      <c r="I32" s="291" t="s">
        <v>677</v>
      </c>
      <c r="J32" s="291"/>
      <c r="K32" s="291"/>
      <c r="L32" s="291"/>
      <c r="M32" s="291"/>
      <c r="N32" s="291"/>
      <c r="O32" s="1087"/>
      <c r="P32" s="1087"/>
      <c r="Q32" s="291" t="s">
        <v>676</v>
      </c>
      <c r="R32" s="291"/>
      <c r="S32" s="291"/>
      <c r="T32" s="291"/>
      <c r="U32" s="291" t="s">
        <v>675</v>
      </c>
      <c r="V32" s="291"/>
      <c r="W32" s="291"/>
      <c r="X32" s="291"/>
      <c r="Y32" s="291"/>
      <c r="Z32" s="291"/>
      <c r="AA32" s="307" t="s">
        <v>503</v>
      </c>
      <c r="AB32" s="291"/>
      <c r="AC32" s="291"/>
      <c r="AD32" s="291"/>
      <c r="AE32" s="291"/>
      <c r="AF32" s="291"/>
      <c r="AG32" s="291"/>
      <c r="AH32" s="291"/>
      <c r="AI32" s="291"/>
      <c r="AJ32" s="291"/>
      <c r="AK32" s="291"/>
      <c r="AL32" s="291"/>
      <c r="AM32" s="291"/>
      <c r="AN32" s="291"/>
      <c r="AO32" s="291"/>
      <c r="AP32" s="290"/>
    </row>
    <row r="33" spans="1:42" ht="20.100000000000001" customHeight="1">
      <c r="A33" s="1055" t="s">
        <v>478</v>
      </c>
      <c r="B33" s="1056"/>
      <c r="C33" s="1057"/>
      <c r="D33" s="1055" t="s">
        <v>263</v>
      </c>
      <c r="E33" s="1056"/>
      <c r="F33" s="1056"/>
      <c r="G33" s="277" t="s">
        <v>52</v>
      </c>
      <c r="H33" s="277"/>
      <c r="I33" s="1056" t="s">
        <v>671</v>
      </c>
      <c r="J33" s="1056"/>
      <c r="K33" s="1056"/>
      <c r="L33" s="1056"/>
      <c r="M33" s="1056"/>
      <c r="N33" s="1056"/>
      <c r="O33" s="304" t="s">
        <v>481</v>
      </c>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5"/>
    </row>
    <row r="34" spans="1:42" ht="9.9499999999999993" customHeight="1">
      <c r="A34" s="302"/>
      <c r="B34" s="302"/>
      <c r="C34" s="302"/>
      <c r="D34" s="302"/>
      <c r="E34" s="302"/>
      <c r="F34" s="302"/>
      <c r="G34" s="286"/>
      <c r="H34" s="286"/>
      <c r="I34" s="302"/>
      <c r="J34" s="302"/>
      <c r="K34" s="302"/>
      <c r="L34" s="302"/>
      <c r="M34" s="302"/>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row>
    <row r="35" spans="1:42" ht="20.100000000000001" customHeight="1">
      <c r="A35" s="306"/>
      <c r="B35" s="297" t="s">
        <v>482</v>
      </c>
      <c r="C35" s="305"/>
      <c r="D35" s="305"/>
      <c r="E35" s="305"/>
      <c r="F35" s="305"/>
      <c r="G35" s="297"/>
      <c r="H35" s="297"/>
      <c r="I35" s="305"/>
      <c r="J35" s="305"/>
      <c r="K35" s="297" t="s">
        <v>483</v>
      </c>
      <c r="L35" s="305"/>
      <c r="M35" s="305"/>
      <c r="N35" s="297"/>
      <c r="O35" s="297"/>
      <c r="P35" s="297"/>
      <c r="Q35" s="281"/>
      <c r="R35" s="282"/>
      <c r="S35" s="284" t="s">
        <v>651</v>
      </c>
      <c r="T35" s="1065" t="s">
        <v>650</v>
      </c>
      <c r="U35" s="1065"/>
      <c r="V35" s="1065"/>
      <c r="W35" s="1065"/>
      <c r="X35" s="1065"/>
      <c r="Y35" s="1065"/>
      <c r="Z35" s="300"/>
      <c r="AA35" s="1063" t="s">
        <v>263</v>
      </c>
      <c r="AB35" s="1063"/>
      <c r="AC35" s="1063"/>
      <c r="AD35" s="299" t="s">
        <v>52</v>
      </c>
      <c r="AE35" s="1063" t="s">
        <v>263</v>
      </c>
      <c r="AF35" s="1063"/>
      <c r="AG35" s="1063"/>
      <c r="AH35" s="298"/>
      <c r="AI35" s="297"/>
      <c r="AJ35" s="297"/>
      <c r="AK35" s="297"/>
      <c r="AL35" s="297"/>
      <c r="AM35" s="296" t="s">
        <v>662</v>
      </c>
      <c r="AN35" s="1083"/>
      <c r="AO35" s="1083"/>
      <c r="AP35" s="295" t="s">
        <v>661</v>
      </c>
    </row>
    <row r="36" spans="1:42" ht="20.100000000000001" customHeight="1">
      <c r="A36" s="1071" t="s">
        <v>484</v>
      </c>
      <c r="B36" s="1072"/>
      <c r="C36" s="1073"/>
      <c r="D36" s="289"/>
      <c r="E36" s="288" t="s">
        <v>674</v>
      </c>
      <c r="F36" s="288"/>
      <c r="G36" s="288"/>
      <c r="H36" s="288"/>
      <c r="I36" s="304"/>
      <c r="J36" s="288" t="s">
        <v>673</v>
      </c>
      <c r="K36" s="288"/>
      <c r="L36" s="288"/>
      <c r="M36" s="288"/>
      <c r="N36" s="304"/>
      <c r="O36" s="288" t="s">
        <v>672</v>
      </c>
      <c r="P36" s="288"/>
      <c r="Q36" s="277"/>
      <c r="R36" s="277"/>
      <c r="S36" s="706" t="s">
        <v>485</v>
      </c>
      <c r="T36" s="707"/>
      <c r="U36" s="708"/>
      <c r="V36" s="723" t="s">
        <v>507</v>
      </c>
      <c r="W36" s="724"/>
      <c r="X36" s="724"/>
      <c r="Y36" s="149" t="s">
        <v>52</v>
      </c>
      <c r="Z36" s="149" t="s">
        <v>711</v>
      </c>
      <c r="AA36" s="149"/>
      <c r="AB36" s="683"/>
      <c r="AC36" s="683"/>
      <c r="AD36" s="683"/>
      <c r="AE36" s="683"/>
      <c r="AF36" s="222" t="s">
        <v>710</v>
      </c>
      <c r="AG36" s="149"/>
      <c r="AH36" s="149"/>
      <c r="AI36" s="149"/>
      <c r="AJ36" s="149"/>
      <c r="AK36" s="149"/>
      <c r="AL36" s="149"/>
      <c r="AM36" s="149"/>
      <c r="AN36" s="249"/>
      <c r="AO36" s="250"/>
      <c r="AP36" s="226" t="s">
        <v>706</v>
      </c>
    </row>
    <row r="37" spans="1:42" ht="9.9499999999999993" customHeight="1">
      <c r="A37" s="302"/>
      <c r="B37" s="302"/>
      <c r="C37" s="302"/>
      <c r="D37" s="286"/>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row>
    <row r="38" spans="1:42" ht="20.100000000000001" customHeight="1">
      <c r="A38" s="301"/>
      <c r="B38" s="297" t="s">
        <v>486</v>
      </c>
      <c r="C38" s="297"/>
      <c r="D38" s="297"/>
      <c r="E38" s="297"/>
      <c r="F38" s="297"/>
      <c r="G38" s="297"/>
      <c r="H38" s="298"/>
      <c r="I38" s="296" t="s">
        <v>651</v>
      </c>
      <c r="J38" s="1065" t="s">
        <v>650</v>
      </c>
      <c r="K38" s="1065"/>
      <c r="L38" s="1065"/>
      <c r="M38" s="1065"/>
      <c r="N38" s="1065"/>
      <c r="O38" s="1065"/>
      <c r="P38" s="300"/>
      <c r="Q38" s="1063" t="s">
        <v>263</v>
      </c>
      <c r="R38" s="1063"/>
      <c r="S38" s="1063"/>
      <c r="T38" s="299" t="s">
        <v>52</v>
      </c>
      <c r="U38" s="1063" t="s">
        <v>263</v>
      </c>
      <c r="V38" s="1063"/>
      <c r="W38" s="1063"/>
      <c r="X38" s="298"/>
      <c r="Y38" s="297"/>
      <c r="Z38" s="298"/>
      <c r="AA38" s="298"/>
      <c r="AB38" s="297" t="s">
        <v>663</v>
      </c>
      <c r="AC38" s="298"/>
      <c r="AD38" s="298"/>
      <c r="AE38" s="298"/>
      <c r="AF38" s="298"/>
      <c r="AG38" s="298"/>
      <c r="AH38" s="297"/>
      <c r="AI38" s="297"/>
      <c r="AJ38" s="297"/>
      <c r="AK38" s="297"/>
      <c r="AL38" s="297"/>
      <c r="AM38" s="296" t="s">
        <v>662</v>
      </c>
      <c r="AN38" s="1083"/>
      <c r="AO38" s="1083"/>
      <c r="AP38" s="295" t="s">
        <v>661</v>
      </c>
    </row>
    <row r="39" spans="1:42" ht="20.100000000000001" customHeight="1">
      <c r="A39" s="1068" t="s">
        <v>487</v>
      </c>
      <c r="B39" s="1069"/>
      <c r="C39" s="1070"/>
      <c r="D39" s="293"/>
      <c r="E39" s="291" t="s">
        <v>669</v>
      </c>
      <c r="F39" s="291"/>
      <c r="G39" s="291"/>
      <c r="H39" s="291"/>
      <c r="I39" s="291"/>
      <c r="J39" s="291"/>
      <c r="K39" s="1069"/>
      <c r="L39" s="1069"/>
      <c r="M39" s="291" t="s">
        <v>664</v>
      </c>
      <c r="N39" s="291"/>
      <c r="O39" s="291"/>
      <c r="P39" s="291"/>
      <c r="Q39" s="291"/>
      <c r="R39" s="291" t="s">
        <v>668</v>
      </c>
      <c r="S39" s="291"/>
      <c r="T39" s="291"/>
      <c r="U39" s="1069"/>
      <c r="V39" s="1069"/>
      <c r="W39" s="291" t="s">
        <v>664</v>
      </c>
      <c r="X39" s="291"/>
      <c r="Y39" s="291"/>
      <c r="Z39" s="291"/>
      <c r="AA39" s="291"/>
      <c r="AB39" s="291" t="s">
        <v>667</v>
      </c>
      <c r="AC39" s="291"/>
      <c r="AD39" s="291"/>
      <c r="AE39" s="291"/>
      <c r="AF39" s="291"/>
      <c r="AG39" s="291"/>
      <c r="AH39" s="1069"/>
      <c r="AI39" s="1069"/>
      <c r="AJ39" s="291" t="s">
        <v>664</v>
      </c>
      <c r="AK39" s="291"/>
      <c r="AL39" s="291"/>
      <c r="AM39" s="291"/>
      <c r="AN39" s="291"/>
      <c r="AO39" s="291"/>
      <c r="AP39" s="290"/>
    </row>
    <row r="40" spans="1:42" ht="20.100000000000001" customHeight="1">
      <c r="A40" s="1071"/>
      <c r="B40" s="1072"/>
      <c r="C40" s="1073"/>
      <c r="D40" s="289"/>
      <c r="E40" s="288" t="s">
        <v>782</v>
      </c>
      <c r="F40" s="288"/>
      <c r="G40" s="288"/>
      <c r="H40" s="288"/>
      <c r="I40" s="288"/>
      <c r="J40" s="288"/>
      <c r="K40" s="288"/>
      <c r="L40" s="288" t="s">
        <v>664</v>
      </c>
      <c r="M40" s="288"/>
      <c r="N40" s="288"/>
      <c r="O40" s="288"/>
      <c r="P40" s="288"/>
      <c r="Q40" s="288" t="s">
        <v>666</v>
      </c>
      <c r="R40" s="288"/>
      <c r="S40" s="288"/>
      <c r="T40" s="288"/>
      <c r="U40" s="288"/>
      <c r="V40" s="288"/>
      <c r="W40" s="288"/>
      <c r="X40" s="288" t="s">
        <v>665</v>
      </c>
      <c r="Y40" s="288"/>
      <c r="Z40" s="288"/>
      <c r="AA40" s="288"/>
      <c r="AB40" s="288"/>
      <c r="AC40" s="288"/>
      <c r="AD40" s="288"/>
      <c r="AE40" s="288"/>
      <c r="AF40" s="288" t="s">
        <v>664</v>
      </c>
      <c r="AG40" s="288"/>
      <c r="AH40" s="288"/>
      <c r="AI40" s="288"/>
      <c r="AJ40" s="288"/>
      <c r="AK40" s="288"/>
      <c r="AL40" s="288"/>
      <c r="AM40" s="288"/>
      <c r="AN40" s="288"/>
      <c r="AO40" s="288"/>
      <c r="AP40" s="287"/>
    </row>
    <row r="41" spans="1:42" ht="9.9499999999999993" customHeight="1">
      <c r="A41" s="286"/>
      <c r="B41" s="286"/>
      <c r="C41" s="286"/>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row>
    <row r="42" spans="1:42" ht="20.100000000000001" customHeight="1">
      <c r="A42" s="301"/>
      <c r="B42" s="297" t="s">
        <v>488</v>
      </c>
      <c r="C42" s="297"/>
      <c r="D42" s="297"/>
      <c r="E42" s="297"/>
      <c r="F42" s="297"/>
      <c r="G42" s="297"/>
      <c r="H42" s="298"/>
      <c r="I42" s="296" t="s">
        <v>651</v>
      </c>
      <c r="J42" s="1065" t="s">
        <v>650</v>
      </c>
      <c r="K42" s="1065"/>
      <c r="L42" s="1065"/>
      <c r="M42" s="1065"/>
      <c r="N42" s="1065"/>
      <c r="O42" s="1065"/>
      <c r="P42" s="300"/>
      <c r="Q42" s="1063" t="s">
        <v>263</v>
      </c>
      <c r="R42" s="1063"/>
      <c r="S42" s="1063"/>
      <c r="T42" s="299" t="s">
        <v>52</v>
      </c>
      <c r="U42" s="1063" t="s">
        <v>263</v>
      </c>
      <c r="V42" s="1063"/>
      <c r="W42" s="1063"/>
      <c r="X42" s="298"/>
      <c r="Y42" s="297"/>
      <c r="Z42" s="298"/>
      <c r="AA42" s="298"/>
      <c r="AB42" s="297" t="s">
        <v>663</v>
      </c>
      <c r="AC42" s="298"/>
      <c r="AD42" s="298"/>
      <c r="AE42" s="298"/>
      <c r="AF42" s="298"/>
      <c r="AG42" s="298"/>
      <c r="AH42" s="297"/>
      <c r="AI42" s="297"/>
      <c r="AJ42" s="297"/>
      <c r="AK42" s="297"/>
      <c r="AL42" s="297"/>
      <c r="AM42" s="296" t="s">
        <v>662</v>
      </c>
      <c r="AN42" s="1083"/>
      <c r="AO42" s="1083"/>
      <c r="AP42" s="295" t="s">
        <v>661</v>
      </c>
    </row>
    <row r="43" spans="1:42" ht="20.100000000000001" customHeight="1">
      <c r="A43" s="1068" t="s">
        <v>487</v>
      </c>
      <c r="B43" s="1069"/>
      <c r="C43" s="1070"/>
      <c r="D43" s="293"/>
      <c r="E43" s="291" t="s">
        <v>669</v>
      </c>
      <c r="F43" s="291"/>
      <c r="G43" s="291"/>
      <c r="H43" s="291"/>
      <c r="I43" s="291"/>
      <c r="J43" s="291"/>
      <c r="K43" s="1069"/>
      <c r="L43" s="1069"/>
      <c r="M43" s="291" t="s">
        <v>664</v>
      </c>
      <c r="N43" s="291"/>
      <c r="O43" s="291"/>
      <c r="P43" s="291"/>
      <c r="Q43" s="291"/>
      <c r="R43" s="291" t="s">
        <v>668</v>
      </c>
      <c r="S43" s="291"/>
      <c r="T43" s="291"/>
      <c r="U43" s="1069"/>
      <c r="V43" s="1069"/>
      <c r="W43" s="291" t="s">
        <v>664</v>
      </c>
      <c r="X43" s="291"/>
      <c r="Y43" s="291"/>
      <c r="Z43" s="291"/>
      <c r="AA43" s="291"/>
      <c r="AB43" s="291" t="s">
        <v>667</v>
      </c>
      <c r="AC43" s="291"/>
      <c r="AD43" s="291"/>
      <c r="AE43" s="291"/>
      <c r="AF43" s="291"/>
      <c r="AG43" s="291"/>
      <c r="AH43" s="1069"/>
      <c r="AI43" s="1069"/>
      <c r="AJ43" s="291" t="s">
        <v>664</v>
      </c>
      <c r="AK43" s="291"/>
      <c r="AL43" s="291"/>
      <c r="AM43" s="291"/>
      <c r="AN43" s="291"/>
      <c r="AO43" s="291"/>
      <c r="AP43" s="290"/>
    </row>
    <row r="44" spans="1:42" ht="20.100000000000001" customHeight="1">
      <c r="A44" s="1071"/>
      <c r="B44" s="1072"/>
      <c r="C44" s="1073"/>
      <c r="D44" s="289"/>
      <c r="E44" s="288" t="s">
        <v>782</v>
      </c>
      <c r="F44" s="288"/>
      <c r="G44" s="288"/>
      <c r="H44" s="288"/>
      <c r="I44" s="288"/>
      <c r="J44" s="1072"/>
      <c r="K44" s="1072"/>
      <c r="L44" s="288" t="s">
        <v>664</v>
      </c>
      <c r="M44" s="288"/>
      <c r="N44" s="288"/>
      <c r="O44" s="288"/>
      <c r="P44" s="288"/>
      <c r="Q44" s="288" t="s">
        <v>666</v>
      </c>
      <c r="R44" s="288"/>
      <c r="S44" s="288"/>
      <c r="T44" s="288"/>
      <c r="U44" s="288"/>
      <c r="V44" s="1072"/>
      <c r="W44" s="1072"/>
      <c r="X44" s="288" t="s">
        <v>665</v>
      </c>
      <c r="Y44" s="288"/>
      <c r="Z44" s="288"/>
      <c r="AA44" s="288"/>
      <c r="AB44" s="288"/>
      <c r="AC44" s="288"/>
      <c r="AD44" s="288"/>
      <c r="AE44" s="1072"/>
      <c r="AF44" s="1072"/>
      <c r="AG44" s="288" t="s">
        <v>664</v>
      </c>
      <c r="AH44" s="288"/>
      <c r="AI44" s="288"/>
      <c r="AJ44" s="288"/>
      <c r="AK44" s="288"/>
      <c r="AL44" s="288"/>
      <c r="AM44" s="288"/>
      <c r="AN44" s="288"/>
      <c r="AO44" s="288"/>
      <c r="AP44" s="287"/>
    </row>
    <row r="45" spans="1:42" ht="9.9499999999999993" customHeight="1">
      <c r="A45" s="286"/>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row>
    <row r="46" spans="1:42" ht="20.100000000000001" customHeight="1">
      <c r="A46" s="285"/>
      <c r="B46" s="281" t="s">
        <v>490</v>
      </c>
      <c r="C46" s="281"/>
      <c r="D46" s="281"/>
      <c r="E46" s="281"/>
      <c r="F46" s="281"/>
      <c r="G46" s="282"/>
      <c r="H46" s="281"/>
      <c r="I46" s="282"/>
      <c r="J46" s="284" t="s">
        <v>651</v>
      </c>
      <c r="K46" s="1065" t="s">
        <v>650</v>
      </c>
      <c r="L46" s="1065"/>
      <c r="M46" s="1065"/>
      <c r="N46" s="1065"/>
      <c r="O46" s="1065"/>
      <c r="P46" s="1065"/>
      <c r="Q46" s="283"/>
      <c r="R46" s="1067" t="s">
        <v>263</v>
      </c>
      <c r="S46" s="1067"/>
      <c r="T46" s="1067"/>
      <c r="U46" s="294" t="s">
        <v>52</v>
      </c>
      <c r="V46" s="1067" t="s">
        <v>263</v>
      </c>
      <c r="W46" s="1067"/>
      <c r="X46" s="1067"/>
      <c r="Y46" s="282"/>
      <c r="Z46" s="281"/>
      <c r="AA46" s="282"/>
      <c r="AB46" s="281" t="s">
        <v>663</v>
      </c>
      <c r="AC46" s="282"/>
      <c r="AD46" s="282"/>
      <c r="AE46" s="282"/>
      <c r="AF46" s="282"/>
      <c r="AG46" s="282"/>
      <c r="AH46" s="281"/>
      <c r="AI46" s="281"/>
      <c r="AJ46" s="281"/>
      <c r="AK46" s="281"/>
      <c r="AL46" s="281"/>
      <c r="AM46" s="284" t="s">
        <v>662</v>
      </c>
      <c r="AN46" s="1082"/>
      <c r="AO46" s="1082"/>
      <c r="AP46" s="280" t="s">
        <v>661</v>
      </c>
    </row>
    <row r="47" spans="1:42" ht="20.100000000000001" customHeight="1">
      <c r="A47" s="1068" t="s">
        <v>487</v>
      </c>
      <c r="B47" s="1069"/>
      <c r="C47" s="1070"/>
      <c r="D47" s="293"/>
      <c r="E47" s="291" t="s">
        <v>660</v>
      </c>
      <c r="F47" s="291"/>
      <c r="G47" s="291"/>
      <c r="H47" s="291"/>
      <c r="I47" s="291"/>
      <c r="J47" s="291"/>
      <c r="K47" s="291"/>
      <c r="L47" s="291"/>
      <c r="M47" s="291"/>
      <c r="N47" s="291" t="s">
        <v>659</v>
      </c>
      <c r="O47" s="291"/>
      <c r="P47" s="291"/>
      <c r="Q47" s="291"/>
      <c r="R47" s="291"/>
      <c r="S47" s="291"/>
      <c r="T47" s="291" t="s">
        <v>658</v>
      </c>
      <c r="U47" s="292"/>
      <c r="V47" s="291"/>
      <c r="W47" s="291"/>
      <c r="X47" s="291"/>
      <c r="Y47" s="291"/>
      <c r="Z47" s="291" t="s">
        <v>657</v>
      </c>
      <c r="AA47" s="291"/>
      <c r="AB47" s="291"/>
      <c r="AC47" s="291"/>
      <c r="AD47" s="291"/>
      <c r="AE47" s="291"/>
      <c r="AF47" s="291"/>
      <c r="AG47" s="291"/>
      <c r="AH47" s="291"/>
      <c r="AI47" s="291"/>
      <c r="AJ47" s="291" t="s">
        <v>656</v>
      </c>
      <c r="AK47" s="291"/>
      <c r="AL47" s="291"/>
      <c r="AM47" s="291"/>
      <c r="AN47" s="291"/>
      <c r="AO47" s="291"/>
      <c r="AP47" s="290"/>
    </row>
    <row r="48" spans="1:42" ht="20.100000000000001" customHeight="1">
      <c r="A48" s="1071"/>
      <c r="B48" s="1072"/>
      <c r="C48" s="1073"/>
      <c r="D48" s="289"/>
      <c r="E48" s="288" t="s">
        <v>655</v>
      </c>
      <c r="F48" s="288"/>
      <c r="G48" s="288"/>
      <c r="H48" s="288"/>
      <c r="I48" s="288"/>
      <c r="J48" s="288" t="s">
        <v>654</v>
      </c>
      <c r="K48" s="288"/>
      <c r="L48" s="288"/>
      <c r="M48" s="288"/>
      <c r="N48" s="288"/>
      <c r="O48" s="288"/>
      <c r="P48" s="288" t="s">
        <v>653</v>
      </c>
      <c r="Q48" s="288"/>
      <c r="R48" s="288"/>
      <c r="S48" s="288"/>
      <c r="T48" s="288"/>
      <c r="U48" s="288"/>
      <c r="V48" s="288"/>
      <c r="W48" s="288" t="s">
        <v>652</v>
      </c>
      <c r="X48" s="288"/>
      <c r="Y48" s="288"/>
      <c r="Z48" s="288"/>
      <c r="AA48" s="288"/>
      <c r="AB48" s="288"/>
      <c r="AC48" s="288"/>
      <c r="AD48" s="288"/>
      <c r="AE48" s="288"/>
      <c r="AF48" s="222" t="s">
        <v>710</v>
      </c>
      <c r="AG48" s="149"/>
      <c r="AH48" s="149"/>
      <c r="AI48" s="149"/>
      <c r="AJ48" s="149"/>
      <c r="AK48" s="149"/>
      <c r="AL48" s="149"/>
      <c r="AM48" s="149"/>
      <c r="AN48" s="249"/>
      <c r="AO48" s="250"/>
      <c r="AP48" s="226" t="s">
        <v>706</v>
      </c>
    </row>
    <row r="49" spans="1:42" ht="9.9499999999999993" customHeight="1">
      <c r="A49" s="286"/>
      <c r="B49" s="286"/>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row>
    <row r="50" spans="1:42" ht="20.100000000000001" customHeight="1">
      <c r="A50" s="285"/>
      <c r="B50" s="281" t="s">
        <v>491</v>
      </c>
      <c r="C50" s="281"/>
      <c r="D50" s="281"/>
      <c r="E50" s="281"/>
      <c r="F50" s="281"/>
      <c r="G50" s="282"/>
      <c r="H50" s="281"/>
      <c r="I50" s="282"/>
      <c r="J50" s="284" t="s">
        <v>651</v>
      </c>
      <c r="K50" s="1065" t="s">
        <v>650</v>
      </c>
      <c r="L50" s="1065"/>
      <c r="M50" s="1065"/>
      <c r="N50" s="1065"/>
      <c r="O50" s="1065"/>
      <c r="P50" s="1065"/>
      <c r="Q50" s="283"/>
      <c r="R50" s="1067" t="s">
        <v>263</v>
      </c>
      <c r="S50" s="1067"/>
      <c r="T50" s="1067"/>
      <c r="U50" s="294" t="s">
        <v>52</v>
      </c>
      <c r="V50" s="1067" t="s">
        <v>263</v>
      </c>
      <c r="W50" s="1067"/>
      <c r="X50" s="1067"/>
      <c r="Y50" s="282"/>
      <c r="Z50" s="281"/>
      <c r="AA50" s="282"/>
      <c r="AB50" s="281" t="s">
        <v>663</v>
      </c>
      <c r="AC50" s="282"/>
      <c r="AD50" s="282"/>
      <c r="AE50" s="282"/>
      <c r="AF50" s="282"/>
      <c r="AG50" s="282"/>
      <c r="AH50" s="281"/>
      <c r="AI50" s="281"/>
      <c r="AJ50" s="281"/>
      <c r="AK50" s="281"/>
      <c r="AL50" s="281"/>
      <c r="AM50" s="284" t="s">
        <v>662</v>
      </c>
      <c r="AN50" s="1082"/>
      <c r="AO50" s="1082"/>
      <c r="AP50" s="280" t="s">
        <v>661</v>
      </c>
    </row>
    <row r="51" spans="1:42" ht="20.100000000000001" customHeight="1">
      <c r="A51" s="1068" t="s">
        <v>487</v>
      </c>
      <c r="B51" s="1069"/>
      <c r="C51" s="1070"/>
      <c r="D51" s="293"/>
      <c r="E51" s="291" t="s">
        <v>660</v>
      </c>
      <c r="F51" s="291"/>
      <c r="G51" s="291"/>
      <c r="H51" s="291"/>
      <c r="I51" s="291"/>
      <c r="J51" s="291"/>
      <c r="K51" s="291"/>
      <c r="L51" s="291"/>
      <c r="M51" s="291"/>
      <c r="N51" s="291" t="s">
        <v>659</v>
      </c>
      <c r="O51" s="291"/>
      <c r="P51" s="291"/>
      <c r="Q51" s="291"/>
      <c r="R51" s="291"/>
      <c r="S51" s="291"/>
      <c r="T51" s="291" t="s">
        <v>658</v>
      </c>
      <c r="U51" s="292"/>
      <c r="V51" s="291"/>
      <c r="W51" s="291"/>
      <c r="X51" s="291"/>
      <c r="Y51" s="291"/>
      <c r="Z51" s="291" t="s">
        <v>657</v>
      </c>
      <c r="AA51" s="291"/>
      <c r="AB51" s="291"/>
      <c r="AC51" s="291"/>
      <c r="AD51" s="291"/>
      <c r="AE51" s="291"/>
      <c r="AF51" s="291"/>
      <c r="AG51" s="291"/>
      <c r="AH51" s="291"/>
      <c r="AI51" s="291"/>
      <c r="AJ51" s="291" t="s">
        <v>656</v>
      </c>
      <c r="AK51" s="291"/>
      <c r="AL51" s="291"/>
      <c r="AM51" s="291"/>
      <c r="AN51" s="291"/>
      <c r="AO51" s="291"/>
      <c r="AP51" s="290"/>
    </row>
    <row r="52" spans="1:42" ht="20.100000000000001" customHeight="1">
      <c r="A52" s="1071"/>
      <c r="B52" s="1072"/>
      <c r="C52" s="1073"/>
      <c r="D52" s="289"/>
      <c r="E52" s="288" t="s">
        <v>655</v>
      </c>
      <c r="F52" s="288"/>
      <c r="G52" s="288"/>
      <c r="H52" s="288"/>
      <c r="I52" s="288"/>
      <c r="J52" s="288" t="s">
        <v>654</v>
      </c>
      <c r="K52" s="288"/>
      <c r="L52" s="288"/>
      <c r="M52" s="288"/>
      <c r="N52" s="288"/>
      <c r="O52" s="288"/>
      <c r="P52" s="288" t="s">
        <v>653</v>
      </c>
      <c r="Q52" s="288"/>
      <c r="R52" s="288"/>
      <c r="S52" s="288"/>
      <c r="T52" s="288"/>
      <c r="U52" s="288"/>
      <c r="V52" s="288"/>
      <c r="W52" s="288" t="s">
        <v>652</v>
      </c>
      <c r="X52" s="288"/>
      <c r="Y52" s="288"/>
      <c r="Z52" s="288"/>
      <c r="AA52" s="288"/>
      <c r="AB52" s="288"/>
      <c r="AC52" s="288"/>
      <c r="AD52" s="288"/>
      <c r="AE52" s="288"/>
      <c r="AF52" s="222" t="s">
        <v>710</v>
      </c>
      <c r="AG52" s="149"/>
      <c r="AH52" s="149"/>
      <c r="AI52" s="149"/>
      <c r="AJ52" s="149"/>
      <c r="AK52" s="149"/>
      <c r="AL52" s="149"/>
      <c r="AM52" s="149"/>
      <c r="AN52" s="249"/>
      <c r="AO52" s="250"/>
      <c r="AP52" s="226" t="s">
        <v>706</v>
      </c>
    </row>
    <row r="53" spans="1:42" ht="9.9499999999999993" customHeight="1">
      <c r="A53" s="286"/>
      <c r="B53" s="286"/>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row>
    <row r="54" spans="1:42" ht="20.100000000000001" customHeight="1">
      <c r="A54" s="285"/>
      <c r="B54" s="281" t="s">
        <v>497</v>
      </c>
      <c r="C54" s="281"/>
      <c r="D54" s="281"/>
      <c r="E54" s="281"/>
      <c r="F54" s="281"/>
      <c r="G54" s="281"/>
      <c r="H54" s="281"/>
      <c r="I54" s="281"/>
      <c r="J54" s="281"/>
      <c r="K54" s="281"/>
      <c r="L54" s="281" t="s">
        <v>498</v>
      </c>
      <c r="M54" s="281"/>
      <c r="N54" s="281"/>
      <c r="O54" s="281"/>
      <c r="P54" s="281"/>
      <c r="Q54" s="281"/>
      <c r="R54" s="281"/>
      <c r="S54" s="281"/>
      <c r="T54" s="281"/>
      <c r="U54" s="282"/>
      <c r="V54" s="284" t="s">
        <v>651</v>
      </c>
      <c r="W54" s="1065" t="s">
        <v>650</v>
      </c>
      <c r="X54" s="1065"/>
      <c r="Y54" s="1065"/>
      <c r="Z54" s="1065"/>
      <c r="AA54" s="1065"/>
      <c r="AB54" s="1065"/>
      <c r="AC54" s="283"/>
      <c r="AD54" s="1067" t="s">
        <v>263</v>
      </c>
      <c r="AE54" s="1067"/>
      <c r="AF54" s="1067"/>
      <c r="AG54" s="282" t="s">
        <v>52</v>
      </c>
      <c r="AH54" s="1067" t="s">
        <v>263</v>
      </c>
      <c r="AI54" s="1067"/>
      <c r="AJ54" s="1067"/>
      <c r="AK54" s="281" t="s">
        <v>649</v>
      </c>
      <c r="AL54" s="281"/>
      <c r="AM54" s="281"/>
      <c r="AN54" s="1080"/>
      <c r="AO54" s="1080"/>
      <c r="AP54" s="280" t="s">
        <v>647</v>
      </c>
    </row>
    <row r="55" spans="1:42" ht="20.100000000000001" customHeight="1">
      <c r="A55" s="1064" t="s">
        <v>492</v>
      </c>
      <c r="B55" s="1064"/>
      <c r="C55" s="1064"/>
      <c r="D55" s="1055"/>
      <c r="E55" s="1056"/>
      <c r="F55" s="1056"/>
      <c r="G55" s="278" t="s">
        <v>52</v>
      </c>
      <c r="H55" s="277"/>
      <c r="I55" s="277"/>
      <c r="J55" s="276" t="s">
        <v>648</v>
      </c>
      <c r="K55" s="1081"/>
      <c r="L55" s="1081"/>
      <c r="M55" s="275" t="s">
        <v>647</v>
      </c>
      <c r="N55" s="1064" t="s">
        <v>494</v>
      </c>
      <c r="O55" s="1064"/>
      <c r="P55" s="1064"/>
      <c r="Q55" s="1055"/>
      <c r="R55" s="1056"/>
      <c r="S55" s="1056"/>
      <c r="T55" s="278" t="s">
        <v>52</v>
      </c>
      <c r="U55" s="277"/>
      <c r="V55" s="277"/>
      <c r="W55" s="276" t="s">
        <v>648</v>
      </c>
      <c r="X55" s="1081"/>
      <c r="Y55" s="1081"/>
      <c r="Z55" s="275" t="s">
        <v>647</v>
      </c>
      <c r="AA55" s="1074" t="s">
        <v>496</v>
      </c>
      <c r="AB55" s="1075"/>
      <c r="AC55" s="1075"/>
      <c r="AD55" s="1075"/>
      <c r="AE55" s="1075"/>
      <c r="AF55" s="1075"/>
      <c r="AG55" s="1075"/>
      <c r="AH55" s="1075"/>
      <c r="AI55" s="1075"/>
      <c r="AJ55" s="1075"/>
      <c r="AK55" s="1075"/>
      <c r="AL55" s="1075"/>
      <c r="AM55" s="1075"/>
      <c r="AN55" s="1075"/>
      <c r="AO55" s="1075"/>
      <c r="AP55" s="1076"/>
    </row>
    <row r="56" spans="1:42" ht="20.100000000000001" customHeight="1">
      <c r="A56" s="1064" t="s">
        <v>493</v>
      </c>
      <c r="B56" s="1064"/>
      <c r="C56" s="1064"/>
      <c r="D56" s="1055"/>
      <c r="E56" s="1056"/>
      <c r="F56" s="1056"/>
      <c r="G56" s="278" t="s">
        <v>52</v>
      </c>
      <c r="H56" s="277"/>
      <c r="I56" s="277"/>
      <c r="J56" s="276" t="s">
        <v>648</v>
      </c>
      <c r="K56" s="1081"/>
      <c r="L56" s="1081"/>
      <c r="M56" s="275" t="s">
        <v>647</v>
      </c>
      <c r="N56" s="1064" t="s">
        <v>495</v>
      </c>
      <c r="O56" s="1064"/>
      <c r="P56" s="1064"/>
      <c r="Q56" s="1055"/>
      <c r="R56" s="1056"/>
      <c r="S56" s="1056"/>
      <c r="T56" s="278" t="s">
        <v>52</v>
      </c>
      <c r="U56" s="277"/>
      <c r="V56" s="277"/>
      <c r="W56" s="276" t="s">
        <v>648</v>
      </c>
      <c r="X56" s="1081"/>
      <c r="Y56" s="1081"/>
      <c r="Z56" s="275" t="s">
        <v>647</v>
      </c>
      <c r="AA56" s="1077"/>
      <c r="AB56" s="1078"/>
      <c r="AC56" s="1078"/>
      <c r="AD56" s="1078"/>
      <c r="AE56" s="1078"/>
      <c r="AF56" s="1078"/>
      <c r="AG56" s="1078"/>
      <c r="AH56" s="1078"/>
      <c r="AI56" s="1078"/>
      <c r="AJ56" s="1078"/>
      <c r="AK56" s="1078"/>
      <c r="AL56" s="1078"/>
      <c r="AM56" s="1078"/>
      <c r="AN56" s="1078"/>
      <c r="AO56" s="1078"/>
      <c r="AP56" s="1079"/>
    </row>
    <row r="63" spans="1:42">
      <c r="E63" s="1092"/>
      <c r="F63" s="1092"/>
      <c r="G63" s="274"/>
      <c r="H63" s="274"/>
    </row>
    <row r="64" spans="1:42">
      <c r="E64" s="1092"/>
      <c r="F64" s="1092"/>
      <c r="G64" s="274"/>
      <c r="H64" s="274"/>
    </row>
    <row r="65" spans="5:8">
      <c r="E65" s="1092"/>
      <c r="F65" s="1092"/>
      <c r="G65" s="274"/>
      <c r="H65" s="274"/>
    </row>
  </sheetData>
  <sheetProtection formatCells="0" selectLockedCells="1"/>
  <dataConsolidate/>
  <mergeCells count="136">
    <mergeCell ref="AD2:AP2"/>
    <mergeCell ref="A3:AP4"/>
    <mergeCell ref="Q5:AP5"/>
    <mergeCell ref="AE7:AP7"/>
    <mergeCell ref="A6:B7"/>
    <mergeCell ref="C6:N6"/>
    <mergeCell ref="O6:P6"/>
    <mergeCell ref="Q6:Z6"/>
    <mergeCell ref="AA6:AD6"/>
    <mergeCell ref="AE6:AP6"/>
    <mergeCell ref="L7:M7"/>
    <mergeCell ref="O7:P7"/>
    <mergeCell ref="Q7:Z7"/>
    <mergeCell ref="AA7:AD7"/>
    <mergeCell ref="AA8:AG8"/>
    <mergeCell ref="AH8:AI8"/>
    <mergeCell ref="AJ8:AP8"/>
    <mergeCell ref="A8:C8"/>
    <mergeCell ref="D8:J8"/>
    <mergeCell ref="K8:L8"/>
    <mergeCell ref="M8:S8"/>
    <mergeCell ref="T8:X8"/>
    <mergeCell ref="Y8:Z8"/>
    <mergeCell ref="E63:F63"/>
    <mergeCell ref="E64:F64"/>
    <mergeCell ref="E65:F65"/>
    <mergeCell ref="X14:AC14"/>
    <mergeCell ref="AE19:AG19"/>
    <mergeCell ref="M22:R22"/>
    <mergeCell ref="T22:V22"/>
    <mergeCell ref="K46:P46"/>
    <mergeCell ref="R46:T46"/>
    <mergeCell ref="X22:Z22"/>
    <mergeCell ref="V46:X46"/>
    <mergeCell ref="AE23:AG23"/>
    <mergeCell ref="AC23:AD23"/>
    <mergeCell ref="I26:J26"/>
    <mergeCell ref="X23:Z23"/>
    <mergeCell ref="J44:K44"/>
    <mergeCell ref="V44:W44"/>
    <mergeCell ref="AE44:AF44"/>
    <mergeCell ref="V36:X36"/>
    <mergeCell ref="AB36:AE36"/>
    <mergeCell ref="K55:L55"/>
    <mergeCell ref="K56:L56"/>
    <mergeCell ref="K50:P50"/>
    <mergeCell ref="R50:T50"/>
    <mergeCell ref="A20:C20"/>
    <mergeCell ref="D20:AP20"/>
    <mergeCell ref="AE29:AG29"/>
    <mergeCell ref="A30:C30"/>
    <mergeCell ref="A31:C31"/>
    <mergeCell ref="R17:AI17"/>
    <mergeCell ref="P13:R13"/>
    <mergeCell ref="T13:V13"/>
    <mergeCell ref="I13:N13"/>
    <mergeCell ref="W19:X19"/>
    <mergeCell ref="A18:C18"/>
    <mergeCell ref="Q18:S18"/>
    <mergeCell ref="D18:H18"/>
    <mergeCell ref="L18:P18"/>
    <mergeCell ref="A19:C19"/>
    <mergeCell ref="G19:H19"/>
    <mergeCell ref="O19:Q19"/>
    <mergeCell ref="A15:C17"/>
    <mergeCell ref="A14:C14"/>
    <mergeCell ref="M14:O14"/>
    <mergeCell ref="AC29:AD29"/>
    <mergeCell ref="T28:V28"/>
    <mergeCell ref="X28:Z28"/>
    <mergeCell ref="A24:C24"/>
    <mergeCell ref="A23:C23"/>
    <mergeCell ref="M28:R28"/>
    <mergeCell ref="A29:C29"/>
    <mergeCell ref="A25:C25"/>
    <mergeCell ref="A26:C26"/>
    <mergeCell ref="D26:F26"/>
    <mergeCell ref="K26:N26"/>
    <mergeCell ref="V50:X50"/>
    <mergeCell ref="A36:C36"/>
    <mergeCell ref="A32:C32"/>
    <mergeCell ref="O32:P32"/>
    <mergeCell ref="T35:Y35"/>
    <mergeCell ref="AA35:AC35"/>
    <mergeCell ref="A33:C33"/>
    <mergeCell ref="D33:F33"/>
    <mergeCell ref="I33:J33"/>
    <mergeCell ref="S36:U36"/>
    <mergeCell ref="K33:N33"/>
    <mergeCell ref="K43:L43"/>
    <mergeCell ref="X55:Y55"/>
    <mergeCell ref="X56:Y56"/>
    <mergeCell ref="AN46:AO46"/>
    <mergeCell ref="D56:F56"/>
    <mergeCell ref="AN50:AO50"/>
    <mergeCell ref="I18:K18"/>
    <mergeCell ref="J42:O42"/>
    <mergeCell ref="Q42:S42"/>
    <mergeCell ref="U42:W42"/>
    <mergeCell ref="AN42:AO42"/>
    <mergeCell ref="AN35:AO35"/>
    <mergeCell ref="AE35:AG35"/>
    <mergeCell ref="U23:W23"/>
    <mergeCell ref="U43:V43"/>
    <mergeCell ref="AH43:AI43"/>
    <mergeCell ref="AN38:AO38"/>
    <mergeCell ref="AH39:AI39"/>
    <mergeCell ref="U39:V39"/>
    <mergeCell ref="K39:L39"/>
    <mergeCell ref="J38:O38"/>
    <mergeCell ref="U29:W29"/>
    <mergeCell ref="X29:Z29"/>
    <mergeCell ref="A9:C9"/>
    <mergeCell ref="O9:Q9"/>
    <mergeCell ref="I9:K9"/>
    <mergeCell ref="A10:E10"/>
    <mergeCell ref="W10:Y10"/>
    <mergeCell ref="Q38:S38"/>
    <mergeCell ref="A55:C55"/>
    <mergeCell ref="W54:AB54"/>
    <mergeCell ref="U38:W38"/>
    <mergeCell ref="AB10:AJ10"/>
    <mergeCell ref="AD54:AF54"/>
    <mergeCell ref="AH54:AJ54"/>
    <mergeCell ref="D55:F55"/>
    <mergeCell ref="N55:P55"/>
    <mergeCell ref="Q55:S55"/>
    <mergeCell ref="A39:C40"/>
    <mergeCell ref="AA55:AP56"/>
    <mergeCell ref="AN54:AO54"/>
    <mergeCell ref="N56:P56"/>
    <mergeCell ref="Q56:S56"/>
    <mergeCell ref="A51:C52"/>
    <mergeCell ref="A47:C48"/>
    <mergeCell ref="A56:C56"/>
    <mergeCell ref="A43:C44"/>
  </mergeCells>
  <phoneticPr fontId="1"/>
  <dataValidations count="4">
    <dataValidation type="time" showInputMessage="1" showErrorMessage="1" sqref="AE19:AG19" xr:uid="{456CCF3B-D103-4EF6-9A8C-B4AD74006A55}">
      <formula1>0.375</formula1>
      <formula2>0.625</formula2>
    </dataValidation>
    <dataValidation type="list" allowBlank="1" showInputMessage="1" showErrorMessage="1" sqref="AJ8:AP8 AA8:AG8" xr:uid="{B1FDD224-131E-4D38-9062-E429A48D205B}">
      <formula1>"宿舎,テント,山小屋,なし"</formula1>
    </dataValidation>
    <dataValidation type="list" allowBlank="1" showInputMessage="1" showErrorMessage="1" sqref="M14:O14" xr:uid="{503768AD-8EEF-47BF-A32A-704937A57F15}">
      <formula1>"8:00,8:10,8:20,8:30,8:40,8:50,9:00,9:10,9:20,9:30"</formula1>
    </dataValidation>
    <dataValidation type="list" allowBlank="1" showInputMessage="1" showErrorMessage="1" sqref="V36:X36" xr:uid="{7A4E7FE0-A535-4FAC-9C0F-0157EA2A78FD}">
      <formula1>":,13:00,13:15,13:30,13:45,14:00,14:15,14:30,14:45,15:00,15:15,15:30,15:45,16:00,16:15,16:30,16:45,17:00,17:15"</formula1>
    </dataValidation>
  </dataValidations>
  <printOptions gridLinesSet="0"/>
  <pageMargins left="0.59055118110236227" right="0.39370078740157483" top="0.39370078740157483" bottom="0.39370078740157483" header="0.39370078740157483" footer="0.19685039370078741"/>
  <pageSetup paperSize="9" scale="88" orientation="portrait" r:id="rId1"/>
  <headerFooter>
    <oddFooter xml:space="preserve">&amp;C&amp;"ＭＳ 明朝,標準"&amp;12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30</xdr:col>
                    <xdr:colOff>0</xdr:colOff>
                    <xdr:row>27</xdr:row>
                    <xdr:rowOff>19050</xdr:rowOff>
                  </from>
                  <to>
                    <xdr:col>31</xdr:col>
                    <xdr:colOff>66675</xdr:colOff>
                    <xdr:row>27</xdr:row>
                    <xdr:rowOff>238125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xdr:col>
                    <xdr:colOff>9525</xdr:colOff>
                    <xdr:row>15</xdr:row>
                    <xdr:rowOff>9525</xdr:rowOff>
                  </from>
                  <to>
                    <xdr:col>4</xdr:col>
                    <xdr:colOff>76200</xdr:colOff>
                    <xdr:row>16</xdr:row>
                    <xdr:rowOff>9525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3</xdr:col>
                    <xdr:colOff>9525</xdr:colOff>
                    <xdr:row>14</xdr:row>
                    <xdr:rowOff>0</xdr:rowOff>
                  </from>
                  <to>
                    <xdr:col>4</xdr:col>
                    <xdr:colOff>76200</xdr:colOff>
                    <xdr:row>15</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14</xdr:col>
                    <xdr:colOff>9525</xdr:colOff>
                    <xdr:row>14</xdr:row>
                    <xdr:rowOff>0</xdr:rowOff>
                  </from>
                  <to>
                    <xdr:col>15</xdr:col>
                    <xdr:colOff>76200</xdr:colOff>
                    <xdr:row>15</xdr:row>
                    <xdr:rowOff>9525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9</xdr:col>
                    <xdr:colOff>9525</xdr:colOff>
                    <xdr:row>14</xdr:row>
                    <xdr:rowOff>0</xdr:rowOff>
                  </from>
                  <to>
                    <xdr:col>10</xdr:col>
                    <xdr:colOff>76200</xdr:colOff>
                    <xdr:row>15</xdr:row>
                    <xdr:rowOff>9525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11</xdr:col>
                    <xdr:colOff>9525</xdr:colOff>
                    <xdr:row>15</xdr:row>
                    <xdr:rowOff>9525</xdr:rowOff>
                  </from>
                  <to>
                    <xdr:col>12</xdr:col>
                    <xdr:colOff>76200</xdr:colOff>
                    <xdr:row>16</xdr:row>
                    <xdr:rowOff>9525</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19</xdr:col>
                    <xdr:colOff>9525</xdr:colOff>
                    <xdr:row>15</xdr:row>
                    <xdr:rowOff>9525</xdr:rowOff>
                  </from>
                  <to>
                    <xdr:col>20</xdr:col>
                    <xdr:colOff>76200</xdr:colOff>
                    <xdr:row>16</xdr:row>
                    <xdr:rowOff>9525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19</xdr:col>
                    <xdr:colOff>9525</xdr:colOff>
                    <xdr:row>14</xdr:row>
                    <xdr:rowOff>0</xdr:rowOff>
                  </from>
                  <to>
                    <xdr:col>20</xdr:col>
                    <xdr:colOff>76200</xdr:colOff>
                    <xdr:row>15</xdr:row>
                    <xdr:rowOff>9525</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23</xdr:col>
                    <xdr:colOff>9525</xdr:colOff>
                    <xdr:row>14</xdr:row>
                    <xdr:rowOff>0</xdr:rowOff>
                  </from>
                  <to>
                    <xdr:col>24</xdr:col>
                    <xdr:colOff>76200</xdr:colOff>
                    <xdr:row>15</xdr:row>
                    <xdr:rowOff>9525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30</xdr:col>
                    <xdr:colOff>0</xdr:colOff>
                    <xdr:row>14</xdr:row>
                    <xdr:rowOff>0</xdr:rowOff>
                  </from>
                  <to>
                    <xdr:col>31</xdr:col>
                    <xdr:colOff>66675</xdr:colOff>
                    <xdr:row>15</xdr:row>
                    <xdr:rowOff>9525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25</xdr:col>
                    <xdr:colOff>9525</xdr:colOff>
                    <xdr:row>15</xdr:row>
                    <xdr:rowOff>9525</xdr:rowOff>
                  </from>
                  <to>
                    <xdr:col>26</xdr:col>
                    <xdr:colOff>76200</xdr:colOff>
                    <xdr:row>16</xdr:row>
                    <xdr:rowOff>9525</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11</xdr:col>
                    <xdr:colOff>9525</xdr:colOff>
                    <xdr:row>16</xdr:row>
                    <xdr:rowOff>9525</xdr:rowOff>
                  </from>
                  <to>
                    <xdr:col>12</xdr:col>
                    <xdr:colOff>76200</xdr:colOff>
                    <xdr:row>17</xdr:row>
                    <xdr:rowOff>9525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3</xdr:col>
                    <xdr:colOff>9525</xdr:colOff>
                    <xdr:row>16</xdr:row>
                    <xdr:rowOff>9525</xdr:rowOff>
                  </from>
                  <to>
                    <xdr:col>4</xdr:col>
                    <xdr:colOff>76200</xdr:colOff>
                    <xdr:row>17</xdr:row>
                    <xdr:rowOff>9525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0</xdr:col>
                    <xdr:colOff>19050</xdr:colOff>
                    <xdr:row>12</xdr:row>
                    <xdr:rowOff>0</xdr:rowOff>
                  </from>
                  <to>
                    <xdr:col>1</xdr:col>
                    <xdr:colOff>85725</xdr:colOff>
                    <xdr:row>13</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10</xdr:col>
                    <xdr:colOff>0</xdr:colOff>
                    <xdr:row>13</xdr:row>
                    <xdr:rowOff>9525</xdr:rowOff>
                  </from>
                  <to>
                    <xdr:col>11</xdr:col>
                    <xdr:colOff>66675</xdr:colOff>
                    <xdr:row>14</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16</xdr:col>
                    <xdr:colOff>9525</xdr:colOff>
                    <xdr:row>13</xdr:row>
                    <xdr:rowOff>9525</xdr:rowOff>
                  </from>
                  <to>
                    <xdr:col>17</xdr:col>
                    <xdr:colOff>76200</xdr:colOff>
                    <xdr:row>14</xdr:row>
                    <xdr:rowOff>9525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19</xdr:col>
                    <xdr:colOff>9525</xdr:colOff>
                    <xdr:row>17</xdr:row>
                    <xdr:rowOff>9525</xdr:rowOff>
                  </from>
                  <to>
                    <xdr:col>20</xdr:col>
                    <xdr:colOff>76200</xdr:colOff>
                    <xdr:row>18</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25</xdr:col>
                    <xdr:colOff>19050</xdr:colOff>
                    <xdr:row>17</xdr:row>
                    <xdr:rowOff>9525</xdr:rowOff>
                  </from>
                  <to>
                    <xdr:col>26</xdr:col>
                    <xdr:colOff>85725</xdr:colOff>
                    <xdr:row>18</xdr:row>
                    <xdr:rowOff>9525</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31</xdr:col>
                    <xdr:colOff>9525</xdr:colOff>
                    <xdr:row>17</xdr:row>
                    <xdr:rowOff>9525</xdr:rowOff>
                  </from>
                  <to>
                    <xdr:col>32</xdr:col>
                    <xdr:colOff>76200</xdr:colOff>
                    <xdr:row>18</xdr:row>
                    <xdr:rowOff>9525</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39</xdr:col>
                    <xdr:colOff>9525</xdr:colOff>
                    <xdr:row>17</xdr:row>
                    <xdr:rowOff>9525</xdr:rowOff>
                  </from>
                  <to>
                    <xdr:col>40</xdr:col>
                    <xdr:colOff>76200</xdr:colOff>
                    <xdr:row>18</xdr:row>
                    <xdr:rowOff>9525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3</xdr:col>
                    <xdr:colOff>9525</xdr:colOff>
                    <xdr:row>18</xdr:row>
                    <xdr:rowOff>9525</xdr:rowOff>
                  </from>
                  <to>
                    <xdr:col>4</xdr:col>
                    <xdr:colOff>76200</xdr:colOff>
                    <xdr:row>19</xdr:row>
                    <xdr:rowOff>19050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19</xdr:col>
                    <xdr:colOff>9525</xdr:colOff>
                    <xdr:row>18</xdr:row>
                    <xdr:rowOff>9525</xdr:rowOff>
                  </from>
                  <to>
                    <xdr:col>20</xdr:col>
                    <xdr:colOff>76200</xdr:colOff>
                    <xdr:row>19</xdr:row>
                    <xdr:rowOff>19050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0</xdr:col>
                    <xdr:colOff>19050</xdr:colOff>
                    <xdr:row>21</xdr:row>
                    <xdr:rowOff>0</xdr:rowOff>
                  </from>
                  <to>
                    <xdr:col>1</xdr:col>
                    <xdr:colOff>85725</xdr:colOff>
                    <xdr:row>22</xdr:row>
                    <xdr:rowOff>9525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3</xdr:col>
                    <xdr:colOff>9525</xdr:colOff>
                    <xdr:row>21</xdr:row>
                    <xdr:rowOff>247650</xdr:rowOff>
                  </from>
                  <to>
                    <xdr:col>4</xdr:col>
                    <xdr:colOff>76200</xdr:colOff>
                    <xdr:row>23</xdr:row>
                    <xdr:rowOff>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3</xdr:col>
                    <xdr:colOff>9525</xdr:colOff>
                    <xdr:row>23</xdr:row>
                    <xdr:rowOff>0</xdr:rowOff>
                  </from>
                  <to>
                    <xdr:col>4</xdr:col>
                    <xdr:colOff>76200</xdr:colOff>
                    <xdr:row>24</xdr:row>
                    <xdr:rowOff>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3</xdr:col>
                    <xdr:colOff>9525</xdr:colOff>
                    <xdr:row>24</xdr:row>
                    <xdr:rowOff>19050</xdr:rowOff>
                  </from>
                  <to>
                    <xdr:col>4</xdr:col>
                    <xdr:colOff>76200</xdr:colOff>
                    <xdr:row>25</xdr:row>
                    <xdr:rowOff>19050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0</xdr:col>
                    <xdr:colOff>19050</xdr:colOff>
                    <xdr:row>27</xdr:row>
                    <xdr:rowOff>0</xdr:rowOff>
                  </from>
                  <to>
                    <xdr:col>1</xdr:col>
                    <xdr:colOff>85725</xdr:colOff>
                    <xdr:row>28</xdr:row>
                    <xdr:rowOff>9525</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3</xdr:col>
                    <xdr:colOff>9525</xdr:colOff>
                    <xdr:row>28</xdr:row>
                    <xdr:rowOff>0</xdr:rowOff>
                  </from>
                  <to>
                    <xdr:col>4</xdr:col>
                    <xdr:colOff>76200</xdr:colOff>
                    <xdr:row>29</xdr:row>
                    <xdr:rowOff>9525</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3</xdr:col>
                    <xdr:colOff>9525</xdr:colOff>
                    <xdr:row>28</xdr:row>
                    <xdr:rowOff>247650</xdr:rowOff>
                  </from>
                  <to>
                    <xdr:col>4</xdr:col>
                    <xdr:colOff>76200</xdr:colOff>
                    <xdr:row>30</xdr:row>
                    <xdr:rowOff>9525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3</xdr:col>
                    <xdr:colOff>9525</xdr:colOff>
                    <xdr:row>29</xdr:row>
                    <xdr:rowOff>247650</xdr:rowOff>
                  </from>
                  <to>
                    <xdr:col>4</xdr:col>
                    <xdr:colOff>76200</xdr:colOff>
                    <xdr:row>31</xdr:row>
                    <xdr:rowOff>9525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7</xdr:col>
                    <xdr:colOff>9525</xdr:colOff>
                    <xdr:row>21</xdr:row>
                    <xdr:rowOff>247650</xdr:rowOff>
                  </from>
                  <to>
                    <xdr:col>8</xdr:col>
                    <xdr:colOff>76200</xdr:colOff>
                    <xdr:row>23</xdr:row>
                    <xdr:rowOff>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7</xdr:col>
                    <xdr:colOff>9525</xdr:colOff>
                    <xdr:row>24</xdr:row>
                    <xdr:rowOff>19050</xdr:rowOff>
                  </from>
                  <to>
                    <xdr:col>8</xdr:col>
                    <xdr:colOff>76200</xdr:colOff>
                    <xdr:row>25</xdr:row>
                    <xdr:rowOff>19050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7</xdr:col>
                    <xdr:colOff>9525</xdr:colOff>
                    <xdr:row>23</xdr:row>
                    <xdr:rowOff>0</xdr:rowOff>
                  </from>
                  <to>
                    <xdr:col>8</xdr:col>
                    <xdr:colOff>76200</xdr:colOff>
                    <xdr:row>24</xdr:row>
                    <xdr:rowOff>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11</xdr:col>
                    <xdr:colOff>9525</xdr:colOff>
                    <xdr:row>21</xdr:row>
                    <xdr:rowOff>247650</xdr:rowOff>
                  </from>
                  <to>
                    <xdr:col>12</xdr:col>
                    <xdr:colOff>76200</xdr:colOff>
                    <xdr:row>23</xdr:row>
                    <xdr:rowOff>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15</xdr:col>
                    <xdr:colOff>9525</xdr:colOff>
                    <xdr:row>21</xdr:row>
                    <xdr:rowOff>247650</xdr:rowOff>
                  </from>
                  <to>
                    <xdr:col>16</xdr:col>
                    <xdr:colOff>76200</xdr:colOff>
                    <xdr:row>23</xdr:row>
                    <xdr:rowOff>0</xdr:rowOff>
                  </to>
                </anchor>
              </controlPr>
            </control>
          </mc:Choice>
        </mc:AlternateContent>
        <mc:AlternateContent xmlns:mc="http://schemas.openxmlformats.org/markup-compatibility/2006">
          <mc:Choice Requires="x14">
            <control shapeId="32804" r:id="rId39" name="Check Box 36">
              <controlPr defaultSize="0" autoFill="0" autoLine="0" autoPict="0">
                <anchor moveWithCells="1">
                  <from>
                    <xdr:col>16</xdr:col>
                    <xdr:colOff>9525</xdr:colOff>
                    <xdr:row>23</xdr:row>
                    <xdr:rowOff>0</xdr:rowOff>
                  </from>
                  <to>
                    <xdr:col>17</xdr:col>
                    <xdr:colOff>76200</xdr:colOff>
                    <xdr:row>24</xdr:row>
                    <xdr:rowOff>0</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from>
                    <xdr:col>16</xdr:col>
                    <xdr:colOff>9525</xdr:colOff>
                    <xdr:row>24</xdr:row>
                    <xdr:rowOff>19050</xdr:rowOff>
                  </from>
                  <to>
                    <xdr:col>17</xdr:col>
                    <xdr:colOff>76200</xdr:colOff>
                    <xdr:row>25</xdr:row>
                    <xdr:rowOff>19050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from>
                    <xdr:col>7</xdr:col>
                    <xdr:colOff>9525</xdr:colOff>
                    <xdr:row>28</xdr:row>
                    <xdr:rowOff>0</xdr:rowOff>
                  </from>
                  <to>
                    <xdr:col>8</xdr:col>
                    <xdr:colOff>76200</xdr:colOff>
                    <xdr:row>29</xdr:row>
                    <xdr:rowOff>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from>
                    <xdr:col>7</xdr:col>
                    <xdr:colOff>9525</xdr:colOff>
                    <xdr:row>29</xdr:row>
                    <xdr:rowOff>9525</xdr:rowOff>
                  </from>
                  <to>
                    <xdr:col>8</xdr:col>
                    <xdr:colOff>76200</xdr:colOff>
                    <xdr:row>30</xdr:row>
                    <xdr:rowOff>9525</xdr:rowOff>
                  </to>
                </anchor>
              </controlPr>
            </control>
          </mc:Choice>
        </mc:AlternateContent>
        <mc:AlternateContent xmlns:mc="http://schemas.openxmlformats.org/markup-compatibility/2006">
          <mc:Choice Requires="x14">
            <control shapeId="32808" r:id="rId43" name="Check Box 40">
              <controlPr defaultSize="0" autoFill="0" autoLine="0" autoPict="0">
                <anchor moveWithCells="1">
                  <from>
                    <xdr:col>7</xdr:col>
                    <xdr:colOff>9525</xdr:colOff>
                    <xdr:row>29</xdr:row>
                    <xdr:rowOff>247650</xdr:rowOff>
                  </from>
                  <to>
                    <xdr:col>8</xdr:col>
                    <xdr:colOff>76200</xdr:colOff>
                    <xdr:row>31</xdr:row>
                    <xdr:rowOff>0</xdr:rowOff>
                  </to>
                </anchor>
              </controlPr>
            </control>
          </mc:Choice>
        </mc:AlternateContent>
        <mc:AlternateContent xmlns:mc="http://schemas.openxmlformats.org/markup-compatibility/2006">
          <mc:Choice Requires="x14">
            <control shapeId="32809" r:id="rId44" name="Check Box 41">
              <controlPr defaultSize="0" autoFill="0" autoLine="0" autoPict="0">
                <anchor moveWithCells="1">
                  <from>
                    <xdr:col>3</xdr:col>
                    <xdr:colOff>9525</xdr:colOff>
                    <xdr:row>30</xdr:row>
                    <xdr:rowOff>238125</xdr:rowOff>
                  </from>
                  <to>
                    <xdr:col>4</xdr:col>
                    <xdr:colOff>76200</xdr:colOff>
                    <xdr:row>31</xdr:row>
                    <xdr:rowOff>238125</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from>
                    <xdr:col>7</xdr:col>
                    <xdr:colOff>9525</xdr:colOff>
                    <xdr:row>30</xdr:row>
                    <xdr:rowOff>238125</xdr:rowOff>
                  </from>
                  <to>
                    <xdr:col>8</xdr:col>
                    <xdr:colOff>76200</xdr:colOff>
                    <xdr:row>31</xdr:row>
                    <xdr:rowOff>238125</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from>
                    <xdr:col>16</xdr:col>
                    <xdr:colOff>9525</xdr:colOff>
                    <xdr:row>29</xdr:row>
                    <xdr:rowOff>9525</xdr:rowOff>
                  </from>
                  <to>
                    <xdr:col>17</xdr:col>
                    <xdr:colOff>76200</xdr:colOff>
                    <xdr:row>30</xdr:row>
                    <xdr:rowOff>9525</xdr:rowOff>
                  </to>
                </anchor>
              </controlPr>
            </control>
          </mc:Choice>
        </mc:AlternateContent>
        <mc:AlternateContent xmlns:mc="http://schemas.openxmlformats.org/markup-compatibility/2006">
          <mc:Choice Requires="x14">
            <control shapeId="32812" r:id="rId47" name="Check Box 44">
              <controlPr defaultSize="0" autoFill="0" autoLine="0" autoPict="0">
                <anchor moveWithCells="1">
                  <from>
                    <xdr:col>16</xdr:col>
                    <xdr:colOff>9525</xdr:colOff>
                    <xdr:row>30</xdr:row>
                    <xdr:rowOff>9525</xdr:rowOff>
                  </from>
                  <to>
                    <xdr:col>17</xdr:col>
                    <xdr:colOff>76200</xdr:colOff>
                    <xdr:row>31</xdr:row>
                    <xdr:rowOff>9525</xdr:rowOff>
                  </to>
                </anchor>
              </controlPr>
            </control>
          </mc:Choice>
        </mc:AlternateContent>
        <mc:AlternateContent xmlns:mc="http://schemas.openxmlformats.org/markup-compatibility/2006">
          <mc:Choice Requires="x14">
            <control shapeId="32813" r:id="rId48" name="Check Box 45">
              <controlPr defaultSize="0" autoFill="0" autoLine="0" autoPict="0">
                <anchor moveWithCells="1">
                  <from>
                    <xdr:col>12</xdr:col>
                    <xdr:colOff>9525</xdr:colOff>
                    <xdr:row>28</xdr:row>
                    <xdr:rowOff>0</xdr:rowOff>
                  </from>
                  <to>
                    <xdr:col>13</xdr:col>
                    <xdr:colOff>76200</xdr:colOff>
                    <xdr:row>29</xdr:row>
                    <xdr:rowOff>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from>
                    <xdr:col>0</xdr:col>
                    <xdr:colOff>19050</xdr:colOff>
                    <xdr:row>34</xdr:row>
                    <xdr:rowOff>0</xdr:rowOff>
                  </from>
                  <to>
                    <xdr:col>1</xdr:col>
                    <xdr:colOff>85725</xdr:colOff>
                    <xdr:row>35</xdr:row>
                    <xdr:rowOff>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from>
                    <xdr:col>9</xdr:col>
                    <xdr:colOff>9525</xdr:colOff>
                    <xdr:row>34</xdr:row>
                    <xdr:rowOff>0</xdr:rowOff>
                  </from>
                  <to>
                    <xdr:col>10</xdr:col>
                    <xdr:colOff>76200</xdr:colOff>
                    <xdr:row>35</xdr:row>
                    <xdr:rowOff>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from>
                    <xdr:col>3</xdr:col>
                    <xdr:colOff>9525</xdr:colOff>
                    <xdr:row>35</xdr:row>
                    <xdr:rowOff>9525</xdr:rowOff>
                  </from>
                  <to>
                    <xdr:col>4</xdr:col>
                    <xdr:colOff>76200</xdr:colOff>
                    <xdr:row>36</xdr:row>
                    <xdr:rowOff>9525</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from>
                    <xdr:col>13</xdr:col>
                    <xdr:colOff>0</xdr:colOff>
                    <xdr:row>35</xdr:row>
                    <xdr:rowOff>9525</xdr:rowOff>
                  </from>
                  <to>
                    <xdr:col>14</xdr:col>
                    <xdr:colOff>66675</xdr:colOff>
                    <xdr:row>36</xdr:row>
                    <xdr:rowOff>9525</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from>
                    <xdr:col>8</xdr:col>
                    <xdr:colOff>0</xdr:colOff>
                    <xdr:row>35</xdr:row>
                    <xdr:rowOff>9525</xdr:rowOff>
                  </from>
                  <to>
                    <xdr:col>9</xdr:col>
                    <xdr:colOff>66675</xdr:colOff>
                    <xdr:row>36</xdr:row>
                    <xdr:rowOff>9525</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from>
                    <xdr:col>26</xdr:col>
                    <xdr:colOff>9525</xdr:colOff>
                    <xdr:row>37</xdr:row>
                    <xdr:rowOff>9525</xdr:rowOff>
                  </from>
                  <to>
                    <xdr:col>27</xdr:col>
                    <xdr:colOff>76200</xdr:colOff>
                    <xdr:row>37</xdr:row>
                    <xdr:rowOff>228600</xdr:rowOff>
                  </to>
                </anchor>
              </controlPr>
            </control>
          </mc:Choice>
        </mc:AlternateContent>
        <mc:AlternateContent xmlns:mc="http://schemas.openxmlformats.org/markup-compatibility/2006">
          <mc:Choice Requires="x14">
            <control shapeId="32820" r:id="rId55" name="Check Box 52">
              <controlPr defaultSize="0" autoFill="0" autoLine="0" autoPict="0">
                <anchor moveWithCells="1">
                  <from>
                    <xdr:col>3</xdr:col>
                    <xdr:colOff>9525</xdr:colOff>
                    <xdr:row>39</xdr:row>
                    <xdr:rowOff>19050</xdr:rowOff>
                  </from>
                  <to>
                    <xdr:col>4</xdr:col>
                    <xdr:colOff>76200</xdr:colOff>
                    <xdr:row>40</xdr:row>
                    <xdr:rowOff>19050</xdr:rowOff>
                  </to>
                </anchor>
              </controlPr>
            </control>
          </mc:Choice>
        </mc:AlternateContent>
        <mc:AlternateContent xmlns:mc="http://schemas.openxmlformats.org/markup-compatibility/2006">
          <mc:Choice Requires="x14">
            <control shapeId="32821" r:id="rId56" name="Check Box 53">
              <controlPr defaultSize="0" autoFill="0" autoLine="0" autoPict="0">
                <anchor moveWithCells="1">
                  <from>
                    <xdr:col>3</xdr:col>
                    <xdr:colOff>9525</xdr:colOff>
                    <xdr:row>37</xdr:row>
                    <xdr:rowOff>247650</xdr:rowOff>
                  </from>
                  <to>
                    <xdr:col>4</xdr:col>
                    <xdr:colOff>76200</xdr:colOff>
                    <xdr:row>39</xdr:row>
                    <xdr:rowOff>0</xdr:rowOff>
                  </to>
                </anchor>
              </controlPr>
            </control>
          </mc:Choice>
        </mc:AlternateContent>
        <mc:AlternateContent xmlns:mc="http://schemas.openxmlformats.org/markup-compatibility/2006">
          <mc:Choice Requires="x14">
            <control shapeId="32822" r:id="rId57" name="Check Box 54">
              <controlPr defaultSize="0" autoFill="0" autoLine="0" autoPict="0">
                <anchor moveWithCells="1">
                  <from>
                    <xdr:col>16</xdr:col>
                    <xdr:colOff>9525</xdr:colOff>
                    <xdr:row>37</xdr:row>
                    <xdr:rowOff>247650</xdr:rowOff>
                  </from>
                  <to>
                    <xdr:col>17</xdr:col>
                    <xdr:colOff>76200</xdr:colOff>
                    <xdr:row>39</xdr:row>
                    <xdr:rowOff>0</xdr:rowOff>
                  </to>
                </anchor>
              </controlPr>
            </control>
          </mc:Choice>
        </mc:AlternateContent>
        <mc:AlternateContent xmlns:mc="http://schemas.openxmlformats.org/markup-compatibility/2006">
          <mc:Choice Requires="x14">
            <control shapeId="32823" r:id="rId58" name="Check Box 55">
              <controlPr defaultSize="0" autoFill="0" autoLine="0" autoPict="0">
                <anchor moveWithCells="1">
                  <from>
                    <xdr:col>15</xdr:col>
                    <xdr:colOff>9525</xdr:colOff>
                    <xdr:row>39</xdr:row>
                    <xdr:rowOff>19050</xdr:rowOff>
                  </from>
                  <to>
                    <xdr:col>16</xdr:col>
                    <xdr:colOff>76200</xdr:colOff>
                    <xdr:row>40</xdr:row>
                    <xdr:rowOff>19050</xdr:rowOff>
                  </to>
                </anchor>
              </controlPr>
            </control>
          </mc:Choice>
        </mc:AlternateContent>
        <mc:AlternateContent xmlns:mc="http://schemas.openxmlformats.org/markup-compatibility/2006">
          <mc:Choice Requires="x14">
            <control shapeId="32824" r:id="rId59" name="Check Box 56">
              <controlPr defaultSize="0" autoFill="0" autoLine="0" autoPict="0">
                <anchor moveWithCells="1">
                  <from>
                    <xdr:col>26</xdr:col>
                    <xdr:colOff>9525</xdr:colOff>
                    <xdr:row>37</xdr:row>
                    <xdr:rowOff>247650</xdr:rowOff>
                  </from>
                  <to>
                    <xdr:col>27</xdr:col>
                    <xdr:colOff>76200</xdr:colOff>
                    <xdr:row>39</xdr:row>
                    <xdr:rowOff>0</xdr:rowOff>
                  </to>
                </anchor>
              </controlPr>
            </control>
          </mc:Choice>
        </mc:AlternateContent>
        <mc:AlternateContent xmlns:mc="http://schemas.openxmlformats.org/markup-compatibility/2006">
          <mc:Choice Requires="x14">
            <control shapeId="32825" r:id="rId60" name="Check Box 57">
              <controlPr defaultSize="0" autoFill="0" autoLine="0" autoPict="0">
                <anchor moveWithCells="1">
                  <from>
                    <xdr:col>0</xdr:col>
                    <xdr:colOff>19050</xdr:colOff>
                    <xdr:row>36</xdr:row>
                    <xdr:rowOff>142875</xdr:rowOff>
                  </from>
                  <to>
                    <xdr:col>1</xdr:col>
                    <xdr:colOff>85725</xdr:colOff>
                    <xdr:row>38</xdr:row>
                    <xdr:rowOff>9525</xdr:rowOff>
                  </to>
                </anchor>
              </controlPr>
            </control>
          </mc:Choice>
        </mc:AlternateContent>
        <mc:AlternateContent xmlns:mc="http://schemas.openxmlformats.org/markup-compatibility/2006">
          <mc:Choice Requires="x14">
            <control shapeId="32826" r:id="rId61" name="Check Box 58">
              <controlPr defaultSize="0" autoFill="0" autoLine="0" autoPict="0">
                <anchor moveWithCells="1">
                  <from>
                    <xdr:col>26</xdr:col>
                    <xdr:colOff>9525</xdr:colOff>
                    <xdr:row>41</xdr:row>
                    <xdr:rowOff>0</xdr:rowOff>
                  </from>
                  <to>
                    <xdr:col>27</xdr:col>
                    <xdr:colOff>76200</xdr:colOff>
                    <xdr:row>41</xdr:row>
                    <xdr:rowOff>228600</xdr:rowOff>
                  </to>
                </anchor>
              </controlPr>
            </control>
          </mc:Choice>
        </mc:AlternateContent>
        <mc:AlternateContent xmlns:mc="http://schemas.openxmlformats.org/markup-compatibility/2006">
          <mc:Choice Requires="x14">
            <control shapeId="32827" r:id="rId62" name="Check Box 59">
              <controlPr defaultSize="0" autoFill="0" autoLine="0" autoPict="0">
                <anchor moveWithCells="1">
                  <from>
                    <xdr:col>3</xdr:col>
                    <xdr:colOff>9525</xdr:colOff>
                    <xdr:row>42</xdr:row>
                    <xdr:rowOff>247650</xdr:rowOff>
                  </from>
                  <to>
                    <xdr:col>4</xdr:col>
                    <xdr:colOff>76200</xdr:colOff>
                    <xdr:row>44</xdr:row>
                    <xdr:rowOff>0</xdr:rowOff>
                  </to>
                </anchor>
              </controlPr>
            </control>
          </mc:Choice>
        </mc:AlternateContent>
        <mc:AlternateContent xmlns:mc="http://schemas.openxmlformats.org/markup-compatibility/2006">
          <mc:Choice Requires="x14">
            <control shapeId="32828" r:id="rId63" name="Check Box 60">
              <controlPr defaultSize="0" autoFill="0" autoLine="0" autoPict="0">
                <anchor moveWithCells="1">
                  <from>
                    <xdr:col>3</xdr:col>
                    <xdr:colOff>9525</xdr:colOff>
                    <xdr:row>42</xdr:row>
                    <xdr:rowOff>0</xdr:rowOff>
                  </from>
                  <to>
                    <xdr:col>4</xdr:col>
                    <xdr:colOff>76200</xdr:colOff>
                    <xdr:row>43</xdr:row>
                    <xdr:rowOff>9525</xdr:rowOff>
                  </to>
                </anchor>
              </controlPr>
            </control>
          </mc:Choice>
        </mc:AlternateContent>
        <mc:AlternateContent xmlns:mc="http://schemas.openxmlformats.org/markup-compatibility/2006">
          <mc:Choice Requires="x14">
            <control shapeId="32829" r:id="rId64" name="Check Box 61">
              <controlPr defaultSize="0" autoFill="0" autoLine="0" autoPict="0">
                <anchor moveWithCells="1">
                  <from>
                    <xdr:col>16</xdr:col>
                    <xdr:colOff>9525</xdr:colOff>
                    <xdr:row>42</xdr:row>
                    <xdr:rowOff>0</xdr:rowOff>
                  </from>
                  <to>
                    <xdr:col>17</xdr:col>
                    <xdr:colOff>76200</xdr:colOff>
                    <xdr:row>43</xdr:row>
                    <xdr:rowOff>9525</xdr:rowOff>
                  </to>
                </anchor>
              </controlPr>
            </control>
          </mc:Choice>
        </mc:AlternateContent>
        <mc:AlternateContent xmlns:mc="http://schemas.openxmlformats.org/markup-compatibility/2006">
          <mc:Choice Requires="x14">
            <control shapeId="32830" r:id="rId65" name="Check Box 62">
              <controlPr defaultSize="0" autoFill="0" autoLine="0" autoPict="0">
                <anchor moveWithCells="1">
                  <from>
                    <xdr:col>15</xdr:col>
                    <xdr:colOff>9525</xdr:colOff>
                    <xdr:row>42</xdr:row>
                    <xdr:rowOff>247650</xdr:rowOff>
                  </from>
                  <to>
                    <xdr:col>16</xdr:col>
                    <xdr:colOff>76200</xdr:colOff>
                    <xdr:row>44</xdr:row>
                    <xdr:rowOff>0</xdr:rowOff>
                  </to>
                </anchor>
              </controlPr>
            </control>
          </mc:Choice>
        </mc:AlternateContent>
        <mc:AlternateContent xmlns:mc="http://schemas.openxmlformats.org/markup-compatibility/2006">
          <mc:Choice Requires="x14">
            <control shapeId="32831" r:id="rId66" name="Check Box 63">
              <controlPr defaultSize="0" autoFill="0" autoLine="0" autoPict="0">
                <anchor moveWithCells="1">
                  <from>
                    <xdr:col>26</xdr:col>
                    <xdr:colOff>9525</xdr:colOff>
                    <xdr:row>42</xdr:row>
                    <xdr:rowOff>0</xdr:rowOff>
                  </from>
                  <to>
                    <xdr:col>27</xdr:col>
                    <xdr:colOff>76200</xdr:colOff>
                    <xdr:row>43</xdr:row>
                    <xdr:rowOff>9525</xdr:rowOff>
                  </to>
                </anchor>
              </controlPr>
            </control>
          </mc:Choice>
        </mc:AlternateContent>
        <mc:AlternateContent xmlns:mc="http://schemas.openxmlformats.org/markup-compatibility/2006">
          <mc:Choice Requires="x14">
            <control shapeId="32832" r:id="rId67" name="Check Box 64">
              <controlPr defaultSize="0" autoFill="0" autoLine="0" autoPict="0">
                <anchor moveWithCells="1">
                  <from>
                    <xdr:col>0</xdr:col>
                    <xdr:colOff>19050</xdr:colOff>
                    <xdr:row>40</xdr:row>
                    <xdr:rowOff>142875</xdr:rowOff>
                  </from>
                  <to>
                    <xdr:col>1</xdr:col>
                    <xdr:colOff>85725</xdr:colOff>
                    <xdr:row>42</xdr:row>
                    <xdr:rowOff>9525</xdr:rowOff>
                  </to>
                </anchor>
              </controlPr>
            </control>
          </mc:Choice>
        </mc:AlternateContent>
        <mc:AlternateContent xmlns:mc="http://schemas.openxmlformats.org/markup-compatibility/2006">
          <mc:Choice Requires="x14">
            <control shapeId="32833" r:id="rId68" name="Check Box 65">
              <controlPr defaultSize="0" autoFill="0" autoLine="0" autoPict="0">
                <anchor moveWithCells="1">
                  <from>
                    <xdr:col>26</xdr:col>
                    <xdr:colOff>9525</xdr:colOff>
                    <xdr:row>44</xdr:row>
                    <xdr:rowOff>152400</xdr:rowOff>
                  </from>
                  <to>
                    <xdr:col>27</xdr:col>
                    <xdr:colOff>76200</xdr:colOff>
                    <xdr:row>45</xdr:row>
                    <xdr:rowOff>228600</xdr:rowOff>
                  </to>
                </anchor>
              </controlPr>
            </control>
          </mc:Choice>
        </mc:AlternateContent>
        <mc:AlternateContent xmlns:mc="http://schemas.openxmlformats.org/markup-compatibility/2006">
          <mc:Choice Requires="x14">
            <control shapeId="32834" r:id="rId69" name="Check Box 66">
              <controlPr defaultSize="0" autoFill="0" autoLine="0" autoPict="0">
                <anchor moveWithCells="1">
                  <from>
                    <xdr:col>3</xdr:col>
                    <xdr:colOff>9525</xdr:colOff>
                    <xdr:row>46</xdr:row>
                    <xdr:rowOff>9525</xdr:rowOff>
                  </from>
                  <to>
                    <xdr:col>4</xdr:col>
                    <xdr:colOff>76200</xdr:colOff>
                    <xdr:row>46</xdr:row>
                    <xdr:rowOff>228600</xdr:rowOff>
                  </to>
                </anchor>
              </controlPr>
            </control>
          </mc:Choice>
        </mc:AlternateContent>
        <mc:AlternateContent xmlns:mc="http://schemas.openxmlformats.org/markup-compatibility/2006">
          <mc:Choice Requires="x14">
            <control shapeId="32835" r:id="rId70" name="Check Box 67">
              <controlPr defaultSize="0" autoFill="0" autoLine="0" autoPict="0">
                <anchor moveWithCells="1">
                  <from>
                    <xdr:col>3</xdr:col>
                    <xdr:colOff>9525</xdr:colOff>
                    <xdr:row>47</xdr:row>
                    <xdr:rowOff>9525</xdr:rowOff>
                  </from>
                  <to>
                    <xdr:col>4</xdr:col>
                    <xdr:colOff>76200</xdr:colOff>
                    <xdr:row>47</xdr:row>
                    <xdr:rowOff>228600</xdr:rowOff>
                  </to>
                </anchor>
              </controlPr>
            </control>
          </mc:Choice>
        </mc:AlternateContent>
        <mc:AlternateContent xmlns:mc="http://schemas.openxmlformats.org/markup-compatibility/2006">
          <mc:Choice Requires="x14">
            <control shapeId="32836" r:id="rId71" name="Check Box 68">
              <controlPr defaultSize="0" autoFill="0" autoLine="0" autoPict="0">
                <anchor moveWithCells="1">
                  <from>
                    <xdr:col>12</xdr:col>
                    <xdr:colOff>9525</xdr:colOff>
                    <xdr:row>46</xdr:row>
                    <xdr:rowOff>9525</xdr:rowOff>
                  </from>
                  <to>
                    <xdr:col>13</xdr:col>
                    <xdr:colOff>76200</xdr:colOff>
                    <xdr:row>46</xdr:row>
                    <xdr:rowOff>228600</xdr:rowOff>
                  </to>
                </anchor>
              </controlPr>
            </control>
          </mc:Choice>
        </mc:AlternateContent>
        <mc:AlternateContent xmlns:mc="http://schemas.openxmlformats.org/markup-compatibility/2006">
          <mc:Choice Requires="x14">
            <control shapeId="32837" r:id="rId72" name="Check Box 69">
              <controlPr defaultSize="0" autoFill="0" autoLine="0" autoPict="0">
                <anchor moveWithCells="1">
                  <from>
                    <xdr:col>18</xdr:col>
                    <xdr:colOff>0</xdr:colOff>
                    <xdr:row>46</xdr:row>
                    <xdr:rowOff>9525</xdr:rowOff>
                  </from>
                  <to>
                    <xdr:col>19</xdr:col>
                    <xdr:colOff>66675</xdr:colOff>
                    <xdr:row>46</xdr:row>
                    <xdr:rowOff>228600</xdr:rowOff>
                  </to>
                </anchor>
              </controlPr>
            </control>
          </mc:Choice>
        </mc:AlternateContent>
        <mc:AlternateContent xmlns:mc="http://schemas.openxmlformats.org/markup-compatibility/2006">
          <mc:Choice Requires="x14">
            <control shapeId="32838" r:id="rId73" name="Check Box 70">
              <controlPr defaultSize="0" autoFill="0" autoLine="0" autoPict="0">
                <anchor moveWithCells="1">
                  <from>
                    <xdr:col>14</xdr:col>
                    <xdr:colOff>0</xdr:colOff>
                    <xdr:row>47</xdr:row>
                    <xdr:rowOff>9525</xdr:rowOff>
                  </from>
                  <to>
                    <xdr:col>15</xdr:col>
                    <xdr:colOff>66675</xdr:colOff>
                    <xdr:row>47</xdr:row>
                    <xdr:rowOff>228600</xdr:rowOff>
                  </to>
                </anchor>
              </controlPr>
            </control>
          </mc:Choice>
        </mc:AlternateContent>
        <mc:AlternateContent xmlns:mc="http://schemas.openxmlformats.org/markup-compatibility/2006">
          <mc:Choice Requires="x14">
            <control shapeId="32839" r:id="rId74" name="Check Box 71">
              <controlPr defaultSize="0" autoFill="0" autoLine="0" autoPict="0">
                <anchor moveWithCells="1">
                  <from>
                    <xdr:col>8</xdr:col>
                    <xdr:colOff>9525</xdr:colOff>
                    <xdr:row>47</xdr:row>
                    <xdr:rowOff>9525</xdr:rowOff>
                  </from>
                  <to>
                    <xdr:col>9</xdr:col>
                    <xdr:colOff>76200</xdr:colOff>
                    <xdr:row>47</xdr:row>
                    <xdr:rowOff>228600</xdr:rowOff>
                  </to>
                </anchor>
              </controlPr>
            </control>
          </mc:Choice>
        </mc:AlternateContent>
        <mc:AlternateContent xmlns:mc="http://schemas.openxmlformats.org/markup-compatibility/2006">
          <mc:Choice Requires="x14">
            <control shapeId="32840" r:id="rId75" name="Check Box 72">
              <controlPr defaultSize="0" autoFill="0" autoLine="0" autoPict="0">
                <anchor moveWithCells="1">
                  <from>
                    <xdr:col>21</xdr:col>
                    <xdr:colOff>0</xdr:colOff>
                    <xdr:row>47</xdr:row>
                    <xdr:rowOff>9525</xdr:rowOff>
                  </from>
                  <to>
                    <xdr:col>22</xdr:col>
                    <xdr:colOff>66675</xdr:colOff>
                    <xdr:row>47</xdr:row>
                    <xdr:rowOff>228600</xdr:rowOff>
                  </to>
                </anchor>
              </controlPr>
            </control>
          </mc:Choice>
        </mc:AlternateContent>
        <mc:AlternateContent xmlns:mc="http://schemas.openxmlformats.org/markup-compatibility/2006">
          <mc:Choice Requires="x14">
            <control shapeId="32842" r:id="rId76" name="Check Box 74">
              <controlPr defaultSize="0" autoFill="0" autoLine="0" autoPict="0">
                <anchor moveWithCells="1">
                  <from>
                    <xdr:col>34</xdr:col>
                    <xdr:colOff>9525</xdr:colOff>
                    <xdr:row>46</xdr:row>
                    <xdr:rowOff>9525</xdr:rowOff>
                  </from>
                  <to>
                    <xdr:col>35</xdr:col>
                    <xdr:colOff>76200</xdr:colOff>
                    <xdr:row>46</xdr:row>
                    <xdr:rowOff>228600</xdr:rowOff>
                  </to>
                </anchor>
              </controlPr>
            </control>
          </mc:Choice>
        </mc:AlternateContent>
        <mc:AlternateContent xmlns:mc="http://schemas.openxmlformats.org/markup-compatibility/2006">
          <mc:Choice Requires="x14">
            <control shapeId="32843" r:id="rId77" name="Check Box 75">
              <controlPr defaultSize="0" autoFill="0" autoLine="0" autoPict="0">
                <anchor moveWithCells="1">
                  <from>
                    <xdr:col>26</xdr:col>
                    <xdr:colOff>9525</xdr:colOff>
                    <xdr:row>49</xdr:row>
                    <xdr:rowOff>9525</xdr:rowOff>
                  </from>
                  <to>
                    <xdr:col>27</xdr:col>
                    <xdr:colOff>76200</xdr:colOff>
                    <xdr:row>49</xdr:row>
                    <xdr:rowOff>238125</xdr:rowOff>
                  </to>
                </anchor>
              </controlPr>
            </control>
          </mc:Choice>
        </mc:AlternateContent>
        <mc:AlternateContent xmlns:mc="http://schemas.openxmlformats.org/markup-compatibility/2006">
          <mc:Choice Requires="x14">
            <control shapeId="32844" r:id="rId78" name="Check Box 76">
              <controlPr defaultSize="0" autoFill="0" autoLine="0" autoPict="0">
                <anchor moveWithCells="1">
                  <from>
                    <xdr:col>3</xdr:col>
                    <xdr:colOff>9525</xdr:colOff>
                    <xdr:row>50</xdr:row>
                    <xdr:rowOff>9525</xdr:rowOff>
                  </from>
                  <to>
                    <xdr:col>4</xdr:col>
                    <xdr:colOff>76200</xdr:colOff>
                    <xdr:row>50</xdr:row>
                    <xdr:rowOff>238125</xdr:rowOff>
                  </to>
                </anchor>
              </controlPr>
            </control>
          </mc:Choice>
        </mc:AlternateContent>
        <mc:AlternateContent xmlns:mc="http://schemas.openxmlformats.org/markup-compatibility/2006">
          <mc:Choice Requires="x14">
            <control shapeId="32845" r:id="rId79" name="Check Box 77">
              <controlPr defaultSize="0" autoFill="0" autoLine="0" autoPict="0">
                <anchor moveWithCells="1">
                  <from>
                    <xdr:col>3</xdr:col>
                    <xdr:colOff>9525</xdr:colOff>
                    <xdr:row>51</xdr:row>
                    <xdr:rowOff>19050</xdr:rowOff>
                  </from>
                  <to>
                    <xdr:col>4</xdr:col>
                    <xdr:colOff>76200</xdr:colOff>
                    <xdr:row>52</xdr:row>
                    <xdr:rowOff>0</xdr:rowOff>
                  </to>
                </anchor>
              </controlPr>
            </control>
          </mc:Choice>
        </mc:AlternateContent>
        <mc:AlternateContent xmlns:mc="http://schemas.openxmlformats.org/markup-compatibility/2006">
          <mc:Choice Requires="x14">
            <control shapeId="32846" r:id="rId80" name="Check Box 78">
              <controlPr defaultSize="0" autoFill="0" autoLine="0" autoPict="0">
                <anchor moveWithCells="1">
                  <from>
                    <xdr:col>12</xdr:col>
                    <xdr:colOff>9525</xdr:colOff>
                    <xdr:row>50</xdr:row>
                    <xdr:rowOff>9525</xdr:rowOff>
                  </from>
                  <to>
                    <xdr:col>13</xdr:col>
                    <xdr:colOff>76200</xdr:colOff>
                    <xdr:row>50</xdr:row>
                    <xdr:rowOff>238125</xdr:rowOff>
                  </to>
                </anchor>
              </controlPr>
            </control>
          </mc:Choice>
        </mc:AlternateContent>
        <mc:AlternateContent xmlns:mc="http://schemas.openxmlformats.org/markup-compatibility/2006">
          <mc:Choice Requires="x14">
            <control shapeId="32847" r:id="rId81" name="Check Box 79">
              <controlPr defaultSize="0" autoFill="0" autoLine="0" autoPict="0">
                <anchor moveWithCells="1">
                  <from>
                    <xdr:col>18</xdr:col>
                    <xdr:colOff>0</xdr:colOff>
                    <xdr:row>50</xdr:row>
                    <xdr:rowOff>9525</xdr:rowOff>
                  </from>
                  <to>
                    <xdr:col>19</xdr:col>
                    <xdr:colOff>66675</xdr:colOff>
                    <xdr:row>50</xdr:row>
                    <xdr:rowOff>238125</xdr:rowOff>
                  </to>
                </anchor>
              </controlPr>
            </control>
          </mc:Choice>
        </mc:AlternateContent>
        <mc:AlternateContent xmlns:mc="http://schemas.openxmlformats.org/markup-compatibility/2006">
          <mc:Choice Requires="x14">
            <control shapeId="32848" r:id="rId82" name="Check Box 80">
              <controlPr defaultSize="0" autoFill="0" autoLine="0" autoPict="0">
                <anchor moveWithCells="1">
                  <from>
                    <xdr:col>14</xdr:col>
                    <xdr:colOff>0</xdr:colOff>
                    <xdr:row>51</xdr:row>
                    <xdr:rowOff>19050</xdr:rowOff>
                  </from>
                  <to>
                    <xdr:col>15</xdr:col>
                    <xdr:colOff>66675</xdr:colOff>
                    <xdr:row>52</xdr:row>
                    <xdr:rowOff>0</xdr:rowOff>
                  </to>
                </anchor>
              </controlPr>
            </control>
          </mc:Choice>
        </mc:AlternateContent>
        <mc:AlternateContent xmlns:mc="http://schemas.openxmlformats.org/markup-compatibility/2006">
          <mc:Choice Requires="x14">
            <control shapeId="32849" r:id="rId83" name="Check Box 81">
              <controlPr defaultSize="0" autoFill="0" autoLine="0" autoPict="0">
                <anchor moveWithCells="1">
                  <from>
                    <xdr:col>8</xdr:col>
                    <xdr:colOff>9525</xdr:colOff>
                    <xdr:row>51</xdr:row>
                    <xdr:rowOff>19050</xdr:rowOff>
                  </from>
                  <to>
                    <xdr:col>9</xdr:col>
                    <xdr:colOff>76200</xdr:colOff>
                    <xdr:row>52</xdr:row>
                    <xdr:rowOff>0</xdr:rowOff>
                  </to>
                </anchor>
              </controlPr>
            </control>
          </mc:Choice>
        </mc:AlternateContent>
        <mc:AlternateContent xmlns:mc="http://schemas.openxmlformats.org/markup-compatibility/2006">
          <mc:Choice Requires="x14">
            <control shapeId="32850" r:id="rId84" name="Check Box 82">
              <controlPr defaultSize="0" autoFill="0" autoLine="0" autoPict="0">
                <anchor moveWithCells="1">
                  <from>
                    <xdr:col>21</xdr:col>
                    <xdr:colOff>0</xdr:colOff>
                    <xdr:row>51</xdr:row>
                    <xdr:rowOff>19050</xdr:rowOff>
                  </from>
                  <to>
                    <xdr:col>22</xdr:col>
                    <xdr:colOff>66675</xdr:colOff>
                    <xdr:row>52</xdr:row>
                    <xdr:rowOff>0</xdr:rowOff>
                  </to>
                </anchor>
              </controlPr>
            </control>
          </mc:Choice>
        </mc:AlternateContent>
        <mc:AlternateContent xmlns:mc="http://schemas.openxmlformats.org/markup-compatibility/2006">
          <mc:Choice Requires="x14">
            <control shapeId="32852" r:id="rId85" name="Check Box 84">
              <controlPr defaultSize="0" autoFill="0" autoLine="0" autoPict="0">
                <anchor moveWithCells="1">
                  <from>
                    <xdr:col>34</xdr:col>
                    <xdr:colOff>9525</xdr:colOff>
                    <xdr:row>50</xdr:row>
                    <xdr:rowOff>9525</xdr:rowOff>
                  </from>
                  <to>
                    <xdr:col>35</xdr:col>
                    <xdr:colOff>76200</xdr:colOff>
                    <xdr:row>50</xdr:row>
                    <xdr:rowOff>238125</xdr:rowOff>
                  </to>
                </anchor>
              </controlPr>
            </control>
          </mc:Choice>
        </mc:AlternateContent>
        <mc:AlternateContent xmlns:mc="http://schemas.openxmlformats.org/markup-compatibility/2006">
          <mc:Choice Requires="x14">
            <control shapeId="32853" r:id="rId86" name="Check Box 85">
              <controlPr defaultSize="0" autoFill="0" autoLine="0" autoPict="0">
                <anchor moveWithCells="1">
                  <from>
                    <xdr:col>0</xdr:col>
                    <xdr:colOff>19050</xdr:colOff>
                    <xdr:row>44</xdr:row>
                    <xdr:rowOff>142875</xdr:rowOff>
                  </from>
                  <to>
                    <xdr:col>1</xdr:col>
                    <xdr:colOff>85725</xdr:colOff>
                    <xdr:row>46</xdr:row>
                    <xdr:rowOff>0</xdr:rowOff>
                  </to>
                </anchor>
              </controlPr>
            </control>
          </mc:Choice>
        </mc:AlternateContent>
        <mc:AlternateContent xmlns:mc="http://schemas.openxmlformats.org/markup-compatibility/2006">
          <mc:Choice Requires="x14">
            <control shapeId="32854" r:id="rId87" name="Check Box 86">
              <controlPr defaultSize="0" autoFill="0" autoLine="0" autoPict="0">
                <anchor moveWithCells="1">
                  <from>
                    <xdr:col>0</xdr:col>
                    <xdr:colOff>19050</xdr:colOff>
                    <xdr:row>49</xdr:row>
                    <xdr:rowOff>0</xdr:rowOff>
                  </from>
                  <to>
                    <xdr:col>1</xdr:col>
                    <xdr:colOff>85725</xdr:colOff>
                    <xdr:row>50</xdr:row>
                    <xdr:rowOff>0</xdr:rowOff>
                  </to>
                </anchor>
              </controlPr>
            </control>
          </mc:Choice>
        </mc:AlternateContent>
        <mc:AlternateContent xmlns:mc="http://schemas.openxmlformats.org/markup-compatibility/2006">
          <mc:Choice Requires="x14">
            <control shapeId="32855" r:id="rId88" name="Check Box 87">
              <controlPr defaultSize="0" autoFill="0" autoLine="0" autoPict="0">
                <anchor moveWithCells="1">
                  <from>
                    <xdr:col>24</xdr:col>
                    <xdr:colOff>9525</xdr:colOff>
                    <xdr:row>46</xdr:row>
                    <xdr:rowOff>9525</xdr:rowOff>
                  </from>
                  <to>
                    <xdr:col>25</xdr:col>
                    <xdr:colOff>76200</xdr:colOff>
                    <xdr:row>46</xdr:row>
                    <xdr:rowOff>228600</xdr:rowOff>
                  </to>
                </anchor>
              </controlPr>
            </control>
          </mc:Choice>
        </mc:AlternateContent>
        <mc:AlternateContent xmlns:mc="http://schemas.openxmlformats.org/markup-compatibility/2006">
          <mc:Choice Requires="x14">
            <control shapeId="32856" r:id="rId89" name="Check Box 88">
              <controlPr defaultSize="0" autoFill="0" autoLine="0" autoPict="0">
                <anchor moveWithCells="1">
                  <from>
                    <xdr:col>24</xdr:col>
                    <xdr:colOff>9525</xdr:colOff>
                    <xdr:row>50</xdr:row>
                    <xdr:rowOff>28575</xdr:rowOff>
                  </from>
                  <to>
                    <xdr:col>25</xdr:col>
                    <xdr:colOff>76200</xdr:colOff>
                    <xdr:row>51</xdr:row>
                    <xdr:rowOff>9525</xdr:rowOff>
                  </to>
                </anchor>
              </controlPr>
            </control>
          </mc:Choice>
        </mc:AlternateContent>
        <mc:AlternateContent xmlns:mc="http://schemas.openxmlformats.org/markup-compatibility/2006">
          <mc:Choice Requires="x14">
            <control shapeId="32857" r:id="rId90" name="Check Box 89">
              <controlPr defaultSize="0" autoFill="0" autoLine="0" autoPict="0">
                <anchor moveWithCells="1">
                  <from>
                    <xdr:col>0</xdr:col>
                    <xdr:colOff>19050</xdr:colOff>
                    <xdr:row>53</xdr:row>
                    <xdr:rowOff>0</xdr:rowOff>
                  </from>
                  <to>
                    <xdr:col>1</xdr:col>
                    <xdr:colOff>85725</xdr:colOff>
                    <xdr:row>54</xdr:row>
                    <xdr:rowOff>0</xdr:rowOff>
                  </to>
                </anchor>
              </controlPr>
            </control>
          </mc:Choice>
        </mc:AlternateContent>
        <mc:AlternateContent xmlns:mc="http://schemas.openxmlformats.org/markup-compatibility/2006">
          <mc:Choice Requires="x14">
            <control shapeId="32858" r:id="rId91" name="Check Box 90">
              <controlPr defaultSize="0" autoFill="0" autoLine="0" autoPict="0">
                <anchor moveWithCells="1">
                  <from>
                    <xdr:col>10</xdr:col>
                    <xdr:colOff>0</xdr:colOff>
                    <xdr:row>53</xdr:row>
                    <xdr:rowOff>0</xdr:rowOff>
                  </from>
                  <to>
                    <xdr:col>11</xdr:col>
                    <xdr:colOff>66675</xdr:colOff>
                    <xdr:row>54</xdr:row>
                    <xdr:rowOff>0</xdr:rowOff>
                  </to>
                </anchor>
              </controlPr>
            </control>
          </mc:Choice>
        </mc:AlternateContent>
        <mc:AlternateContent xmlns:mc="http://schemas.openxmlformats.org/markup-compatibility/2006">
          <mc:Choice Requires="x14">
            <control shapeId="32859" r:id="rId92" name="Check Box 91">
              <controlPr defaultSize="0" autoFill="0" autoLine="0" autoPict="0">
                <anchor moveWithCells="1">
                  <from>
                    <xdr:col>19</xdr:col>
                    <xdr:colOff>9525</xdr:colOff>
                    <xdr:row>31</xdr:row>
                    <xdr:rowOff>9525</xdr:rowOff>
                  </from>
                  <to>
                    <xdr:col>20</xdr:col>
                    <xdr:colOff>76200</xdr:colOff>
                    <xdr:row>32</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B03F-0B29-4F61-9134-1E4AD2E4255D}">
  <sheetPr>
    <tabColor rgb="FFFFA7A7"/>
  </sheetPr>
  <dimension ref="A1:AF69"/>
  <sheetViews>
    <sheetView showGridLines="0" view="pageBreakPreview" topLeftCell="A42" zoomScaleNormal="100" zoomScaleSheetLayoutView="100" workbookViewId="0">
      <selection activeCell="A9" sqref="A9:AR40"/>
    </sheetView>
  </sheetViews>
  <sheetFormatPr defaultColWidth="8.75" defaultRowHeight="13.5"/>
  <cols>
    <col min="1" max="31" width="3.125" style="42" customWidth="1"/>
    <col min="32" max="32" width="2" style="42" customWidth="1"/>
    <col min="33" max="16384" width="8.75" style="42"/>
  </cols>
  <sheetData>
    <row r="1" spans="1:32">
      <c r="A1" s="41" t="s">
        <v>726</v>
      </c>
    </row>
    <row r="2" spans="1:32" ht="24.75" customHeight="1">
      <c r="A2" s="841" t="s">
        <v>2</v>
      </c>
      <c r="B2" s="841"/>
      <c r="C2" s="841"/>
      <c r="D2" s="841"/>
      <c r="E2" s="841"/>
      <c r="F2" s="841"/>
      <c r="G2" s="841"/>
      <c r="H2" s="841"/>
      <c r="I2" s="841"/>
      <c r="J2" s="841"/>
      <c r="K2" s="841"/>
      <c r="L2" s="841"/>
      <c r="M2" s="841"/>
      <c r="N2" s="841"/>
      <c r="O2" s="841"/>
      <c r="P2" s="841"/>
      <c r="Q2" s="842"/>
      <c r="R2" s="843"/>
      <c r="S2" s="843"/>
      <c r="T2" s="843"/>
      <c r="U2" s="843"/>
      <c r="V2" s="843"/>
      <c r="W2" s="843"/>
      <c r="X2" s="843"/>
      <c r="Y2" s="843"/>
      <c r="Z2" s="843"/>
      <c r="AA2" s="843"/>
      <c r="AB2" s="843"/>
      <c r="AC2" s="843"/>
      <c r="AD2" s="843"/>
      <c r="AE2" s="843"/>
      <c r="AF2" s="43"/>
    </row>
    <row r="3" spans="1:32" ht="4.5" customHeight="1"/>
    <row r="4" spans="1:32" ht="24" customHeight="1">
      <c r="A4" s="785" t="s">
        <v>3</v>
      </c>
      <c r="B4" s="786"/>
      <c r="C4" s="786"/>
      <c r="D4" s="844" t="str">
        <f>IF(【様式1】申請書!AD13=0," ",【様式1】申請書!AD13)</f>
        <v xml:space="preserve"> </v>
      </c>
      <c r="E4" s="845"/>
      <c r="F4" s="845"/>
      <c r="G4" s="845"/>
      <c r="H4" s="845"/>
      <c r="I4" s="845"/>
      <c r="J4" s="845"/>
      <c r="K4" s="845"/>
      <c r="L4" s="845"/>
      <c r="M4" s="845"/>
      <c r="N4" s="846"/>
      <c r="O4" s="847" t="s">
        <v>4</v>
      </c>
      <c r="P4" s="848"/>
      <c r="Q4" s="1134" t="s">
        <v>650</v>
      </c>
      <c r="R4" s="1135"/>
      <c r="S4" s="1135"/>
      <c r="T4" s="1135"/>
      <c r="U4" s="1135"/>
      <c r="V4" s="1135"/>
      <c r="W4" s="1135"/>
      <c r="X4" s="44" t="s">
        <v>8</v>
      </c>
      <c r="Y4" s="1135" t="s">
        <v>650</v>
      </c>
      <c r="Z4" s="1135"/>
      <c r="AA4" s="1135"/>
      <c r="AB4" s="1135"/>
      <c r="AC4" s="1135"/>
      <c r="AD4" s="1135"/>
      <c r="AE4" s="1136"/>
      <c r="AF4" s="45"/>
    </row>
    <row r="5" spans="1:32" ht="6" customHeight="1"/>
    <row r="6" spans="1:32" ht="14.25">
      <c r="A6" s="46" t="s">
        <v>9</v>
      </c>
      <c r="Q6" s="47"/>
    </row>
    <row r="7" spans="1:32" ht="4.5" customHeight="1"/>
    <row r="8" spans="1:32" s="46" customFormat="1" ht="13.5" customHeight="1">
      <c r="B8" s="153"/>
      <c r="C8" s="42" t="s">
        <v>10</v>
      </c>
      <c r="D8" s="42" t="s">
        <v>7</v>
      </c>
      <c r="E8" s="849"/>
      <c r="F8" s="849"/>
      <c r="G8" s="42" t="s">
        <v>11</v>
      </c>
      <c r="H8" s="42"/>
      <c r="I8" s="42" t="s">
        <v>12</v>
      </c>
      <c r="J8" s="42" t="s">
        <v>304</v>
      </c>
      <c r="K8" s="42"/>
      <c r="L8" s="42"/>
      <c r="M8" s="42"/>
      <c r="N8" s="42"/>
      <c r="O8" s="42"/>
      <c r="P8" s="42"/>
      <c r="Q8" s="42"/>
      <c r="R8" s="42"/>
      <c r="S8" s="42"/>
      <c r="T8" s="42"/>
      <c r="U8" s="42"/>
      <c r="V8" s="42"/>
      <c r="W8" s="42"/>
      <c r="X8" s="42"/>
      <c r="Y8" s="42"/>
      <c r="Z8" s="42"/>
      <c r="AA8" s="42"/>
      <c r="AB8" s="42"/>
    </row>
    <row r="9" spans="1:32" ht="4.5" customHeight="1"/>
    <row r="10" spans="1:32" s="46" customFormat="1" ht="13.5" customHeight="1">
      <c r="B10" s="153"/>
      <c r="C10" s="42" t="s">
        <v>13</v>
      </c>
      <c r="J10" s="372"/>
      <c r="K10" s="372"/>
      <c r="L10" s="372"/>
      <c r="M10" s="372"/>
      <c r="N10" s="372"/>
      <c r="O10" s="372"/>
      <c r="P10" s="372"/>
      <c r="Q10" s="372"/>
      <c r="R10" s="372"/>
      <c r="S10" s="372"/>
      <c r="T10" s="372"/>
      <c r="U10" s="372"/>
      <c r="V10" s="372"/>
      <c r="W10" s="372"/>
      <c r="X10" s="372"/>
      <c r="Y10" s="373"/>
      <c r="Z10" s="372"/>
      <c r="AA10" s="372"/>
      <c r="AB10" s="372"/>
      <c r="AC10" s="372"/>
      <c r="AD10" s="372"/>
      <c r="AE10" s="372"/>
    </row>
    <row r="11" spans="1:32" ht="2.25" customHeight="1"/>
    <row r="12" spans="1:32" ht="16.5" customHeight="1">
      <c r="A12" s="46" t="s">
        <v>14</v>
      </c>
      <c r="J12" s="49"/>
      <c r="L12" s="153"/>
      <c r="M12" s="42" t="s">
        <v>15</v>
      </c>
    </row>
    <row r="13" spans="1:32" ht="4.5" customHeight="1"/>
    <row r="14" spans="1:32" s="46" customFormat="1" ht="21" customHeight="1">
      <c r="A14" s="785"/>
      <c r="B14" s="786"/>
      <c r="C14" s="786"/>
      <c r="D14" s="786"/>
      <c r="E14" s="786"/>
      <c r="F14" s="786"/>
      <c r="G14" s="787"/>
      <c r="H14" s="1137" t="s">
        <v>727</v>
      </c>
      <c r="I14" s="1138"/>
      <c r="J14" s="1138"/>
      <c r="K14" s="1139"/>
      <c r="L14" s="807" t="s">
        <v>728</v>
      </c>
      <c r="M14" s="808"/>
      <c r="N14" s="808"/>
      <c r="O14" s="808"/>
      <c r="P14" s="808"/>
      <c r="Q14" s="808"/>
      <c r="R14" s="808"/>
      <c r="S14" s="808"/>
      <c r="T14" s="808"/>
      <c r="U14" s="808"/>
      <c r="V14" s="808"/>
      <c r="W14" s="809"/>
      <c r="X14" s="807" t="s">
        <v>729</v>
      </c>
      <c r="Y14" s="810"/>
      <c r="Z14" s="810"/>
      <c r="AA14" s="810"/>
      <c r="AB14" s="810"/>
      <c r="AC14" s="810"/>
      <c r="AD14" s="810"/>
      <c r="AE14" s="811"/>
      <c r="AF14" s="50"/>
    </row>
    <row r="15" spans="1:32" s="46" customFormat="1" ht="20.100000000000001" customHeight="1">
      <c r="A15" s="850" t="s">
        <v>641</v>
      </c>
      <c r="B15" s="851"/>
      <c r="C15" s="851"/>
      <c r="D15" s="851"/>
      <c r="E15" s="851"/>
      <c r="F15" s="851"/>
      <c r="G15" s="852"/>
      <c r="H15" s="785" t="s">
        <v>16</v>
      </c>
      <c r="I15" s="786"/>
      <c r="J15" s="786"/>
      <c r="K15" s="787"/>
      <c r="L15" s="785" t="s">
        <v>17</v>
      </c>
      <c r="M15" s="786"/>
      <c r="N15" s="786"/>
      <c r="O15" s="787"/>
      <c r="P15" s="785" t="s">
        <v>18</v>
      </c>
      <c r="Q15" s="786"/>
      <c r="R15" s="786"/>
      <c r="S15" s="787"/>
      <c r="T15" s="785" t="s">
        <v>16</v>
      </c>
      <c r="U15" s="786"/>
      <c r="V15" s="786"/>
      <c r="W15" s="787"/>
      <c r="X15" s="785" t="s">
        <v>17</v>
      </c>
      <c r="Y15" s="786"/>
      <c r="Z15" s="786"/>
      <c r="AA15" s="787"/>
      <c r="AB15" s="785" t="s">
        <v>18</v>
      </c>
      <c r="AC15" s="786"/>
      <c r="AD15" s="786"/>
      <c r="AE15" s="787"/>
      <c r="AF15" s="50"/>
    </row>
    <row r="16" spans="1:32" s="46" customFormat="1" ht="20.100000000000001" customHeight="1">
      <c r="A16" s="853"/>
      <c r="B16" s="854"/>
      <c r="C16" s="854"/>
      <c r="D16" s="854"/>
      <c r="E16" s="854"/>
      <c r="F16" s="854"/>
      <c r="G16" s="855"/>
      <c r="H16" s="154"/>
      <c r="I16" s="783" t="s">
        <v>19</v>
      </c>
      <c r="J16" s="783"/>
      <c r="K16" s="784"/>
      <c r="L16" s="154"/>
      <c r="M16" s="783" t="s">
        <v>19</v>
      </c>
      <c r="N16" s="783"/>
      <c r="O16" s="784"/>
      <c r="P16" s="154"/>
      <c r="Q16" s="783" t="s">
        <v>19</v>
      </c>
      <c r="R16" s="783"/>
      <c r="S16" s="784"/>
      <c r="T16" s="154"/>
      <c r="U16" s="783" t="s">
        <v>19</v>
      </c>
      <c r="V16" s="783"/>
      <c r="W16" s="784"/>
      <c r="X16" s="154"/>
      <c r="Y16" s="783" t="s">
        <v>19</v>
      </c>
      <c r="Z16" s="783"/>
      <c r="AA16" s="784"/>
      <c r="AB16" s="154"/>
      <c r="AC16" s="783" t="s">
        <v>19</v>
      </c>
      <c r="AD16" s="783"/>
      <c r="AE16" s="784"/>
      <c r="AF16" s="51"/>
    </row>
    <row r="17" spans="1:32" s="46" customFormat="1" ht="20.100000000000001" customHeight="1">
      <c r="A17" s="853"/>
      <c r="B17" s="854"/>
      <c r="C17" s="854"/>
      <c r="D17" s="854"/>
      <c r="E17" s="854"/>
      <c r="F17" s="854"/>
      <c r="G17" s="855"/>
      <c r="H17" s="812"/>
      <c r="I17" s="813"/>
      <c r="J17" s="813"/>
      <c r="K17" s="814"/>
      <c r="L17" s="812"/>
      <c r="M17" s="813"/>
      <c r="N17" s="813"/>
      <c r="O17" s="814"/>
      <c r="P17" s="812"/>
      <c r="Q17" s="813"/>
      <c r="R17" s="813"/>
      <c r="S17" s="814"/>
      <c r="T17" s="812"/>
      <c r="U17" s="813"/>
      <c r="V17" s="813"/>
      <c r="W17" s="814"/>
      <c r="X17" s="812"/>
      <c r="Y17" s="813"/>
      <c r="Z17" s="813"/>
      <c r="AA17" s="814"/>
      <c r="AB17" s="859"/>
      <c r="AC17" s="860"/>
      <c r="AD17" s="860"/>
      <c r="AE17" s="861"/>
      <c r="AF17" s="52"/>
    </row>
    <row r="18" spans="1:32" s="46" customFormat="1" ht="20.100000000000001" customHeight="1">
      <c r="A18" s="853"/>
      <c r="B18" s="854"/>
      <c r="C18" s="854"/>
      <c r="D18" s="854"/>
      <c r="E18" s="854"/>
      <c r="F18" s="854"/>
      <c r="G18" s="855"/>
      <c r="H18" s="155"/>
      <c r="I18" s="779" t="s">
        <v>22</v>
      </c>
      <c r="J18" s="779"/>
      <c r="K18" s="780"/>
      <c r="L18" s="155"/>
      <c r="M18" s="779" t="s">
        <v>22</v>
      </c>
      <c r="N18" s="779"/>
      <c r="O18" s="780"/>
      <c r="P18" s="155"/>
      <c r="Q18" s="779" t="s">
        <v>22</v>
      </c>
      <c r="R18" s="779"/>
      <c r="S18" s="780"/>
      <c r="T18" s="155"/>
      <c r="U18" s="779" t="s">
        <v>22</v>
      </c>
      <c r="V18" s="779"/>
      <c r="W18" s="780"/>
      <c r="X18" s="155"/>
      <c r="Y18" s="779" t="s">
        <v>22</v>
      </c>
      <c r="Z18" s="779"/>
      <c r="AA18" s="780"/>
      <c r="AB18" s="156"/>
      <c r="AC18" s="773" t="s">
        <v>22</v>
      </c>
      <c r="AD18" s="773"/>
      <c r="AE18" s="774"/>
      <c r="AF18" s="51"/>
    </row>
    <row r="19" spans="1:32" s="46" customFormat="1" ht="20.100000000000001" customHeight="1">
      <c r="A19" s="853"/>
      <c r="B19" s="854"/>
      <c r="C19" s="854"/>
      <c r="D19" s="854"/>
      <c r="E19" s="854"/>
      <c r="F19" s="854"/>
      <c r="G19" s="855"/>
      <c r="H19" s="812" t="s">
        <v>21</v>
      </c>
      <c r="I19" s="813"/>
      <c r="J19" s="813"/>
      <c r="K19" s="814"/>
      <c r="L19" s="812" t="s">
        <v>21</v>
      </c>
      <c r="M19" s="813"/>
      <c r="N19" s="813"/>
      <c r="O19" s="814"/>
      <c r="P19" s="812" t="s">
        <v>21</v>
      </c>
      <c r="Q19" s="813"/>
      <c r="R19" s="813"/>
      <c r="S19" s="814"/>
      <c r="T19" s="812" t="s">
        <v>21</v>
      </c>
      <c r="U19" s="813"/>
      <c r="V19" s="813"/>
      <c r="W19" s="814"/>
      <c r="X19" s="812" t="s">
        <v>21</v>
      </c>
      <c r="Y19" s="813"/>
      <c r="Z19" s="813"/>
      <c r="AA19" s="814"/>
      <c r="AB19" s="812" t="s">
        <v>21</v>
      </c>
      <c r="AC19" s="813"/>
      <c r="AD19" s="813"/>
      <c r="AE19" s="814"/>
      <c r="AF19" s="52"/>
    </row>
    <row r="20" spans="1:32" s="46" customFormat="1" ht="20.100000000000001" customHeight="1">
      <c r="A20" s="836" t="s">
        <v>23</v>
      </c>
      <c r="B20" s="837"/>
      <c r="C20" s="53" t="s">
        <v>24</v>
      </c>
      <c r="D20" s="53"/>
      <c r="E20" s="53"/>
      <c r="F20" s="53"/>
      <c r="G20" s="53"/>
      <c r="H20" s="835"/>
      <c r="I20" s="835"/>
      <c r="J20" s="835"/>
      <c r="K20" s="835"/>
      <c r="L20" s="835"/>
      <c r="M20" s="835"/>
      <c r="N20" s="835"/>
      <c r="O20" s="835"/>
      <c r="P20" s="835"/>
      <c r="Q20" s="835"/>
      <c r="R20" s="835"/>
      <c r="S20" s="835"/>
      <c r="T20" s="835"/>
      <c r="U20" s="835"/>
      <c r="V20" s="835"/>
      <c r="W20" s="835"/>
      <c r="X20" s="835"/>
      <c r="Y20" s="835"/>
      <c r="Z20" s="835"/>
      <c r="AA20" s="835"/>
      <c r="AB20" s="835"/>
      <c r="AC20" s="835"/>
      <c r="AD20" s="835"/>
      <c r="AE20" s="835"/>
      <c r="AF20" s="52"/>
    </row>
    <row r="21" spans="1:32" s="46" customFormat="1" ht="20.100000000000001" customHeight="1">
      <c r="A21" s="838"/>
      <c r="B21" s="838"/>
      <c r="C21" s="54" t="s">
        <v>25</v>
      </c>
      <c r="D21" s="54"/>
      <c r="E21" s="54"/>
      <c r="F21" s="54"/>
      <c r="G21" s="54"/>
      <c r="H21" s="830"/>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52"/>
    </row>
    <row r="22" spans="1:32" s="46" customFormat="1" ht="20.100000000000001" customHeight="1">
      <c r="A22" s="838"/>
      <c r="B22" s="838"/>
      <c r="C22" s="55" t="s">
        <v>26</v>
      </c>
      <c r="D22" s="55"/>
      <c r="E22" s="55"/>
      <c r="F22" s="55"/>
      <c r="G22" s="55"/>
      <c r="H22" s="830"/>
      <c r="I22" s="830"/>
      <c r="J22" s="830"/>
      <c r="K22" s="830"/>
      <c r="L22" s="830"/>
      <c r="M22" s="830"/>
      <c r="N22" s="830"/>
      <c r="O22" s="830"/>
      <c r="P22" s="830"/>
      <c r="Q22" s="830"/>
      <c r="R22" s="830"/>
      <c r="S22" s="830"/>
      <c r="T22" s="830"/>
      <c r="U22" s="830"/>
      <c r="V22" s="830"/>
      <c r="W22" s="830"/>
      <c r="X22" s="830"/>
      <c r="Y22" s="830"/>
      <c r="Z22" s="830"/>
      <c r="AA22" s="830"/>
      <c r="AB22" s="830"/>
      <c r="AC22" s="830"/>
      <c r="AD22" s="830"/>
      <c r="AE22" s="830"/>
      <c r="AF22" s="52"/>
    </row>
    <row r="23" spans="1:32" s="46" customFormat="1" ht="20.100000000000001" customHeight="1" thickBot="1">
      <c r="A23" s="838"/>
      <c r="B23" s="838"/>
      <c r="C23" s="56" t="s">
        <v>27</v>
      </c>
      <c r="D23" s="56"/>
      <c r="E23" s="56"/>
      <c r="F23" s="56"/>
      <c r="G23" s="56"/>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1"/>
      <c r="AF23" s="52"/>
    </row>
    <row r="24" spans="1:32" s="46" customFormat="1" ht="20.100000000000001" customHeight="1" thickTop="1">
      <c r="A24" s="839"/>
      <c r="B24" s="839"/>
      <c r="C24" s="57" t="s">
        <v>28</v>
      </c>
      <c r="D24" s="57"/>
      <c r="E24" s="57"/>
      <c r="F24" s="57"/>
      <c r="G24" s="57"/>
      <c r="H24" s="840" t="str">
        <f>IF(SUM(H20:K23)=0,"",SUM(H20:K23))</f>
        <v/>
      </c>
      <c r="I24" s="840"/>
      <c r="J24" s="840"/>
      <c r="K24" s="840"/>
      <c r="L24" s="840" t="str">
        <f>IF(SUM(L20:O23)=0,"",SUM(L20:O23))</f>
        <v/>
      </c>
      <c r="M24" s="840"/>
      <c r="N24" s="840"/>
      <c r="O24" s="840"/>
      <c r="P24" s="840" t="str">
        <f>IF(SUM(P20:S23)=0,"",SUM(P20:S23))</f>
        <v/>
      </c>
      <c r="Q24" s="840"/>
      <c r="R24" s="840"/>
      <c r="S24" s="840"/>
      <c r="T24" s="840" t="str">
        <f>IF(SUM(T20:W23)=0,"",SUM(T20:W23))</f>
        <v/>
      </c>
      <c r="U24" s="840"/>
      <c r="V24" s="840"/>
      <c r="W24" s="840"/>
      <c r="X24" s="840" t="str">
        <f>IF(SUM(X20:AA23)=0,"",SUM(X20:AA23))</f>
        <v/>
      </c>
      <c r="Y24" s="840"/>
      <c r="Z24" s="840"/>
      <c r="AA24" s="840"/>
      <c r="AB24" s="840" t="str">
        <f>IF(SUM(AB20:AE23)=0,"",SUM(AB20:AE23))</f>
        <v/>
      </c>
      <c r="AC24" s="840"/>
      <c r="AD24" s="840"/>
      <c r="AE24" s="840"/>
      <c r="AF24" s="58"/>
    </row>
    <row r="25" spans="1:32" ht="15.75" customHeight="1">
      <c r="A25" s="59" t="s">
        <v>134</v>
      </c>
      <c r="B25" s="43"/>
      <c r="C25" s="43"/>
      <c r="D25" s="43"/>
      <c r="E25" s="60"/>
      <c r="P25" s="60"/>
      <c r="AA25" s="60"/>
    </row>
    <row r="26" spans="1:32" ht="5.25" customHeight="1">
      <c r="A26" s="59"/>
      <c r="B26" s="43"/>
      <c r="C26" s="43"/>
      <c r="D26" s="43"/>
      <c r="E26" s="60"/>
      <c r="P26" s="60"/>
      <c r="AA26" s="60"/>
    </row>
    <row r="27" spans="1:32" s="46" customFormat="1" ht="14.25">
      <c r="A27" s="46" t="s">
        <v>29</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row>
    <row r="28" spans="1:32" s="46" customFormat="1" ht="14.25">
      <c r="A28" s="42" t="s">
        <v>30</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row>
    <row r="29" spans="1:32" s="46" customFormat="1" ht="17.25" customHeight="1">
      <c r="A29" s="832"/>
      <c r="B29" s="833"/>
      <c r="C29" s="833"/>
      <c r="D29" s="834"/>
      <c r="E29" s="61"/>
      <c r="F29" s="62" t="s">
        <v>5</v>
      </c>
      <c r="G29" s="63"/>
      <c r="H29" s="62" t="s">
        <v>6</v>
      </c>
      <c r="I29" s="63"/>
      <c r="J29" s="62" t="s">
        <v>31</v>
      </c>
      <c r="K29" s="64"/>
      <c r="L29" s="62" t="s">
        <v>32</v>
      </c>
      <c r="M29" s="62" t="s">
        <v>8</v>
      </c>
      <c r="N29" s="65"/>
      <c r="O29" s="66"/>
      <c r="P29" s="42"/>
      <c r="Q29" s="832"/>
      <c r="R29" s="833"/>
      <c r="S29" s="833"/>
      <c r="T29" s="834"/>
      <c r="U29" s="61"/>
      <c r="V29" s="62" t="s">
        <v>5</v>
      </c>
      <c r="W29" s="63"/>
      <c r="X29" s="62" t="s">
        <v>6</v>
      </c>
      <c r="Y29" s="63"/>
      <c r="Z29" s="62" t="s">
        <v>31</v>
      </c>
      <c r="AA29" s="64"/>
      <c r="AB29" s="62" t="s">
        <v>32</v>
      </c>
      <c r="AC29" s="62" t="s">
        <v>8</v>
      </c>
      <c r="AD29" s="65"/>
      <c r="AE29" s="66"/>
      <c r="AF29" s="67"/>
    </row>
    <row r="30" spans="1:32" s="46" customFormat="1" ht="17.25" customHeight="1">
      <c r="A30" s="815" t="s">
        <v>33</v>
      </c>
      <c r="B30" s="817" t="s">
        <v>34</v>
      </c>
      <c r="C30" s="818"/>
      <c r="D30" s="817" t="s">
        <v>35</v>
      </c>
      <c r="E30" s="818"/>
      <c r="F30" s="817" t="s">
        <v>36</v>
      </c>
      <c r="G30" s="819"/>
      <c r="H30" s="828" t="s">
        <v>33</v>
      </c>
      <c r="I30" s="825"/>
      <c r="J30" s="817" t="s">
        <v>34</v>
      </c>
      <c r="K30" s="818"/>
      <c r="L30" s="817" t="s">
        <v>35</v>
      </c>
      <c r="M30" s="818"/>
      <c r="N30" s="823" t="s">
        <v>36</v>
      </c>
      <c r="O30" s="823"/>
      <c r="P30" s="43"/>
      <c r="Q30" s="815" t="s">
        <v>33</v>
      </c>
      <c r="R30" s="817" t="s">
        <v>34</v>
      </c>
      <c r="S30" s="818"/>
      <c r="T30" s="817" t="s">
        <v>35</v>
      </c>
      <c r="U30" s="818"/>
      <c r="V30" s="817" t="s">
        <v>36</v>
      </c>
      <c r="W30" s="819"/>
      <c r="X30" s="824" t="s">
        <v>33</v>
      </c>
      <c r="Y30" s="825"/>
      <c r="Z30" s="817" t="s">
        <v>34</v>
      </c>
      <c r="AA30" s="818"/>
      <c r="AB30" s="817" t="s">
        <v>35</v>
      </c>
      <c r="AC30" s="818"/>
      <c r="AD30" s="817" t="s">
        <v>36</v>
      </c>
      <c r="AE30" s="818"/>
      <c r="AF30" s="43"/>
    </row>
    <row r="31" spans="1:32" s="46" customFormat="1" ht="17.25" customHeight="1">
      <c r="A31" s="816"/>
      <c r="B31" s="820" t="s">
        <v>37</v>
      </c>
      <c r="C31" s="822"/>
      <c r="D31" s="820" t="s">
        <v>38</v>
      </c>
      <c r="E31" s="822"/>
      <c r="F31" s="820"/>
      <c r="G31" s="821"/>
      <c r="H31" s="829"/>
      <c r="I31" s="827"/>
      <c r="J31" s="820" t="s">
        <v>37</v>
      </c>
      <c r="K31" s="822"/>
      <c r="L31" s="820" t="s">
        <v>38</v>
      </c>
      <c r="M31" s="822"/>
      <c r="N31" s="823"/>
      <c r="O31" s="823"/>
      <c r="P31" s="43"/>
      <c r="Q31" s="816"/>
      <c r="R31" s="820" t="s">
        <v>37</v>
      </c>
      <c r="S31" s="822"/>
      <c r="T31" s="820" t="s">
        <v>38</v>
      </c>
      <c r="U31" s="822"/>
      <c r="V31" s="820"/>
      <c r="W31" s="821"/>
      <c r="X31" s="826"/>
      <c r="Y31" s="827"/>
      <c r="Z31" s="820" t="s">
        <v>37</v>
      </c>
      <c r="AA31" s="822"/>
      <c r="AB31" s="820" t="s">
        <v>38</v>
      </c>
      <c r="AC31" s="822"/>
      <c r="AD31" s="820"/>
      <c r="AE31" s="822"/>
      <c r="AF31" s="43"/>
    </row>
    <row r="32" spans="1:32" s="46" customFormat="1" ht="20.100000000000001" customHeight="1">
      <c r="A32" s="68">
        <v>1</v>
      </c>
      <c r="B32" s="804"/>
      <c r="C32" s="805"/>
      <c r="D32" s="804"/>
      <c r="E32" s="805"/>
      <c r="F32" s="781" t="str">
        <f t="shared" ref="F32:F39" si="0">IF(B32+D32=0,"",B32+D32)</f>
        <v/>
      </c>
      <c r="G32" s="794"/>
      <c r="H32" s="795">
        <v>9</v>
      </c>
      <c r="I32" s="796"/>
      <c r="J32" s="804"/>
      <c r="K32" s="805"/>
      <c r="L32" s="804"/>
      <c r="M32" s="805"/>
      <c r="N32" s="781" t="str">
        <f t="shared" ref="N32:N39" si="1">IF(J32+L32=0,"",J32+L32)</f>
        <v/>
      </c>
      <c r="O32" s="782"/>
      <c r="P32" s="43"/>
      <c r="Q32" s="68">
        <v>1</v>
      </c>
      <c r="R32" s="804"/>
      <c r="S32" s="805"/>
      <c r="T32" s="804"/>
      <c r="U32" s="805"/>
      <c r="V32" s="781" t="str">
        <f t="shared" ref="V32:V39" si="2">IF(R32+T32=0,"",R32+T32)</f>
        <v/>
      </c>
      <c r="W32" s="794"/>
      <c r="X32" s="795">
        <v>9</v>
      </c>
      <c r="Y32" s="796"/>
      <c r="Z32" s="804"/>
      <c r="AA32" s="805"/>
      <c r="AB32" s="804"/>
      <c r="AC32" s="805"/>
      <c r="AD32" s="781" t="str">
        <f t="shared" ref="AD32:AD39" si="3">IF(Z32+AB32=0,"",Z32+AB32)</f>
        <v/>
      </c>
      <c r="AE32" s="782"/>
      <c r="AF32" s="69"/>
    </row>
    <row r="33" spans="1:32" s="46" customFormat="1" ht="20.100000000000001" customHeight="1">
      <c r="A33" s="68">
        <v>2</v>
      </c>
      <c r="B33" s="804"/>
      <c r="C33" s="805"/>
      <c r="D33" s="804"/>
      <c r="E33" s="805"/>
      <c r="F33" s="781" t="str">
        <f t="shared" si="0"/>
        <v/>
      </c>
      <c r="G33" s="794"/>
      <c r="H33" s="795">
        <v>10</v>
      </c>
      <c r="I33" s="796"/>
      <c r="J33" s="804"/>
      <c r="K33" s="805"/>
      <c r="L33" s="804"/>
      <c r="M33" s="805"/>
      <c r="N33" s="781" t="str">
        <f t="shared" si="1"/>
        <v/>
      </c>
      <c r="O33" s="782"/>
      <c r="P33" s="43"/>
      <c r="Q33" s="68">
        <v>2</v>
      </c>
      <c r="R33" s="804"/>
      <c r="S33" s="805"/>
      <c r="T33" s="804"/>
      <c r="U33" s="805"/>
      <c r="V33" s="781" t="str">
        <f t="shared" si="2"/>
        <v/>
      </c>
      <c r="W33" s="794"/>
      <c r="X33" s="795">
        <v>10</v>
      </c>
      <c r="Y33" s="796"/>
      <c r="Z33" s="804"/>
      <c r="AA33" s="805"/>
      <c r="AB33" s="804"/>
      <c r="AC33" s="805"/>
      <c r="AD33" s="781" t="str">
        <f t="shared" si="3"/>
        <v/>
      </c>
      <c r="AE33" s="782"/>
      <c r="AF33" s="69"/>
    </row>
    <row r="34" spans="1:32" s="46" customFormat="1" ht="20.100000000000001" customHeight="1">
      <c r="A34" s="68">
        <v>3</v>
      </c>
      <c r="B34" s="804"/>
      <c r="C34" s="805"/>
      <c r="D34" s="804"/>
      <c r="E34" s="805"/>
      <c r="F34" s="781" t="str">
        <f t="shared" si="0"/>
        <v/>
      </c>
      <c r="G34" s="794"/>
      <c r="H34" s="795">
        <v>11</v>
      </c>
      <c r="I34" s="796"/>
      <c r="J34" s="804"/>
      <c r="K34" s="805"/>
      <c r="L34" s="804"/>
      <c r="M34" s="805"/>
      <c r="N34" s="781" t="str">
        <f t="shared" si="1"/>
        <v/>
      </c>
      <c r="O34" s="782"/>
      <c r="P34" s="43"/>
      <c r="Q34" s="68">
        <v>3</v>
      </c>
      <c r="R34" s="804"/>
      <c r="S34" s="805"/>
      <c r="T34" s="804"/>
      <c r="U34" s="805"/>
      <c r="V34" s="781" t="str">
        <f t="shared" si="2"/>
        <v/>
      </c>
      <c r="W34" s="794"/>
      <c r="X34" s="795">
        <v>11</v>
      </c>
      <c r="Y34" s="796"/>
      <c r="Z34" s="804"/>
      <c r="AA34" s="805"/>
      <c r="AB34" s="804"/>
      <c r="AC34" s="805"/>
      <c r="AD34" s="781" t="str">
        <f t="shared" si="3"/>
        <v/>
      </c>
      <c r="AE34" s="782"/>
      <c r="AF34" s="69"/>
    </row>
    <row r="35" spans="1:32" s="46" customFormat="1" ht="20.100000000000001" customHeight="1">
      <c r="A35" s="68">
        <v>4</v>
      </c>
      <c r="B35" s="804"/>
      <c r="C35" s="805"/>
      <c r="D35" s="804"/>
      <c r="E35" s="805"/>
      <c r="F35" s="781" t="str">
        <f t="shared" si="0"/>
        <v/>
      </c>
      <c r="G35" s="794"/>
      <c r="H35" s="795">
        <v>12</v>
      </c>
      <c r="I35" s="796"/>
      <c r="J35" s="804"/>
      <c r="K35" s="805"/>
      <c r="L35" s="804"/>
      <c r="M35" s="805"/>
      <c r="N35" s="781" t="str">
        <f t="shared" si="1"/>
        <v/>
      </c>
      <c r="O35" s="782"/>
      <c r="P35" s="43"/>
      <c r="Q35" s="68">
        <v>4</v>
      </c>
      <c r="R35" s="804"/>
      <c r="S35" s="805"/>
      <c r="T35" s="804"/>
      <c r="U35" s="805"/>
      <c r="V35" s="781" t="str">
        <f t="shared" si="2"/>
        <v/>
      </c>
      <c r="W35" s="794"/>
      <c r="X35" s="795">
        <v>12</v>
      </c>
      <c r="Y35" s="796"/>
      <c r="Z35" s="804"/>
      <c r="AA35" s="805"/>
      <c r="AB35" s="804"/>
      <c r="AC35" s="805"/>
      <c r="AD35" s="781" t="str">
        <f t="shared" si="3"/>
        <v/>
      </c>
      <c r="AE35" s="782"/>
      <c r="AF35" s="69"/>
    </row>
    <row r="36" spans="1:32" s="46" customFormat="1" ht="20.100000000000001" customHeight="1">
      <c r="A36" s="68">
        <v>5</v>
      </c>
      <c r="B36" s="804"/>
      <c r="C36" s="805"/>
      <c r="D36" s="804"/>
      <c r="E36" s="805"/>
      <c r="F36" s="781" t="str">
        <f t="shared" si="0"/>
        <v/>
      </c>
      <c r="G36" s="794"/>
      <c r="H36" s="795">
        <v>13</v>
      </c>
      <c r="I36" s="796"/>
      <c r="J36" s="804"/>
      <c r="K36" s="805"/>
      <c r="L36" s="804"/>
      <c r="M36" s="805"/>
      <c r="N36" s="781" t="str">
        <f t="shared" si="1"/>
        <v/>
      </c>
      <c r="O36" s="782"/>
      <c r="P36" s="43"/>
      <c r="Q36" s="68">
        <v>5</v>
      </c>
      <c r="R36" s="804"/>
      <c r="S36" s="805"/>
      <c r="T36" s="804"/>
      <c r="U36" s="805"/>
      <c r="V36" s="781" t="str">
        <f t="shared" si="2"/>
        <v/>
      </c>
      <c r="W36" s="794"/>
      <c r="X36" s="795">
        <v>13</v>
      </c>
      <c r="Y36" s="796"/>
      <c r="Z36" s="804"/>
      <c r="AA36" s="805"/>
      <c r="AB36" s="804"/>
      <c r="AC36" s="805"/>
      <c r="AD36" s="781" t="str">
        <f t="shared" si="3"/>
        <v/>
      </c>
      <c r="AE36" s="782"/>
      <c r="AF36" s="69"/>
    </row>
    <row r="37" spans="1:32" s="46" customFormat="1" ht="20.100000000000001" customHeight="1">
      <c r="A37" s="68">
        <v>6</v>
      </c>
      <c r="B37" s="804"/>
      <c r="C37" s="805"/>
      <c r="D37" s="804"/>
      <c r="E37" s="805"/>
      <c r="F37" s="781" t="str">
        <f t="shared" si="0"/>
        <v/>
      </c>
      <c r="G37" s="794"/>
      <c r="H37" s="795">
        <v>14</v>
      </c>
      <c r="I37" s="796"/>
      <c r="J37" s="804"/>
      <c r="K37" s="805"/>
      <c r="L37" s="804"/>
      <c r="M37" s="805"/>
      <c r="N37" s="781" t="str">
        <f t="shared" si="1"/>
        <v/>
      </c>
      <c r="O37" s="782"/>
      <c r="P37" s="43"/>
      <c r="Q37" s="68">
        <v>6</v>
      </c>
      <c r="R37" s="804"/>
      <c r="S37" s="805"/>
      <c r="T37" s="804"/>
      <c r="U37" s="805"/>
      <c r="V37" s="781" t="str">
        <f t="shared" si="2"/>
        <v/>
      </c>
      <c r="W37" s="794"/>
      <c r="X37" s="795">
        <v>14</v>
      </c>
      <c r="Y37" s="796"/>
      <c r="Z37" s="804"/>
      <c r="AA37" s="805"/>
      <c r="AB37" s="804"/>
      <c r="AC37" s="805"/>
      <c r="AD37" s="781" t="str">
        <f t="shared" si="3"/>
        <v/>
      </c>
      <c r="AE37" s="782"/>
      <c r="AF37" s="69"/>
    </row>
    <row r="38" spans="1:32" s="46" customFormat="1" ht="20.100000000000001" customHeight="1">
      <c r="A38" s="68">
        <v>7</v>
      </c>
      <c r="B38" s="804"/>
      <c r="C38" s="805"/>
      <c r="D38" s="804"/>
      <c r="E38" s="805"/>
      <c r="F38" s="781" t="str">
        <f t="shared" si="0"/>
        <v/>
      </c>
      <c r="G38" s="794"/>
      <c r="H38" s="806">
        <v>15</v>
      </c>
      <c r="I38" s="796"/>
      <c r="J38" s="804"/>
      <c r="K38" s="805"/>
      <c r="L38" s="804"/>
      <c r="M38" s="805"/>
      <c r="N38" s="781" t="str">
        <f t="shared" si="1"/>
        <v/>
      </c>
      <c r="O38" s="782"/>
      <c r="P38" s="43"/>
      <c r="Q38" s="68">
        <v>7</v>
      </c>
      <c r="R38" s="804"/>
      <c r="S38" s="805"/>
      <c r="T38" s="804"/>
      <c r="U38" s="805"/>
      <c r="V38" s="781" t="str">
        <f t="shared" si="2"/>
        <v/>
      </c>
      <c r="W38" s="794"/>
      <c r="X38" s="806">
        <v>15</v>
      </c>
      <c r="Y38" s="796"/>
      <c r="Z38" s="804"/>
      <c r="AA38" s="805"/>
      <c r="AB38" s="804"/>
      <c r="AC38" s="805"/>
      <c r="AD38" s="781" t="str">
        <f t="shared" si="3"/>
        <v/>
      </c>
      <c r="AE38" s="782"/>
      <c r="AF38" s="69"/>
    </row>
    <row r="39" spans="1:32" s="46" customFormat="1" ht="20.100000000000001" customHeight="1" thickBot="1">
      <c r="A39" s="70">
        <v>8</v>
      </c>
      <c r="B39" s="775"/>
      <c r="C39" s="776"/>
      <c r="D39" s="775"/>
      <c r="E39" s="776"/>
      <c r="F39" s="777" t="str">
        <f t="shared" si="0"/>
        <v/>
      </c>
      <c r="G39" s="778"/>
      <c r="H39" s="790">
        <v>16</v>
      </c>
      <c r="I39" s="791"/>
      <c r="J39" s="775"/>
      <c r="K39" s="776"/>
      <c r="L39" s="775"/>
      <c r="M39" s="776"/>
      <c r="N39" s="777" t="str">
        <f t="shared" si="1"/>
        <v/>
      </c>
      <c r="O39" s="799"/>
      <c r="P39" s="43"/>
      <c r="Q39" s="70">
        <v>8</v>
      </c>
      <c r="R39" s="775"/>
      <c r="S39" s="776"/>
      <c r="T39" s="775"/>
      <c r="U39" s="776"/>
      <c r="V39" s="777" t="str">
        <f t="shared" si="2"/>
        <v/>
      </c>
      <c r="W39" s="778"/>
      <c r="X39" s="790">
        <v>16</v>
      </c>
      <c r="Y39" s="791"/>
      <c r="Z39" s="775"/>
      <c r="AA39" s="776"/>
      <c r="AB39" s="775"/>
      <c r="AC39" s="776"/>
      <c r="AD39" s="777" t="str">
        <f t="shared" si="3"/>
        <v/>
      </c>
      <c r="AE39" s="799"/>
      <c r="AF39" s="69"/>
    </row>
    <row r="40" spans="1:32" s="46" customFormat="1" ht="20.100000000000001" customHeight="1" thickTop="1">
      <c r="A40" s="71" t="s">
        <v>211</v>
      </c>
      <c r="B40" s="72"/>
      <c r="C40" s="72"/>
      <c r="D40" s="72"/>
      <c r="E40" s="72"/>
      <c r="F40" s="800"/>
      <c r="G40" s="801"/>
      <c r="H40" s="802" t="s">
        <v>36</v>
      </c>
      <c r="I40" s="803"/>
      <c r="J40" s="792" t="str">
        <f>IF(SUM(B32:C40,J32:K39)=0,"",SUM(B32:C40,J32:K39))</f>
        <v/>
      </c>
      <c r="K40" s="793"/>
      <c r="L40" s="792" t="str">
        <f>IF(SUM(D32:E40,L32:M39)=0,"",SUM(D32:E40,L32:M39))</f>
        <v/>
      </c>
      <c r="M40" s="793"/>
      <c r="N40" s="792" t="str">
        <f>IF(ISERROR(J40+L40),"",J40+L40)</f>
        <v/>
      </c>
      <c r="O40" s="793"/>
      <c r="P40" s="43"/>
      <c r="Q40" s="71" t="s">
        <v>211</v>
      </c>
      <c r="R40" s="72"/>
      <c r="S40" s="72"/>
      <c r="T40" s="72"/>
      <c r="U40" s="72"/>
      <c r="V40" s="800"/>
      <c r="W40" s="801"/>
      <c r="X40" s="802" t="s">
        <v>36</v>
      </c>
      <c r="Y40" s="803"/>
      <c r="Z40" s="792" t="str">
        <f>IF(SUM(R32:S40,Z32:AA39)=0,"",SUM(R32:S40,Z32:AA39))</f>
        <v/>
      </c>
      <c r="AA40" s="793"/>
      <c r="AB40" s="792" t="str">
        <f>IF(SUM(T32:U40,AB32:AC39)=0,"",SUM(T32:U40,AB32:AC39))</f>
        <v/>
      </c>
      <c r="AC40" s="793"/>
      <c r="AD40" s="792" t="str">
        <f>IF(ISERROR(Z40+AB40),"",Z40+AB40)</f>
        <v/>
      </c>
      <c r="AE40" s="793"/>
      <c r="AF40" s="73"/>
    </row>
    <row r="41" spans="1:32" s="46" customFormat="1" ht="14.25">
      <c r="A41" s="74" t="s">
        <v>241</v>
      </c>
      <c r="B41" s="42"/>
      <c r="C41" s="42"/>
      <c r="D41" s="42"/>
      <c r="E41" s="42"/>
      <c r="F41" s="42"/>
      <c r="G41" s="42"/>
      <c r="H41" s="42"/>
      <c r="I41" s="42"/>
      <c r="J41" s="42"/>
      <c r="K41" s="42"/>
      <c r="L41" s="42"/>
      <c r="M41" s="42"/>
      <c r="N41" s="42"/>
      <c r="O41" s="42"/>
      <c r="P41" s="60"/>
      <c r="Q41" s="42"/>
      <c r="R41" s="42"/>
      <c r="S41" s="42"/>
      <c r="T41" s="42"/>
      <c r="U41" s="42"/>
      <c r="V41" s="42"/>
      <c r="W41" s="42"/>
      <c r="X41" s="42"/>
      <c r="Y41" s="42"/>
      <c r="Z41" s="42"/>
      <c r="AA41" s="42"/>
      <c r="AB41" s="60"/>
      <c r="AC41" s="42"/>
      <c r="AD41" s="42"/>
      <c r="AE41" s="42"/>
      <c r="AF41" s="42"/>
    </row>
    <row r="42" spans="1:32" s="46" customFormat="1" ht="3.75" customHeight="1">
      <c r="A42" s="51"/>
      <c r="B42" s="51"/>
      <c r="C42" s="51"/>
      <c r="D42" s="51"/>
      <c r="E42" s="51"/>
      <c r="F42" s="51"/>
      <c r="G42" s="51"/>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row>
    <row r="43" spans="1:32" s="46" customFormat="1" ht="14.25">
      <c r="A43" s="46" t="s">
        <v>213</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row>
    <row r="44" spans="1:32" s="46" customFormat="1" ht="17.25" customHeight="1" thickBot="1">
      <c r="A44" s="75" t="s">
        <v>39</v>
      </c>
      <c r="B44" s="76" t="s">
        <v>216</v>
      </c>
      <c r="C44" s="76"/>
      <c r="D44" s="76"/>
      <c r="E44" s="76"/>
      <c r="F44" s="76"/>
      <c r="G44" s="76"/>
      <c r="H44" s="76"/>
      <c r="I44" s="76"/>
      <c r="J44" s="76"/>
      <c r="K44" s="77"/>
      <c r="L44" s="76" t="s">
        <v>217</v>
      </c>
      <c r="M44" s="76"/>
      <c r="N44" s="76"/>
      <c r="O44" s="76"/>
      <c r="P44" s="76"/>
      <c r="Q44" s="76"/>
      <c r="R44" s="76"/>
      <c r="S44" s="76"/>
      <c r="T44" s="76"/>
      <c r="U44" s="77"/>
      <c r="V44" s="76" t="s">
        <v>218</v>
      </c>
      <c r="W44" s="76"/>
      <c r="X44" s="76"/>
      <c r="Y44" s="76"/>
      <c r="Z44" s="76"/>
      <c r="AA44" s="76"/>
      <c r="AB44" s="76"/>
      <c r="AC44" s="76"/>
      <c r="AD44" s="76"/>
      <c r="AE44" s="77"/>
      <c r="AF44" s="50"/>
    </row>
    <row r="45" spans="1:32" s="46" customFormat="1" ht="20.100000000000001" customHeight="1" thickTop="1">
      <c r="A45" s="862" t="s">
        <v>40</v>
      </c>
      <c r="B45" s="78"/>
      <c r="C45" s="797"/>
      <c r="D45" s="798"/>
      <c r="E45" s="798"/>
      <c r="F45" s="798"/>
      <c r="G45" s="798"/>
      <c r="H45" s="798"/>
      <c r="I45" s="79" t="s">
        <v>127</v>
      </c>
      <c r="J45" s="80"/>
      <c r="K45" s="42" t="s">
        <v>154</v>
      </c>
      <c r="L45" s="78"/>
      <c r="M45" s="797"/>
      <c r="N45" s="798"/>
      <c r="O45" s="798"/>
      <c r="P45" s="798"/>
      <c r="Q45" s="798"/>
      <c r="R45" s="798"/>
      <c r="S45" s="79" t="s">
        <v>127</v>
      </c>
      <c r="T45" s="80"/>
      <c r="U45" s="42" t="s">
        <v>154</v>
      </c>
      <c r="V45" s="78"/>
      <c r="W45" s="797"/>
      <c r="X45" s="798"/>
      <c r="Y45" s="798"/>
      <c r="Z45" s="798"/>
      <c r="AA45" s="798"/>
      <c r="AB45" s="798"/>
      <c r="AC45" s="79" t="s">
        <v>127</v>
      </c>
      <c r="AD45" s="80"/>
      <c r="AE45" s="81" t="s">
        <v>154</v>
      </c>
      <c r="AF45" s="79"/>
    </row>
    <row r="46" spans="1:32" s="46" customFormat="1" ht="20.100000000000001" customHeight="1">
      <c r="A46" s="863"/>
      <c r="B46" s="82"/>
      <c r="C46" s="768"/>
      <c r="D46" s="769"/>
      <c r="E46" s="769"/>
      <c r="F46" s="769"/>
      <c r="G46" s="769"/>
      <c r="H46" s="769"/>
      <c r="I46" s="83" t="s">
        <v>127</v>
      </c>
      <c r="J46" s="84"/>
      <c r="K46" s="44" t="s">
        <v>154</v>
      </c>
      <c r="L46" s="82"/>
      <c r="M46" s="768"/>
      <c r="N46" s="769"/>
      <c r="O46" s="769"/>
      <c r="P46" s="769"/>
      <c r="Q46" s="769"/>
      <c r="R46" s="769"/>
      <c r="S46" s="83" t="s">
        <v>127</v>
      </c>
      <c r="T46" s="84"/>
      <c r="U46" s="44" t="s">
        <v>154</v>
      </c>
      <c r="V46" s="82"/>
      <c r="W46" s="768"/>
      <c r="X46" s="769"/>
      <c r="Y46" s="769"/>
      <c r="Z46" s="769"/>
      <c r="AA46" s="769"/>
      <c r="AB46" s="769"/>
      <c r="AC46" s="83" t="s">
        <v>127</v>
      </c>
      <c r="AD46" s="84"/>
      <c r="AE46" s="85" t="s">
        <v>154</v>
      </c>
      <c r="AF46" s="79"/>
    </row>
    <row r="47" spans="1:32" s="46" customFormat="1" ht="20.100000000000001" customHeight="1">
      <c r="A47" s="863"/>
      <c r="B47" s="82"/>
      <c r="C47" s="768"/>
      <c r="D47" s="769"/>
      <c r="E47" s="769"/>
      <c r="F47" s="769"/>
      <c r="G47" s="769"/>
      <c r="H47" s="769"/>
      <c r="I47" s="83" t="s">
        <v>127</v>
      </c>
      <c r="J47" s="84"/>
      <c r="K47" s="44" t="s">
        <v>154</v>
      </c>
      <c r="L47" s="82"/>
      <c r="M47" s="768"/>
      <c r="N47" s="769"/>
      <c r="O47" s="769"/>
      <c r="P47" s="769"/>
      <c r="Q47" s="769"/>
      <c r="R47" s="769"/>
      <c r="S47" s="83" t="s">
        <v>127</v>
      </c>
      <c r="T47" s="84"/>
      <c r="U47" s="44" t="s">
        <v>154</v>
      </c>
      <c r="V47" s="82"/>
      <c r="W47" s="768"/>
      <c r="X47" s="769"/>
      <c r="Y47" s="769"/>
      <c r="Z47" s="769"/>
      <c r="AA47" s="769"/>
      <c r="AB47" s="769"/>
      <c r="AC47" s="83" t="s">
        <v>127</v>
      </c>
      <c r="AD47" s="84"/>
      <c r="AE47" s="85" t="s">
        <v>154</v>
      </c>
      <c r="AF47" s="79"/>
    </row>
    <row r="48" spans="1:32" s="46" customFormat="1" ht="20.100000000000001" customHeight="1">
      <c r="A48" s="863"/>
      <c r="B48" s="82"/>
      <c r="C48" s="768"/>
      <c r="D48" s="769"/>
      <c r="E48" s="769"/>
      <c r="F48" s="769"/>
      <c r="G48" s="769"/>
      <c r="H48" s="769"/>
      <c r="I48" s="83" t="s">
        <v>127</v>
      </c>
      <c r="J48" s="84"/>
      <c r="K48" s="44" t="s">
        <v>154</v>
      </c>
      <c r="L48" s="82"/>
      <c r="M48" s="768"/>
      <c r="N48" s="769"/>
      <c r="O48" s="769"/>
      <c r="P48" s="769"/>
      <c r="Q48" s="769"/>
      <c r="R48" s="769"/>
      <c r="S48" s="83" t="s">
        <v>127</v>
      </c>
      <c r="T48" s="84"/>
      <c r="U48" s="44" t="s">
        <v>154</v>
      </c>
      <c r="V48" s="82"/>
      <c r="W48" s="768"/>
      <c r="X48" s="769"/>
      <c r="Y48" s="769"/>
      <c r="Z48" s="769"/>
      <c r="AA48" s="769"/>
      <c r="AB48" s="769"/>
      <c r="AC48" s="83" t="s">
        <v>127</v>
      </c>
      <c r="AD48" s="84"/>
      <c r="AE48" s="85" t="s">
        <v>154</v>
      </c>
      <c r="AF48" s="79"/>
    </row>
    <row r="49" spans="1:32" s="46" customFormat="1" ht="20.100000000000001" customHeight="1">
      <c r="A49" s="863"/>
      <c r="B49" s="82"/>
      <c r="C49" s="768"/>
      <c r="D49" s="769"/>
      <c r="E49" s="769"/>
      <c r="F49" s="769"/>
      <c r="G49" s="769"/>
      <c r="H49" s="769"/>
      <c r="I49" s="83" t="s">
        <v>127</v>
      </c>
      <c r="J49" s="84"/>
      <c r="K49" s="44" t="s">
        <v>154</v>
      </c>
      <c r="L49" s="82"/>
      <c r="M49" s="768"/>
      <c r="N49" s="769"/>
      <c r="O49" s="769"/>
      <c r="P49" s="769"/>
      <c r="Q49" s="769"/>
      <c r="R49" s="769"/>
      <c r="S49" s="83" t="s">
        <v>127</v>
      </c>
      <c r="T49" s="84"/>
      <c r="U49" s="44" t="s">
        <v>154</v>
      </c>
      <c r="V49" s="82"/>
      <c r="W49" s="768"/>
      <c r="X49" s="769"/>
      <c r="Y49" s="769"/>
      <c r="Z49" s="769"/>
      <c r="AA49" s="769"/>
      <c r="AB49" s="769"/>
      <c r="AC49" s="83" t="s">
        <v>127</v>
      </c>
      <c r="AD49" s="84"/>
      <c r="AE49" s="85" t="s">
        <v>154</v>
      </c>
      <c r="AF49" s="79"/>
    </row>
    <row r="50" spans="1:32" ht="20.100000000000001" customHeight="1">
      <c r="A50" s="864"/>
      <c r="B50" s="82"/>
      <c r="C50" s="768"/>
      <c r="D50" s="769"/>
      <c r="E50" s="769"/>
      <c r="F50" s="769"/>
      <c r="G50" s="769"/>
      <c r="H50" s="769"/>
      <c r="I50" s="83" t="s">
        <v>127</v>
      </c>
      <c r="J50" s="84"/>
      <c r="K50" s="44" t="s">
        <v>154</v>
      </c>
      <c r="L50" s="82"/>
      <c r="M50" s="768"/>
      <c r="N50" s="769"/>
      <c r="O50" s="769"/>
      <c r="P50" s="769"/>
      <c r="Q50" s="769"/>
      <c r="R50" s="769"/>
      <c r="S50" s="83" t="s">
        <v>127</v>
      </c>
      <c r="T50" s="84"/>
      <c r="U50" s="44" t="s">
        <v>154</v>
      </c>
      <c r="V50" s="82"/>
      <c r="W50" s="768"/>
      <c r="X50" s="769"/>
      <c r="Y50" s="769"/>
      <c r="Z50" s="769"/>
      <c r="AA50" s="769"/>
      <c r="AB50" s="769"/>
      <c r="AC50" s="83" t="s">
        <v>127</v>
      </c>
      <c r="AD50" s="84"/>
      <c r="AE50" s="85" t="s">
        <v>154</v>
      </c>
      <c r="AF50" s="79"/>
    </row>
    <row r="51" spans="1:32">
      <c r="A51" s="788" t="s">
        <v>135</v>
      </c>
      <c r="B51" s="788"/>
      <c r="C51" s="788"/>
      <c r="D51" s="788"/>
      <c r="E51" s="788"/>
      <c r="F51" s="788"/>
      <c r="G51" s="788"/>
      <c r="H51" s="788"/>
      <c r="I51" s="788"/>
      <c r="J51" s="788"/>
      <c r="K51" s="788"/>
      <c r="L51" s="788"/>
      <c r="M51" s="788"/>
      <c r="N51" s="788"/>
      <c r="O51" s="788"/>
      <c r="P51" s="788"/>
      <c r="Q51" s="788"/>
      <c r="R51" s="788"/>
      <c r="S51" s="788"/>
      <c r="T51" s="788"/>
      <c r="U51" s="788"/>
      <c r="V51" s="788"/>
      <c r="W51" s="788"/>
      <c r="X51" s="788"/>
      <c r="Y51" s="788"/>
      <c r="Z51" s="788"/>
      <c r="AA51" s="788"/>
      <c r="AB51" s="788"/>
      <c r="AC51" s="788"/>
      <c r="AD51" s="788"/>
      <c r="AE51" s="788"/>
      <c r="AF51" s="86"/>
    </row>
    <row r="52" spans="1:32">
      <c r="A52" s="789" t="s">
        <v>41</v>
      </c>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87"/>
    </row>
    <row r="53" spans="1:32" ht="17.25" customHeight="1">
      <c r="Q53" s="88"/>
    </row>
    <row r="54" spans="1:32" ht="13.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row>
    <row r="55" spans="1:32" hidden="1">
      <c r="D55" s="42" t="s">
        <v>221</v>
      </c>
      <c r="J55" s="42" t="s">
        <v>222</v>
      </c>
      <c r="P55" s="42" t="s">
        <v>242</v>
      </c>
    </row>
    <row r="56" spans="1:32" hidden="1">
      <c r="A56" s="42" t="s">
        <v>207</v>
      </c>
      <c r="D56" s="42" t="s">
        <v>223</v>
      </c>
      <c r="J56" s="42" t="s">
        <v>228</v>
      </c>
      <c r="P56" s="42" t="s">
        <v>243</v>
      </c>
    </row>
    <row r="57" spans="1:32" hidden="1">
      <c r="A57" s="42" t="s">
        <v>208</v>
      </c>
      <c r="D57" s="42" t="s">
        <v>224</v>
      </c>
      <c r="J57" s="42" t="s">
        <v>229</v>
      </c>
      <c r="P57" s="42" t="s">
        <v>244</v>
      </c>
    </row>
    <row r="58" spans="1:32" hidden="1">
      <c r="A58" s="42" t="s">
        <v>209</v>
      </c>
      <c r="D58" s="42" t="s">
        <v>225</v>
      </c>
      <c r="J58" s="42" t="s">
        <v>230</v>
      </c>
      <c r="P58" s="42" t="s">
        <v>245</v>
      </c>
    </row>
    <row r="59" spans="1:32" hidden="1">
      <c r="D59" s="42" t="s">
        <v>226</v>
      </c>
      <c r="J59" s="42" t="s">
        <v>231</v>
      </c>
    </row>
    <row r="60" spans="1:32" hidden="1">
      <c r="A60" s="42" t="s">
        <v>212</v>
      </c>
      <c r="D60" s="42" t="s">
        <v>227</v>
      </c>
      <c r="J60" s="42" t="s">
        <v>232</v>
      </c>
    </row>
    <row r="61" spans="1:32" hidden="1">
      <c r="A61" s="42" t="s">
        <v>210</v>
      </c>
      <c r="J61" s="42" t="s">
        <v>233</v>
      </c>
    </row>
    <row r="62" spans="1:32" hidden="1">
      <c r="J62" s="42" t="s">
        <v>234</v>
      </c>
    </row>
    <row r="63" spans="1:32" hidden="1">
      <c r="A63" s="42" t="s">
        <v>219</v>
      </c>
      <c r="J63" s="42" t="s">
        <v>235</v>
      </c>
    </row>
    <row r="64" spans="1:32" hidden="1">
      <c r="J64" s="42" t="s">
        <v>236</v>
      </c>
    </row>
    <row r="65" spans="10:10" hidden="1">
      <c r="J65" s="42" t="s">
        <v>237</v>
      </c>
    </row>
    <row r="66" spans="10:10" hidden="1">
      <c r="J66" s="42" t="s">
        <v>238</v>
      </c>
    </row>
    <row r="67" spans="10:10" hidden="1">
      <c r="J67" s="42" t="s">
        <v>239</v>
      </c>
    </row>
    <row r="68" spans="10:10" hidden="1">
      <c r="J68" s="42" t="s">
        <v>227</v>
      </c>
    </row>
    <row r="69" spans="10:10" hidden="1">
      <c r="J69" s="42" t="s">
        <v>240</v>
      </c>
    </row>
  </sheetData>
  <sheetProtection selectLockedCells="1"/>
  <mergeCells count="243">
    <mergeCell ref="A2:P2"/>
    <mergeCell ref="Q2:AE2"/>
    <mergeCell ref="A4:C4"/>
    <mergeCell ref="D4:N4"/>
    <mergeCell ref="O4:P4"/>
    <mergeCell ref="Q4:W4"/>
    <mergeCell ref="Y4:AE4"/>
    <mergeCell ref="AB15:AE15"/>
    <mergeCell ref="A14:G14"/>
    <mergeCell ref="H14:K14"/>
    <mergeCell ref="L14:W14"/>
    <mergeCell ref="X14:AE14"/>
    <mergeCell ref="E8:F8"/>
    <mergeCell ref="A15:G19"/>
    <mergeCell ref="H15:K15"/>
    <mergeCell ref="L15:O15"/>
    <mergeCell ref="P15:S15"/>
    <mergeCell ref="T15:W15"/>
    <mergeCell ref="X15:AA15"/>
    <mergeCell ref="I16:K16"/>
    <mergeCell ref="M16:O16"/>
    <mergeCell ref="Q16:S16"/>
    <mergeCell ref="U16:W16"/>
    <mergeCell ref="Y16:AA16"/>
    <mergeCell ref="AC16:AE16"/>
    <mergeCell ref="H17:K17"/>
    <mergeCell ref="L17:O17"/>
    <mergeCell ref="P17:S17"/>
    <mergeCell ref="T17:W17"/>
    <mergeCell ref="X17:AA17"/>
    <mergeCell ref="AB17:AE17"/>
    <mergeCell ref="I18:K18"/>
    <mergeCell ref="M18:O18"/>
    <mergeCell ref="Q18:S18"/>
    <mergeCell ref="U18:W18"/>
    <mergeCell ref="Y18:AA18"/>
    <mergeCell ref="AC18:AE18"/>
    <mergeCell ref="H19:K19"/>
    <mergeCell ref="L19:O19"/>
    <mergeCell ref="P19:S19"/>
    <mergeCell ref="T19:W19"/>
    <mergeCell ref="X19:AA19"/>
    <mergeCell ref="AB19:AE19"/>
    <mergeCell ref="AB20:AE20"/>
    <mergeCell ref="A20:B24"/>
    <mergeCell ref="H20:K20"/>
    <mergeCell ref="L20:O20"/>
    <mergeCell ref="P20:S20"/>
    <mergeCell ref="T20:W20"/>
    <mergeCell ref="X20:AA20"/>
    <mergeCell ref="H21:K21"/>
    <mergeCell ref="L21:O21"/>
    <mergeCell ref="P21:S21"/>
    <mergeCell ref="T21:W21"/>
    <mergeCell ref="X21:AA21"/>
    <mergeCell ref="AB21:AE21"/>
    <mergeCell ref="H22:K22"/>
    <mergeCell ref="L22:O22"/>
    <mergeCell ref="P22:S22"/>
    <mergeCell ref="T22:W22"/>
    <mergeCell ref="X22:AA22"/>
    <mergeCell ref="AB22:AE22"/>
    <mergeCell ref="H23:K23"/>
    <mergeCell ref="L23:O23"/>
    <mergeCell ref="P23:S23"/>
    <mergeCell ref="T23:W23"/>
    <mergeCell ref="X23:AA23"/>
    <mergeCell ref="AB23:AE23"/>
    <mergeCell ref="H24:K24"/>
    <mergeCell ref="L24:O24"/>
    <mergeCell ref="P24:S24"/>
    <mergeCell ref="T24:W24"/>
    <mergeCell ref="X24:AA24"/>
    <mergeCell ref="AB24:AE24"/>
    <mergeCell ref="A29:D29"/>
    <mergeCell ref="Q29:T29"/>
    <mergeCell ref="A30:A31"/>
    <mergeCell ref="B30:C30"/>
    <mergeCell ref="D30:E30"/>
    <mergeCell ref="F30:G31"/>
    <mergeCell ref="H30:I31"/>
    <mergeCell ref="J30:K30"/>
    <mergeCell ref="L30:M30"/>
    <mergeCell ref="N30:O31"/>
    <mergeCell ref="AD32:AE32"/>
    <mergeCell ref="B32:C32"/>
    <mergeCell ref="D32:E32"/>
    <mergeCell ref="F32:G32"/>
    <mergeCell ref="H32:I32"/>
    <mergeCell ref="J32:K32"/>
    <mergeCell ref="L32:M32"/>
    <mergeCell ref="N32:O32"/>
    <mergeCell ref="V30:W31"/>
    <mergeCell ref="Z31:AA31"/>
    <mergeCell ref="AB31:AC31"/>
    <mergeCell ref="X30:Y31"/>
    <mergeCell ref="Z30:AA30"/>
    <mergeCell ref="AB30:AC30"/>
    <mergeCell ref="AD30:AE31"/>
    <mergeCell ref="B31:C31"/>
    <mergeCell ref="D31:E31"/>
    <mergeCell ref="J31:K31"/>
    <mergeCell ref="L31:M31"/>
    <mergeCell ref="R31:S31"/>
    <mergeCell ref="T31:U31"/>
    <mergeCell ref="Q30:Q31"/>
    <mergeCell ref="R30:S30"/>
    <mergeCell ref="T30:U30"/>
    <mergeCell ref="V32:W32"/>
    <mergeCell ref="X32:Y32"/>
    <mergeCell ref="R32:S32"/>
    <mergeCell ref="T32:U32"/>
    <mergeCell ref="V33:W33"/>
    <mergeCell ref="X33:Y33"/>
    <mergeCell ref="Z33:AA33"/>
    <mergeCell ref="Z32:AA32"/>
    <mergeCell ref="AB32:AC32"/>
    <mergeCell ref="AD34:AE34"/>
    <mergeCell ref="B34:C34"/>
    <mergeCell ref="D34:E34"/>
    <mergeCell ref="F34:G34"/>
    <mergeCell ref="H34:I34"/>
    <mergeCell ref="J34:K34"/>
    <mergeCell ref="L34:M34"/>
    <mergeCell ref="N34:O34"/>
    <mergeCell ref="AB33:AC33"/>
    <mergeCell ref="AD33:AE33"/>
    <mergeCell ref="B33:C33"/>
    <mergeCell ref="D33:E33"/>
    <mergeCell ref="F33:G33"/>
    <mergeCell ref="H33:I33"/>
    <mergeCell ref="J33:K33"/>
    <mergeCell ref="L33:M33"/>
    <mergeCell ref="N33:O33"/>
    <mergeCell ref="R33:S33"/>
    <mergeCell ref="T33:U33"/>
    <mergeCell ref="V34:W34"/>
    <mergeCell ref="X34:Y34"/>
    <mergeCell ref="R34:S34"/>
    <mergeCell ref="T34:U34"/>
    <mergeCell ref="V35:W35"/>
    <mergeCell ref="X35:Y35"/>
    <mergeCell ref="Z35:AA35"/>
    <mergeCell ref="Z34:AA34"/>
    <mergeCell ref="AB34:AC34"/>
    <mergeCell ref="AD36:AE36"/>
    <mergeCell ref="B36:C36"/>
    <mergeCell ref="D36:E36"/>
    <mergeCell ref="F36:G36"/>
    <mergeCell ref="H36:I36"/>
    <mergeCell ref="J36:K36"/>
    <mergeCell ref="L36:M36"/>
    <mergeCell ref="N36:O36"/>
    <mergeCell ref="AB35:AC35"/>
    <mergeCell ref="AD35:AE35"/>
    <mergeCell ref="B35:C35"/>
    <mergeCell ref="D35:E35"/>
    <mergeCell ref="F35:G35"/>
    <mergeCell ref="H35:I35"/>
    <mergeCell ref="J35:K35"/>
    <mergeCell ref="L35:M35"/>
    <mergeCell ref="N35:O35"/>
    <mergeCell ref="R35:S35"/>
    <mergeCell ref="T35:U35"/>
    <mergeCell ref="V36:W36"/>
    <mergeCell ref="X36:Y36"/>
    <mergeCell ref="R36:S36"/>
    <mergeCell ref="T36:U36"/>
    <mergeCell ref="V37:W37"/>
    <mergeCell ref="X37:Y37"/>
    <mergeCell ref="Z37:AA37"/>
    <mergeCell ref="Z36:AA36"/>
    <mergeCell ref="AB36:AC36"/>
    <mergeCell ref="B38:C38"/>
    <mergeCell ref="D38:E38"/>
    <mergeCell ref="F38:G38"/>
    <mergeCell ref="H38:I38"/>
    <mergeCell ref="J38:K38"/>
    <mergeCell ref="L38:M38"/>
    <mergeCell ref="N38:O38"/>
    <mergeCell ref="AB37:AC37"/>
    <mergeCell ref="AD37:AE37"/>
    <mergeCell ref="B37:C37"/>
    <mergeCell ref="D37:E37"/>
    <mergeCell ref="F37:G37"/>
    <mergeCell ref="H37:I37"/>
    <mergeCell ref="J37:K37"/>
    <mergeCell ref="L37:M37"/>
    <mergeCell ref="N37:O37"/>
    <mergeCell ref="R37:S37"/>
    <mergeCell ref="T37:U37"/>
    <mergeCell ref="V38:W38"/>
    <mergeCell ref="X38:Y38"/>
    <mergeCell ref="R38:S38"/>
    <mergeCell ref="T38:U38"/>
    <mergeCell ref="V39:W39"/>
    <mergeCell ref="X39:Y39"/>
    <mergeCell ref="Z38:AA38"/>
    <mergeCell ref="AB38:AC38"/>
    <mergeCell ref="AD38:AE38"/>
    <mergeCell ref="Z39:AA39"/>
    <mergeCell ref="AB39:AC39"/>
    <mergeCell ref="AD39:AE39"/>
    <mergeCell ref="B39:C39"/>
    <mergeCell ref="D39:E39"/>
    <mergeCell ref="F39:G39"/>
    <mergeCell ref="H39:I39"/>
    <mergeCell ref="J39:K39"/>
    <mergeCell ref="L39:M39"/>
    <mergeCell ref="N39:O39"/>
    <mergeCell ref="R39:S39"/>
    <mergeCell ref="T39:U39"/>
    <mergeCell ref="AD40:AE40"/>
    <mergeCell ref="F40:G40"/>
    <mergeCell ref="H40:I40"/>
    <mergeCell ref="J40:K40"/>
    <mergeCell ref="L40:M40"/>
    <mergeCell ref="N40:O40"/>
    <mergeCell ref="V40:W40"/>
    <mergeCell ref="X40:Y40"/>
    <mergeCell ref="Z40:AA40"/>
    <mergeCell ref="AB40:AC40"/>
    <mergeCell ref="A51:AE51"/>
    <mergeCell ref="A52:AE52"/>
    <mergeCell ref="C50:H50"/>
    <mergeCell ref="M50:R50"/>
    <mergeCell ref="W50:AB50"/>
    <mergeCell ref="C49:H49"/>
    <mergeCell ref="M49:R49"/>
    <mergeCell ref="C46:H46"/>
    <mergeCell ref="M46:R46"/>
    <mergeCell ref="W46:AB46"/>
    <mergeCell ref="A45:A50"/>
    <mergeCell ref="C45:H45"/>
    <mergeCell ref="M45:R45"/>
    <mergeCell ref="W45:AB45"/>
    <mergeCell ref="C48:H48"/>
    <mergeCell ref="M48:R48"/>
    <mergeCell ref="W49:AB49"/>
    <mergeCell ref="C47:H47"/>
    <mergeCell ref="M47:R47"/>
    <mergeCell ref="W47:AB47"/>
    <mergeCell ref="W48:AB48"/>
  </mergeCells>
  <phoneticPr fontId="1"/>
  <dataValidations disablePrompts="1" count="8">
    <dataValidation type="list" allowBlank="1" showInputMessage="1" showErrorMessage="1" sqref="X19:AA19 L19:O19" xr:uid="{17A64744-6CE5-47C1-9A1B-DDED411B15BF}">
      <formula1>$D$56:$D$59</formula1>
    </dataValidation>
    <dataValidation type="list" allowBlank="1" showInputMessage="1" showErrorMessage="1" sqref="H17:AE17" xr:uid="{3582EFB6-1568-4F3B-9BEF-51882930A25C}">
      <formula1>"（定食）,（幼児団体食）"</formula1>
    </dataValidation>
    <dataValidation type="list" allowBlank="1" showInputMessage="1" showErrorMessage="1" sqref="P19:S19 AB19:AE19" xr:uid="{9905D29F-4BF1-44A5-9D18-084A968D8974}">
      <formula1>$J$56:$J$69</formula1>
    </dataValidation>
    <dataValidation type="list" allowBlank="1" showInputMessage="1" showErrorMessage="1" sqref="H19:K19 T19:W19" xr:uid="{1EB4E9AC-D764-4DBD-9943-A00F1438B600}">
      <formula1>$J$56:$J$67</formula1>
    </dataValidation>
    <dataValidation type="list" allowBlank="1" showInputMessage="1" showErrorMessage="1" sqref="F40:G40 V40:W40 M6" xr:uid="{A1BFB05F-40C4-41ED-8456-8E9BCC59CDED}">
      <formula1>$A$60:$A$61</formula1>
    </dataValidation>
    <dataValidation type="list" allowBlank="1" showInputMessage="1" showErrorMessage="1" sqref="B45:B50 V45:V50 L45:L50" xr:uid="{1D479F31-38F9-4840-AF02-B5838943337A}">
      <formula1>$A$63</formula1>
    </dataValidation>
    <dataValidation type="list" allowBlank="1" showInputMessage="1" showErrorMessage="1" sqref="A29:D29 Q29:T29" xr:uid="{20D9ABDB-BE32-4B1E-B1D2-6E6E32C102CB}">
      <formula1>$A$56:$A$58</formula1>
    </dataValidation>
    <dataValidation type="list" allowBlank="1" showInputMessage="1" showErrorMessage="1" sqref="AE65235:AF65235" xr:uid="{76C2F249-2C4C-41BB-93D8-8EE97DADA5AE}">
      <formula1>"有,無"</formula1>
    </dataValidation>
  </dataValidations>
  <printOptions horizontalCentered="1" verticalCentered="1"/>
  <pageMargins left="0.19685039370078741" right="0.19685039370078741" top="0.51181102362204722" bottom="0.19685039370078741" header="0.27559055118110237" footer="0"/>
  <pageSetup paperSize="9" orientation="portrait" r:id="rId1"/>
  <headerFooter>
    <oddHeader>&amp;L&amp;"BIZ UD明朝 Medium,標準"令和8年度版&amp;R&amp;"BIZ UD明朝 Medium,標準"宮城県蔵王自然の家　　</oddHeader>
    <oddFooter>&amp;C&amp;"ＭＳ Ｐゴシック,標準"1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defaultSize="0" autoFill="0" autoLine="0" autoPict="0">
                <anchor moveWithCells="1">
                  <from>
                    <xdr:col>1</xdr:col>
                    <xdr:colOff>28575</xdr:colOff>
                    <xdr:row>8</xdr:row>
                    <xdr:rowOff>9525</xdr:rowOff>
                  </from>
                  <to>
                    <xdr:col>2</xdr:col>
                    <xdr:colOff>28575</xdr:colOff>
                    <xdr:row>11</xdr:row>
                    <xdr:rowOff>38100</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1</xdr:col>
                    <xdr:colOff>28575</xdr:colOff>
                    <xdr:row>6</xdr:row>
                    <xdr:rowOff>9525</xdr:rowOff>
                  </from>
                  <to>
                    <xdr:col>2</xdr:col>
                    <xdr:colOff>28575</xdr:colOff>
                    <xdr:row>9</xdr:row>
                    <xdr:rowOff>9525</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11</xdr:col>
                    <xdr:colOff>38100</xdr:colOff>
                    <xdr:row>10</xdr:row>
                    <xdr:rowOff>0</xdr:rowOff>
                  </from>
                  <to>
                    <xdr:col>12</xdr:col>
                    <xdr:colOff>38100</xdr:colOff>
                    <xdr:row>12</xdr:row>
                    <xdr:rowOff>47625</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27</xdr:col>
                    <xdr:colOff>28575</xdr:colOff>
                    <xdr:row>16</xdr:row>
                    <xdr:rowOff>238125</xdr:rowOff>
                  </from>
                  <to>
                    <xdr:col>28</xdr:col>
                    <xdr:colOff>28575</xdr:colOff>
                    <xdr:row>18</xdr:row>
                    <xdr:rowOff>28575</xdr:rowOff>
                  </to>
                </anchor>
              </controlPr>
            </control>
          </mc:Choice>
        </mc:AlternateContent>
        <mc:AlternateContent xmlns:mc="http://schemas.openxmlformats.org/markup-compatibility/2006">
          <mc:Choice Requires="x14">
            <control shapeId="36870" r:id="rId8" name="Check Box 6">
              <controlPr defaultSize="0" autoFill="0" autoLine="0" autoPict="0">
                <anchor moveWithCells="1">
                  <from>
                    <xdr:col>27</xdr:col>
                    <xdr:colOff>28575</xdr:colOff>
                    <xdr:row>14</xdr:row>
                    <xdr:rowOff>228600</xdr:rowOff>
                  </from>
                  <to>
                    <xdr:col>28</xdr:col>
                    <xdr:colOff>28575</xdr:colOff>
                    <xdr:row>16</xdr:row>
                    <xdr:rowOff>19050</xdr:rowOff>
                  </to>
                </anchor>
              </controlPr>
            </control>
          </mc:Choice>
        </mc:AlternateContent>
        <mc:AlternateContent xmlns:mc="http://schemas.openxmlformats.org/markup-compatibility/2006">
          <mc:Choice Requires="x14">
            <control shapeId="36871" r:id="rId9" name="Check Box 7">
              <controlPr defaultSize="0" autoFill="0" autoLine="0" autoPict="0">
                <anchor moveWithCells="1">
                  <from>
                    <xdr:col>15</xdr:col>
                    <xdr:colOff>28575</xdr:colOff>
                    <xdr:row>14</xdr:row>
                    <xdr:rowOff>228600</xdr:rowOff>
                  </from>
                  <to>
                    <xdr:col>16</xdr:col>
                    <xdr:colOff>28575</xdr:colOff>
                    <xdr:row>16</xdr:row>
                    <xdr:rowOff>19050</xdr:rowOff>
                  </to>
                </anchor>
              </controlPr>
            </control>
          </mc:Choice>
        </mc:AlternateContent>
        <mc:AlternateContent xmlns:mc="http://schemas.openxmlformats.org/markup-compatibility/2006">
          <mc:Choice Requires="x14">
            <control shapeId="36872" r:id="rId10" name="Check Box 8">
              <controlPr defaultSize="0" autoFill="0" autoLine="0" autoPict="0">
                <anchor moveWithCells="1">
                  <from>
                    <xdr:col>15</xdr:col>
                    <xdr:colOff>28575</xdr:colOff>
                    <xdr:row>16</xdr:row>
                    <xdr:rowOff>238125</xdr:rowOff>
                  </from>
                  <to>
                    <xdr:col>16</xdr:col>
                    <xdr:colOff>28575</xdr:colOff>
                    <xdr:row>18</xdr:row>
                    <xdr:rowOff>28575</xdr:rowOff>
                  </to>
                </anchor>
              </controlPr>
            </control>
          </mc:Choice>
        </mc:AlternateContent>
        <mc:AlternateContent xmlns:mc="http://schemas.openxmlformats.org/markup-compatibility/2006">
          <mc:Choice Requires="x14">
            <control shapeId="36873" r:id="rId11" name="Check Box 9">
              <controlPr defaultSize="0" autoFill="0" autoLine="0" autoPict="0">
                <anchor moveWithCells="1">
                  <from>
                    <xdr:col>19</xdr:col>
                    <xdr:colOff>19050</xdr:colOff>
                    <xdr:row>14</xdr:row>
                    <xdr:rowOff>219075</xdr:rowOff>
                  </from>
                  <to>
                    <xdr:col>20</xdr:col>
                    <xdr:colOff>19050</xdr:colOff>
                    <xdr:row>16</xdr:row>
                    <xdr:rowOff>9525</xdr:rowOff>
                  </to>
                </anchor>
              </controlPr>
            </control>
          </mc:Choice>
        </mc:AlternateContent>
        <mc:AlternateContent xmlns:mc="http://schemas.openxmlformats.org/markup-compatibility/2006">
          <mc:Choice Requires="x14">
            <control shapeId="36874" r:id="rId12" name="Check Box 10">
              <controlPr defaultSize="0" autoFill="0" autoLine="0" autoPict="0">
                <anchor moveWithCells="1">
                  <from>
                    <xdr:col>19</xdr:col>
                    <xdr:colOff>19050</xdr:colOff>
                    <xdr:row>16</xdr:row>
                    <xdr:rowOff>238125</xdr:rowOff>
                  </from>
                  <to>
                    <xdr:col>20</xdr:col>
                    <xdr:colOff>19050</xdr:colOff>
                    <xdr:row>18</xdr:row>
                    <xdr:rowOff>28575</xdr:rowOff>
                  </to>
                </anchor>
              </controlPr>
            </control>
          </mc:Choice>
        </mc:AlternateContent>
        <mc:AlternateContent xmlns:mc="http://schemas.openxmlformats.org/markup-compatibility/2006">
          <mc:Choice Requires="x14">
            <control shapeId="36875" r:id="rId13" name="Check Box 11">
              <controlPr defaultSize="0" autoFill="0" autoLine="0" autoPict="0">
                <anchor moveWithCells="1">
                  <from>
                    <xdr:col>23</xdr:col>
                    <xdr:colOff>38100</xdr:colOff>
                    <xdr:row>16</xdr:row>
                    <xdr:rowOff>238125</xdr:rowOff>
                  </from>
                  <to>
                    <xdr:col>24</xdr:col>
                    <xdr:colOff>38100</xdr:colOff>
                    <xdr:row>18</xdr:row>
                    <xdr:rowOff>28575</xdr:rowOff>
                  </to>
                </anchor>
              </controlPr>
            </control>
          </mc:Choice>
        </mc:AlternateContent>
        <mc:AlternateContent xmlns:mc="http://schemas.openxmlformats.org/markup-compatibility/2006">
          <mc:Choice Requires="x14">
            <control shapeId="36876" r:id="rId14" name="Check Box 12">
              <controlPr defaultSize="0" autoFill="0" autoLine="0" autoPict="0">
                <anchor moveWithCells="1">
                  <from>
                    <xdr:col>23</xdr:col>
                    <xdr:colOff>38100</xdr:colOff>
                    <xdr:row>14</xdr:row>
                    <xdr:rowOff>228600</xdr:rowOff>
                  </from>
                  <to>
                    <xdr:col>24</xdr:col>
                    <xdr:colOff>38100</xdr:colOff>
                    <xdr:row>16</xdr:row>
                    <xdr:rowOff>19050</xdr:rowOff>
                  </to>
                </anchor>
              </controlPr>
            </control>
          </mc:Choice>
        </mc:AlternateContent>
        <mc:AlternateContent xmlns:mc="http://schemas.openxmlformats.org/markup-compatibility/2006">
          <mc:Choice Requires="x14">
            <control shapeId="36877" r:id="rId15" name="Check Box 13">
              <controlPr defaultSize="0" autoFill="0" autoLine="0" autoPict="0">
                <anchor moveWithCells="1">
                  <from>
                    <xdr:col>11</xdr:col>
                    <xdr:colOff>28575</xdr:colOff>
                    <xdr:row>14</xdr:row>
                    <xdr:rowOff>228600</xdr:rowOff>
                  </from>
                  <to>
                    <xdr:col>12</xdr:col>
                    <xdr:colOff>28575</xdr:colOff>
                    <xdr:row>16</xdr:row>
                    <xdr:rowOff>19050</xdr:rowOff>
                  </to>
                </anchor>
              </controlPr>
            </control>
          </mc:Choice>
        </mc:AlternateContent>
        <mc:AlternateContent xmlns:mc="http://schemas.openxmlformats.org/markup-compatibility/2006">
          <mc:Choice Requires="x14">
            <control shapeId="36878" r:id="rId16" name="Check Box 14">
              <controlPr defaultSize="0" autoFill="0" autoLine="0" autoPict="0">
                <anchor moveWithCells="1">
                  <from>
                    <xdr:col>11</xdr:col>
                    <xdr:colOff>28575</xdr:colOff>
                    <xdr:row>16</xdr:row>
                    <xdr:rowOff>238125</xdr:rowOff>
                  </from>
                  <to>
                    <xdr:col>12</xdr:col>
                    <xdr:colOff>28575</xdr:colOff>
                    <xdr:row>18</xdr:row>
                    <xdr:rowOff>28575</xdr:rowOff>
                  </to>
                </anchor>
              </controlPr>
            </control>
          </mc:Choice>
        </mc:AlternateContent>
        <mc:AlternateContent xmlns:mc="http://schemas.openxmlformats.org/markup-compatibility/2006">
          <mc:Choice Requires="x14">
            <control shapeId="36879" r:id="rId17" name="Check Box 15">
              <controlPr defaultSize="0" autoFill="0" autoLine="0" autoPict="0">
                <anchor moveWithCells="1">
                  <from>
                    <xdr:col>7</xdr:col>
                    <xdr:colOff>38100</xdr:colOff>
                    <xdr:row>14</xdr:row>
                    <xdr:rowOff>228600</xdr:rowOff>
                  </from>
                  <to>
                    <xdr:col>8</xdr:col>
                    <xdr:colOff>38100</xdr:colOff>
                    <xdr:row>16</xdr:row>
                    <xdr:rowOff>19050</xdr:rowOff>
                  </to>
                </anchor>
              </controlPr>
            </control>
          </mc:Choice>
        </mc:AlternateContent>
        <mc:AlternateContent xmlns:mc="http://schemas.openxmlformats.org/markup-compatibility/2006">
          <mc:Choice Requires="x14">
            <control shapeId="36880" r:id="rId18" name="Check Box 16">
              <controlPr defaultSize="0" autoFill="0" autoLine="0" autoPict="0">
                <anchor moveWithCells="1">
                  <from>
                    <xdr:col>7</xdr:col>
                    <xdr:colOff>38100</xdr:colOff>
                    <xdr:row>16</xdr:row>
                    <xdr:rowOff>238125</xdr:rowOff>
                  </from>
                  <to>
                    <xdr:col>8</xdr:col>
                    <xdr:colOff>38100</xdr:colOff>
                    <xdr:row>18</xdr:row>
                    <xdr:rowOff>28575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6DC02-4705-4480-9127-37D689377CF5}">
  <sheetPr>
    <tabColor rgb="FFFFA7A7"/>
  </sheetPr>
  <dimension ref="A1:AE42"/>
  <sheetViews>
    <sheetView view="pageBreakPreview" topLeftCell="A11" zoomScaleNormal="100" zoomScaleSheetLayoutView="100" workbookViewId="0">
      <selection activeCell="A9" sqref="A9:AR40"/>
    </sheetView>
  </sheetViews>
  <sheetFormatPr defaultColWidth="8.75" defaultRowHeight="13.5"/>
  <cols>
    <col min="1" max="27" width="3.5" style="38" customWidth="1"/>
    <col min="28" max="28" width="2.875" style="4" customWidth="1"/>
    <col min="29" max="216" width="8.75" style="4"/>
    <col min="217" max="225" width="7.125" style="4" customWidth="1"/>
    <col min="226" max="16384" width="8.75" style="4"/>
  </cols>
  <sheetData>
    <row r="1" spans="1:31" ht="26.25" customHeight="1">
      <c r="A1" s="38" t="s">
        <v>733</v>
      </c>
    </row>
    <row r="2" spans="1:31" s="1" customFormat="1">
      <c r="A2" s="25"/>
      <c r="B2" s="25"/>
      <c r="C2" s="25"/>
      <c r="D2" s="25"/>
      <c r="E2" s="25"/>
      <c r="F2" s="25"/>
      <c r="G2" s="25"/>
      <c r="H2" s="25"/>
      <c r="I2" s="25"/>
      <c r="J2" s="25"/>
      <c r="K2" s="25"/>
      <c r="L2" s="25"/>
      <c r="M2" s="25"/>
      <c r="N2" s="25"/>
      <c r="O2" s="25"/>
      <c r="P2" s="25"/>
      <c r="Q2" s="25"/>
      <c r="R2" s="25"/>
      <c r="S2" s="25"/>
      <c r="T2" s="25"/>
      <c r="U2" s="25"/>
      <c r="V2" s="25"/>
      <c r="W2" s="25"/>
      <c r="X2" s="25"/>
      <c r="Y2" s="25"/>
      <c r="Z2" s="25"/>
      <c r="AA2" s="25"/>
    </row>
    <row r="3" spans="1:31" s="1" customFormat="1" ht="29.25" customHeight="1">
      <c r="A3" s="89" t="s">
        <v>258</v>
      </c>
      <c r="B3" s="23"/>
      <c r="C3" s="23"/>
      <c r="D3" s="23"/>
      <c r="E3" s="23"/>
      <c r="F3" s="23"/>
      <c r="G3" s="23"/>
      <c r="H3" s="23"/>
      <c r="I3" s="23"/>
      <c r="J3" s="22"/>
      <c r="K3" s="23"/>
      <c r="L3" s="23"/>
      <c r="M3" s="23"/>
      <c r="N3" s="23"/>
      <c r="O3" s="23"/>
      <c r="P3" s="23"/>
      <c r="Q3" s="23"/>
      <c r="R3" s="23"/>
      <c r="S3" s="23"/>
      <c r="T3" s="23"/>
      <c r="U3" s="23"/>
      <c r="V3" s="23"/>
      <c r="W3" s="23"/>
      <c r="X3" s="23"/>
      <c r="Y3" s="23"/>
      <c r="Z3" s="23"/>
      <c r="AA3" s="23"/>
    </row>
    <row r="4" spans="1:31" s="1" customFormat="1" ht="16.5">
      <c r="A4" s="23"/>
      <c r="B4" s="23"/>
      <c r="C4" s="23"/>
      <c r="D4" s="23"/>
      <c r="E4" s="23"/>
      <c r="F4" s="23"/>
      <c r="G4" s="23"/>
      <c r="H4" s="23"/>
      <c r="I4" s="23"/>
      <c r="J4" s="23"/>
      <c r="K4" s="23"/>
      <c r="L4" s="23"/>
      <c r="M4" s="23"/>
      <c r="N4" s="23"/>
      <c r="O4" s="23"/>
      <c r="P4" s="23"/>
      <c r="Q4" s="23"/>
      <c r="R4" s="23"/>
      <c r="S4" s="23"/>
      <c r="T4" s="23"/>
      <c r="U4" s="27"/>
      <c r="V4" s="27"/>
      <c r="W4" s="27"/>
      <c r="X4" s="27"/>
      <c r="Y4" s="27"/>
      <c r="Z4" s="27"/>
      <c r="AA4" s="91" t="s">
        <v>259</v>
      </c>
    </row>
    <row r="5" spans="1:31" s="1" customFormat="1" ht="10.5" customHeight="1">
      <c r="A5" s="25"/>
      <c r="B5" s="25"/>
      <c r="C5" s="25"/>
      <c r="D5" s="25"/>
      <c r="E5" s="25"/>
      <c r="F5" s="25"/>
      <c r="G5" s="25"/>
      <c r="H5" s="25"/>
      <c r="I5" s="25"/>
      <c r="J5" s="25"/>
      <c r="K5" s="25"/>
      <c r="L5" s="25"/>
      <c r="M5" s="25"/>
      <c r="N5" s="25"/>
      <c r="O5" s="25"/>
      <c r="P5" s="25"/>
      <c r="Q5" s="25"/>
      <c r="R5" s="25"/>
      <c r="S5" s="25"/>
      <c r="T5" s="25"/>
      <c r="U5" s="25"/>
      <c r="V5" s="25"/>
      <c r="W5" s="25"/>
      <c r="X5" s="25"/>
      <c r="Y5" s="25"/>
      <c r="Z5" s="25"/>
      <c r="AA5" s="25"/>
    </row>
    <row r="6" spans="1:31" s="1" customFormat="1" ht="104.25" customHeight="1">
      <c r="A6" s="40" t="s">
        <v>273</v>
      </c>
      <c r="B6" s="902" t="s">
        <v>274</v>
      </c>
      <c r="C6" s="902"/>
      <c r="D6" s="902"/>
      <c r="E6" s="902"/>
      <c r="F6" s="902"/>
      <c r="G6" s="902"/>
      <c r="H6" s="902"/>
      <c r="I6" s="902"/>
      <c r="J6" s="902"/>
      <c r="K6" s="902"/>
      <c r="L6" s="902"/>
      <c r="M6" s="902"/>
      <c r="N6" s="902"/>
      <c r="O6" s="902"/>
      <c r="P6" s="902"/>
      <c r="Q6" s="902"/>
      <c r="R6" s="902"/>
      <c r="S6" s="902"/>
      <c r="T6" s="902"/>
      <c r="U6" s="902"/>
      <c r="V6" s="902"/>
      <c r="W6" s="902"/>
      <c r="X6" s="902"/>
      <c r="Y6" s="902"/>
      <c r="Z6" s="902"/>
      <c r="AA6" s="40"/>
    </row>
    <row r="7" spans="1:31" s="1" customFormat="1" ht="15"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row>
    <row r="8" spans="1:31" s="2" customFormat="1" ht="22.5" customHeight="1">
      <c r="A8" s="27"/>
      <c r="B8" s="213" t="s">
        <v>264</v>
      </c>
      <c r="C8" s="213"/>
      <c r="D8" s="213"/>
      <c r="E8" s="213"/>
      <c r="F8" s="213"/>
      <c r="G8" s="27" t="s">
        <v>263</v>
      </c>
      <c r="H8" s="903" t="str">
        <f>IF(【様式1】申請書!AA24=0," ",【様式1】申請書!AA24)</f>
        <v xml:space="preserve"> </v>
      </c>
      <c r="I8" s="903"/>
      <c r="J8" s="903"/>
      <c r="K8" s="903"/>
      <c r="L8" s="903"/>
      <c r="M8" s="903"/>
      <c r="N8" s="903"/>
      <c r="O8" s="903"/>
      <c r="P8" s="29" t="s">
        <v>52</v>
      </c>
      <c r="Q8" s="29"/>
      <c r="R8" s="903" t="str">
        <f>IF(【様式1】申請書!AA25=0," ",【様式1】申請書!AA25)</f>
        <v xml:space="preserve"> </v>
      </c>
      <c r="S8" s="903"/>
      <c r="T8" s="903"/>
      <c r="U8" s="903"/>
      <c r="V8" s="903"/>
      <c r="W8" s="903"/>
      <c r="X8" s="903"/>
      <c r="Y8" s="903"/>
      <c r="Z8" s="30"/>
      <c r="AA8" s="27"/>
    </row>
    <row r="9" spans="1:31" s="1" customFormat="1" ht="1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31" s="2" customFormat="1" ht="22.5" customHeight="1">
      <c r="A10" s="27"/>
      <c r="B10" s="213" t="s">
        <v>260</v>
      </c>
      <c r="C10" s="212"/>
      <c r="D10" s="212"/>
      <c r="E10" s="212"/>
      <c r="F10" s="212"/>
      <c r="G10" s="27" t="s">
        <v>263</v>
      </c>
      <c r="H10" s="904" t="str">
        <f>IF(【様式1】申請書!AD13=0," ",【様式1】申請書!AD13)</f>
        <v xml:space="preserve"> </v>
      </c>
      <c r="I10" s="904"/>
      <c r="J10" s="904"/>
      <c r="K10" s="904"/>
      <c r="L10" s="904"/>
      <c r="M10" s="904"/>
      <c r="N10" s="904"/>
      <c r="O10" s="904"/>
      <c r="P10" s="904"/>
      <c r="Q10" s="904"/>
      <c r="R10" s="904"/>
      <c r="S10" s="904"/>
      <c r="T10" s="904"/>
      <c r="U10" s="904"/>
      <c r="V10" s="904"/>
      <c r="W10" s="904"/>
      <c r="X10" s="904"/>
      <c r="Y10" s="904"/>
      <c r="Z10" s="904"/>
      <c r="AA10" s="370"/>
      <c r="AB10" s="371"/>
      <c r="AC10" s="371"/>
      <c r="AD10" s="371"/>
      <c r="AE10" s="371"/>
    </row>
    <row r="11" spans="1:31" s="1" customFormat="1" ht="15" customHeight="1">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31" s="2" customFormat="1" ht="22.5" customHeight="1">
      <c r="A12" s="27"/>
      <c r="B12" s="213" t="s">
        <v>261</v>
      </c>
      <c r="C12" s="213"/>
      <c r="D12" s="213"/>
      <c r="E12" s="213"/>
      <c r="F12" s="213"/>
      <c r="G12" s="27" t="s">
        <v>263</v>
      </c>
      <c r="H12" s="906"/>
      <c r="I12" s="906"/>
      <c r="J12" s="906"/>
      <c r="K12" s="906"/>
      <c r="L12" s="906"/>
      <c r="M12" s="906"/>
      <c r="N12" s="906"/>
      <c r="O12" s="906"/>
      <c r="P12" s="906"/>
      <c r="Q12" s="906"/>
      <c r="R12" s="906"/>
      <c r="S12" s="906"/>
      <c r="T12" s="906"/>
      <c r="U12" s="30"/>
      <c r="V12" s="33" t="s">
        <v>266</v>
      </c>
      <c r="W12" s="30"/>
      <c r="X12" s="30"/>
      <c r="Y12" s="30"/>
      <c r="Z12" s="30"/>
      <c r="AA12" s="27"/>
    </row>
    <row r="13" spans="1:31" s="3" customFormat="1" ht="14.25">
      <c r="A13" s="157"/>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row>
    <row r="14" spans="1:31" s="1" customFormat="1" ht="14.25" customHeigh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row>
    <row r="15" spans="1:31" s="2" customFormat="1" ht="22.5" customHeight="1">
      <c r="A15" s="27"/>
      <c r="B15" s="27" t="s">
        <v>294</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31" s="1" customFormat="1" ht="4.5"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s="2" customFormat="1" ht="22.5" customHeight="1">
      <c r="A17" s="27"/>
      <c r="B17" s="92" t="s">
        <v>275</v>
      </c>
      <c r="C17" s="93"/>
      <c r="D17" s="93"/>
      <c r="E17" s="93"/>
      <c r="F17" s="93"/>
      <c r="G17" s="93"/>
      <c r="H17" s="93"/>
      <c r="I17" s="93"/>
      <c r="J17" s="93"/>
      <c r="K17" s="93"/>
      <c r="L17" s="93"/>
      <c r="M17" s="93"/>
      <c r="N17" s="93"/>
      <c r="O17" s="93"/>
      <c r="P17" s="93"/>
      <c r="Q17" s="93"/>
      <c r="R17" s="93"/>
      <c r="S17" s="93"/>
      <c r="T17" s="93"/>
      <c r="U17" s="93"/>
      <c r="V17" s="93"/>
      <c r="W17" s="93"/>
      <c r="X17" s="93"/>
      <c r="Y17" s="93"/>
      <c r="Z17" s="93"/>
      <c r="AA17" s="94"/>
    </row>
    <row r="18" spans="1:27" s="1" customFormat="1" ht="10.5" customHeight="1">
      <c r="A18" s="25"/>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6"/>
    </row>
    <row r="19" spans="1:27" s="2" customFormat="1" ht="22.5" customHeight="1">
      <c r="A19" s="27"/>
      <c r="B19" s="28"/>
      <c r="C19" s="27"/>
      <c r="D19" s="27"/>
      <c r="E19" s="210"/>
      <c r="F19" s="27" t="s">
        <v>267</v>
      </c>
      <c r="G19" s="27"/>
      <c r="H19" s="27"/>
      <c r="I19" s="27"/>
      <c r="J19" s="27"/>
      <c r="K19" s="27"/>
      <c r="L19" s="27"/>
      <c r="M19" s="27"/>
      <c r="N19" s="27"/>
      <c r="O19" s="27"/>
      <c r="P19" s="27"/>
      <c r="Q19" s="27"/>
      <c r="R19" s="210"/>
      <c r="S19" s="27" t="s">
        <v>268</v>
      </c>
      <c r="T19" s="27"/>
      <c r="U19" s="27"/>
      <c r="V19" s="27"/>
      <c r="W19" s="27"/>
      <c r="X19" s="27"/>
      <c r="Y19" s="27"/>
      <c r="Z19" s="27"/>
      <c r="AA19" s="31"/>
    </row>
    <row r="20" spans="1:27" s="2" customFormat="1" ht="22.5" customHeight="1">
      <c r="A20" s="27"/>
      <c r="B20" s="28"/>
      <c r="C20" s="27"/>
      <c r="D20" s="27"/>
      <c r="E20" s="27" t="s">
        <v>269</v>
      </c>
      <c r="F20" s="27"/>
      <c r="G20" s="27"/>
      <c r="H20" s="27"/>
      <c r="I20" s="27"/>
      <c r="J20" s="27"/>
      <c r="K20" s="27"/>
      <c r="L20" s="27"/>
      <c r="M20" s="27"/>
      <c r="N20" s="27"/>
      <c r="O20" s="27"/>
      <c r="P20" s="27"/>
      <c r="Q20" s="27"/>
      <c r="R20" s="27" t="s">
        <v>270</v>
      </c>
      <c r="S20" s="27"/>
      <c r="T20" s="27"/>
      <c r="U20" s="27"/>
      <c r="V20" s="27"/>
      <c r="W20" s="27"/>
      <c r="X20" s="27"/>
      <c r="Y20" s="27"/>
      <c r="Z20" s="27"/>
      <c r="AA20" s="31"/>
    </row>
    <row r="21" spans="1:27" s="2" customFormat="1" ht="22.5" customHeight="1">
      <c r="A21" s="27"/>
      <c r="B21" s="28"/>
      <c r="C21" s="27"/>
      <c r="D21" s="27"/>
      <c r="E21" s="157" t="s">
        <v>271</v>
      </c>
      <c r="F21" s="27"/>
      <c r="G21" s="27"/>
      <c r="H21" s="27"/>
      <c r="I21" s="27"/>
      <c r="J21" s="27"/>
      <c r="K21" s="27"/>
      <c r="L21" s="27"/>
      <c r="M21" s="27"/>
      <c r="N21" s="27"/>
      <c r="O21" s="27"/>
      <c r="P21" s="27"/>
      <c r="Q21" s="27"/>
      <c r="R21" s="27"/>
      <c r="S21" s="27"/>
      <c r="T21" s="27"/>
      <c r="U21" s="27"/>
      <c r="V21" s="27"/>
      <c r="W21" s="27"/>
      <c r="X21" s="27"/>
      <c r="Y21" s="27"/>
      <c r="Z21" s="27"/>
      <c r="AA21" s="31"/>
    </row>
    <row r="22" spans="1:27" s="1" customFormat="1" ht="10.5" customHeight="1">
      <c r="A22" s="25"/>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6"/>
    </row>
    <row r="23" spans="1:27" s="2" customFormat="1" ht="22.5" customHeight="1">
      <c r="A23" s="27"/>
      <c r="B23" s="28" t="s">
        <v>276</v>
      </c>
      <c r="C23" s="27"/>
      <c r="D23" s="27"/>
      <c r="E23" s="27"/>
      <c r="F23" s="27"/>
      <c r="G23" s="27"/>
      <c r="H23" s="27"/>
      <c r="I23" s="27"/>
      <c r="J23" s="27"/>
      <c r="K23" s="27"/>
      <c r="L23" s="27"/>
      <c r="M23" s="27"/>
      <c r="N23" s="27"/>
      <c r="O23" s="27"/>
      <c r="P23" s="27"/>
      <c r="Q23" s="27"/>
      <c r="R23" s="27"/>
      <c r="S23" s="27"/>
      <c r="T23" s="27"/>
      <c r="U23" s="27"/>
      <c r="V23" s="27"/>
      <c r="W23" s="27"/>
      <c r="X23" s="27"/>
      <c r="Y23" s="27"/>
      <c r="Z23" s="27"/>
      <c r="AA23" s="31"/>
    </row>
    <row r="24" spans="1:27" s="1" customFormat="1" ht="10.5" customHeight="1">
      <c r="A24" s="25"/>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6"/>
    </row>
    <row r="25" spans="1:27" s="2" customFormat="1" ht="22.5" customHeight="1">
      <c r="A25" s="27"/>
      <c r="B25" s="28"/>
      <c r="C25" s="27"/>
      <c r="D25" s="27"/>
      <c r="E25" s="27" t="s">
        <v>285</v>
      </c>
      <c r="F25" s="27"/>
      <c r="G25" s="27"/>
      <c r="H25" s="907"/>
      <c r="I25" s="907"/>
      <c r="J25" s="907"/>
      <c r="K25" s="907"/>
      <c r="L25" s="907"/>
      <c r="M25" s="907"/>
      <c r="N25" s="907"/>
      <c r="O25" s="907"/>
      <c r="P25" s="907"/>
      <c r="Q25" s="907"/>
      <c r="R25" s="907"/>
      <c r="S25" s="907"/>
      <c r="T25" s="907"/>
      <c r="U25" s="907"/>
      <c r="V25" s="907"/>
      <c r="W25" s="907"/>
      <c r="X25" s="907"/>
      <c r="Y25" s="907"/>
      <c r="Z25" s="907"/>
      <c r="AA25" s="31"/>
    </row>
    <row r="26" spans="1:27" s="2" customFormat="1" ht="22.5" customHeight="1">
      <c r="A26" s="27"/>
      <c r="B26" s="28"/>
      <c r="C26" s="27"/>
      <c r="D26" s="27"/>
      <c r="E26" s="157" t="s">
        <v>272</v>
      </c>
      <c r="F26" s="27"/>
      <c r="G26" s="27"/>
      <c r="H26" s="27"/>
      <c r="I26" s="27"/>
      <c r="J26" s="27"/>
      <c r="K26" s="27"/>
      <c r="L26" s="27"/>
      <c r="M26" s="27"/>
      <c r="N26" s="27"/>
      <c r="O26" s="27"/>
      <c r="P26" s="27"/>
      <c r="Q26" s="27"/>
      <c r="R26" s="27"/>
      <c r="S26" s="27"/>
      <c r="T26" s="27"/>
      <c r="U26" s="27"/>
      <c r="V26" s="27"/>
      <c r="W26" s="27"/>
      <c r="X26" s="27"/>
      <c r="Y26" s="27"/>
      <c r="Z26" s="27"/>
      <c r="AA26" s="31"/>
    </row>
    <row r="27" spans="1:27" s="1" customFormat="1" ht="10.5" customHeight="1">
      <c r="A27" s="25"/>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6"/>
    </row>
    <row r="28" spans="1:27" s="1" customFormat="1" ht="10.5" customHeight="1">
      <c r="A28" s="25"/>
      <c r="B28" s="24"/>
      <c r="C28" s="25"/>
      <c r="D28" s="25"/>
      <c r="E28" s="25"/>
      <c r="F28" s="25"/>
      <c r="G28" s="25"/>
      <c r="H28" s="25"/>
      <c r="I28" s="25"/>
      <c r="J28" s="25"/>
      <c r="K28" s="25"/>
      <c r="L28" s="25"/>
      <c r="M28" s="25"/>
      <c r="N28" s="25"/>
      <c r="O28" s="25"/>
      <c r="P28" s="25"/>
      <c r="Q28" s="25"/>
      <c r="R28" s="25"/>
      <c r="S28" s="25"/>
      <c r="T28" s="25"/>
      <c r="U28" s="25"/>
      <c r="V28" s="25"/>
      <c r="W28" s="25"/>
      <c r="X28" s="25"/>
      <c r="Y28" s="25"/>
      <c r="Z28" s="25"/>
      <c r="AA28" s="26"/>
    </row>
    <row r="29" spans="1:27" s="2" customFormat="1" ht="22.5" customHeight="1">
      <c r="A29" s="27"/>
      <c r="B29" s="28" t="s">
        <v>277</v>
      </c>
      <c r="C29" s="27"/>
      <c r="D29" s="27"/>
      <c r="E29" s="39"/>
      <c r="F29" s="39"/>
      <c r="G29" s="39"/>
      <c r="H29" s="39"/>
      <c r="I29" s="39"/>
      <c r="J29" s="39"/>
      <c r="K29" s="39"/>
      <c r="L29" s="39"/>
      <c r="M29" s="39"/>
      <c r="N29" s="39"/>
      <c r="O29" s="39"/>
      <c r="P29" s="39"/>
      <c r="Q29" s="39"/>
      <c r="R29" s="39"/>
      <c r="S29" s="39"/>
      <c r="T29" s="39"/>
      <c r="U29" s="39"/>
      <c r="V29" s="39"/>
      <c r="W29" s="39"/>
      <c r="X29" s="39"/>
      <c r="Y29" s="39"/>
      <c r="Z29" s="39"/>
      <c r="AA29" s="31"/>
    </row>
    <row r="30" spans="1:27" s="2" customFormat="1" ht="22.5" customHeight="1">
      <c r="A30" s="27"/>
      <c r="B30" s="28"/>
      <c r="C30" s="27"/>
      <c r="D30" s="27" t="s">
        <v>278</v>
      </c>
      <c r="E30" s="39"/>
      <c r="F30" s="39"/>
      <c r="G30" s="39"/>
      <c r="H30" s="39"/>
      <c r="I30" s="39"/>
      <c r="J30" s="39"/>
      <c r="K30" s="39"/>
      <c r="L30" s="39"/>
      <c r="M30" s="39"/>
      <c r="N30" s="39"/>
      <c r="O30" s="39"/>
      <c r="P30" s="39"/>
      <c r="Q30" s="39"/>
      <c r="R30" s="39"/>
      <c r="S30" s="39"/>
      <c r="T30" s="39"/>
      <c r="U30" s="39"/>
      <c r="V30" s="39"/>
      <c r="W30" s="39"/>
      <c r="X30" s="39"/>
      <c r="Y30" s="39"/>
      <c r="Z30" s="39"/>
      <c r="AA30" s="31"/>
    </row>
    <row r="31" spans="1:27" s="1" customFormat="1" ht="10.5" customHeight="1">
      <c r="A31" s="25"/>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26"/>
    </row>
    <row r="32" spans="1:27" s="2" customFormat="1" ht="22.5" customHeight="1">
      <c r="A32" s="27"/>
      <c r="B32" s="28"/>
      <c r="C32" s="27"/>
      <c r="D32" s="27"/>
      <c r="E32" s="210"/>
      <c r="F32" s="39" t="s">
        <v>279</v>
      </c>
      <c r="G32" s="27"/>
      <c r="H32" s="27"/>
      <c r="I32" s="27"/>
      <c r="J32" s="27"/>
      <c r="K32" s="900"/>
      <c r="L32" s="900"/>
      <c r="M32" s="900"/>
      <c r="N32" s="900"/>
      <c r="O32" s="900"/>
      <c r="P32" s="900"/>
      <c r="Q32" s="900"/>
      <c r="R32" s="900"/>
      <c r="S32" s="900"/>
      <c r="T32" s="27" t="s">
        <v>154</v>
      </c>
      <c r="U32" s="27"/>
      <c r="V32" s="210"/>
      <c r="W32" s="27" t="s">
        <v>268</v>
      </c>
      <c r="X32" s="27"/>
      <c r="Y32" s="27"/>
      <c r="Z32" s="27"/>
      <c r="AA32" s="31"/>
    </row>
    <row r="33" spans="1:27" s="2" customFormat="1" ht="22.5" customHeight="1">
      <c r="A33" s="27"/>
      <c r="B33" s="28"/>
      <c r="C33" s="27"/>
      <c r="D33" s="27"/>
      <c r="E33" s="27"/>
      <c r="F33" s="27" t="s">
        <v>281</v>
      </c>
      <c r="G33" s="27"/>
      <c r="H33" s="27"/>
      <c r="I33" s="27"/>
      <c r="J33" s="27"/>
      <c r="K33" s="900"/>
      <c r="L33" s="900"/>
      <c r="M33" s="900"/>
      <c r="N33" s="900"/>
      <c r="O33" s="900"/>
      <c r="P33" s="900"/>
      <c r="Q33" s="900"/>
      <c r="R33" s="900"/>
      <c r="S33" s="900"/>
      <c r="T33" s="27" t="s">
        <v>154</v>
      </c>
      <c r="U33" s="27"/>
      <c r="V33" s="27"/>
      <c r="W33" s="27"/>
      <c r="X33" s="27"/>
      <c r="Y33" s="27"/>
      <c r="Z33" s="27"/>
      <c r="AA33" s="31"/>
    </row>
    <row r="34" spans="1:27" s="1" customFormat="1" ht="10.5" customHeight="1">
      <c r="A34" s="25"/>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6"/>
    </row>
    <row r="35" spans="1:27" s="2" customFormat="1" ht="22.5" customHeight="1">
      <c r="A35" s="27"/>
      <c r="B35" s="28" t="s">
        <v>282</v>
      </c>
      <c r="C35" s="27"/>
      <c r="D35" s="27"/>
      <c r="E35" s="27"/>
      <c r="F35" s="27"/>
      <c r="G35" s="27"/>
      <c r="H35" s="27"/>
      <c r="I35" s="27"/>
      <c r="J35" s="27"/>
      <c r="K35" s="27"/>
      <c r="L35" s="27"/>
      <c r="M35" s="27"/>
      <c r="N35" s="27"/>
      <c r="O35" s="27"/>
      <c r="P35" s="27"/>
      <c r="Q35" s="27"/>
      <c r="R35" s="27"/>
      <c r="S35" s="27"/>
      <c r="T35" s="27"/>
      <c r="U35" s="27"/>
      <c r="V35" s="27"/>
      <c r="W35" s="27"/>
      <c r="X35" s="27"/>
      <c r="Y35" s="27"/>
      <c r="Z35" s="27"/>
      <c r="AA35" s="31"/>
    </row>
    <row r="36" spans="1:27" s="1" customFormat="1" ht="10.5" customHeight="1">
      <c r="A36" s="25"/>
      <c r="B36" s="24"/>
      <c r="C36" s="25"/>
      <c r="D36" s="25"/>
      <c r="E36" s="25"/>
      <c r="F36" s="25"/>
      <c r="G36" s="25"/>
      <c r="H36" s="25"/>
      <c r="I36" s="25"/>
      <c r="J36" s="25"/>
      <c r="K36" s="25"/>
      <c r="L36" s="25"/>
      <c r="M36" s="25"/>
      <c r="N36" s="25"/>
      <c r="O36" s="25"/>
      <c r="P36" s="25"/>
      <c r="Q36" s="25"/>
      <c r="R36" s="25"/>
      <c r="S36" s="25"/>
      <c r="T36" s="25"/>
      <c r="U36" s="25"/>
      <c r="V36" s="25"/>
      <c r="W36" s="25"/>
      <c r="X36" s="25"/>
      <c r="Y36" s="25"/>
      <c r="Z36" s="25"/>
      <c r="AA36" s="26"/>
    </row>
    <row r="37" spans="1:27" s="2" customFormat="1" ht="22.5" customHeight="1">
      <c r="A37" s="27"/>
      <c r="B37" s="28"/>
      <c r="C37" s="27"/>
      <c r="D37" s="27"/>
      <c r="E37" s="210"/>
      <c r="F37" s="39" t="s">
        <v>283</v>
      </c>
      <c r="G37" s="27"/>
      <c r="H37" s="27"/>
      <c r="I37" s="27"/>
      <c r="J37" s="27"/>
      <c r="K37" s="900"/>
      <c r="L37" s="900"/>
      <c r="M37" s="900"/>
      <c r="N37" s="900"/>
      <c r="O37" s="900"/>
      <c r="P37" s="900"/>
      <c r="Q37" s="900"/>
      <c r="R37" s="900"/>
      <c r="S37" s="900"/>
      <c r="T37" s="27" t="s">
        <v>154</v>
      </c>
      <c r="U37" s="27"/>
      <c r="V37" s="210"/>
      <c r="W37" s="27" t="s">
        <v>268</v>
      </c>
      <c r="X37" s="27"/>
      <c r="Y37" s="27"/>
      <c r="Z37" s="27"/>
      <c r="AA37" s="31"/>
    </row>
    <row r="38" spans="1:27" s="1" customFormat="1" ht="10.5" customHeight="1">
      <c r="A38" s="25"/>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26"/>
    </row>
    <row r="39" spans="1:27" s="2" customFormat="1" ht="22.5" customHeight="1">
      <c r="A39" s="27"/>
      <c r="B39" s="28" t="s">
        <v>284</v>
      </c>
      <c r="C39" s="27"/>
      <c r="D39" s="27"/>
      <c r="E39" s="27"/>
      <c r="F39" s="27"/>
      <c r="G39" s="27"/>
      <c r="H39" s="27"/>
      <c r="I39" s="27"/>
      <c r="J39" s="27"/>
      <c r="K39" s="27"/>
      <c r="L39" s="27"/>
      <c r="M39" s="27"/>
      <c r="N39" s="27"/>
      <c r="O39" s="27"/>
      <c r="P39" s="27"/>
      <c r="Q39" s="27"/>
      <c r="R39" s="27"/>
      <c r="S39" s="27"/>
      <c r="T39" s="27"/>
      <c r="U39" s="27"/>
      <c r="V39" s="27"/>
      <c r="W39" s="27"/>
      <c r="X39" s="27"/>
      <c r="Y39" s="27"/>
      <c r="Z39" s="27"/>
      <c r="AA39" s="31"/>
    </row>
    <row r="40" spans="1:27" s="1" customFormat="1" ht="10.5" customHeight="1">
      <c r="A40" s="25"/>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6"/>
    </row>
    <row r="41" spans="1:27" s="2" customFormat="1" ht="22.5" customHeight="1">
      <c r="A41" s="27"/>
      <c r="B41" s="28"/>
      <c r="C41" s="27"/>
      <c r="D41" s="27"/>
      <c r="E41" s="901"/>
      <c r="F41" s="901"/>
      <c r="G41" s="901"/>
      <c r="H41" s="901"/>
      <c r="I41" s="901"/>
      <c r="J41" s="901"/>
      <c r="K41" s="901"/>
      <c r="L41" s="901"/>
      <c r="M41" s="901"/>
      <c r="N41" s="901"/>
      <c r="O41" s="901"/>
      <c r="P41" s="901"/>
      <c r="Q41" s="901"/>
      <c r="R41" s="901"/>
      <c r="S41" s="901"/>
      <c r="T41" s="901"/>
      <c r="U41" s="901"/>
      <c r="V41" s="901"/>
      <c r="W41" s="901"/>
      <c r="X41" s="901"/>
      <c r="Y41" s="901"/>
      <c r="Z41" s="901"/>
      <c r="AA41" s="31"/>
    </row>
    <row r="42" spans="1:27" s="1" customFormat="1" ht="10.5" customHeight="1">
      <c r="A42" s="25"/>
      <c r="B42" s="35"/>
      <c r="C42" s="36"/>
      <c r="D42" s="36"/>
      <c r="E42" s="36"/>
      <c r="F42" s="36"/>
      <c r="G42" s="36"/>
      <c r="H42" s="36"/>
      <c r="I42" s="36"/>
      <c r="J42" s="36"/>
      <c r="K42" s="36"/>
      <c r="L42" s="36"/>
      <c r="M42" s="36"/>
      <c r="N42" s="36"/>
      <c r="O42" s="36"/>
      <c r="P42" s="36"/>
      <c r="Q42" s="36"/>
      <c r="R42" s="36"/>
      <c r="S42" s="36"/>
      <c r="T42" s="36"/>
      <c r="U42" s="36"/>
      <c r="V42" s="36"/>
      <c r="W42" s="36"/>
      <c r="X42" s="36"/>
      <c r="Y42" s="36"/>
      <c r="Z42" s="36"/>
      <c r="AA42" s="37"/>
    </row>
  </sheetData>
  <sheetProtection formatCells="0" selectLockedCells="1"/>
  <mergeCells count="10">
    <mergeCell ref="B6:Z6"/>
    <mergeCell ref="H8:O8"/>
    <mergeCell ref="R8:Y8"/>
    <mergeCell ref="K33:S33"/>
    <mergeCell ref="K37:S37"/>
    <mergeCell ref="E41:Z41"/>
    <mergeCell ref="H10:Z10"/>
    <mergeCell ref="H12:T12"/>
    <mergeCell ref="H25:Z25"/>
    <mergeCell ref="K32:S32"/>
  </mergeCells>
  <phoneticPr fontId="1"/>
  <printOptions horizontalCentered="1" verticalCentered="1"/>
  <pageMargins left="0.39370078740157483" right="0.39370078740157483" top="0.15748031496062992" bottom="0.15748031496062992" header="0.31496062992125984" footer="0.31496062992125984"/>
  <pageSetup paperSize="9" orientation="portrait" r:id="rId1"/>
  <headerFooter>
    <oddHeader>&amp;L&amp;"ＭＳ ゴシック,標準"&amp;7　　各団体が保健(給食)関係で使用している調査表（学校生活管理指導表等の写し）で代用可能です。　※以下の条件に合わせてください。
　　・個人ごとに原因食物、処方薬（エピペン）の有無、アナフィラキシー既往の有無がわかるものでお願いします。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4</xdr:col>
                    <xdr:colOff>28575</xdr:colOff>
                    <xdr:row>36</xdr:row>
                    <xdr:rowOff>19050</xdr:rowOff>
                  </from>
                  <to>
                    <xdr:col>5</xdr:col>
                    <xdr:colOff>0</xdr:colOff>
                    <xdr:row>37</xdr:row>
                    <xdr:rowOff>19050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4</xdr:col>
                    <xdr:colOff>28575</xdr:colOff>
                    <xdr:row>31</xdr:row>
                    <xdr:rowOff>19050</xdr:rowOff>
                  </from>
                  <to>
                    <xdr:col>5</xdr:col>
                    <xdr:colOff>0</xdr:colOff>
                    <xdr:row>32</xdr:row>
                    <xdr:rowOff>19050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4</xdr:col>
                    <xdr:colOff>28575</xdr:colOff>
                    <xdr:row>18</xdr:row>
                    <xdr:rowOff>19050</xdr:rowOff>
                  </from>
                  <to>
                    <xdr:col>5</xdr:col>
                    <xdr:colOff>0</xdr:colOff>
                    <xdr:row>19</xdr:row>
                    <xdr:rowOff>19050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17</xdr:col>
                    <xdr:colOff>28575</xdr:colOff>
                    <xdr:row>18</xdr:row>
                    <xdr:rowOff>19050</xdr:rowOff>
                  </from>
                  <to>
                    <xdr:col>18</xdr:col>
                    <xdr:colOff>0</xdr:colOff>
                    <xdr:row>19</xdr:row>
                    <xdr:rowOff>19050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21</xdr:col>
                    <xdr:colOff>28575</xdr:colOff>
                    <xdr:row>31</xdr:row>
                    <xdr:rowOff>19050</xdr:rowOff>
                  </from>
                  <to>
                    <xdr:col>22</xdr:col>
                    <xdr:colOff>0</xdr:colOff>
                    <xdr:row>32</xdr:row>
                    <xdr:rowOff>19050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21</xdr:col>
                    <xdr:colOff>28575</xdr:colOff>
                    <xdr:row>36</xdr:row>
                    <xdr:rowOff>19050</xdr:rowOff>
                  </from>
                  <to>
                    <xdr:col>22</xdr:col>
                    <xdr:colOff>0</xdr:colOff>
                    <xdr:row>37</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2A5C-6E67-4229-8D07-090E3914E9A0}">
  <sheetPr>
    <tabColor theme="4" tint="0.59999389629810485"/>
  </sheetPr>
  <dimension ref="A1:AE55"/>
  <sheetViews>
    <sheetView view="pageBreakPreview" topLeftCell="A4" zoomScaleNormal="100" zoomScaleSheetLayoutView="100" workbookViewId="0">
      <selection activeCell="A9" sqref="A9:AR40"/>
    </sheetView>
  </sheetViews>
  <sheetFormatPr defaultColWidth="8.75" defaultRowHeight="13.5"/>
  <cols>
    <col min="1" max="33" width="2.875" style="102" customWidth="1"/>
    <col min="34" max="16384" width="8.75" style="102"/>
  </cols>
  <sheetData>
    <row r="1" spans="1:31">
      <c r="A1" s="112" t="s">
        <v>301</v>
      </c>
    </row>
    <row r="2" spans="1:31">
      <c r="A2" s="112" t="s">
        <v>735</v>
      </c>
    </row>
    <row r="3" spans="1:31" ht="23.25">
      <c r="A3" s="957" t="s">
        <v>43</v>
      </c>
      <c r="B3" s="957"/>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row>
    <row r="4" spans="1:31" ht="21.75" customHeight="1">
      <c r="X4" s="1004"/>
      <c r="Y4" s="1004"/>
      <c r="Z4" s="1004"/>
      <c r="AA4" s="191" t="s">
        <v>427</v>
      </c>
      <c r="AB4" s="191"/>
      <c r="AC4" s="191" t="s">
        <v>435</v>
      </c>
      <c r="AD4" s="191"/>
      <c r="AE4" s="190" t="s">
        <v>429</v>
      </c>
    </row>
    <row r="5" spans="1:31" ht="20.25" customHeight="1">
      <c r="A5" s="113" t="s">
        <v>144</v>
      </c>
      <c r="B5" s="113"/>
      <c r="C5" s="113"/>
      <c r="D5" s="113"/>
      <c r="E5" s="113"/>
      <c r="F5" s="113"/>
    </row>
    <row r="6" spans="1:31" ht="20.25" customHeight="1">
      <c r="A6" s="114" t="s">
        <v>145</v>
      </c>
      <c r="B6" s="114"/>
      <c r="C6" s="114"/>
      <c r="D6" s="114"/>
      <c r="E6" s="114"/>
      <c r="F6" s="114"/>
    </row>
    <row r="7" spans="1:31" ht="27.75" customHeight="1">
      <c r="A7" s="975" t="s">
        <v>335</v>
      </c>
      <c r="B7" s="975"/>
      <c r="C7" s="975"/>
      <c r="D7" s="975"/>
      <c r="E7" s="975"/>
      <c r="F7" s="975"/>
      <c r="G7" s="989" t="str">
        <f>IF(【別紙2】活動詳細!I14=0," ",【別紙2】活動詳細!I14)</f>
        <v xml:space="preserve"> </v>
      </c>
      <c r="H7" s="990"/>
      <c r="I7" s="990"/>
      <c r="J7" s="990"/>
      <c r="K7" s="990"/>
      <c r="L7" s="990"/>
      <c r="M7" s="990"/>
      <c r="N7" s="990"/>
      <c r="O7" s="990"/>
      <c r="P7" s="990"/>
      <c r="Q7" s="115"/>
      <c r="R7" s="960"/>
      <c r="S7" s="960"/>
      <c r="T7" s="960"/>
      <c r="U7" s="960"/>
      <c r="V7" s="960"/>
      <c r="W7" s="1003" t="s">
        <v>52</v>
      </c>
      <c r="X7" s="1003"/>
      <c r="Y7" s="960"/>
      <c r="Z7" s="960"/>
      <c r="AA7" s="960"/>
      <c r="AB7" s="960"/>
      <c r="AC7" s="960"/>
      <c r="AD7" s="958" t="s">
        <v>337</v>
      </c>
      <c r="AE7" s="959"/>
    </row>
    <row r="8" spans="1:31" ht="27.75" customHeight="1">
      <c r="A8" s="975" t="s">
        <v>44</v>
      </c>
      <c r="B8" s="975"/>
      <c r="C8" s="975"/>
      <c r="D8" s="975"/>
      <c r="E8" s="975"/>
      <c r="F8" s="975"/>
      <c r="G8" s="963" t="s">
        <v>50</v>
      </c>
      <c r="H8" s="964"/>
      <c r="I8" s="964"/>
      <c r="J8" s="964"/>
      <c r="K8" s="964"/>
      <c r="L8" s="964"/>
      <c r="M8" s="994"/>
      <c r="N8" s="994"/>
      <c r="O8" s="994"/>
      <c r="P8" s="916" t="s">
        <v>49</v>
      </c>
      <c r="Q8" s="975"/>
      <c r="R8" s="975" t="s">
        <v>51</v>
      </c>
      <c r="S8" s="975"/>
      <c r="T8" s="975"/>
      <c r="U8" s="975"/>
      <c r="V8" s="975"/>
      <c r="W8" s="975"/>
      <c r="X8" s="914"/>
      <c r="Y8" s="965"/>
      <c r="Z8" s="966"/>
      <c r="AA8" s="967"/>
      <c r="AB8" s="961" t="s">
        <v>49</v>
      </c>
      <c r="AC8" s="962"/>
      <c r="AD8" s="962"/>
      <c r="AE8" s="962"/>
    </row>
    <row r="9" spans="1:31" ht="20.100000000000001" customHeight="1">
      <c r="A9" s="975" t="s">
        <v>45</v>
      </c>
      <c r="B9" s="975"/>
      <c r="C9" s="975"/>
      <c r="D9" s="975"/>
      <c r="E9" s="975"/>
      <c r="F9" s="975"/>
      <c r="G9" s="986" t="s">
        <v>309</v>
      </c>
      <c r="H9" s="987"/>
      <c r="I9" s="988"/>
      <c r="J9" s="1001"/>
      <c r="K9" s="1002"/>
      <c r="L9" s="1002"/>
      <c r="M9" s="1002"/>
      <c r="N9" s="1002"/>
      <c r="O9" s="1002"/>
      <c r="P9" s="1002"/>
      <c r="Q9" s="1002"/>
      <c r="R9" s="1002"/>
      <c r="S9" s="1002"/>
      <c r="T9" s="116" t="s">
        <v>127</v>
      </c>
      <c r="U9" s="1002"/>
      <c r="V9" s="1002"/>
      <c r="W9" s="1002"/>
      <c r="X9" s="1002"/>
      <c r="Y9" s="1002"/>
      <c r="Z9" s="1002"/>
      <c r="AA9" s="1002"/>
      <c r="AB9" s="1002"/>
      <c r="AC9" s="1002"/>
      <c r="AD9" s="1002"/>
      <c r="AE9" s="117" t="s">
        <v>154</v>
      </c>
    </row>
    <row r="10" spans="1:31" ht="20.100000000000001" customHeight="1">
      <c r="A10" s="975"/>
      <c r="B10" s="975"/>
      <c r="C10" s="975"/>
      <c r="D10" s="975"/>
      <c r="E10" s="975"/>
      <c r="F10" s="975"/>
      <c r="G10" s="976" t="s">
        <v>321</v>
      </c>
      <c r="H10" s="977"/>
      <c r="I10" s="978"/>
      <c r="J10" s="1007" t="s">
        <v>328</v>
      </c>
      <c r="K10" s="1008"/>
      <c r="L10" s="1008"/>
      <c r="M10" s="1008"/>
      <c r="N10" s="1008"/>
      <c r="O10" s="1008"/>
      <c r="P10" s="1008"/>
      <c r="Q10" s="1008"/>
      <c r="R10" s="1008"/>
      <c r="S10" s="1008"/>
      <c r="T10" s="1008"/>
      <c r="U10" s="1008"/>
      <c r="V10" s="1008"/>
      <c r="W10" s="1008"/>
      <c r="X10" s="1008"/>
      <c r="Y10" s="1008"/>
      <c r="Z10" s="1008"/>
      <c r="AA10" s="1008"/>
      <c r="AB10" s="1008"/>
      <c r="AC10" s="1008"/>
      <c r="AD10" s="1008"/>
      <c r="AE10" s="1009"/>
    </row>
    <row r="11" spans="1:31" ht="20.100000000000001" customHeight="1">
      <c r="A11" s="975"/>
      <c r="B11" s="975"/>
      <c r="C11" s="975"/>
      <c r="D11" s="975"/>
      <c r="E11" s="975"/>
      <c r="F11" s="975"/>
      <c r="G11" s="991"/>
      <c r="H11" s="992"/>
      <c r="I11" s="993"/>
      <c r="J11" s="937"/>
      <c r="K11" s="995"/>
      <c r="L11" s="995"/>
      <c r="M11" s="995"/>
      <c r="N11" s="995"/>
      <c r="O11" s="995"/>
      <c r="P11" s="995"/>
      <c r="Q11" s="995"/>
      <c r="R11" s="995"/>
      <c r="S11" s="995"/>
      <c r="T11" s="995"/>
      <c r="U11" s="995"/>
      <c r="V11" s="995"/>
      <c r="W11" s="995"/>
      <c r="X11" s="995"/>
      <c r="Y11" s="995"/>
      <c r="Z11" s="995"/>
      <c r="AA11" s="995"/>
      <c r="AB11" s="995"/>
      <c r="AC11" s="995"/>
      <c r="AD11" s="995"/>
      <c r="AE11" s="939"/>
    </row>
    <row r="12" spans="1:31" ht="20.100000000000001" customHeight="1">
      <c r="A12" s="975"/>
      <c r="B12" s="975"/>
      <c r="C12" s="975"/>
      <c r="D12" s="975"/>
      <c r="E12" s="975"/>
      <c r="F12" s="975"/>
      <c r="G12" s="991"/>
      <c r="H12" s="992"/>
      <c r="I12" s="993"/>
      <c r="J12" s="937"/>
      <c r="K12" s="995"/>
      <c r="L12" s="995"/>
      <c r="M12" s="995"/>
      <c r="N12" s="995"/>
      <c r="O12" s="995"/>
      <c r="P12" s="995"/>
      <c r="Q12" s="995"/>
      <c r="R12" s="995"/>
      <c r="S12" s="995"/>
      <c r="T12" s="995"/>
      <c r="U12" s="995"/>
      <c r="V12" s="995"/>
      <c r="W12" s="995"/>
      <c r="X12" s="995"/>
      <c r="Y12" s="995"/>
      <c r="Z12" s="995"/>
      <c r="AA12" s="995"/>
      <c r="AB12" s="995"/>
      <c r="AC12" s="995"/>
      <c r="AD12" s="995"/>
      <c r="AE12" s="939"/>
    </row>
    <row r="13" spans="1:31" ht="20.100000000000001" customHeight="1">
      <c r="A13" s="975"/>
      <c r="B13" s="975"/>
      <c r="C13" s="975"/>
      <c r="D13" s="975"/>
      <c r="E13" s="975"/>
      <c r="F13" s="975"/>
      <c r="G13" s="991"/>
      <c r="H13" s="992"/>
      <c r="I13" s="993"/>
      <c r="J13" s="937"/>
      <c r="K13" s="995"/>
      <c r="L13" s="995"/>
      <c r="M13" s="995"/>
      <c r="N13" s="995"/>
      <c r="O13" s="995"/>
      <c r="P13" s="995"/>
      <c r="Q13" s="995"/>
      <c r="R13" s="995"/>
      <c r="S13" s="995"/>
      <c r="T13" s="995"/>
      <c r="U13" s="995"/>
      <c r="V13" s="995"/>
      <c r="W13" s="995"/>
      <c r="X13" s="995"/>
      <c r="Y13" s="995"/>
      <c r="Z13" s="995"/>
      <c r="AA13" s="995"/>
      <c r="AB13" s="995"/>
      <c r="AC13" s="995"/>
      <c r="AD13" s="995"/>
      <c r="AE13" s="939"/>
    </row>
    <row r="14" spans="1:31" ht="20.100000000000001" customHeight="1">
      <c r="A14" s="975"/>
      <c r="B14" s="975"/>
      <c r="C14" s="975"/>
      <c r="D14" s="975"/>
      <c r="E14" s="975"/>
      <c r="F14" s="975"/>
      <c r="G14" s="979"/>
      <c r="H14" s="980"/>
      <c r="I14" s="981"/>
      <c r="J14" s="940"/>
      <c r="K14" s="941"/>
      <c r="L14" s="941"/>
      <c r="M14" s="941"/>
      <c r="N14" s="941"/>
      <c r="O14" s="941"/>
      <c r="P14" s="941"/>
      <c r="Q14" s="941"/>
      <c r="R14" s="941"/>
      <c r="S14" s="941"/>
      <c r="T14" s="941"/>
      <c r="U14" s="941"/>
      <c r="V14" s="941"/>
      <c r="W14" s="941"/>
      <c r="X14" s="941"/>
      <c r="Y14" s="941"/>
      <c r="Z14" s="941"/>
      <c r="AA14" s="941"/>
      <c r="AB14" s="941"/>
      <c r="AC14" s="941"/>
      <c r="AD14" s="941"/>
      <c r="AE14" s="942"/>
    </row>
    <row r="15" spans="1:31" ht="20.100000000000001" customHeight="1">
      <c r="A15" s="975"/>
      <c r="B15" s="975"/>
      <c r="C15" s="975"/>
      <c r="D15" s="975"/>
      <c r="E15" s="975"/>
      <c r="F15" s="975"/>
      <c r="G15" s="976" t="s">
        <v>322</v>
      </c>
      <c r="H15" s="977"/>
      <c r="I15" s="978"/>
      <c r="J15" s="208"/>
      <c r="K15" s="112" t="s">
        <v>343</v>
      </c>
      <c r="L15" s="118"/>
      <c r="M15" s="118"/>
      <c r="N15" s="118"/>
      <c r="O15" s="118"/>
      <c r="P15" s="118"/>
      <c r="Q15" s="112" t="s">
        <v>338</v>
      </c>
      <c r="R15" s="996"/>
      <c r="S15" s="996"/>
      <c r="T15" s="996"/>
      <c r="U15" s="996"/>
      <c r="V15" s="996"/>
      <c r="W15" s="996"/>
      <c r="X15" s="996"/>
      <c r="Y15" s="996"/>
      <c r="Z15" s="996"/>
      <c r="AA15" s="996"/>
      <c r="AB15" s="996"/>
      <c r="AC15" s="996"/>
      <c r="AD15" s="996"/>
      <c r="AE15" s="997"/>
    </row>
    <row r="16" spans="1:31" ht="20.100000000000001" customHeight="1">
      <c r="A16" s="975"/>
      <c r="B16" s="975"/>
      <c r="C16" s="975"/>
      <c r="D16" s="975"/>
      <c r="E16" s="975"/>
      <c r="F16" s="975"/>
      <c r="G16" s="979"/>
      <c r="H16" s="980"/>
      <c r="I16" s="981"/>
      <c r="J16" s="209"/>
      <c r="K16" s="120" t="s">
        <v>331</v>
      </c>
      <c r="L16" s="119"/>
      <c r="M16" s="119"/>
      <c r="N16" s="119"/>
      <c r="O16" s="119"/>
      <c r="P16" s="119"/>
      <c r="Q16" s="119"/>
      <c r="R16" s="119"/>
      <c r="S16" s="119"/>
      <c r="T16" s="119"/>
      <c r="U16" s="119"/>
      <c r="V16" s="119"/>
      <c r="W16" s="119"/>
      <c r="X16" s="119"/>
      <c r="Y16" s="119"/>
      <c r="Z16" s="119"/>
      <c r="AA16" s="119"/>
      <c r="AB16" s="119"/>
      <c r="AC16" s="119"/>
      <c r="AD16" s="119"/>
      <c r="AE16" s="121"/>
    </row>
    <row r="17" spans="1:31" ht="27.75" customHeight="1">
      <c r="A17" s="975"/>
      <c r="B17" s="975"/>
      <c r="C17" s="975"/>
      <c r="D17" s="975"/>
      <c r="E17" s="975"/>
      <c r="F17" s="975"/>
      <c r="G17" s="934" t="s">
        <v>329</v>
      </c>
      <c r="H17" s="935"/>
      <c r="I17" s="935"/>
      <c r="J17" s="935"/>
      <c r="K17" s="935"/>
      <c r="L17" s="935"/>
      <c r="M17" s="1005" t="str">
        <f>IF(【別紙2】活動詳細!P14=0," ",【別紙2】活動詳細!P14)</f>
        <v>:</v>
      </c>
      <c r="N17" s="1005"/>
      <c r="O17" s="1005"/>
      <c r="P17" s="1005"/>
      <c r="Q17" s="951" t="s">
        <v>326</v>
      </c>
      <c r="R17" s="952"/>
      <c r="S17" s="934" t="s">
        <v>330</v>
      </c>
      <c r="T17" s="935"/>
      <c r="U17" s="935"/>
      <c r="V17" s="935"/>
      <c r="W17" s="935"/>
      <c r="X17" s="935"/>
      <c r="Y17" s="1006" t="str">
        <f>IF(【別紙2】活動詳細!T14=0," ",【別紙2】活動詳細!T14)</f>
        <v>:</v>
      </c>
      <c r="Z17" s="1006"/>
      <c r="AA17" s="1006"/>
      <c r="AB17" s="1006"/>
      <c r="AC17" s="1006"/>
      <c r="AD17" s="984" t="s">
        <v>326</v>
      </c>
      <c r="AE17" s="985"/>
    </row>
    <row r="18" spans="1:31" ht="27.75" customHeight="1">
      <c r="A18" s="914" t="s">
        <v>333</v>
      </c>
      <c r="B18" s="915"/>
      <c r="C18" s="915"/>
      <c r="D18" s="915"/>
      <c r="E18" s="915"/>
      <c r="F18" s="916"/>
      <c r="G18" s="920" t="s">
        <v>353</v>
      </c>
      <c r="H18" s="921"/>
      <c r="I18" s="921"/>
      <c r="J18" s="921"/>
      <c r="K18" s="921"/>
      <c r="L18" s="1010" t="str">
        <f>IF(【別紙2】活動詳細!AQ15=FALSE," ","有")</f>
        <v xml:space="preserve"> </v>
      </c>
      <c r="M18" s="1011"/>
      <c r="N18" s="920" t="s">
        <v>334</v>
      </c>
      <c r="O18" s="921"/>
      <c r="P18" s="921"/>
      <c r="Q18" s="1005" t="str">
        <f>IF(【別紙2】活動詳細!M15=0," ",【別紙2】活動詳細!M15)</f>
        <v>:</v>
      </c>
      <c r="R18" s="1005"/>
      <c r="S18" s="1005"/>
      <c r="T18" s="1005"/>
      <c r="U18" s="910" t="s">
        <v>332</v>
      </c>
      <c r="V18" s="911"/>
      <c r="W18" s="953" t="s">
        <v>327</v>
      </c>
      <c r="X18" s="954"/>
      <c r="Y18" s="954"/>
      <c r="Z18" s="1018" t="str">
        <f>IF(【別紙2】活動詳細!X15=0," ",【別紙2】活動詳細!X15)</f>
        <v xml:space="preserve"> </v>
      </c>
      <c r="AA18" s="1018"/>
      <c r="AB18" s="1018"/>
      <c r="AC18" s="1018"/>
      <c r="AD18" s="1018"/>
      <c r="AE18" s="122" t="s">
        <v>53</v>
      </c>
    </row>
    <row r="19" spans="1:31" ht="15.95" customHeight="1">
      <c r="A19" s="924" t="s">
        <v>46</v>
      </c>
      <c r="B19" s="925"/>
      <c r="C19" s="925"/>
      <c r="D19" s="925"/>
      <c r="E19" s="925"/>
      <c r="F19" s="926"/>
      <c r="G19" s="931" t="s">
        <v>47</v>
      </c>
      <c r="H19" s="932"/>
      <c r="I19" s="932"/>
      <c r="J19" s="932"/>
      <c r="K19" s="932"/>
      <c r="L19" s="932"/>
      <c r="M19" s="932"/>
      <c r="N19" s="932"/>
      <c r="O19" s="932"/>
      <c r="P19" s="932"/>
      <c r="Q19" s="932"/>
      <c r="R19" s="932"/>
      <c r="S19" s="932"/>
      <c r="T19" s="932"/>
      <c r="U19" s="932"/>
      <c r="V19" s="932"/>
      <c r="W19" s="932"/>
      <c r="X19" s="932"/>
      <c r="Y19" s="932"/>
      <c r="Z19" s="932"/>
      <c r="AA19" s="932"/>
      <c r="AB19" s="932"/>
      <c r="AC19" s="932"/>
      <c r="AD19" s="932"/>
      <c r="AE19" s="933"/>
    </row>
    <row r="20" spans="1:31" ht="17.100000000000001" customHeight="1">
      <c r="A20" s="924"/>
      <c r="B20" s="925"/>
      <c r="C20" s="925"/>
      <c r="D20" s="925"/>
      <c r="E20" s="925"/>
      <c r="F20" s="926"/>
      <c r="G20" s="937"/>
      <c r="H20" s="938"/>
      <c r="I20" s="938"/>
      <c r="J20" s="938"/>
      <c r="K20" s="938"/>
      <c r="L20" s="938"/>
      <c r="M20" s="938"/>
      <c r="N20" s="938"/>
      <c r="O20" s="938"/>
      <c r="P20" s="938"/>
      <c r="Q20" s="938"/>
      <c r="R20" s="938"/>
      <c r="S20" s="938"/>
      <c r="T20" s="938"/>
      <c r="U20" s="938"/>
      <c r="V20" s="938"/>
      <c r="W20" s="938"/>
      <c r="X20" s="938"/>
      <c r="Y20" s="938"/>
      <c r="Z20" s="938"/>
      <c r="AA20" s="938"/>
      <c r="AB20" s="938"/>
      <c r="AC20" s="938"/>
      <c r="AD20" s="938"/>
      <c r="AE20" s="939"/>
    </row>
    <row r="21" spans="1:31" ht="17.100000000000001" customHeight="1">
      <c r="A21" s="924"/>
      <c r="B21" s="925"/>
      <c r="C21" s="925"/>
      <c r="D21" s="925"/>
      <c r="E21" s="925"/>
      <c r="F21" s="926"/>
      <c r="G21" s="937"/>
      <c r="H21" s="938"/>
      <c r="I21" s="938"/>
      <c r="J21" s="938"/>
      <c r="K21" s="938"/>
      <c r="L21" s="938"/>
      <c r="M21" s="938"/>
      <c r="N21" s="938"/>
      <c r="O21" s="938"/>
      <c r="P21" s="938"/>
      <c r="Q21" s="938"/>
      <c r="R21" s="938"/>
      <c r="S21" s="938"/>
      <c r="T21" s="938"/>
      <c r="U21" s="938"/>
      <c r="V21" s="938"/>
      <c r="W21" s="938"/>
      <c r="X21" s="938"/>
      <c r="Y21" s="938"/>
      <c r="Z21" s="938"/>
      <c r="AA21" s="938"/>
      <c r="AB21" s="938"/>
      <c r="AC21" s="938"/>
      <c r="AD21" s="938"/>
      <c r="AE21" s="939"/>
    </row>
    <row r="22" spans="1:31" ht="17.100000000000001" customHeight="1">
      <c r="A22" s="924"/>
      <c r="B22" s="925"/>
      <c r="C22" s="925"/>
      <c r="D22" s="925"/>
      <c r="E22" s="925"/>
      <c r="F22" s="926"/>
      <c r="G22" s="937"/>
      <c r="H22" s="938"/>
      <c r="I22" s="938"/>
      <c r="J22" s="938"/>
      <c r="K22" s="938"/>
      <c r="L22" s="938"/>
      <c r="M22" s="938"/>
      <c r="N22" s="938"/>
      <c r="O22" s="938"/>
      <c r="P22" s="938"/>
      <c r="Q22" s="938"/>
      <c r="R22" s="938"/>
      <c r="S22" s="938"/>
      <c r="T22" s="938"/>
      <c r="U22" s="938"/>
      <c r="V22" s="938"/>
      <c r="W22" s="938"/>
      <c r="X22" s="938"/>
      <c r="Y22" s="938"/>
      <c r="Z22" s="938"/>
      <c r="AA22" s="938"/>
      <c r="AB22" s="938"/>
      <c r="AC22" s="938"/>
      <c r="AD22" s="938"/>
      <c r="AE22" s="939"/>
    </row>
    <row r="23" spans="1:31" ht="17.100000000000001" customHeight="1">
      <c r="A23" s="924"/>
      <c r="B23" s="925"/>
      <c r="C23" s="925"/>
      <c r="D23" s="925"/>
      <c r="E23" s="925"/>
      <c r="F23" s="926"/>
      <c r="G23" s="937"/>
      <c r="H23" s="938"/>
      <c r="I23" s="938"/>
      <c r="J23" s="938"/>
      <c r="K23" s="938"/>
      <c r="L23" s="938"/>
      <c r="M23" s="938"/>
      <c r="N23" s="938"/>
      <c r="O23" s="938"/>
      <c r="P23" s="938"/>
      <c r="Q23" s="938"/>
      <c r="R23" s="938"/>
      <c r="S23" s="938"/>
      <c r="T23" s="938"/>
      <c r="U23" s="938"/>
      <c r="V23" s="938"/>
      <c r="W23" s="938"/>
      <c r="X23" s="938"/>
      <c r="Y23" s="938"/>
      <c r="Z23" s="938"/>
      <c r="AA23" s="938"/>
      <c r="AB23" s="938"/>
      <c r="AC23" s="938"/>
      <c r="AD23" s="938"/>
      <c r="AE23" s="939"/>
    </row>
    <row r="24" spans="1:31" ht="17.100000000000001" customHeight="1">
      <c r="A24" s="927"/>
      <c r="B24" s="928"/>
      <c r="C24" s="928"/>
      <c r="D24" s="928"/>
      <c r="E24" s="928"/>
      <c r="F24" s="929"/>
      <c r="G24" s="940"/>
      <c r="H24" s="941"/>
      <c r="I24" s="941"/>
      <c r="J24" s="941"/>
      <c r="K24" s="941"/>
      <c r="L24" s="941"/>
      <c r="M24" s="941"/>
      <c r="N24" s="941"/>
      <c r="O24" s="941"/>
      <c r="P24" s="941"/>
      <c r="Q24" s="941"/>
      <c r="R24" s="941"/>
      <c r="S24" s="941"/>
      <c r="T24" s="941"/>
      <c r="U24" s="941"/>
      <c r="V24" s="941"/>
      <c r="W24" s="941"/>
      <c r="X24" s="941"/>
      <c r="Y24" s="941"/>
      <c r="Z24" s="941"/>
      <c r="AA24" s="941"/>
      <c r="AB24" s="941"/>
      <c r="AC24" s="941"/>
      <c r="AD24" s="941"/>
      <c r="AE24" s="942"/>
    </row>
    <row r="25" spans="1:31" ht="9.75" customHeight="1">
      <c r="A25" s="271"/>
      <c r="B25" s="271"/>
      <c r="C25" s="271"/>
      <c r="D25" s="271"/>
      <c r="E25" s="271"/>
      <c r="F25" s="271"/>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row>
    <row r="26" spans="1:31" ht="24" customHeight="1">
      <c r="A26" s="912" t="s">
        <v>305</v>
      </c>
      <c r="B26" s="912"/>
      <c r="C26" s="912"/>
      <c r="D26" s="912"/>
      <c r="E26" s="912"/>
      <c r="F26" s="912"/>
      <c r="G26" s="913" t="str">
        <f>IF(【様式1】申請書!AD13=0," ",【様式1】申請書!AD13)</f>
        <v xml:space="preserve"> </v>
      </c>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row>
    <row r="27" spans="1:31" ht="9.75" customHeight="1">
      <c r="A27" s="270"/>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row>
    <row r="28" spans="1:31" ht="24" customHeight="1">
      <c r="A28" s="912" t="s">
        <v>306</v>
      </c>
      <c r="B28" s="912"/>
      <c r="C28" s="912"/>
      <c r="D28" s="912"/>
      <c r="E28" s="912"/>
      <c r="F28" s="912"/>
      <c r="G28" s="913" t="str">
        <f>IF(【様式1】申請書!AD14=0," ",【様式1】申請書!AD14)</f>
        <v xml:space="preserve"> </v>
      </c>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row>
    <row r="29" spans="1:31" ht="9.75" customHeight="1">
      <c r="A29" s="270" t="s">
        <v>48</v>
      </c>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row>
    <row r="30" spans="1:31" ht="24" customHeight="1">
      <c r="A30" s="912" t="s">
        <v>307</v>
      </c>
      <c r="B30" s="912"/>
      <c r="C30" s="912"/>
      <c r="D30" s="912"/>
      <c r="E30" s="912"/>
      <c r="F30" s="912"/>
      <c r="G30" s="913" t="str">
        <f>IF(【様式1】申請書!AF20=0," ",【様式1】申請書!AF20)</f>
        <v xml:space="preserve"> </v>
      </c>
      <c r="H30" s="913"/>
      <c r="I30" s="913"/>
      <c r="J30" s="913"/>
      <c r="K30" s="913"/>
      <c r="L30" s="913"/>
      <c r="M30" s="913"/>
      <c r="N30" s="913"/>
      <c r="O30" s="913"/>
      <c r="P30" s="913"/>
      <c r="Q30" s="913"/>
      <c r="R30" s="913"/>
      <c r="S30" s="913"/>
      <c r="T30" s="913"/>
      <c r="U30" s="913"/>
      <c r="V30" s="913"/>
      <c r="W30" s="913"/>
      <c r="X30" s="913"/>
      <c r="Y30" s="913"/>
      <c r="Z30" s="913"/>
      <c r="AA30" s="913"/>
      <c r="AB30" s="913"/>
      <c r="AC30" s="913"/>
      <c r="AD30" s="913"/>
      <c r="AE30" s="913"/>
    </row>
    <row r="31" spans="1:31" ht="9.75" customHeight="1">
      <c r="A31" s="270"/>
      <c r="B31" s="111"/>
      <c r="C31" s="111"/>
      <c r="D31" s="111"/>
      <c r="E31" s="111"/>
      <c r="F31" s="111"/>
    </row>
    <row r="32" spans="1:31" ht="24" customHeight="1">
      <c r="A32" s="912" t="s">
        <v>57</v>
      </c>
      <c r="B32" s="912"/>
      <c r="C32" s="912"/>
      <c r="D32" s="912"/>
      <c r="E32" s="912"/>
      <c r="F32" s="912"/>
      <c r="G32" s="576" t="s">
        <v>55</v>
      </c>
      <c r="H32" s="576"/>
      <c r="I32" s="576"/>
      <c r="J32" s="936" t="str">
        <f>IF(【様式1】申請書!AF21=0," ",【様式1】申請書!AF21)</f>
        <v xml:space="preserve"> </v>
      </c>
      <c r="K32" s="936"/>
      <c r="L32" s="936"/>
      <c r="M32" s="936"/>
      <c r="N32" s="936"/>
      <c r="O32" s="936"/>
      <c r="P32" s="936"/>
      <c r="Q32" s="936"/>
      <c r="R32" s="936"/>
      <c r="S32" s="576" t="s">
        <v>56</v>
      </c>
      <c r="T32" s="576"/>
      <c r="U32" s="576"/>
      <c r="V32" s="936" t="str">
        <f>IF(【様式1】申請書!AF22=0," ",【様式1】申請書!AF22)</f>
        <v xml:space="preserve"> </v>
      </c>
      <c r="W32" s="936"/>
      <c r="X32" s="936"/>
      <c r="Y32" s="936"/>
      <c r="Z32" s="936"/>
      <c r="AA32" s="936"/>
      <c r="AB32" s="936"/>
      <c r="AC32" s="936"/>
      <c r="AD32" s="936"/>
      <c r="AE32" s="936"/>
    </row>
    <row r="33" spans="1:31" ht="26.25" customHeight="1">
      <c r="A33" s="125"/>
      <c r="G33" s="919" t="s">
        <v>54</v>
      </c>
      <c r="H33" s="919"/>
      <c r="I33" s="919"/>
      <c r="J33" s="930" t="str">
        <f>IF(【様式1】申請書!AF23=0," ",【様式1】申請書!AF23)</f>
        <v xml:space="preserve"> </v>
      </c>
      <c r="K33" s="930"/>
      <c r="L33" s="930"/>
      <c r="M33" s="930"/>
      <c r="N33" s="930"/>
      <c r="O33" s="930"/>
      <c r="P33" s="930"/>
      <c r="Q33" s="930"/>
      <c r="R33" s="930"/>
      <c r="S33" s="930"/>
      <c r="T33" s="930"/>
      <c r="U33" s="930"/>
      <c r="V33" s="930"/>
      <c r="W33" s="930"/>
      <c r="X33" s="930"/>
      <c r="Y33" s="930"/>
      <c r="Z33" s="930"/>
      <c r="AA33" s="930"/>
      <c r="AB33" s="930"/>
      <c r="AC33" s="930"/>
      <c r="AD33" s="930"/>
      <c r="AE33" s="930"/>
    </row>
    <row r="34" spans="1:31" ht="14.25" customHeight="1">
      <c r="A34" s="125"/>
      <c r="J34" s="110"/>
      <c r="K34" s="110"/>
      <c r="L34" s="110"/>
      <c r="M34" s="110"/>
      <c r="N34" s="110"/>
      <c r="O34" s="110"/>
      <c r="P34" s="110"/>
      <c r="Q34" s="110"/>
      <c r="R34" s="110"/>
      <c r="S34" s="110"/>
      <c r="T34" s="110"/>
      <c r="U34" s="110"/>
      <c r="V34" s="110"/>
      <c r="W34" s="110"/>
      <c r="X34" s="110"/>
      <c r="Y34" s="110"/>
      <c r="Z34" s="110"/>
      <c r="AA34" s="110"/>
      <c r="AB34" s="110"/>
      <c r="AC34" s="110"/>
      <c r="AD34" s="110"/>
      <c r="AE34" s="110"/>
    </row>
    <row r="35" spans="1:31" ht="23.25" customHeight="1">
      <c r="A35" s="113" t="s">
        <v>146</v>
      </c>
      <c r="B35" s="113"/>
      <c r="C35" s="113"/>
      <c r="D35" s="113"/>
      <c r="E35" s="113"/>
      <c r="F35" s="113"/>
    </row>
    <row r="36" spans="1:31" ht="33.75" customHeight="1">
      <c r="A36" s="126"/>
      <c r="B36" s="126" t="s">
        <v>137</v>
      </c>
      <c r="C36" s="909" t="s">
        <v>138</v>
      </c>
      <c r="D36" s="909"/>
      <c r="E36" s="909"/>
      <c r="F36" s="909"/>
      <c r="G36" s="909"/>
      <c r="H36" s="909"/>
      <c r="I36" s="909"/>
      <c r="J36" s="909"/>
      <c r="K36" s="909"/>
      <c r="L36" s="909"/>
      <c r="M36" s="909"/>
      <c r="N36" s="909"/>
      <c r="O36" s="909"/>
      <c r="P36" s="909"/>
      <c r="Q36" s="909"/>
      <c r="R36" s="909"/>
      <c r="S36" s="909"/>
      <c r="T36" s="909"/>
      <c r="U36" s="909"/>
      <c r="V36" s="909"/>
      <c r="W36" s="909"/>
      <c r="X36" s="909"/>
      <c r="Y36" s="909"/>
      <c r="Z36" s="909"/>
      <c r="AA36" s="909"/>
      <c r="AB36" s="909"/>
      <c r="AC36" s="909"/>
      <c r="AD36" s="909"/>
      <c r="AE36" s="909"/>
    </row>
    <row r="37" spans="1:31" ht="42" customHeight="1">
      <c r="A37" s="107"/>
      <c r="B37" s="127" t="s">
        <v>139</v>
      </c>
      <c r="C37" s="918" t="s">
        <v>140</v>
      </c>
      <c r="D37" s="918"/>
      <c r="E37" s="918"/>
      <c r="F37" s="918"/>
      <c r="G37" s="918"/>
      <c r="H37" s="918"/>
      <c r="I37" s="918"/>
      <c r="J37" s="918"/>
      <c r="K37" s="918"/>
      <c r="L37" s="918"/>
      <c r="M37" s="918"/>
      <c r="N37" s="918"/>
      <c r="O37" s="918"/>
      <c r="P37" s="918"/>
      <c r="Q37" s="918"/>
      <c r="R37" s="918"/>
      <c r="S37" s="918"/>
      <c r="T37" s="918"/>
      <c r="U37" s="918"/>
      <c r="V37" s="918"/>
      <c r="W37" s="918"/>
      <c r="X37" s="918"/>
      <c r="Y37" s="918"/>
      <c r="Z37" s="918"/>
      <c r="AA37" s="918"/>
      <c r="AB37" s="918"/>
      <c r="AC37" s="918"/>
      <c r="AD37" s="918"/>
      <c r="AE37" s="918"/>
    </row>
    <row r="38" spans="1:31" ht="27.75" customHeight="1">
      <c r="A38" s="126"/>
      <c r="B38" s="126" t="s">
        <v>141</v>
      </c>
      <c r="C38" s="909" t="s">
        <v>143</v>
      </c>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row>
    <row r="39" spans="1:31" ht="31.5" customHeight="1">
      <c r="A39" s="126"/>
      <c r="B39" s="126" t="s">
        <v>142</v>
      </c>
      <c r="C39" s="909" t="s">
        <v>147</v>
      </c>
      <c r="D39" s="909"/>
      <c r="E39" s="909"/>
      <c r="F39" s="909"/>
      <c r="G39" s="909"/>
      <c r="H39" s="909"/>
      <c r="I39" s="909"/>
      <c r="J39" s="909"/>
      <c r="K39" s="909"/>
      <c r="L39" s="909"/>
      <c r="M39" s="909"/>
      <c r="N39" s="909"/>
      <c r="O39" s="909"/>
      <c r="P39" s="909"/>
      <c r="Q39" s="909"/>
      <c r="R39" s="909"/>
      <c r="S39" s="909"/>
      <c r="T39" s="909"/>
      <c r="U39" s="909"/>
      <c r="V39" s="909"/>
      <c r="W39" s="909"/>
      <c r="X39" s="909"/>
      <c r="Y39" s="909"/>
      <c r="Z39" s="909"/>
      <c r="AA39" s="909"/>
      <c r="AB39" s="909"/>
      <c r="AC39" s="909"/>
      <c r="AD39" s="909"/>
      <c r="AE39" s="909"/>
    </row>
    <row r="41" spans="1:31" hidden="1">
      <c r="A41" s="102" t="s">
        <v>312</v>
      </c>
      <c r="O41" s="102" t="s">
        <v>323</v>
      </c>
      <c r="S41" s="102" t="s">
        <v>339</v>
      </c>
    </row>
    <row r="42" spans="1:31" hidden="1">
      <c r="A42" s="102" t="s">
        <v>314</v>
      </c>
      <c r="O42" s="102" t="s">
        <v>210</v>
      </c>
      <c r="S42" s="102" t="s">
        <v>340</v>
      </c>
    </row>
    <row r="43" spans="1:31" hidden="1">
      <c r="A43" s="102" t="s">
        <v>313</v>
      </c>
      <c r="S43" s="102" t="s">
        <v>318</v>
      </c>
    </row>
    <row r="44" spans="1:31" hidden="1">
      <c r="A44" s="102" t="s">
        <v>315</v>
      </c>
      <c r="S44" s="102" t="s">
        <v>319</v>
      </c>
    </row>
    <row r="45" spans="1:31" hidden="1">
      <c r="A45" s="102" t="s">
        <v>316</v>
      </c>
      <c r="S45" s="102" t="s">
        <v>342</v>
      </c>
    </row>
    <row r="46" spans="1:31" hidden="1">
      <c r="A46" s="102" t="s">
        <v>317</v>
      </c>
      <c r="S46" s="102" t="s">
        <v>350</v>
      </c>
    </row>
    <row r="47" spans="1:31" hidden="1">
      <c r="A47" s="102" t="s">
        <v>340</v>
      </c>
    </row>
    <row r="48" spans="1:31" hidden="1">
      <c r="A48" s="102" t="s">
        <v>308</v>
      </c>
    </row>
    <row r="49" spans="1:1" hidden="1">
      <c r="A49" s="102" t="s">
        <v>318</v>
      </c>
    </row>
    <row r="50" spans="1:1" hidden="1">
      <c r="A50" s="102" t="s">
        <v>319</v>
      </c>
    </row>
    <row r="51" spans="1:1" hidden="1">
      <c r="A51" s="102" t="s">
        <v>320</v>
      </c>
    </row>
    <row r="53" spans="1:1">
      <c r="A53" s="192" t="str">
        <f>IF(【様式1】申請書!AA24=0," ",【様式1】申請書!AA24)</f>
        <v xml:space="preserve"> </v>
      </c>
    </row>
    <row r="54" spans="1:1">
      <c r="A54" s="192" t="str">
        <f>IF(A53=" "," ",A53+1)</f>
        <v xml:space="preserve"> </v>
      </c>
    </row>
    <row r="55" spans="1:1">
      <c r="A55" s="192" t="str">
        <f>IF(A54=" "," ",A54+1)</f>
        <v xml:space="preserve"> </v>
      </c>
    </row>
  </sheetData>
  <sheetProtection formatCells="0" selectLockedCells="1"/>
  <mergeCells count="58">
    <mergeCell ref="A8:F8"/>
    <mergeCell ref="AD7:AE7"/>
    <mergeCell ref="A3:AE3"/>
    <mergeCell ref="X4:Z4"/>
    <mergeCell ref="A7:F7"/>
    <mergeCell ref="G7:P7"/>
    <mergeCell ref="R7:V7"/>
    <mergeCell ref="W7:X7"/>
    <mergeCell ref="Y7:AC7"/>
    <mergeCell ref="G8:L8"/>
    <mergeCell ref="M8:O8"/>
    <mergeCell ref="P8:Q8"/>
    <mergeCell ref="R8:X8"/>
    <mergeCell ref="Y8:AA8"/>
    <mergeCell ref="G10:I14"/>
    <mergeCell ref="J10:AE10"/>
    <mergeCell ref="J11:AE14"/>
    <mergeCell ref="AB8:AE8"/>
    <mergeCell ref="A9:F17"/>
    <mergeCell ref="G9:I9"/>
    <mergeCell ref="J9:S9"/>
    <mergeCell ref="U9:AD9"/>
    <mergeCell ref="G15:I16"/>
    <mergeCell ref="R15:AE15"/>
    <mergeCell ref="G17:L17"/>
    <mergeCell ref="M17:P17"/>
    <mergeCell ref="Q17:R17"/>
    <mergeCell ref="S17:X17"/>
    <mergeCell ref="Y17:AC17"/>
    <mergeCell ref="AD17:AE17"/>
    <mergeCell ref="W18:Y18"/>
    <mergeCell ref="Z18:AD18"/>
    <mergeCell ref="A18:F18"/>
    <mergeCell ref="G18:K18"/>
    <mergeCell ref="L18:M18"/>
    <mergeCell ref="N18:P18"/>
    <mergeCell ref="Q18:T18"/>
    <mergeCell ref="U18:V18"/>
    <mergeCell ref="A26:F26"/>
    <mergeCell ref="G26:AE26"/>
    <mergeCell ref="A28:F28"/>
    <mergeCell ref="G28:AE28"/>
    <mergeCell ref="A19:F24"/>
    <mergeCell ref="G19:AE19"/>
    <mergeCell ref="G20:AE24"/>
    <mergeCell ref="A30:F30"/>
    <mergeCell ref="G30:AE30"/>
    <mergeCell ref="A32:F32"/>
    <mergeCell ref="G32:I32"/>
    <mergeCell ref="J32:R32"/>
    <mergeCell ref="S32:U32"/>
    <mergeCell ref="V32:AE32"/>
    <mergeCell ref="C39:AE39"/>
    <mergeCell ref="C36:AE36"/>
    <mergeCell ref="C37:AE37"/>
    <mergeCell ref="C38:AE38"/>
    <mergeCell ref="G33:I33"/>
    <mergeCell ref="J33:AE33"/>
  </mergeCells>
  <phoneticPr fontId="1"/>
  <dataValidations count="2">
    <dataValidation type="list" allowBlank="1" showInputMessage="1" showErrorMessage="1" sqref="R15:AE15" xr:uid="{F3073451-9587-414F-8DC3-1C728D6E5C7E}">
      <formula1>$S$41:$S$46</formula1>
    </dataValidation>
    <dataValidation type="list" allowBlank="1" showInputMessage="1" showErrorMessage="1" sqref="J9:S9" xr:uid="{6F76D821-4BC5-4A97-A909-4481B05B45CF}">
      <formula1>$A$41:$A$51</formula1>
    </dataValidation>
  </dataValidations>
  <pageMargins left="0.59055118110236227" right="0.59055118110236227"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9</xdr:col>
                    <xdr:colOff>19050</xdr:colOff>
                    <xdr:row>14</xdr:row>
                    <xdr:rowOff>238125</xdr:rowOff>
                  </from>
                  <to>
                    <xdr:col>10</xdr:col>
                    <xdr:colOff>38100</xdr:colOff>
                    <xdr:row>16</xdr:row>
                    <xdr:rowOff>28575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9</xdr:col>
                    <xdr:colOff>19050</xdr:colOff>
                    <xdr:row>13</xdr:row>
                    <xdr:rowOff>228600</xdr:rowOff>
                  </from>
                  <to>
                    <xdr:col>10</xdr:col>
                    <xdr:colOff>38100</xdr:colOff>
                    <xdr:row>15</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A219D-7655-4612-89CA-FEF6EA5127F9}">
  <sheetPr>
    <pageSetUpPr fitToPage="1"/>
  </sheetPr>
  <dimension ref="B1:L42"/>
  <sheetViews>
    <sheetView showGridLines="0" view="pageBreakPreview" zoomScaleNormal="100" zoomScaleSheetLayoutView="100" workbookViewId="0">
      <selection activeCell="I10" sqref="I10"/>
    </sheetView>
  </sheetViews>
  <sheetFormatPr defaultRowHeight="18.75"/>
  <cols>
    <col min="1" max="1" width="3" style="16" customWidth="1"/>
    <col min="2" max="2" width="21.125" style="16" customWidth="1"/>
    <col min="3" max="6" width="10.625" style="16" customWidth="1"/>
    <col min="7" max="7" width="17.75" style="16" customWidth="1"/>
    <col min="8" max="8" width="3.5" style="16" customWidth="1"/>
    <col min="9" max="16384" width="9" style="16"/>
  </cols>
  <sheetData>
    <row r="1" spans="2:12" ht="23.25" customHeight="1" thickTop="1" thickBot="1">
      <c r="B1" s="1143" t="s">
        <v>742</v>
      </c>
      <c r="C1" s="1144"/>
      <c r="D1" s="1144"/>
      <c r="E1" s="1144"/>
      <c r="F1" s="1144"/>
      <c r="G1" s="1145"/>
    </row>
    <row r="2" spans="2:12" ht="12" customHeight="1" thickTop="1"/>
    <row r="3" spans="2:12">
      <c r="B3" s="16" t="s">
        <v>743</v>
      </c>
      <c r="C3" s="342" t="str">
        <f>IF(【様式1】申請書!AA9=0," ",【様式1】申請書!AA9)</f>
        <v xml:space="preserve"> </v>
      </c>
      <c r="D3" s="343"/>
      <c r="E3" s="343"/>
      <c r="F3" s="343"/>
      <c r="G3" s="343"/>
    </row>
    <row r="5" spans="2:12" ht="18.75" customHeight="1">
      <c r="B5" s="16" t="s">
        <v>744</v>
      </c>
      <c r="C5" s="1141" t="str">
        <f>IF(【様式1】申請書!AD13=0," ",【様式1】申請書!AD13)</f>
        <v xml:space="preserve"> </v>
      </c>
      <c r="D5" s="1141"/>
      <c r="E5" s="1141"/>
      <c r="F5" s="358" t="str">
        <f>IF(【様式1】申請書!AD14=0," ",【様式1】申請書!AD14)</f>
        <v xml:space="preserve"> </v>
      </c>
      <c r="G5" s="343"/>
      <c r="H5" s="359" t="s">
        <v>769</v>
      </c>
      <c r="I5" s="1142" t="s">
        <v>770</v>
      </c>
      <c r="J5" s="1142"/>
      <c r="K5" s="1142"/>
      <c r="L5" s="1142"/>
    </row>
    <row r="6" spans="2:12">
      <c r="B6" s="344" t="s">
        <v>745</v>
      </c>
      <c r="F6" s="344"/>
      <c r="H6" s="359"/>
      <c r="I6" s="1142"/>
      <c r="J6" s="1142"/>
      <c r="K6" s="1142"/>
      <c r="L6" s="1142"/>
    </row>
    <row r="7" spans="2:12">
      <c r="B7" s="16" t="s">
        <v>746</v>
      </c>
      <c r="C7" s="343" t="str">
        <f>IF(【様式1】申請書!AB15=0," ",【様式1】申請書!AB15)</f>
        <v xml:space="preserve"> </v>
      </c>
      <c r="D7" s="343"/>
      <c r="E7" s="345"/>
      <c r="F7" s="343"/>
      <c r="G7" s="343"/>
    </row>
    <row r="8" spans="2:12" ht="11.25" customHeight="1"/>
    <row r="9" spans="2:12" ht="54.75" customHeight="1">
      <c r="B9" s="346"/>
      <c r="C9" s="347" t="s">
        <v>747</v>
      </c>
      <c r="D9" s="347" t="s">
        <v>748</v>
      </c>
      <c r="E9" s="347" t="s">
        <v>749</v>
      </c>
      <c r="F9" s="347" t="s">
        <v>750</v>
      </c>
      <c r="G9" s="348" t="s">
        <v>751</v>
      </c>
      <c r="H9" s="349"/>
      <c r="I9" s="349"/>
      <c r="J9" s="349"/>
      <c r="K9" s="349"/>
      <c r="L9" s="349"/>
    </row>
    <row r="10" spans="2:12" ht="21.95" customHeight="1">
      <c r="B10" s="350" t="s">
        <v>752</v>
      </c>
      <c r="C10" s="351" t="s">
        <v>753</v>
      </c>
      <c r="D10" s="351" t="s">
        <v>754</v>
      </c>
      <c r="E10" s="351" t="s">
        <v>755</v>
      </c>
      <c r="F10" s="351" t="s">
        <v>756</v>
      </c>
      <c r="G10" s="352" t="s">
        <v>757</v>
      </c>
      <c r="H10" s="349"/>
      <c r="I10" s="349"/>
      <c r="J10" s="349"/>
      <c r="K10" s="349"/>
      <c r="L10" s="349"/>
    </row>
    <row r="11" spans="2:12" ht="21.95" customHeight="1">
      <c r="B11" s="351" t="s">
        <v>758</v>
      </c>
      <c r="C11" s="353" t="s">
        <v>759</v>
      </c>
      <c r="D11" s="353" t="s">
        <v>759</v>
      </c>
      <c r="E11" s="353" t="s">
        <v>759</v>
      </c>
      <c r="F11" s="353" t="s">
        <v>759</v>
      </c>
      <c r="G11" s="353" t="s">
        <v>760</v>
      </c>
    </row>
    <row r="12" spans="2:12" ht="21.95" customHeight="1">
      <c r="B12" s="351" t="s">
        <v>758</v>
      </c>
      <c r="C12" s="353" t="s">
        <v>759</v>
      </c>
      <c r="D12" s="353" t="s">
        <v>759</v>
      </c>
      <c r="E12" s="353" t="s">
        <v>759</v>
      </c>
      <c r="F12" s="353" t="s">
        <v>759</v>
      </c>
      <c r="G12" s="353" t="s">
        <v>760</v>
      </c>
    </row>
    <row r="13" spans="2:12" ht="21.95" customHeight="1">
      <c r="B13" s="351" t="s">
        <v>758</v>
      </c>
      <c r="C13" s="353" t="s">
        <v>759</v>
      </c>
      <c r="D13" s="353" t="s">
        <v>759</v>
      </c>
      <c r="E13" s="353" t="s">
        <v>759</v>
      </c>
      <c r="F13" s="353" t="s">
        <v>759</v>
      </c>
      <c r="G13" s="353" t="s">
        <v>760</v>
      </c>
    </row>
    <row r="14" spans="2:12" ht="21.95" customHeight="1">
      <c r="B14" s="351" t="s">
        <v>758</v>
      </c>
      <c r="C14" s="353" t="s">
        <v>759</v>
      </c>
      <c r="D14" s="353" t="s">
        <v>759</v>
      </c>
      <c r="E14" s="353" t="s">
        <v>759</v>
      </c>
      <c r="F14" s="353" t="s">
        <v>759</v>
      </c>
      <c r="G14" s="353" t="s">
        <v>760</v>
      </c>
    </row>
    <row r="15" spans="2:12" ht="21.95" customHeight="1">
      <c r="B15" s="351" t="s">
        <v>758</v>
      </c>
      <c r="C15" s="353" t="s">
        <v>759</v>
      </c>
      <c r="D15" s="353" t="s">
        <v>759</v>
      </c>
      <c r="E15" s="353" t="s">
        <v>759</v>
      </c>
      <c r="F15" s="353" t="s">
        <v>759</v>
      </c>
      <c r="G15" s="353" t="s">
        <v>760</v>
      </c>
    </row>
    <row r="16" spans="2:12" ht="21.95" customHeight="1">
      <c r="B16" s="350" t="s">
        <v>81</v>
      </c>
      <c r="C16" s="351" t="s">
        <v>753</v>
      </c>
      <c r="D16" s="351" t="s">
        <v>761</v>
      </c>
      <c r="E16" s="351" t="s">
        <v>754</v>
      </c>
      <c r="F16" s="351" t="s">
        <v>755</v>
      </c>
      <c r="G16" s="352" t="s">
        <v>757</v>
      </c>
    </row>
    <row r="17" spans="2:7" ht="21.95" customHeight="1">
      <c r="B17" s="351" t="s">
        <v>758</v>
      </c>
      <c r="C17" s="353" t="s">
        <v>759</v>
      </c>
      <c r="D17" s="353" t="s">
        <v>759</v>
      </c>
      <c r="E17" s="353" t="s">
        <v>759</v>
      </c>
      <c r="F17" s="353" t="s">
        <v>759</v>
      </c>
      <c r="G17" s="353" t="s">
        <v>760</v>
      </c>
    </row>
    <row r="18" spans="2:7" ht="21.95" customHeight="1">
      <c r="B18" s="351" t="s">
        <v>758</v>
      </c>
      <c r="C18" s="353" t="s">
        <v>759</v>
      </c>
      <c r="D18" s="353" t="s">
        <v>759</v>
      </c>
      <c r="E18" s="353" t="s">
        <v>759</v>
      </c>
      <c r="F18" s="353" t="s">
        <v>759</v>
      </c>
      <c r="G18" s="353" t="s">
        <v>760</v>
      </c>
    </row>
    <row r="19" spans="2:7" ht="21.95" customHeight="1">
      <c r="B19" s="350" t="s">
        <v>762</v>
      </c>
      <c r="C19" s="351" t="s">
        <v>753</v>
      </c>
      <c r="D19" s="351" t="s">
        <v>761</v>
      </c>
      <c r="E19" s="351" t="s">
        <v>754</v>
      </c>
      <c r="F19" s="351" t="s">
        <v>755</v>
      </c>
      <c r="G19" s="352" t="s">
        <v>757</v>
      </c>
    </row>
    <row r="20" spans="2:7" ht="21.95" customHeight="1">
      <c r="B20" s="351" t="s">
        <v>758</v>
      </c>
      <c r="C20" s="353" t="s">
        <v>759</v>
      </c>
      <c r="D20" s="353" t="s">
        <v>759</v>
      </c>
      <c r="E20" s="353" t="s">
        <v>759</v>
      </c>
      <c r="F20" s="353" t="s">
        <v>759</v>
      </c>
      <c r="G20" s="354" t="s">
        <v>760</v>
      </c>
    </row>
    <row r="21" spans="2:7" ht="21.95" customHeight="1" thickBot="1">
      <c r="B21" s="351" t="s">
        <v>758</v>
      </c>
      <c r="C21" s="353" t="s">
        <v>759</v>
      </c>
      <c r="D21" s="353" t="s">
        <v>759</v>
      </c>
      <c r="E21" s="353" t="s">
        <v>759</v>
      </c>
      <c r="F21" s="353" t="s">
        <v>759</v>
      </c>
      <c r="G21" s="354" t="s">
        <v>760</v>
      </c>
    </row>
    <row r="22" spans="2:7" ht="21.95" customHeight="1" thickBot="1">
      <c r="B22" s="1140" t="s">
        <v>763</v>
      </c>
      <c r="C22" s="1140"/>
      <c r="D22" s="1140"/>
      <c r="E22" s="1140"/>
      <c r="F22" s="1140"/>
      <c r="G22" s="355" t="s">
        <v>760</v>
      </c>
    </row>
    <row r="23" spans="2:7" ht="21.95" customHeight="1">
      <c r="B23" s="356" t="s">
        <v>86</v>
      </c>
      <c r="C23" s="1146" t="s">
        <v>764</v>
      </c>
      <c r="D23" s="1146"/>
      <c r="E23" s="1146"/>
      <c r="F23" s="1146"/>
      <c r="G23" s="357"/>
    </row>
    <row r="24" spans="2:7" ht="21.95" customHeight="1">
      <c r="B24" s="351" t="s">
        <v>758</v>
      </c>
      <c r="C24" s="346" t="s">
        <v>765</v>
      </c>
      <c r="D24" s="346"/>
      <c r="E24" s="346"/>
      <c r="F24" s="346"/>
      <c r="G24" s="353" t="s">
        <v>760</v>
      </c>
    </row>
    <row r="25" spans="2:7" ht="21.95" customHeight="1">
      <c r="B25" s="351" t="s">
        <v>758</v>
      </c>
      <c r="C25" s="346" t="s">
        <v>765</v>
      </c>
      <c r="D25" s="346"/>
      <c r="E25" s="346"/>
      <c r="F25" s="346"/>
      <c r="G25" s="353" t="s">
        <v>760</v>
      </c>
    </row>
    <row r="26" spans="2:7" ht="21.95" customHeight="1">
      <c r="B26" s="351" t="s">
        <v>758</v>
      </c>
      <c r="C26" s="346" t="s">
        <v>765</v>
      </c>
      <c r="D26" s="346"/>
      <c r="E26" s="346"/>
      <c r="F26" s="346"/>
      <c r="G26" s="353" t="s">
        <v>760</v>
      </c>
    </row>
    <row r="27" spans="2:7" ht="21.95" customHeight="1">
      <c r="B27" s="351" t="s">
        <v>87</v>
      </c>
      <c r="C27" s="1147" t="s">
        <v>764</v>
      </c>
      <c r="D27" s="1147"/>
      <c r="E27" s="1147"/>
      <c r="F27" s="1147"/>
      <c r="G27" s="353"/>
    </row>
    <row r="28" spans="2:7" ht="21.95" customHeight="1">
      <c r="B28" s="351" t="s">
        <v>758</v>
      </c>
      <c r="C28" s="346" t="s">
        <v>765</v>
      </c>
      <c r="D28" s="346"/>
      <c r="E28" s="346"/>
      <c r="F28" s="346"/>
      <c r="G28" s="353" t="s">
        <v>760</v>
      </c>
    </row>
    <row r="29" spans="2:7" ht="21.95" customHeight="1">
      <c r="B29" s="351" t="s">
        <v>758</v>
      </c>
      <c r="C29" s="346" t="s">
        <v>765</v>
      </c>
      <c r="D29" s="346"/>
      <c r="E29" s="346"/>
      <c r="F29" s="346"/>
      <c r="G29" s="353" t="s">
        <v>760</v>
      </c>
    </row>
    <row r="30" spans="2:7" ht="21.95" customHeight="1">
      <c r="B30" s="351" t="s">
        <v>758</v>
      </c>
      <c r="C30" s="346" t="s">
        <v>765</v>
      </c>
      <c r="D30" s="346"/>
      <c r="E30" s="346"/>
      <c r="F30" s="346"/>
      <c r="G30" s="353" t="s">
        <v>760</v>
      </c>
    </row>
    <row r="31" spans="2:7" ht="21.95" customHeight="1">
      <c r="B31" s="351" t="s">
        <v>766</v>
      </c>
      <c r="C31" s="1147" t="s">
        <v>764</v>
      </c>
      <c r="D31" s="1147"/>
      <c r="E31" s="1147"/>
      <c r="F31" s="1147"/>
      <c r="G31" s="353"/>
    </row>
    <row r="32" spans="2:7" ht="21.95" customHeight="1">
      <c r="B32" s="351" t="s">
        <v>758</v>
      </c>
      <c r="C32" s="346" t="s">
        <v>765</v>
      </c>
      <c r="D32" s="346"/>
      <c r="E32" s="346"/>
      <c r="F32" s="346"/>
      <c r="G32" s="353" t="s">
        <v>760</v>
      </c>
    </row>
    <row r="33" spans="2:7" ht="21.95" customHeight="1">
      <c r="B33" s="351" t="s">
        <v>758</v>
      </c>
      <c r="C33" s="346" t="s">
        <v>765</v>
      </c>
      <c r="D33" s="346"/>
      <c r="E33" s="346"/>
      <c r="F33" s="346"/>
      <c r="G33" s="353" t="s">
        <v>760</v>
      </c>
    </row>
    <row r="34" spans="2:7" ht="21.95" customHeight="1" thickBot="1">
      <c r="B34" s="351" t="s">
        <v>758</v>
      </c>
      <c r="C34" s="346" t="s">
        <v>765</v>
      </c>
      <c r="D34" s="346"/>
      <c r="E34" s="346"/>
      <c r="F34" s="346"/>
      <c r="G34" s="353" t="s">
        <v>760</v>
      </c>
    </row>
    <row r="35" spans="2:7" ht="21.95" customHeight="1" thickBot="1">
      <c r="B35" s="1140" t="s">
        <v>767</v>
      </c>
      <c r="C35" s="1140"/>
      <c r="D35" s="1140"/>
      <c r="E35" s="1140"/>
      <c r="F35" s="1140"/>
      <c r="G35" s="355" t="s">
        <v>760</v>
      </c>
    </row>
    <row r="36" spans="2:7" ht="21.95" customHeight="1" thickBot="1">
      <c r="B36" s="1140" t="s">
        <v>768</v>
      </c>
      <c r="C36" s="1140"/>
      <c r="D36" s="1140"/>
      <c r="E36" s="1140"/>
      <c r="F36" s="1140"/>
      <c r="G36" s="355" t="s">
        <v>760</v>
      </c>
    </row>
    <row r="37" spans="2:7" ht="21.95" customHeight="1"/>
    <row r="38" spans="2:7" ht="21.95" customHeight="1"/>
    <row r="39" spans="2:7" ht="21.95" customHeight="1"/>
    <row r="40" spans="2:7" ht="21.95" customHeight="1"/>
    <row r="41" spans="2:7" ht="21.95" customHeight="1"/>
    <row r="42" spans="2:7" ht="21.95" customHeight="1"/>
  </sheetData>
  <sheetProtection sheet="1"/>
  <mergeCells count="9">
    <mergeCell ref="B36:F36"/>
    <mergeCell ref="C5:E5"/>
    <mergeCell ref="I5:L6"/>
    <mergeCell ref="B1:G1"/>
    <mergeCell ref="B22:F22"/>
    <mergeCell ref="C23:F23"/>
    <mergeCell ref="C27:F27"/>
    <mergeCell ref="C31:F31"/>
    <mergeCell ref="B35:F3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BFED-755A-4607-8B82-7DF37CD33491}">
  <sheetPr codeName="Sheet3">
    <tabColor rgb="FF00B0F0"/>
    <pageSetUpPr fitToPage="1"/>
  </sheetPr>
  <dimension ref="A1:CP47"/>
  <sheetViews>
    <sheetView showGridLines="0" tabSelected="1" view="pageBreakPreview" topLeftCell="A5" zoomScaleNormal="100" zoomScaleSheetLayoutView="100" workbookViewId="0">
      <selection activeCell="AB8" sqref="AB8:AF8"/>
    </sheetView>
  </sheetViews>
  <sheetFormatPr defaultColWidth="8.75" defaultRowHeight="13.5"/>
  <cols>
    <col min="1" max="42" width="2.125" style="18" customWidth="1"/>
    <col min="43" max="43" width="2.375" style="18" customWidth="1"/>
    <col min="44" max="44" width="4.25" style="18" customWidth="1"/>
    <col min="45" max="45" width="1.5" style="18" customWidth="1"/>
    <col min="46" max="87" width="2.125" style="18" customWidth="1"/>
    <col min="88" max="88" width="2.375" style="18" customWidth="1"/>
    <col min="89" max="89" width="4.25" style="18" customWidth="1"/>
    <col min="90" max="90" width="8.75" style="18"/>
    <col min="91" max="92" width="8.75" style="193"/>
    <col min="93" max="16384" width="8.75" style="18"/>
  </cols>
  <sheetData>
    <row r="1" spans="1:94" ht="19.5" customHeight="1">
      <c r="A1" s="439" t="s">
        <v>376</v>
      </c>
      <c r="B1" s="439"/>
      <c r="C1" s="439"/>
      <c r="D1" s="439"/>
      <c r="E1" s="439"/>
      <c r="F1" s="439"/>
      <c r="G1" s="439"/>
      <c r="H1" s="439"/>
      <c r="I1" s="439"/>
      <c r="J1" s="439"/>
      <c r="K1" s="439"/>
      <c r="L1" s="439"/>
      <c r="M1" s="439"/>
      <c r="N1" s="439"/>
      <c r="AT1" s="439" t="s">
        <v>377</v>
      </c>
      <c r="AU1" s="439"/>
      <c r="AV1" s="439"/>
      <c r="AW1" s="439"/>
      <c r="AX1" s="439"/>
      <c r="AY1" s="439"/>
      <c r="AZ1" s="439"/>
      <c r="BA1" s="439"/>
      <c r="BB1" s="439"/>
      <c r="BC1" s="439"/>
      <c r="BD1" s="439"/>
      <c r="BE1" s="439"/>
      <c r="BF1" s="439"/>
      <c r="BG1" s="439"/>
      <c r="BM1" s="482" t="s">
        <v>160</v>
      </c>
      <c r="BN1" s="482"/>
      <c r="BO1" s="482"/>
      <c r="BP1" s="482"/>
      <c r="BQ1" s="482"/>
      <c r="BR1" s="482"/>
      <c r="BS1" s="482"/>
    </row>
    <row r="2" spans="1:94" ht="25.5">
      <c r="A2" s="440" t="s">
        <v>148</v>
      </c>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T2" s="440" t="s">
        <v>148</v>
      </c>
      <c r="AU2" s="440"/>
      <c r="AV2" s="440"/>
      <c r="AW2" s="440"/>
      <c r="AX2" s="440"/>
      <c r="AY2" s="440"/>
      <c r="AZ2" s="440"/>
      <c r="BA2" s="440"/>
      <c r="BB2" s="440"/>
      <c r="BC2" s="440"/>
      <c r="BD2" s="440"/>
      <c r="BE2" s="440"/>
      <c r="BF2" s="440"/>
      <c r="BG2" s="440"/>
      <c r="BH2" s="440"/>
      <c r="BI2" s="440"/>
      <c r="BJ2" s="440"/>
      <c r="BK2" s="440"/>
      <c r="BL2" s="440"/>
      <c r="BM2" s="440"/>
      <c r="BN2" s="440"/>
      <c r="BO2" s="440"/>
      <c r="BP2" s="440"/>
      <c r="BQ2" s="440"/>
      <c r="BR2" s="440"/>
      <c r="BS2" s="440"/>
      <c r="BT2" s="440"/>
      <c r="BU2" s="440"/>
      <c r="BV2" s="440"/>
      <c r="BW2" s="440"/>
      <c r="BX2" s="440"/>
      <c r="BY2" s="440"/>
      <c r="BZ2" s="440"/>
      <c r="CA2" s="440"/>
      <c r="CB2" s="440"/>
      <c r="CC2" s="440"/>
      <c r="CD2" s="440"/>
      <c r="CE2" s="440"/>
      <c r="CF2" s="440"/>
      <c r="CG2" s="440"/>
      <c r="CH2" s="440"/>
      <c r="CI2" s="440"/>
      <c r="CJ2" s="440"/>
      <c r="CK2" s="440"/>
    </row>
    <row r="3" spans="1:94" ht="15" customHeight="1">
      <c r="AG3" s="436" t="s">
        <v>430</v>
      </c>
      <c r="AH3" s="436"/>
      <c r="AI3" s="436"/>
      <c r="AJ3" s="436"/>
      <c r="AK3" s="183" t="s">
        <v>427</v>
      </c>
      <c r="AL3" s="437"/>
      <c r="AM3" s="437"/>
      <c r="AN3" s="183" t="s">
        <v>428</v>
      </c>
      <c r="AO3" s="437"/>
      <c r="AP3" s="437"/>
      <c r="AQ3" s="183" t="s">
        <v>429</v>
      </c>
      <c r="AR3" s="184"/>
      <c r="AS3" s="182"/>
      <c r="AT3" s="182"/>
      <c r="BZ3" s="476" t="s">
        <v>430</v>
      </c>
      <c r="CA3" s="476"/>
      <c r="CB3" s="476"/>
      <c r="CC3" s="476"/>
      <c r="CD3" s="183" t="s">
        <v>427</v>
      </c>
      <c r="CE3" s="437">
        <v>12</v>
      </c>
      <c r="CF3" s="437"/>
      <c r="CG3" s="183" t="s">
        <v>428</v>
      </c>
      <c r="CH3" s="437">
        <v>15</v>
      </c>
      <c r="CI3" s="437"/>
      <c r="CJ3" s="183" t="s">
        <v>429</v>
      </c>
      <c r="CK3" s="184"/>
    </row>
    <row r="4" spans="1:94">
      <c r="CO4" s="193"/>
      <c r="CP4" s="194"/>
    </row>
    <row r="5" spans="1:94">
      <c r="A5" s="18" t="s">
        <v>58</v>
      </c>
      <c r="AT5" s="18" t="s">
        <v>58</v>
      </c>
      <c r="CO5" s="193"/>
      <c r="CP5" s="194"/>
    </row>
    <row r="6" spans="1:94">
      <c r="CO6" s="193"/>
      <c r="CP6" s="194"/>
    </row>
    <row r="7" spans="1:94">
      <c r="CO7" s="193"/>
      <c r="CP7" s="194"/>
    </row>
    <row r="8" spans="1:94" ht="15" customHeight="1">
      <c r="S8" s="18" t="s">
        <v>150</v>
      </c>
      <c r="W8" s="18" t="s">
        <v>152</v>
      </c>
      <c r="AA8" s="99" t="s">
        <v>155</v>
      </c>
      <c r="AB8" s="435"/>
      <c r="AC8" s="435"/>
      <c r="AD8" s="435"/>
      <c r="AE8" s="435"/>
      <c r="AF8" s="435"/>
      <c r="AG8" s="99"/>
      <c r="AH8" s="99"/>
      <c r="AI8" s="99"/>
      <c r="AJ8" s="99"/>
      <c r="AK8" s="99"/>
      <c r="AL8" s="99"/>
      <c r="AM8" s="99"/>
      <c r="AN8" s="99"/>
      <c r="AO8" s="99"/>
      <c r="AP8" s="99"/>
      <c r="AQ8" s="99"/>
      <c r="AR8" s="99"/>
      <c r="BL8" s="18" t="s">
        <v>150</v>
      </c>
      <c r="BP8" s="18" t="s">
        <v>152</v>
      </c>
      <c r="BT8" s="99" t="s">
        <v>155</v>
      </c>
      <c r="BU8" s="462" t="s">
        <v>157</v>
      </c>
      <c r="BV8" s="462"/>
      <c r="BW8" s="462"/>
      <c r="BX8" s="462"/>
      <c r="BY8" s="462"/>
      <c r="BZ8" s="99"/>
      <c r="CA8" s="99"/>
      <c r="CB8" s="99"/>
      <c r="CC8" s="99"/>
      <c r="CD8" s="99"/>
      <c r="CE8" s="99"/>
      <c r="CF8" s="99"/>
      <c r="CG8" s="99"/>
      <c r="CH8" s="99"/>
      <c r="CI8" s="99"/>
      <c r="CJ8" s="99"/>
      <c r="CK8" s="99"/>
      <c r="CO8" s="193"/>
      <c r="CP8" s="194"/>
    </row>
    <row r="9" spans="1:94" ht="15" customHeight="1">
      <c r="AA9" s="435"/>
      <c r="AB9" s="435"/>
      <c r="AC9" s="435"/>
      <c r="AD9" s="435"/>
      <c r="AE9" s="435"/>
      <c r="AF9" s="435"/>
      <c r="AG9" s="435"/>
      <c r="AH9" s="435"/>
      <c r="AI9" s="435"/>
      <c r="AJ9" s="435"/>
      <c r="AK9" s="435"/>
      <c r="AL9" s="435"/>
      <c r="AM9" s="435"/>
      <c r="AN9" s="435"/>
      <c r="AO9" s="435"/>
      <c r="AP9" s="435"/>
      <c r="AQ9" s="435"/>
      <c r="AR9" s="435"/>
      <c r="BT9" s="462" t="s">
        <v>158</v>
      </c>
      <c r="BU9" s="462"/>
      <c r="BV9" s="462"/>
      <c r="BW9" s="462"/>
      <c r="BX9" s="462"/>
      <c r="BY9" s="462"/>
      <c r="BZ9" s="462"/>
      <c r="CA9" s="462"/>
      <c r="CB9" s="462"/>
      <c r="CC9" s="462"/>
      <c r="CD9" s="462"/>
      <c r="CE9" s="462"/>
      <c r="CF9" s="462"/>
      <c r="CG9" s="462"/>
      <c r="CH9" s="462"/>
      <c r="CI9" s="462"/>
      <c r="CJ9" s="462"/>
      <c r="CK9" s="462"/>
      <c r="CO9" s="193"/>
      <c r="CP9" s="194"/>
    </row>
    <row r="10" spans="1:94">
      <c r="AA10" s="435"/>
      <c r="AB10" s="435"/>
      <c r="AC10" s="435"/>
      <c r="AD10" s="435"/>
      <c r="AE10" s="435"/>
      <c r="AF10" s="435"/>
      <c r="AG10" s="435"/>
      <c r="AH10" s="435"/>
      <c r="AI10" s="435"/>
      <c r="AJ10" s="435"/>
      <c r="AK10" s="435"/>
      <c r="AL10" s="435"/>
      <c r="AM10" s="435"/>
      <c r="AN10" s="435"/>
      <c r="AO10" s="435"/>
      <c r="AP10" s="435"/>
      <c r="AQ10" s="435"/>
      <c r="AR10" s="435"/>
      <c r="BT10" s="462"/>
      <c r="BU10" s="462"/>
      <c r="BV10" s="462"/>
      <c r="BW10" s="462"/>
      <c r="BX10" s="462"/>
      <c r="BY10" s="462"/>
      <c r="BZ10" s="462"/>
      <c r="CA10" s="462"/>
      <c r="CB10" s="462"/>
      <c r="CC10" s="462"/>
      <c r="CD10" s="462"/>
      <c r="CE10" s="462"/>
      <c r="CF10" s="462"/>
      <c r="CG10" s="462"/>
      <c r="CH10" s="462"/>
      <c r="CI10" s="462"/>
      <c r="CJ10" s="462"/>
      <c r="CK10" s="462"/>
      <c r="CO10" s="193"/>
      <c r="CP10" s="194"/>
    </row>
    <row r="11" spans="1:94">
      <c r="W11" s="18" t="s">
        <v>448</v>
      </c>
      <c r="BP11" s="195" t="s">
        <v>448</v>
      </c>
      <c r="CO11" s="193"/>
      <c r="CP11" s="194"/>
    </row>
    <row r="12" spans="1:94">
      <c r="W12" s="18" t="s">
        <v>449</v>
      </c>
      <c r="BP12" s="195" t="s">
        <v>449</v>
      </c>
      <c r="CP12" s="194"/>
    </row>
    <row r="13" spans="1:94">
      <c r="B13" s="18" t="s">
        <v>149</v>
      </c>
      <c r="Y13" s="18" t="s">
        <v>465</v>
      </c>
      <c r="AA13" s="206"/>
      <c r="AB13" s="206"/>
      <c r="AC13" s="206"/>
      <c r="AD13" s="438"/>
      <c r="AE13" s="438"/>
      <c r="AF13" s="438"/>
      <c r="AG13" s="438"/>
      <c r="AH13" s="438"/>
      <c r="AI13" s="438"/>
      <c r="AJ13" s="438"/>
      <c r="AK13" s="438"/>
      <c r="AL13" s="438"/>
      <c r="AM13" s="438"/>
      <c r="AN13" s="438"/>
      <c r="AO13" s="438"/>
      <c r="AP13" s="438"/>
      <c r="AQ13" s="438"/>
      <c r="AR13" s="438"/>
      <c r="AU13" s="18" t="s">
        <v>149</v>
      </c>
      <c r="BR13" s="205" t="s">
        <v>465</v>
      </c>
      <c r="BT13" s="193"/>
      <c r="BU13" s="193"/>
      <c r="BV13" s="193"/>
      <c r="BW13" s="211" t="s">
        <v>378</v>
      </c>
      <c r="BX13" s="193"/>
      <c r="BY13" s="193"/>
      <c r="BZ13" s="193"/>
      <c r="CA13" s="193"/>
      <c r="CB13" s="193"/>
      <c r="CC13" s="193"/>
      <c r="CD13" s="193"/>
      <c r="CE13" s="193"/>
      <c r="CF13" s="193"/>
      <c r="CG13" s="193"/>
      <c r="CH13" s="193"/>
      <c r="CI13" s="193"/>
      <c r="CJ13" s="193"/>
      <c r="CK13" s="193"/>
      <c r="CO13" s="193"/>
      <c r="CP13" s="194"/>
    </row>
    <row r="14" spans="1:94">
      <c r="Y14" s="18" t="s">
        <v>464</v>
      </c>
      <c r="AA14" s="206"/>
      <c r="AB14" s="206"/>
      <c r="AC14" s="206"/>
      <c r="AD14" s="438"/>
      <c r="AE14" s="438"/>
      <c r="AF14" s="438"/>
      <c r="AG14" s="438"/>
      <c r="AH14" s="438"/>
      <c r="AI14" s="438"/>
      <c r="AJ14" s="438"/>
      <c r="AK14" s="438"/>
      <c r="AL14" s="438"/>
      <c r="AM14" s="438"/>
      <c r="AN14" s="438"/>
      <c r="AO14" s="438"/>
      <c r="AP14" s="438"/>
      <c r="AQ14" s="438"/>
      <c r="AR14" s="438"/>
      <c r="BR14" s="205" t="s">
        <v>464</v>
      </c>
      <c r="BT14" s="193"/>
      <c r="BU14" s="193"/>
      <c r="BV14" s="193"/>
      <c r="BW14" s="211" t="s">
        <v>362</v>
      </c>
      <c r="BX14" s="193"/>
      <c r="BY14" s="193"/>
      <c r="BZ14" s="193"/>
      <c r="CA14" s="193"/>
      <c r="CB14" s="193"/>
      <c r="CC14" s="193"/>
      <c r="CD14" s="193"/>
      <c r="CE14" s="193"/>
      <c r="CF14" s="193"/>
      <c r="CG14" s="193"/>
      <c r="CH14" s="193"/>
      <c r="CI14" s="193"/>
      <c r="CJ14" s="193"/>
      <c r="CK14" s="193"/>
      <c r="CP14" s="194"/>
    </row>
    <row r="15" spans="1:94">
      <c r="A15" s="18" t="s">
        <v>151</v>
      </c>
      <c r="W15" s="18" t="s">
        <v>447</v>
      </c>
      <c r="AB15" s="403"/>
      <c r="AC15" s="403"/>
      <c r="AD15" s="403"/>
      <c r="AE15" s="403"/>
      <c r="AF15" s="403"/>
      <c r="AG15" s="403"/>
      <c r="AH15" s="403"/>
      <c r="AI15" s="403"/>
      <c r="AJ15" s="403"/>
      <c r="AK15" s="403"/>
      <c r="AL15" s="403"/>
      <c r="AM15" s="403"/>
      <c r="AN15" s="403"/>
      <c r="AO15" s="403"/>
      <c r="AP15" s="403"/>
      <c r="AQ15" s="403"/>
      <c r="AR15" s="403"/>
      <c r="AT15" s="18" t="s">
        <v>151</v>
      </c>
      <c r="BP15" s="195" t="s">
        <v>447</v>
      </c>
      <c r="BU15" s="463" t="s">
        <v>159</v>
      </c>
      <c r="BV15" s="463"/>
      <c r="BW15" s="463"/>
      <c r="BX15" s="463"/>
      <c r="BY15" s="463"/>
      <c r="BZ15" s="463"/>
      <c r="CA15" s="463"/>
      <c r="CB15" s="463"/>
      <c r="CC15" s="463"/>
      <c r="CD15" s="463"/>
      <c r="CE15" s="463"/>
      <c r="CF15" s="463"/>
      <c r="CG15" s="463"/>
      <c r="CH15" s="463"/>
      <c r="CI15" s="463"/>
      <c r="CJ15" s="463"/>
      <c r="CK15" s="463"/>
      <c r="CP15" s="194"/>
    </row>
    <row r="16" spans="1:94">
      <c r="AA16" s="434"/>
      <c r="AB16" s="434"/>
      <c r="AC16" s="434"/>
      <c r="AD16" s="434"/>
      <c r="AE16" s="434"/>
      <c r="AF16" s="434"/>
      <c r="AG16" s="434"/>
      <c r="AH16" s="434"/>
      <c r="AI16" s="434"/>
      <c r="AJ16" s="434"/>
      <c r="AK16" s="434"/>
      <c r="AL16" s="434"/>
      <c r="AM16" s="434"/>
      <c r="AN16" s="434"/>
      <c r="AO16" s="434"/>
      <c r="AP16" s="434"/>
      <c r="AQ16" s="434"/>
      <c r="AR16" s="434"/>
      <c r="BT16" s="434"/>
      <c r="BU16" s="434"/>
      <c r="BV16" s="434"/>
      <c r="BW16" s="434"/>
      <c r="BX16" s="434"/>
      <c r="BY16" s="434"/>
      <c r="BZ16" s="434"/>
      <c r="CA16" s="434"/>
      <c r="CB16" s="434"/>
      <c r="CC16" s="434"/>
      <c r="CD16" s="434"/>
      <c r="CE16" s="434"/>
      <c r="CF16" s="434"/>
      <c r="CG16" s="434"/>
      <c r="CH16" s="434"/>
      <c r="CI16" s="434"/>
      <c r="CJ16" s="434"/>
      <c r="CK16" s="434"/>
    </row>
    <row r="17" spans="1:89">
      <c r="A17" s="18" t="s">
        <v>59</v>
      </c>
      <c r="AT17" s="18" t="s">
        <v>59</v>
      </c>
    </row>
    <row r="18" spans="1:89" ht="8.25" customHeight="1"/>
    <row r="19" spans="1:89">
      <c r="A19" s="387" t="s">
        <v>60</v>
      </c>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T19" s="387" t="s">
        <v>60</v>
      </c>
      <c r="AU19" s="387"/>
      <c r="AV19" s="387"/>
      <c r="AW19" s="387"/>
      <c r="AX19" s="387"/>
      <c r="AY19" s="387"/>
      <c r="AZ19" s="387"/>
      <c r="BA19" s="387"/>
      <c r="BB19" s="387"/>
      <c r="BC19" s="387"/>
      <c r="BD19" s="387"/>
      <c r="BE19" s="387"/>
      <c r="BF19" s="387"/>
      <c r="BG19" s="387"/>
      <c r="BH19" s="387"/>
      <c r="BI19" s="387"/>
      <c r="BJ19" s="387"/>
      <c r="BK19" s="387"/>
      <c r="BL19" s="387"/>
      <c r="BM19" s="387"/>
      <c r="BN19" s="387"/>
      <c r="BO19" s="387"/>
      <c r="BP19" s="387"/>
      <c r="BQ19" s="387"/>
      <c r="BR19" s="387"/>
      <c r="BS19" s="387"/>
      <c r="BT19" s="387"/>
      <c r="BU19" s="387"/>
      <c r="BV19" s="387"/>
      <c r="BW19" s="387"/>
      <c r="BX19" s="387"/>
      <c r="BY19" s="387"/>
      <c r="BZ19" s="387"/>
      <c r="CA19" s="387"/>
      <c r="CB19" s="387"/>
      <c r="CC19" s="387"/>
      <c r="CD19" s="387"/>
      <c r="CE19" s="387"/>
      <c r="CF19" s="387"/>
      <c r="CG19" s="387"/>
      <c r="CH19" s="387"/>
      <c r="CI19" s="387"/>
      <c r="CJ19" s="387"/>
      <c r="CK19" s="387"/>
    </row>
    <row r="20" spans="1:89" ht="18" customHeight="1">
      <c r="A20" s="410" t="s">
        <v>61</v>
      </c>
      <c r="B20" s="410"/>
      <c r="C20" s="410"/>
      <c r="D20" s="410"/>
      <c r="E20" s="410"/>
      <c r="F20" s="411"/>
      <c r="G20" s="411"/>
      <c r="H20" s="411"/>
      <c r="I20" s="411"/>
      <c r="J20" s="411"/>
      <c r="K20" s="411"/>
      <c r="L20" s="411"/>
      <c r="M20" s="411"/>
      <c r="N20" s="411"/>
      <c r="O20" s="411"/>
      <c r="P20" s="411"/>
      <c r="Q20" s="411"/>
      <c r="R20" s="411"/>
      <c r="S20" s="411"/>
      <c r="T20" s="411"/>
      <c r="U20" s="411"/>
      <c r="V20" s="411"/>
      <c r="W20" s="410" t="s">
        <v>62</v>
      </c>
      <c r="X20" s="410"/>
      <c r="Y20" s="410"/>
      <c r="Z20" s="410"/>
      <c r="AA20" s="377" t="s">
        <v>63</v>
      </c>
      <c r="AB20" s="378"/>
      <c r="AC20" s="378"/>
      <c r="AD20" s="378"/>
      <c r="AE20" s="379"/>
      <c r="AF20" s="404"/>
      <c r="AG20" s="405"/>
      <c r="AH20" s="405"/>
      <c r="AI20" s="405"/>
      <c r="AJ20" s="405"/>
      <c r="AK20" s="405"/>
      <c r="AL20" s="405"/>
      <c r="AM20" s="405"/>
      <c r="AN20" s="405"/>
      <c r="AO20" s="405"/>
      <c r="AP20" s="405"/>
      <c r="AQ20" s="405"/>
      <c r="AR20" s="406"/>
      <c r="AT20" s="410" t="s">
        <v>61</v>
      </c>
      <c r="AU20" s="410"/>
      <c r="AV20" s="410"/>
      <c r="AW20" s="410"/>
      <c r="AX20" s="410"/>
      <c r="AY20" s="410" t="s">
        <v>156</v>
      </c>
      <c r="AZ20" s="410"/>
      <c r="BA20" s="410"/>
      <c r="BB20" s="410"/>
      <c r="BC20" s="410"/>
      <c r="BD20" s="410"/>
      <c r="BE20" s="410"/>
      <c r="BF20" s="410"/>
      <c r="BG20" s="410"/>
      <c r="BH20" s="410"/>
      <c r="BI20" s="410"/>
      <c r="BJ20" s="410"/>
      <c r="BK20" s="410"/>
      <c r="BL20" s="410"/>
      <c r="BM20" s="410"/>
      <c r="BN20" s="410"/>
      <c r="BO20" s="410"/>
      <c r="BP20" s="410" t="s">
        <v>62</v>
      </c>
      <c r="BQ20" s="410"/>
      <c r="BR20" s="410"/>
      <c r="BS20" s="410"/>
      <c r="BT20" s="377" t="s">
        <v>63</v>
      </c>
      <c r="BU20" s="378"/>
      <c r="BV20" s="378"/>
      <c r="BW20" s="378"/>
      <c r="BX20" s="379"/>
      <c r="BY20" s="377" t="s">
        <v>161</v>
      </c>
      <c r="BZ20" s="378"/>
      <c r="CA20" s="378"/>
      <c r="CB20" s="378"/>
      <c r="CC20" s="378"/>
      <c r="CD20" s="378"/>
      <c r="CE20" s="378"/>
      <c r="CF20" s="378"/>
      <c r="CG20" s="378"/>
      <c r="CH20" s="378"/>
      <c r="CI20" s="378"/>
      <c r="CJ20" s="378"/>
      <c r="CK20" s="379"/>
    </row>
    <row r="21" spans="1:89" ht="18" customHeight="1">
      <c r="A21" s="380" t="s">
        <v>64</v>
      </c>
      <c r="B21" s="381"/>
      <c r="C21" s="381"/>
      <c r="D21" s="381"/>
      <c r="E21" s="382"/>
      <c r="F21" s="412"/>
      <c r="G21" s="413"/>
      <c r="H21" s="413"/>
      <c r="I21" s="413"/>
      <c r="J21" s="413"/>
      <c r="K21" s="413"/>
      <c r="L21" s="413"/>
      <c r="M21" s="413"/>
      <c r="N21" s="413"/>
      <c r="O21" s="413"/>
      <c r="P21" s="413"/>
      <c r="Q21" s="413"/>
      <c r="R21" s="413"/>
      <c r="S21" s="413"/>
      <c r="T21" s="413"/>
      <c r="U21" s="413"/>
      <c r="V21" s="414"/>
      <c r="W21" s="410"/>
      <c r="X21" s="410"/>
      <c r="Y21" s="410"/>
      <c r="Z21" s="410"/>
      <c r="AA21" s="377" t="s">
        <v>65</v>
      </c>
      <c r="AB21" s="378"/>
      <c r="AC21" s="378"/>
      <c r="AD21" s="378"/>
      <c r="AE21" s="379"/>
      <c r="AF21" s="404"/>
      <c r="AG21" s="405"/>
      <c r="AH21" s="405"/>
      <c r="AI21" s="405"/>
      <c r="AJ21" s="405"/>
      <c r="AK21" s="405"/>
      <c r="AL21" s="405"/>
      <c r="AM21" s="405"/>
      <c r="AN21" s="405"/>
      <c r="AO21" s="405"/>
      <c r="AP21" s="405"/>
      <c r="AQ21" s="405"/>
      <c r="AR21" s="406"/>
      <c r="AT21" s="380" t="s">
        <v>64</v>
      </c>
      <c r="AU21" s="381"/>
      <c r="AV21" s="381"/>
      <c r="AW21" s="381"/>
      <c r="AX21" s="382"/>
      <c r="AY21" s="464" t="s">
        <v>354</v>
      </c>
      <c r="AZ21" s="465"/>
      <c r="BA21" s="465"/>
      <c r="BB21" s="465"/>
      <c r="BC21" s="465"/>
      <c r="BD21" s="465"/>
      <c r="BE21" s="465"/>
      <c r="BF21" s="465"/>
      <c r="BG21" s="465"/>
      <c r="BH21" s="465"/>
      <c r="BI21" s="465"/>
      <c r="BJ21" s="465"/>
      <c r="BK21" s="465"/>
      <c r="BL21" s="465"/>
      <c r="BM21" s="465"/>
      <c r="BN21" s="465"/>
      <c r="BO21" s="466"/>
      <c r="BP21" s="410"/>
      <c r="BQ21" s="410"/>
      <c r="BR21" s="410"/>
      <c r="BS21" s="410"/>
      <c r="BT21" s="377" t="s">
        <v>65</v>
      </c>
      <c r="BU21" s="378"/>
      <c r="BV21" s="378"/>
      <c r="BW21" s="378"/>
      <c r="BX21" s="379"/>
      <c r="BY21" s="377" t="s">
        <v>379</v>
      </c>
      <c r="BZ21" s="378"/>
      <c r="CA21" s="378"/>
      <c r="CB21" s="378"/>
      <c r="CC21" s="378"/>
      <c r="CD21" s="378"/>
      <c r="CE21" s="378"/>
      <c r="CF21" s="378"/>
      <c r="CG21" s="378"/>
      <c r="CH21" s="378"/>
      <c r="CI21" s="378"/>
      <c r="CJ21" s="378"/>
      <c r="CK21" s="379"/>
    </row>
    <row r="22" spans="1:89" ht="18" customHeight="1">
      <c r="A22" s="383"/>
      <c r="B22" s="384"/>
      <c r="C22" s="384"/>
      <c r="D22" s="384"/>
      <c r="E22" s="385"/>
      <c r="F22" s="415"/>
      <c r="G22" s="416"/>
      <c r="H22" s="416"/>
      <c r="I22" s="416"/>
      <c r="J22" s="416"/>
      <c r="K22" s="416"/>
      <c r="L22" s="416"/>
      <c r="M22" s="416"/>
      <c r="N22" s="416"/>
      <c r="O22" s="416"/>
      <c r="P22" s="416"/>
      <c r="Q22" s="416"/>
      <c r="R22" s="416"/>
      <c r="S22" s="416"/>
      <c r="T22" s="416"/>
      <c r="U22" s="416"/>
      <c r="V22" s="417"/>
      <c r="W22" s="410"/>
      <c r="X22" s="410"/>
      <c r="Y22" s="410"/>
      <c r="Z22" s="410"/>
      <c r="AA22" s="377" t="s">
        <v>66</v>
      </c>
      <c r="AB22" s="378"/>
      <c r="AC22" s="378"/>
      <c r="AD22" s="378"/>
      <c r="AE22" s="379"/>
      <c r="AF22" s="404"/>
      <c r="AG22" s="405"/>
      <c r="AH22" s="405"/>
      <c r="AI22" s="405"/>
      <c r="AJ22" s="405"/>
      <c r="AK22" s="405"/>
      <c r="AL22" s="405"/>
      <c r="AM22" s="405"/>
      <c r="AN22" s="405"/>
      <c r="AO22" s="405"/>
      <c r="AP22" s="405"/>
      <c r="AQ22" s="405"/>
      <c r="AR22" s="406"/>
      <c r="AT22" s="383"/>
      <c r="AU22" s="384"/>
      <c r="AV22" s="384"/>
      <c r="AW22" s="384"/>
      <c r="AX22" s="385"/>
      <c r="AY22" s="467"/>
      <c r="AZ22" s="468"/>
      <c r="BA22" s="468"/>
      <c r="BB22" s="468"/>
      <c r="BC22" s="468"/>
      <c r="BD22" s="468"/>
      <c r="BE22" s="468"/>
      <c r="BF22" s="468"/>
      <c r="BG22" s="468"/>
      <c r="BH22" s="468"/>
      <c r="BI22" s="468"/>
      <c r="BJ22" s="468"/>
      <c r="BK22" s="468"/>
      <c r="BL22" s="468"/>
      <c r="BM22" s="468"/>
      <c r="BN22" s="468"/>
      <c r="BO22" s="469"/>
      <c r="BP22" s="410"/>
      <c r="BQ22" s="410"/>
      <c r="BR22" s="410"/>
      <c r="BS22" s="410"/>
      <c r="BT22" s="377" t="s">
        <v>66</v>
      </c>
      <c r="BU22" s="378"/>
      <c r="BV22" s="378"/>
      <c r="BW22" s="378"/>
      <c r="BX22" s="379"/>
      <c r="BY22" s="377" t="s">
        <v>380</v>
      </c>
      <c r="BZ22" s="378"/>
      <c r="CA22" s="378"/>
      <c r="CB22" s="378"/>
      <c r="CC22" s="378"/>
      <c r="CD22" s="378"/>
      <c r="CE22" s="378"/>
      <c r="CF22" s="378"/>
      <c r="CG22" s="378"/>
      <c r="CH22" s="378"/>
      <c r="CI22" s="378"/>
      <c r="CJ22" s="378"/>
      <c r="CK22" s="379"/>
    </row>
    <row r="23" spans="1:89" ht="18" customHeight="1">
      <c r="A23" s="386"/>
      <c r="B23" s="387"/>
      <c r="C23" s="387"/>
      <c r="D23" s="387"/>
      <c r="E23" s="388"/>
      <c r="F23" s="418"/>
      <c r="G23" s="419"/>
      <c r="H23" s="419"/>
      <c r="I23" s="419"/>
      <c r="J23" s="419"/>
      <c r="K23" s="419"/>
      <c r="L23" s="419"/>
      <c r="M23" s="419"/>
      <c r="N23" s="419"/>
      <c r="O23" s="419"/>
      <c r="P23" s="419"/>
      <c r="Q23" s="419"/>
      <c r="R23" s="419"/>
      <c r="S23" s="419"/>
      <c r="T23" s="419"/>
      <c r="U23" s="419"/>
      <c r="V23" s="420"/>
      <c r="W23" s="410"/>
      <c r="X23" s="410"/>
      <c r="Y23" s="410"/>
      <c r="Z23" s="410"/>
      <c r="AA23" s="377" t="s">
        <v>67</v>
      </c>
      <c r="AB23" s="378"/>
      <c r="AC23" s="378"/>
      <c r="AD23" s="378"/>
      <c r="AE23" s="379"/>
      <c r="AF23" s="407"/>
      <c r="AG23" s="408"/>
      <c r="AH23" s="408"/>
      <c r="AI23" s="408"/>
      <c r="AJ23" s="408"/>
      <c r="AK23" s="408"/>
      <c r="AL23" s="408"/>
      <c r="AM23" s="408"/>
      <c r="AN23" s="408"/>
      <c r="AO23" s="408"/>
      <c r="AP23" s="408"/>
      <c r="AQ23" s="408"/>
      <c r="AR23" s="409"/>
      <c r="AT23" s="386"/>
      <c r="AU23" s="387"/>
      <c r="AV23" s="387"/>
      <c r="AW23" s="387"/>
      <c r="AX23" s="388"/>
      <c r="AY23" s="470"/>
      <c r="AZ23" s="471"/>
      <c r="BA23" s="471"/>
      <c r="BB23" s="471"/>
      <c r="BC23" s="471"/>
      <c r="BD23" s="471"/>
      <c r="BE23" s="471"/>
      <c r="BF23" s="471"/>
      <c r="BG23" s="471"/>
      <c r="BH23" s="471"/>
      <c r="BI23" s="471"/>
      <c r="BJ23" s="471"/>
      <c r="BK23" s="471"/>
      <c r="BL23" s="471"/>
      <c r="BM23" s="471"/>
      <c r="BN23" s="471"/>
      <c r="BO23" s="472"/>
      <c r="BP23" s="410"/>
      <c r="BQ23" s="410"/>
      <c r="BR23" s="410"/>
      <c r="BS23" s="410"/>
      <c r="BT23" s="377" t="s">
        <v>67</v>
      </c>
      <c r="BU23" s="378"/>
      <c r="BV23" s="378"/>
      <c r="BW23" s="378"/>
      <c r="BX23" s="379"/>
      <c r="BY23" s="473" t="s">
        <v>381</v>
      </c>
      <c r="BZ23" s="474"/>
      <c r="CA23" s="474"/>
      <c r="CB23" s="474"/>
      <c r="CC23" s="474"/>
      <c r="CD23" s="474"/>
      <c r="CE23" s="474"/>
      <c r="CF23" s="474"/>
      <c r="CG23" s="474"/>
      <c r="CH23" s="474"/>
      <c r="CI23" s="474"/>
      <c r="CJ23" s="474"/>
      <c r="CK23" s="475"/>
    </row>
    <row r="24" spans="1:89" ht="28.5" customHeight="1">
      <c r="A24" s="392" t="s">
        <v>68</v>
      </c>
      <c r="B24" s="392"/>
      <c r="C24" s="392"/>
      <c r="D24" s="392"/>
      <c r="E24" s="392"/>
      <c r="F24" s="421"/>
      <c r="G24" s="421"/>
      <c r="H24" s="421"/>
      <c r="I24" s="421"/>
      <c r="J24" s="421"/>
      <c r="K24" s="421"/>
      <c r="L24" s="421"/>
      <c r="M24" s="421"/>
      <c r="N24" s="421"/>
      <c r="O24" s="421"/>
      <c r="P24" s="421"/>
      <c r="Q24" s="421"/>
      <c r="R24" s="421"/>
      <c r="S24" s="421"/>
      <c r="T24" s="421"/>
      <c r="U24" s="421"/>
      <c r="V24" s="421"/>
      <c r="W24" s="394" t="s">
        <v>69</v>
      </c>
      <c r="X24" s="394"/>
      <c r="Y24" s="394"/>
      <c r="Z24" s="394"/>
      <c r="AA24" s="432"/>
      <c r="AB24" s="433"/>
      <c r="AC24" s="433"/>
      <c r="AD24" s="433"/>
      <c r="AE24" s="433"/>
      <c r="AF24" s="433"/>
      <c r="AG24" s="433"/>
      <c r="AH24" s="433"/>
      <c r="AI24" s="433"/>
      <c r="AJ24" s="389" t="str">
        <f>IF(AA24=0," ",WEEKDAY(AA24,1))</f>
        <v xml:space="preserve"> </v>
      </c>
      <c r="AK24" s="389"/>
      <c r="AL24" s="398"/>
      <c r="AM24" s="398"/>
      <c r="AN24" s="187" t="s">
        <v>431</v>
      </c>
      <c r="AO24" s="399"/>
      <c r="AP24" s="399"/>
      <c r="AQ24" s="188" t="s">
        <v>432</v>
      </c>
      <c r="AR24" s="189"/>
      <c r="AT24" s="392" t="s">
        <v>68</v>
      </c>
      <c r="AU24" s="392"/>
      <c r="AV24" s="392"/>
      <c r="AW24" s="392"/>
      <c r="AX24" s="392"/>
      <c r="AY24" s="393" t="s">
        <v>355</v>
      </c>
      <c r="AZ24" s="393"/>
      <c r="BA24" s="393"/>
      <c r="BB24" s="393"/>
      <c r="BC24" s="393"/>
      <c r="BD24" s="393"/>
      <c r="BE24" s="393"/>
      <c r="BF24" s="393"/>
      <c r="BG24" s="393"/>
      <c r="BH24" s="393"/>
      <c r="BI24" s="393"/>
      <c r="BJ24" s="393"/>
      <c r="BK24" s="393"/>
      <c r="BL24" s="393"/>
      <c r="BM24" s="393"/>
      <c r="BN24" s="393"/>
      <c r="BO24" s="393"/>
      <c r="BP24" s="394" t="s">
        <v>69</v>
      </c>
      <c r="BQ24" s="394"/>
      <c r="BR24" s="394"/>
      <c r="BS24" s="394"/>
      <c r="BT24" s="396">
        <v>46303</v>
      </c>
      <c r="BU24" s="397"/>
      <c r="BV24" s="397"/>
      <c r="BW24" s="397"/>
      <c r="BX24" s="397"/>
      <c r="BY24" s="397"/>
      <c r="BZ24" s="397"/>
      <c r="CA24" s="397"/>
      <c r="CB24" s="395">
        <f>IF(BT24=0," ",WEEKDAY(BT24,1))</f>
        <v>5</v>
      </c>
      <c r="CC24" s="395"/>
      <c r="CD24" s="395"/>
      <c r="CE24" s="390" t="s">
        <v>434</v>
      </c>
      <c r="CF24" s="390"/>
      <c r="CG24" s="185" t="s">
        <v>431</v>
      </c>
      <c r="CH24" s="391" t="s">
        <v>253</v>
      </c>
      <c r="CI24" s="391"/>
      <c r="CJ24" s="186" t="s">
        <v>432</v>
      </c>
      <c r="CK24" s="100"/>
    </row>
    <row r="25" spans="1:89" ht="28.5" customHeight="1">
      <c r="A25" s="392"/>
      <c r="B25" s="392"/>
      <c r="C25" s="392"/>
      <c r="D25" s="392"/>
      <c r="E25" s="392"/>
      <c r="F25" s="421"/>
      <c r="G25" s="421"/>
      <c r="H25" s="421"/>
      <c r="I25" s="421"/>
      <c r="J25" s="421"/>
      <c r="K25" s="421"/>
      <c r="L25" s="421"/>
      <c r="M25" s="421"/>
      <c r="N25" s="421"/>
      <c r="O25" s="421"/>
      <c r="P25" s="421"/>
      <c r="Q25" s="421"/>
      <c r="R25" s="421"/>
      <c r="S25" s="421"/>
      <c r="T25" s="421"/>
      <c r="U25" s="421"/>
      <c r="V25" s="421"/>
      <c r="W25" s="394"/>
      <c r="X25" s="394"/>
      <c r="Y25" s="394"/>
      <c r="Z25" s="394"/>
      <c r="AA25" s="432"/>
      <c r="AB25" s="433"/>
      <c r="AC25" s="433"/>
      <c r="AD25" s="433"/>
      <c r="AE25" s="433"/>
      <c r="AF25" s="433"/>
      <c r="AG25" s="433"/>
      <c r="AH25" s="433"/>
      <c r="AI25" s="433"/>
      <c r="AJ25" s="389" t="str">
        <f>IF(AA25=0," ",WEEKDAY(AA25,1))</f>
        <v xml:space="preserve"> </v>
      </c>
      <c r="AK25" s="389"/>
      <c r="AL25" s="398"/>
      <c r="AM25" s="398"/>
      <c r="AN25" s="187" t="s">
        <v>431</v>
      </c>
      <c r="AO25" s="399"/>
      <c r="AP25" s="399"/>
      <c r="AQ25" s="188" t="s">
        <v>433</v>
      </c>
      <c r="AR25" s="189"/>
      <c r="AT25" s="392"/>
      <c r="AU25" s="392"/>
      <c r="AV25" s="392"/>
      <c r="AW25" s="392"/>
      <c r="AX25" s="392"/>
      <c r="AY25" s="393"/>
      <c r="AZ25" s="393"/>
      <c r="BA25" s="393"/>
      <c r="BB25" s="393"/>
      <c r="BC25" s="393"/>
      <c r="BD25" s="393"/>
      <c r="BE25" s="393"/>
      <c r="BF25" s="393"/>
      <c r="BG25" s="393"/>
      <c r="BH25" s="393"/>
      <c r="BI25" s="393"/>
      <c r="BJ25" s="393"/>
      <c r="BK25" s="393"/>
      <c r="BL25" s="393"/>
      <c r="BM25" s="393"/>
      <c r="BN25" s="393"/>
      <c r="BO25" s="393"/>
      <c r="BP25" s="394"/>
      <c r="BQ25" s="394"/>
      <c r="BR25" s="394"/>
      <c r="BS25" s="394"/>
      <c r="BT25" s="396">
        <v>46305</v>
      </c>
      <c r="BU25" s="397"/>
      <c r="BV25" s="397"/>
      <c r="BW25" s="397"/>
      <c r="BX25" s="397"/>
      <c r="BY25" s="397"/>
      <c r="BZ25" s="397"/>
      <c r="CA25" s="397"/>
      <c r="CB25" s="395">
        <f>IF(BT25=0," ",WEEKDAY(BT25,1))</f>
        <v>7</v>
      </c>
      <c r="CC25" s="395"/>
      <c r="CD25" s="395"/>
      <c r="CE25" s="390">
        <v>15</v>
      </c>
      <c r="CF25" s="390"/>
      <c r="CG25" s="185" t="s">
        <v>431</v>
      </c>
      <c r="CH25" s="391" t="s">
        <v>253</v>
      </c>
      <c r="CI25" s="391"/>
      <c r="CJ25" s="186" t="s">
        <v>433</v>
      </c>
      <c r="CK25" s="100"/>
    </row>
    <row r="27" spans="1:89" ht="13.5" customHeight="1">
      <c r="A27" s="410" t="s">
        <v>70</v>
      </c>
      <c r="B27" s="410"/>
      <c r="C27" s="410"/>
      <c r="D27" s="410"/>
      <c r="E27" s="410"/>
      <c r="F27" s="410"/>
      <c r="G27" s="410"/>
      <c r="H27" s="410"/>
      <c r="I27" s="410"/>
      <c r="J27" s="422" t="s">
        <v>71</v>
      </c>
      <c r="K27" s="422"/>
      <c r="L27" s="422"/>
      <c r="M27" s="422"/>
      <c r="N27" s="422"/>
      <c r="O27" s="422"/>
      <c r="P27" s="422" t="s">
        <v>426</v>
      </c>
      <c r="Q27" s="422"/>
      <c r="R27" s="422"/>
      <c r="S27" s="422"/>
      <c r="T27" s="422"/>
      <c r="U27" s="422"/>
      <c r="V27" s="423" t="s">
        <v>73</v>
      </c>
      <c r="W27" s="424"/>
      <c r="X27" s="424"/>
      <c r="Y27" s="424"/>
      <c r="Z27" s="424"/>
      <c r="AA27" s="425"/>
      <c r="AB27" s="422" t="s">
        <v>74</v>
      </c>
      <c r="AC27" s="422"/>
      <c r="AD27" s="422"/>
      <c r="AE27" s="422"/>
      <c r="AF27" s="422"/>
      <c r="AG27" s="422"/>
      <c r="AH27" s="410" t="s">
        <v>75</v>
      </c>
      <c r="AI27" s="410"/>
      <c r="AJ27" s="410"/>
      <c r="AK27" s="410"/>
      <c r="AL27" s="410"/>
      <c r="AM27" s="410"/>
      <c r="AN27" s="410" t="s">
        <v>76</v>
      </c>
      <c r="AO27" s="410"/>
      <c r="AP27" s="410"/>
      <c r="AQ27" s="410"/>
      <c r="AR27" s="410"/>
      <c r="AT27" s="410" t="s">
        <v>70</v>
      </c>
      <c r="AU27" s="410"/>
      <c r="AV27" s="410"/>
      <c r="AW27" s="410"/>
      <c r="AX27" s="410"/>
      <c r="AY27" s="410"/>
      <c r="AZ27" s="410"/>
      <c r="BA27" s="410"/>
      <c r="BB27" s="410"/>
      <c r="BC27" s="422" t="s">
        <v>71</v>
      </c>
      <c r="BD27" s="422"/>
      <c r="BE27" s="422"/>
      <c r="BF27" s="422"/>
      <c r="BG27" s="422"/>
      <c r="BH27" s="422"/>
      <c r="BI27" s="422" t="s">
        <v>72</v>
      </c>
      <c r="BJ27" s="422"/>
      <c r="BK27" s="422"/>
      <c r="BL27" s="422"/>
      <c r="BM27" s="422"/>
      <c r="BN27" s="422"/>
      <c r="BO27" s="423" t="s">
        <v>73</v>
      </c>
      <c r="BP27" s="424"/>
      <c r="BQ27" s="424"/>
      <c r="BR27" s="424"/>
      <c r="BS27" s="424"/>
      <c r="BT27" s="425"/>
      <c r="BU27" s="422" t="s">
        <v>74</v>
      </c>
      <c r="BV27" s="422"/>
      <c r="BW27" s="422"/>
      <c r="BX27" s="422"/>
      <c r="BY27" s="422"/>
      <c r="BZ27" s="422"/>
      <c r="CA27" s="410" t="s">
        <v>75</v>
      </c>
      <c r="CB27" s="410"/>
      <c r="CC27" s="410"/>
      <c r="CD27" s="410"/>
      <c r="CE27" s="410"/>
      <c r="CF27" s="410"/>
      <c r="CG27" s="410" t="s">
        <v>76</v>
      </c>
      <c r="CH27" s="410"/>
      <c r="CI27" s="410"/>
      <c r="CJ27" s="410"/>
      <c r="CK27" s="410"/>
    </row>
    <row r="28" spans="1:89">
      <c r="A28" s="410"/>
      <c r="B28" s="410"/>
      <c r="C28" s="410"/>
      <c r="D28" s="410"/>
      <c r="E28" s="410"/>
      <c r="F28" s="410"/>
      <c r="G28" s="410"/>
      <c r="H28" s="410"/>
      <c r="I28" s="410"/>
      <c r="J28" s="422"/>
      <c r="K28" s="422"/>
      <c r="L28" s="422"/>
      <c r="M28" s="422"/>
      <c r="N28" s="422"/>
      <c r="O28" s="422"/>
      <c r="P28" s="422"/>
      <c r="Q28" s="422"/>
      <c r="R28" s="422"/>
      <c r="S28" s="422"/>
      <c r="T28" s="422"/>
      <c r="U28" s="422"/>
      <c r="V28" s="426"/>
      <c r="W28" s="427"/>
      <c r="X28" s="427"/>
      <c r="Y28" s="427"/>
      <c r="Z28" s="427"/>
      <c r="AA28" s="428"/>
      <c r="AB28" s="422"/>
      <c r="AC28" s="422"/>
      <c r="AD28" s="422"/>
      <c r="AE28" s="422"/>
      <c r="AF28" s="422"/>
      <c r="AG28" s="422"/>
      <c r="AH28" s="410"/>
      <c r="AI28" s="410"/>
      <c r="AJ28" s="410"/>
      <c r="AK28" s="410"/>
      <c r="AL28" s="410"/>
      <c r="AM28" s="410"/>
      <c r="AN28" s="410"/>
      <c r="AO28" s="410"/>
      <c r="AP28" s="410"/>
      <c r="AQ28" s="410"/>
      <c r="AR28" s="410"/>
      <c r="AT28" s="410"/>
      <c r="AU28" s="410"/>
      <c r="AV28" s="410"/>
      <c r="AW28" s="410"/>
      <c r="AX28" s="410"/>
      <c r="AY28" s="410"/>
      <c r="AZ28" s="410"/>
      <c r="BA28" s="410"/>
      <c r="BB28" s="410"/>
      <c r="BC28" s="422"/>
      <c r="BD28" s="422"/>
      <c r="BE28" s="422"/>
      <c r="BF28" s="422"/>
      <c r="BG28" s="422"/>
      <c r="BH28" s="422"/>
      <c r="BI28" s="422"/>
      <c r="BJ28" s="422"/>
      <c r="BK28" s="422"/>
      <c r="BL28" s="422"/>
      <c r="BM28" s="422"/>
      <c r="BN28" s="422"/>
      <c r="BO28" s="426"/>
      <c r="BP28" s="427"/>
      <c r="BQ28" s="427"/>
      <c r="BR28" s="427"/>
      <c r="BS28" s="427"/>
      <c r="BT28" s="428"/>
      <c r="BU28" s="422"/>
      <c r="BV28" s="422"/>
      <c r="BW28" s="422"/>
      <c r="BX28" s="422"/>
      <c r="BY28" s="422"/>
      <c r="BZ28" s="422"/>
      <c r="CA28" s="410"/>
      <c r="CB28" s="410"/>
      <c r="CC28" s="410"/>
      <c r="CD28" s="410"/>
      <c r="CE28" s="410"/>
      <c r="CF28" s="410"/>
      <c r="CG28" s="410"/>
      <c r="CH28" s="410"/>
      <c r="CI28" s="410"/>
      <c r="CJ28" s="410"/>
      <c r="CK28" s="410"/>
    </row>
    <row r="29" spans="1:89">
      <c r="A29" s="410"/>
      <c r="B29" s="410"/>
      <c r="C29" s="410"/>
      <c r="D29" s="410"/>
      <c r="E29" s="410"/>
      <c r="F29" s="410"/>
      <c r="G29" s="410"/>
      <c r="H29" s="410"/>
      <c r="I29" s="410"/>
      <c r="J29" s="422"/>
      <c r="K29" s="422"/>
      <c r="L29" s="422"/>
      <c r="M29" s="422"/>
      <c r="N29" s="422"/>
      <c r="O29" s="422"/>
      <c r="P29" s="422"/>
      <c r="Q29" s="422"/>
      <c r="R29" s="422"/>
      <c r="S29" s="422"/>
      <c r="T29" s="422"/>
      <c r="U29" s="422"/>
      <c r="V29" s="429"/>
      <c r="W29" s="430"/>
      <c r="X29" s="430"/>
      <c r="Y29" s="430"/>
      <c r="Z29" s="430"/>
      <c r="AA29" s="431"/>
      <c r="AB29" s="422"/>
      <c r="AC29" s="422"/>
      <c r="AD29" s="422"/>
      <c r="AE29" s="422"/>
      <c r="AF29" s="422"/>
      <c r="AG29" s="422"/>
      <c r="AH29" s="410"/>
      <c r="AI29" s="410"/>
      <c r="AJ29" s="410"/>
      <c r="AK29" s="410"/>
      <c r="AL29" s="410"/>
      <c r="AM29" s="410"/>
      <c r="AN29" s="410"/>
      <c r="AO29" s="410"/>
      <c r="AP29" s="410"/>
      <c r="AQ29" s="410"/>
      <c r="AR29" s="410"/>
      <c r="AT29" s="410"/>
      <c r="AU29" s="410"/>
      <c r="AV29" s="410"/>
      <c r="AW29" s="410"/>
      <c r="AX29" s="410"/>
      <c r="AY29" s="410"/>
      <c r="AZ29" s="410"/>
      <c r="BA29" s="410"/>
      <c r="BB29" s="410"/>
      <c r="BC29" s="422"/>
      <c r="BD29" s="422"/>
      <c r="BE29" s="422"/>
      <c r="BF29" s="422"/>
      <c r="BG29" s="422"/>
      <c r="BH29" s="422"/>
      <c r="BI29" s="422"/>
      <c r="BJ29" s="422"/>
      <c r="BK29" s="422"/>
      <c r="BL29" s="422"/>
      <c r="BM29" s="422"/>
      <c r="BN29" s="422"/>
      <c r="BO29" s="429"/>
      <c r="BP29" s="430"/>
      <c r="BQ29" s="430"/>
      <c r="BR29" s="430"/>
      <c r="BS29" s="430"/>
      <c r="BT29" s="431"/>
      <c r="BU29" s="422"/>
      <c r="BV29" s="422"/>
      <c r="BW29" s="422"/>
      <c r="BX29" s="422"/>
      <c r="BY29" s="422"/>
      <c r="BZ29" s="422"/>
      <c r="CA29" s="410"/>
      <c r="CB29" s="410"/>
      <c r="CC29" s="410"/>
      <c r="CD29" s="410"/>
      <c r="CE29" s="410"/>
      <c r="CF29" s="410"/>
      <c r="CG29" s="410"/>
      <c r="CH29" s="410"/>
      <c r="CI29" s="410"/>
      <c r="CJ29" s="410"/>
      <c r="CK29" s="410"/>
    </row>
    <row r="30" spans="1:89">
      <c r="A30" s="410"/>
      <c r="B30" s="410"/>
      <c r="C30" s="410"/>
      <c r="D30" s="410"/>
      <c r="E30" s="410"/>
      <c r="F30" s="410"/>
      <c r="G30" s="410"/>
      <c r="H30" s="410"/>
      <c r="I30" s="410"/>
      <c r="J30" s="410" t="s">
        <v>77</v>
      </c>
      <c r="K30" s="410"/>
      <c r="L30" s="410"/>
      <c r="M30" s="410" t="s">
        <v>78</v>
      </c>
      <c r="N30" s="410"/>
      <c r="O30" s="410"/>
      <c r="P30" s="410" t="s">
        <v>77</v>
      </c>
      <c r="Q30" s="410"/>
      <c r="R30" s="410"/>
      <c r="S30" s="410" t="s">
        <v>78</v>
      </c>
      <c r="T30" s="410"/>
      <c r="U30" s="410"/>
      <c r="V30" s="410" t="s">
        <v>77</v>
      </c>
      <c r="W30" s="410"/>
      <c r="X30" s="410"/>
      <c r="Y30" s="377" t="s">
        <v>78</v>
      </c>
      <c r="Z30" s="378"/>
      <c r="AA30" s="379"/>
      <c r="AB30" s="410" t="s">
        <v>77</v>
      </c>
      <c r="AC30" s="410"/>
      <c r="AD30" s="410"/>
      <c r="AE30" s="410" t="s">
        <v>78</v>
      </c>
      <c r="AF30" s="410"/>
      <c r="AG30" s="410"/>
      <c r="AH30" s="410" t="s">
        <v>77</v>
      </c>
      <c r="AI30" s="410"/>
      <c r="AJ30" s="410"/>
      <c r="AK30" s="410" t="s">
        <v>78</v>
      </c>
      <c r="AL30" s="410"/>
      <c r="AM30" s="410"/>
      <c r="AN30" s="410"/>
      <c r="AO30" s="410"/>
      <c r="AP30" s="410"/>
      <c r="AQ30" s="410"/>
      <c r="AR30" s="410"/>
      <c r="AT30" s="410"/>
      <c r="AU30" s="410"/>
      <c r="AV30" s="410"/>
      <c r="AW30" s="410"/>
      <c r="AX30" s="410"/>
      <c r="AY30" s="410"/>
      <c r="AZ30" s="410"/>
      <c r="BA30" s="410"/>
      <c r="BB30" s="410"/>
      <c r="BC30" s="410" t="s">
        <v>77</v>
      </c>
      <c r="BD30" s="410"/>
      <c r="BE30" s="410"/>
      <c r="BF30" s="410" t="s">
        <v>78</v>
      </c>
      <c r="BG30" s="410"/>
      <c r="BH30" s="410"/>
      <c r="BI30" s="410" t="s">
        <v>77</v>
      </c>
      <c r="BJ30" s="410"/>
      <c r="BK30" s="410"/>
      <c r="BL30" s="410" t="s">
        <v>78</v>
      </c>
      <c r="BM30" s="410"/>
      <c r="BN30" s="410"/>
      <c r="BO30" s="410" t="s">
        <v>77</v>
      </c>
      <c r="BP30" s="410"/>
      <c r="BQ30" s="410"/>
      <c r="BR30" s="377" t="s">
        <v>78</v>
      </c>
      <c r="BS30" s="378"/>
      <c r="BT30" s="379"/>
      <c r="BU30" s="410" t="s">
        <v>77</v>
      </c>
      <c r="BV30" s="410"/>
      <c r="BW30" s="410"/>
      <c r="BX30" s="410" t="s">
        <v>78</v>
      </c>
      <c r="BY30" s="410"/>
      <c r="BZ30" s="410"/>
      <c r="CA30" s="410" t="s">
        <v>77</v>
      </c>
      <c r="CB30" s="410"/>
      <c r="CC30" s="410"/>
      <c r="CD30" s="410" t="s">
        <v>78</v>
      </c>
      <c r="CE30" s="410"/>
      <c r="CF30" s="410"/>
      <c r="CG30" s="410"/>
      <c r="CH30" s="410"/>
      <c r="CI30" s="410"/>
      <c r="CJ30" s="410"/>
      <c r="CK30" s="410"/>
    </row>
    <row r="31" spans="1:89" ht="24" customHeight="1">
      <c r="A31" s="442" t="s">
        <v>79</v>
      </c>
      <c r="B31" s="442"/>
      <c r="C31" s="442"/>
      <c r="D31" s="442"/>
      <c r="E31" s="442"/>
      <c r="F31" s="442"/>
      <c r="G31" s="442"/>
      <c r="H31" s="442"/>
      <c r="I31" s="442"/>
      <c r="J31" s="443"/>
      <c r="K31" s="443"/>
      <c r="L31" s="443"/>
      <c r="M31" s="443"/>
      <c r="N31" s="443"/>
      <c r="O31" s="443"/>
      <c r="P31" s="443"/>
      <c r="Q31" s="443"/>
      <c r="R31" s="443"/>
      <c r="S31" s="443"/>
      <c r="T31" s="443"/>
      <c r="U31" s="443"/>
      <c r="V31" s="443"/>
      <c r="W31" s="443"/>
      <c r="X31" s="443"/>
      <c r="Y31" s="400"/>
      <c r="Z31" s="401"/>
      <c r="AA31" s="402"/>
      <c r="AB31" s="443"/>
      <c r="AC31" s="443"/>
      <c r="AD31" s="443"/>
      <c r="AE31" s="443"/>
      <c r="AF31" s="443"/>
      <c r="AG31" s="443"/>
      <c r="AH31" s="441" t="str">
        <f t="shared" ref="AH31:AH43" si="0">IF(SUM($J31:$AG31)=0," ",J31+P31+V31+AB31)</f>
        <v xml:space="preserve"> </v>
      </c>
      <c r="AI31" s="441"/>
      <c r="AJ31" s="441"/>
      <c r="AK31" s="441" t="str">
        <f t="shared" ref="AK31:AK43" si="1">IF(SUM($J31:$AG31)=0," ",M31+S31+Y31+AE31)</f>
        <v xml:space="preserve"> </v>
      </c>
      <c r="AL31" s="441"/>
      <c r="AM31" s="441"/>
      <c r="AN31" s="410"/>
      <c r="AO31" s="410"/>
      <c r="AP31" s="410"/>
      <c r="AQ31" s="377"/>
      <c r="AR31" s="101" t="s">
        <v>80</v>
      </c>
      <c r="AT31" s="442" t="s">
        <v>79</v>
      </c>
      <c r="AU31" s="442"/>
      <c r="AV31" s="442"/>
      <c r="AW31" s="442"/>
      <c r="AX31" s="442"/>
      <c r="AY31" s="442"/>
      <c r="AZ31" s="442"/>
      <c r="BA31" s="442"/>
      <c r="BB31" s="442"/>
      <c r="BC31" s="410">
        <v>25</v>
      </c>
      <c r="BD31" s="410"/>
      <c r="BE31" s="410"/>
      <c r="BF31" s="410">
        <v>25</v>
      </c>
      <c r="BG31" s="410"/>
      <c r="BH31" s="410"/>
      <c r="BI31" s="410"/>
      <c r="BJ31" s="410"/>
      <c r="BK31" s="410"/>
      <c r="BL31" s="410"/>
      <c r="BM31" s="410"/>
      <c r="BN31" s="410"/>
      <c r="BO31" s="410">
        <v>3</v>
      </c>
      <c r="BP31" s="410"/>
      <c r="BQ31" s="410"/>
      <c r="BR31" s="377">
        <v>2</v>
      </c>
      <c r="BS31" s="378"/>
      <c r="BT31" s="379"/>
      <c r="BU31" s="410">
        <v>1</v>
      </c>
      <c r="BV31" s="410"/>
      <c r="BW31" s="410"/>
      <c r="BX31" s="410">
        <v>1</v>
      </c>
      <c r="BY31" s="410"/>
      <c r="BZ31" s="410"/>
      <c r="CA31" s="410">
        <f t="shared" ref="CA31:CA43" si="2">IF(SUM($BC31:$BZ31)=0," ",BC31+BI31+BO31+BU31)</f>
        <v>29</v>
      </c>
      <c r="CB31" s="410"/>
      <c r="CC31" s="410"/>
      <c r="CD31" s="410">
        <f t="shared" ref="CD31:CD43" si="3">IF(SUM($BC31:$BZ31)=0," ",BF31+BL31+BR31+BX31)</f>
        <v>28</v>
      </c>
      <c r="CE31" s="410"/>
      <c r="CF31" s="410"/>
      <c r="CG31" s="410"/>
      <c r="CH31" s="410"/>
      <c r="CI31" s="410"/>
      <c r="CJ31" s="377"/>
      <c r="CK31" s="101" t="s">
        <v>80</v>
      </c>
    </row>
    <row r="32" spans="1:89" ht="24" customHeight="1">
      <c r="A32" s="444" t="s">
        <v>81</v>
      </c>
      <c r="B32" s="442"/>
      <c r="C32" s="442"/>
      <c r="D32" s="442"/>
      <c r="E32" s="442"/>
      <c r="F32" s="442"/>
      <c r="G32" s="442"/>
      <c r="H32" s="442"/>
      <c r="I32" s="442"/>
      <c r="J32" s="443"/>
      <c r="K32" s="443"/>
      <c r="L32" s="443"/>
      <c r="M32" s="443"/>
      <c r="N32" s="443"/>
      <c r="O32" s="443"/>
      <c r="P32" s="443"/>
      <c r="Q32" s="443"/>
      <c r="R32" s="443"/>
      <c r="S32" s="443"/>
      <c r="T32" s="443"/>
      <c r="U32" s="443"/>
      <c r="V32" s="443"/>
      <c r="W32" s="443"/>
      <c r="X32" s="443"/>
      <c r="Y32" s="400"/>
      <c r="Z32" s="401"/>
      <c r="AA32" s="402"/>
      <c r="AB32" s="443"/>
      <c r="AC32" s="443"/>
      <c r="AD32" s="443"/>
      <c r="AE32" s="443"/>
      <c r="AF32" s="443"/>
      <c r="AG32" s="443"/>
      <c r="AH32" s="441" t="str">
        <f t="shared" si="0"/>
        <v xml:space="preserve"> </v>
      </c>
      <c r="AI32" s="441"/>
      <c r="AJ32" s="441"/>
      <c r="AK32" s="441" t="str">
        <f t="shared" si="1"/>
        <v xml:space="preserve"> </v>
      </c>
      <c r="AL32" s="441"/>
      <c r="AM32" s="441"/>
      <c r="AN32" s="410"/>
      <c r="AO32" s="410"/>
      <c r="AP32" s="410"/>
      <c r="AQ32" s="377"/>
      <c r="AR32" s="101" t="s">
        <v>80</v>
      </c>
      <c r="AT32" s="444" t="s">
        <v>81</v>
      </c>
      <c r="AU32" s="442"/>
      <c r="AV32" s="442"/>
      <c r="AW32" s="442"/>
      <c r="AX32" s="442"/>
      <c r="AY32" s="442"/>
      <c r="AZ32" s="442"/>
      <c r="BA32" s="442"/>
      <c r="BB32" s="442"/>
      <c r="BC32" s="441"/>
      <c r="BD32" s="441"/>
      <c r="BE32" s="441"/>
      <c r="BF32" s="441"/>
      <c r="BG32" s="441"/>
      <c r="BH32" s="441"/>
      <c r="BI32" s="441"/>
      <c r="BJ32" s="441"/>
      <c r="BK32" s="441"/>
      <c r="BL32" s="441"/>
      <c r="BM32" s="441"/>
      <c r="BN32" s="441"/>
      <c r="BO32" s="441"/>
      <c r="BP32" s="441"/>
      <c r="BQ32" s="441"/>
      <c r="BR32" s="451"/>
      <c r="BS32" s="452"/>
      <c r="BT32" s="453"/>
      <c r="BU32" s="441"/>
      <c r="BV32" s="441"/>
      <c r="BW32" s="441"/>
      <c r="BX32" s="441"/>
      <c r="BY32" s="441"/>
      <c r="BZ32" s="441"/>
      <c r="CA32" s="441" t="str">
        <f t="shared" si="2"/>
        <v xml:space="preserve"> </v>
      </c>
      <c r="CB32" s="441"/>
      <c r="CC32" s="441"/>
      <c r="CD32" s="441" t="str">
        <f t="shared" si="3"/>
        <v xml:space="preserve"> </v>
      </c>
      <c r="CE32" s="441"/>
      <c r="CF32" s="441"/>
      <c r="CG32" s="410"/>
      <c r="CH32" s="410"/>
      <c r="CI32" s="410"/>
      <c r="CJ32" s="377"/>
      <c r="CK32" s="101" t="s">
        <v>80</v>
      </c>
    </row>
    <row r="33" spans="1:89" ht="24" customHeight="1">
      <c r="A33" s="446" t="s">
        <v>82</v>
      </c>
      <c r="B33" s="447"/>
      <c r="C33" s="447"/>
      <c r="D33" s="447"/>
      <c r="E33" s="447"/>
      <c r="F33" s="447"/>
      <c r="G33" s="447"/>
      <c r="H33" s="447"/>
      <c r="I33" s="448"/>
      <c r="J33" s="445"/>
      <c r="K33" s="445"/>
      <c r="L33" s="445"/>
      <c r="M33" s="445"/>
      <c r="N33" s="445"/>
      <c r="O33" s="445"/>
      <c r="P33" s="445"/>
      <c r="Q33" s="445"/>
      <c r="R33" s="445"/>
      <c r="S33" s="445"/>
      <c r="T33" s="445"/>
      <c r="U33" s="445"/>
      <c r="V33" s="445"/>
      <c r="W33" s="445"/>
      <c r="X33" s="445"/>
      <c r="Y33" s="400"/>
      <c r="Z33" s="401"/>
      <c r="AA33" s="402"/>
      <c r="AB33" s="445"/>
      <c r="AC33" s="445"/>
      <c r="AD33" s="445"/>
      <c r="AE33" s="445"/>
      <c r="AF33" s="445"/>
      <c r="AG33" s="445"/>
      <c r="AH33" s="441" t="str">
        <f t="shared" si="0"/>
        <v xml:space="preserve"> </v>
      </c>
      <c r="AI33" s="441"/>
      <c r="AJ33" s="441"/>
      <c r="AK33" s="441" t="str">
        <f t="shared" si="1"/>
        <v xml:space="preserve"> </v>
      </c>
      <c r="AL33" s="441"/>
      <c r="AM33" s="441"/>
      <c r="AN33" s="410"/>
      <c r="AO33" s="410"/>
      <c r="AP33" s="410"/>
      <c r="AQ33" s="377"/>
      <c r="AR33" s="101" t="s">
        <v>80</v>
      </c>
      <c r="AT33" s="446" t="s">
        <v>82</v>
      </c>
      <c r="AU33" s="447"/>
      <c r="AV33" s="447"/>
      <c r="AW33" s="447"/>
      <c r="AX33" s="447"/>
      <c r="AY33" s="447"/>
      <c r="AZ33" s="447"/>
      <c r="BA33" s="447"/>
      <c r="BB33" s="448"/>
      <c r="BC33" s="450"/>
      <c r="BD33" s="450"/>
      <c r="BE33" s="450"/>
      <c r="BF33" s="450"/>
      <c r="BG33" s="450"/>
      <c r="BH33" s="450"/>
      <c r="BI33" s="450"/>
      <c r="BJ33" s="450"/>
      <c r="BK33" s="450"/>
      <c r="BL33" s="450"/>
      <c r="BM33" s="450"/>
      <c r="BN33" s="450"/>
      <c r="BO33" s="450"/>
      <c r="BP33" s="450"/>
      <c r="BQ33" s="450"/>
      <c r="BR33" s="451"/>
      <c r="BS33" s="452"/>
      <c r="BT33" s="453"/>
      <c r="BU33" s="450"/>
      <c r="BV33" s="450"/>
      <c r="BW33" s="450"/>
      <c r="BX33" s="450"/>
      <c r="BY33" s="450"/>
      <c r="BZ33" s="450"/>
      <c r="CA33" s="441" t="str">
        <f t="shared" si="2"/>
        <v xml:space="preserve"> </v>
      </c>
      <c r="CB33" s="441"/>
      <c r="CC33" s="441"/>
      <c r="CD33" s="441" t="str">
        <f t="shared" si="3"/>
        <v xml:space="preserve"> </v>
      </c>
      <c r="CE33" s="441"/>
      <c r="CF33" s="441"/>
      <c r="CG33" s="410"/>
      <c r="CH33" s="410"/>
      <c r="CI33" s="410"/>
      <c r="CJ33" s="377"/>
      <c r="CK33" s="101" t="s">
        <v>80</v>
      </c>
    </row>
    <row r="34" spans="1:89" ht="24" customHeight="1">
      <c r="A34" s="442" t="s">
        <v>83</v>
      </c>
      <c r="B34" s="442"/>
      <c r="C34" s="449"/>
      <c r="D34" s="449"/>
      <c r="E34" s="449"/>
      <c r="F34" s="449"/>
      <c r="G34" s="449"/>
      <c r="H34" s="449"/>
      <c r="I34" s="449"/>
      <c r="J34" s="450"/>
      <c r="K34" s="450"/>
      <c r="L34" s="450"/>
      <c r="M34" s="450"/>
      <c r="N34" s="450"/>
      <c r="O34" s="450"/>
      <c r="P34" s="450"/>
      <c r="Q34" s="450"/>
      <c r="R34" s="450"/>
      <c r="S34" s="450"/>
      <c r="T34" s="450"/>
      <c r="U34" s="450"/>
      <c r="V34" s="450"/>
      <c r="W34" s="450"/>
      <c r="X34" s="450"/>
      <c r="Y34" s="451"/>
      <c r="Z34" s="452"/>
      <c r="AA34" s="453"/>
      <c r="AB34" s="450"/>
      <c r="AC34" s="450"/>
      <c r="AD34" s="450"/>
      <c r="AE34" s="450"/>
      <c r="AF34" s="450"/>
      <c r="AG34" s="450"/>
      <c r="AH34" s="441" t="str">
        <f t="shared" si="0"/>
        <v xml:space="preserve"> </v>
      </c>
      <c r="AI34" s="441"/>
      <c r="AJ34" s="441"/>
      <c r="AK34" s="441" t="str">
        <f t="shared" si="1"/>
        <v xml:space="preserve"> </v>
      </c>
      <c r="AL34" s="441"/>
      <c r="AM34" s="441"/>
      <c r="AN34" s="379"/>
      <c r="AO34" s="410"/>
      <c r="AP34" s="410"/>
      <c r="AQ34" s="377"/>
      <c r="AR34" s="101" t="s">
        <v>80</v>
      </c>
      <c r="AT34" s="442" t="s">
        <v>83</v>
      </c>
      <c r="AU34" s="442"/>
      <c r="AV34" s="449"/>
      <c r="AW34" s="449"/>
      <c r="AX34" s="449"/>
      <c r="AY34" s="449"/>
      <c r="AZ34" s="449"/>
      <c r="BA34" s="449"/>
      <c r="BB34" s="449"/>
      <c r="BC34" s="450"/>
      <c r="BD34" s="450"/>
      <c r="BE34" s="450"/>
      <c r="BF34" s="450"/>
      <c r="BG34" s="450"/>
      <c r="BH34" s="450"/>
      <c r="BI34" s="450"/>
      <c r="BJ34" s="450"/>
      <c r="BK34" s="450"/>
      <c r="BL34" s="450"/>
      <c r="BM34" s="450"/>
      <c r="BN34" s="450"/>
      <c r="BO34" s="450"/>
      <c r="BP34" s="450"/>
      <c r="BQ34" s="450"/>
      <c r="BR34" s="451"/>
      <c r="BS34" s="452"/>
      <c r="BT34" s="453"/>
      <c r="BU34" s="450"/>
      <c r="BV34" s="450"/>
      <c r="BW34" s="450"/>
      <c r="BX34" s="450"/>
      <c r="BY34" s="450"/>
      <c r="BZ34" s="450"/>
      <c r="CA34" s="441" t="str">
        <f t="shared" si="2"/>
        <v xml:space="preserve"> </v>
      </c>
      <c r="CB34" s="441"/>
      <c r="CC34" s="441"/>
      <c r="CD34" s="441" t="str">
        <f t="shared" si="3"/>
        <v xml:space="preserve"> </v>
      </c>
      <c r="CE34" s="441"/>
      <c r="CF34" s="441"/>
      <c r="CG34" s="379"/>
      <c r="CH34" s="410"/>
      <c r="CI34" s="410"/>
      <c r="CJ34" s="377"/>
      <c r="CK34" s="101" t="s">
        <v>80</v>
      </c>
    </row>
    <row r="35" spans="1:89" ht="24" customHeight="1">
      <c r="A35" s="457" t="s">
        <v>84</v>
      </c>
      <c r="B35" s="458"/>
      <c r="C35" s="455" t="s">
        <v>85</v>
      </c>
      <c r="D35" s="455"/>
      <c r="E35" s="455"/>
      <c r="F35" s="455"/>
      <c r="G35" s="455"/>
      <c r="H35" s="455"/>
      <c r="I35" s="455"/>
      <c r="J35" s="441"/>
      <c r="K35" s="441"/>
      <c r="L35" s="441"/>
      <c r="M35" s="441"/>
      <c r="N35" s="441"/>
      <c r="O35" s="441"/>
      <c r="P35" s="441"/>
      <c r="Q35" s="441"/>
      <c r="R35" s="441"/>
      <c r="S35" s="441"/>
      <c r="T35" s="441"/>
      <c r="U35" s="441"/>
      <c r="V35" s="441"/>
      <c r="W35" s="441"/>
      <c r="X35" s="441"/>
      <c r="Y35" s="451"/>
      <c r="Z35" s="452"/>
      <c r="AA35" s="453"/>
      <c r="AB35" s="441"/>
      <c r="AC35" s="441"/>
      <c r="AD35" s="441"/>
      <c r="AE35" s="441"/>
      <c r="AF35" s="441"/>
      <c r="AG35" s="441"/>
      <c r="AH35" s="441" t="str">
        <f t="shared" si="0"/>
        <v xml:space="preserve"> </v>
      </c>
      <c r="AI35" s="441"/>
      <c r="AJ35" s="441"/>
      <c r="AK35" s="441" t="str">
        <f t="shared" si="1"/>
        <v xml:space="preserve"> </v>
      </c>
      <c r="AL35" s="441"/>
      <c r="AM35" s="441"/>
      <c r="AN35" s="379"/>
      <c r="AO35" s="410"/>
      <c r="AP35" s="410"/>
      <c r="AQ35" s="377"/>
      <c r="AR35" s="101" t="s">
        <v>80</v>
      </c>
      <c r="AT35" s="457" t="s">
        <v>84</v>
      </c>
      <c r="AU35" s="458"/>
      <c r="AV35" s="455" t="s">
        <v>85</v>
      </c>
      <c r="AW35" s="455"/>
      <c r="AX35" s="455"/>
      <c r="AY35" s="455"/>
      <c r="AZ35" s="455"/>
      <c r="BA35" s="455"/>
      <c r="BB35" s="455"/>
      <c r="BC35" s="441"/>
      <c r="BD35" s="441"/>
      <c r="BE35" s="441"/>
      <c r="BF35" s="441"/>
      <c r="BG35" s="441"/>
      <c r="BH35" s="441"/>
      <c r="BI35" s="441"/>
      <c r="BJ35" s="441"/>
      <c r="BK35" s="441"/>
      <c r="BL35" s="441"/>
      <c r="BM35" s="441"/>
      <c r="BN35" s="441"/>
      <c r="BO35" s="441"/>
      <c r="BP35" s="441"/>
      <c r="BQ35" s="441"/>
      <c r="BR35" s="451"/>
      <c r="BS35" s="452"/>
      <c r="BT35" s="453"/>
      <c r="BU35" s="441"/>
      <c r="BV35" s="441"/>
      <c r="BW35" s="441"/>
      <c r="BX35" s="441"/>
      <c r="BY35" s="441"/>
      <c r="BZ35" s="441"/>
      <c r="CA35" s="441" t="str">
        <f t="shared" si="2"/>
        <v xml:space="preserve"> </v>
      </c>
      <c r="CB35" s="441"/>
      <c r="CC35" s="441"/>
      <c r="CD35" s="441" t="str">
        <f t="shared" si="3"/>
        <v xml:space="preserve"> </v>
      </c>
      <c r="CE35" s="441"/>
      <c r="CF35" s="441"/>
      <c r="CG35" s="379"/>
      <c r="CH35" s="410"/>
      <c r="CI35" s="410"/>
      <c r="CJ35" s="377"/>
      <c r="CK35" s="101" t="s">
        <v>80</v>
      </c>
    </row>
    <row r="36" spans="1:89" ht="24" customHeight="1">
      <c r="A36" s="459"/>
      <c r="B36" s="459"/>
      <c r="C36" s="454" t="s">
        <v>86</v>
      </c>
      <c r="D36" s="454"/>
      <c r="E36" s="454"/>
      <c r="F36" s="454"/>
      <c r="G36" s="454"/>
      <c r="H36" s="454"/>
      <c r="I36" s="454"/>
      <c r="J36" s="443"/>
      <c r="K36" s="443"/>
      <c r="L36" s="443"/>
      <c r="M36" s="443"/>
      <c r="N36" s="443"/>
      <c r="O36" s="443"/>
      <c r="P36" s="443"/>
      <c r="Q36" s="443"/>
      <c r="R36" s="443"/>
      <c r="S36" s="443"/>
      <c r="T36" s="443"/>
      <c r="U36" s="443"/>
      <c r="V36" s="443"/>
      <c r="W36" s="443"/>
      <c r="X36" s="443"/>
      <c r="Y36" s="400"/>
      <c r="Z36" s="401"/>
      <c r="AA36" s="402"/>
      <c r="AB36" s="443"/>
      <c r="AC36" s="443"/>
      <c r="AD36" s="443"/>
      <c r="AE36" s="443"/>
      <c r="AF36" s="443"/>
      <c r="AG36" s="443"/>
      <c r="AH36" s="441" t="str">
        <f t="shared" si="0"/>
        <v xml:space="preserve"> </v>
      </c>
      <c r="AI36" s="441"/>
      <c r="AJ36" s="441"/>
      <c r="AK36" s="441" t="str">
        <f t="shared" si="1"/>
        <v xml:space="preserve"> </v>
      </c>
      <c r="AL36" s="441"/>
      <c r="AM36" s="441"/>
      <c r="AN36" s="410"/>
      <c r="AO36" s="410"/>
      <c r="AP36" s="410"/>
      <c r="AQ36" s="377"/>
      <c r="AR36" s="101" t="s">
        <v>80</v>
      </c>
      <c r="AT36" s="459"/>
      <c r="AU36" s="459"/>
      <c r="AV36" s="454" t="s">
        <v>86</v>
      </c>
      <c r="AW36" s="454"/>
      <c r="AX36" s="454"/>
      <c r="AY36" s="454"/>
      <c r="AZ36" s="454"/>
      <c r="BA36" s="454"/>
      <c r="BB36" s="454"/>
      <c r="BC36" s="441"/>
      <c r="BD36" s="441"/>
      <c r="BE36" s="441"/>
      <c r="BF36" s="441"/>
      <c r="BG36" s="441"/>
      <c r="BH36" s="441"/>
      <c r="BI36" s="441"/>
      <c r="BJ36" s="441"/>
      <c r="BK36" s="441"/>
      <c r="BL36" s="441"/>
      <c r="BM36" s="441"/>
      <c r="BN36" s="441"/>
      <c r="BO36" s="441"/>
      <c r="BP36" s="441"/>
      <c r="BQ36" s="441"/>
      <c r="BR36" s="451"/>
      <c r="BS36" s="452"/>
      <c r="BT36" s="453"/>
      <c r="BU36" s="441"/>
      <c r="BV36" s="441"/>
      <c r="BW36" s="441"/>
      <c r="BX36" s="441"/>
      <c r="BY36" s="441"/>
      <c r="BZ36" s="441"/>
      <c r="CA36" s="441" t="str">
        <f t="shared" si="2"/>
        <v xml:space="preserve"> </v>
      </c>
      <c r="CB36" s="441"/>
      <c r="CC36" s="441"/>
      <c r="CD36" s="441" t="str">
        <f t="shared" si="3"/>
        <v xml:space="preserve"> </v>
      </c>
      <c r="CE36" s="441"/>
      <c r="CF36" s="441"/>
      <c r="CG36" s="410"/>
      <c r="CH36" s="410"/>
      <c r="CI36" s="410"/>
      <c r="CJ36" s="377"/>
      <c r="CK36" s="101" t="s">
        <v>80</v>
      </c>
    </row>
    <row r="37" spans="1:89" ht="24" customHeight="1">
      <c r="A37" s="459"/>
      <c r="B37" s="459"/>
      <c r="C37" s="456" t="s">
        <v>87</v>
      </c>
      <c r="D37" s="456"/>
      <c r="E37" s="456"/>
      <c r="F37" s="456"/>
      <c r="G37" s="456"/>
      <c r="H37" s="456"/>
      <c r="I37" s="456"/>
      <c r="J37" s="443"/>
      <c r="K37" s="443"/>
      <c r="L37" s="443"/>
      <c r="M37" s="443"/>
      <c r="N37" s="443"/>
      <c r="O37" s="443"/>
      <c r="P37" s="443"/>
      <c r="Q37" s="443"/>
      <c r="R37" s="443"/>
      <c r="S37" s="443"/>
      <c r="T37" s="443"/>
      <c r="U37" s="443"/>
      <c r="V37" s="443"/>
      <c r="W37" s="443"/>
      <c r="X37" s="443"/>
      <c r="Y37" s="400"/>
      <c r="Z37" s="401"/>
      <c r="AA37" s="402"/>
      <c r="AB37" s="443"/>
      <c r="AC37" s="443"/>
      <c r="AD37" s="443"/>
      <c r="AE37" s="443"/>
      <c r="AF37" s="443"/>
      <c r="AG37" s="443"/>
      <c r="AH37" s="441" t="str">
        <f t="shared" si="0"/>
        <v xml:space="preserve"> </v>
      </c>
      <c r="AI37" s="441"/>
      <c r="AJ37" s="441"/>
      <c r="AK37" s="441" t="str">
        <f t="shared" si="1"/>
        <v xml:space="preserve"> </v>
      </c>
      <c r="AL37" s="441"/>
      <c r="AM37" s="441"/>
      <c r="AN37" s="410"/>
      <c r="AO37" s="410"/>
      <c r="AP37" s="410"/>
      <c r="AQ37" s="377"/>
      <c r="AR37" s="101" t="s">
        <v>80</v>
      </c>
      <c r="AT37" s="459"/>
      <c r="AU37" s="459"/>
      <c r="AV37" s="456" t="s">
        <v>87</v>
      </c>
      <c r="AW37" s="456"/>
      <c r="AX37" s="456"/>
      <c r="AY37" s="456"/>
      <c r="AZ37" s="456"/>
      <c r="BA37" s="456"/>
      <c r="BB37" s="456"/>
      <c r="BC37" s="441"/>
      <c r="BD37" s="441"/>
      <c r="BE37" s="441"/>
      <c r="BF37" s="441"/>
      <c r="BG37" s="441"/>
      <c r="BH37" s="441"/>
      <c r="BI37" s="441"/>
      <c r="BJ37" s="441"/>
      <c r="BK37" s="441"/>
      <c r="BL37" s="441"/>
      <c r="BM37" s="441"/>
      <c r="BN37" s="441"/>
      <c r="BO37" s="441"/>
      <c r="BP37" s="441"/>
      <c r="BQ37" s="441"/>
      <c r="BR37" s="451"/>
      <c r="BS37" s="452"/>
      <c r="BT37" s="453"/>
      <c r="BU37" s="441"/>
      <c r="BV37" s="441"/>
      <c r="BW37" s="441"/>
      <c r="BX37" s="441"/>
      <c r="BY37" s="441"/>
      <c r="BZ37" s="441"/>
      <c r="CA37" s="441" t="str">
        <f t="shared" si="2"/>
        <v xml:space="preserve"> </v>
      </c>
      <c r="CB37" s="441"/>
      <c r="CC37" s="441"/>
      <c r="CD37" s="441" t="str">
        <f t="shared" si="3"/>
        <v xml:space="preserve"> </v>
      </c>
      <c r="CE37" s="441"/>
      <c r="CF37" s="441"/>
      <c r="CG37" s="410"/>
      <c r="CH37" s="410"/>
      <c r="CI37" s="410"/>
      <c r="CJ37" s="377"/>
      <c r="CK37" s="101" t="s">
        <v>80</v>
      </c>
    </row>
    <row r="38" spans="1:89" ht="24" customHeight="1">
      <c r="A38" s="459"/>
      <c r="B38" s="460"/>
      <c r="C38" s="455" t="s">
        <v>88</v>
      </c>
      <c r="D38" s="455"/>
      <c r="E38" s="455"/>
      <c r="F38" s="455"/>
      <c r="G38" s="455"/>
      <c r="H38" s="455"/>
      <c r="I38" s="455"/>
      <c r="J38" s="453"/>
      <c r="K38" s="441"/>
      <c r="L38" s="441"/>
      <c r="M38" s="441"/>
      <c r="N38" s="441"/>
      <c r="O38" s="441"/>
      <c r="P38" s="441"/>
      <c r="Q38" s="441"/>
      <c r="R38" s="441"/>
      <c r="S38" s="441"/>
      <c r="T38" s="441"/>
      <c r="U38" s="441"/>
      <c r="V38" s="441"/>
      <c r="W38" s="441"/>
      <c r="X38" s="441"/>
      <c r="Y38" s="451"/>
      <c r="Z38" s="452"/>
      <c r="AA38" s="453"/>
      <c r="AB38" s="441"/>
      <c r="AC38" s="441"/>
      <c r="AD38" s="441"/>
      <c r="AE38" s="441"/>
      <c r="AF38" s="441"/>
      <c r="AG38" s="441"/>
      <c r="AH38" s="441" t="str">
        <f t="shared" si="0"/>
        <v xml:space="preserve"> </v>
      </c>
      <c r="AI38" s="441"/>
      <c r="AJ38" s="441"/>
      <c r="AK38" s="441" t="str">
        <f t="shared" si="1"/>
        <v xml:space="preserve"> </v>
      </c>
      <c r="AL38" s="441"/>
      <c r="AM38" s="441"/>
      <c r="AN38" s="410"/>
      <c r="AO38" s="410"/>
      <c r="AP38" s="410"/>
      <c r="AQ38" s="377"/>
      <c r="AR38" s="101" t="s">
        <v>80</v>
      </c>
      <c r="AT38" s="459"/>
      <c r="AU38" s="460"/>
      <c r="AV38" s="455" t="s">
        <v>88</v>
      </c>
      <c r="AW38" s="455"/>
      <c r="AX38" s="455"/>
      <c r="AY38" s="455"/>
      <c r="AZ38" s="455"/>
      <c r="BA38" s="455"/>
      <c r="BB38" s="455"/>
      <c r="BC38" s="453"/>
      <c r="BD38" s="441"/>
      <c r="BE38" s="441"/>
      <c r="BF38" s="441"/>
      <c r="BG38" s="441"/>
      <c r="BH38" s="441"/>
      <c r="BI38" s="441"/>
      <c r="BJ38" s="441"/>
      <c r="BK38" s="441"/>
      <c r="BL38" s="441"/>
      <c r="BM38" s="441"/>
      <c r="BN38" s="441"/>
      <c r="BO38" s="441"/>
      <c r="BP38" s="441"/>
      <c r="BQ38" s="441"/>
      <c r="BR38" s="451"/>
      <c r="BS38" s="452"/>
      <c r="BT38" s="453"/>
      <c r="BU38" s="441"/>
      <c r="BV38" s="441"/>
      <c r="BW38" s="441"/>
      <c r="BX38" s="441"/>
      <c r="BY38" s="441"/>
      <c r="BZ38" s="441"/>
      <c r="CA38" s="441" t="str">
        <f t="shared" si="2"/>
        <v xml:space="preserve"> </v>
      </c>
      <c r="CB38" s="441"/>
      <c r="CC38" s="441"/>
      <c r="CD38" s="441" t="str">
        <f t="shared" si="3"/>
        <v xml:space="preserve"> </v>
      </c>
      <c r="CE38" s="441"/>
      <c r="CF38" s="441"/>
      <c r="CG38" s="410"/>
      <c r="CH38" s="410"/>
      <c r="CI38" s="410"/>
      <c r="CJ38" s="377"/>
      <c r="CK38" s="101" t="s">
        <v>80</v>
      </c>
    </row>
    <row r="39" spans="1:89" ht="24" customHeight="1">
      <c r="A39" s="459"/>
      <c r="B39" s="460"/>
      <c r="C39" s="455" t="s">
        <v>89</v>
      </c>
      <c r="D39" s="455"/>
      <c r="E39" s="455"/>
      <c r="F39" s="455"/>
      <c r="G39" s="455"/>
      <c r="H39" s="455"/>
      <c r="I39" s="455"/>
      <c r="J39" s="453"/>
      <c r="K39" s="441"/>
      <c r="L39" s="441"/>
      <c r="M39" s="441"/>
      <c r="N39" s="441"/>
      <c r="O39" s="441"/>
      <c r="P39" s="441"/>
      <c r="Q39" s="441"/>
      <c r="R39" s="441"/>
      <c r="S39" s="441"/>
      <c r="T39" s="441"/>
      <c r="U39" s="441"/>
      <c r="V39" s="441"/>
      <c r="W39" s="441"/>
      <c r="X39" s="441"/>
      <c r="Y39" s="451"/>
      <c r="Z39" s="452"/>
      <c r="AA39" s="453"/>
      <c r="AB39" s="441"/>
      <c r="AC39" s="441"/>
      <c r="AD39" s="441"/>
      <c r="AE39" s="441"/>
      <c r="AF39" s="441"/>
      <c r="AG39" s="441"/>
      <c r="AH39" s="441" t="str">
        <f t="shared" si="0"/>
        <v xml:space="preserve"> </v>
      </c>
      <c r="AI39" s="441"/>
      <c r="AJ39" s="441"/>
      <c r="AK39" s="441" t="str">
        <f t="shared" si="1"/>
        <v xml:space="preserve"> </v>
      </c>
      <c r="AL39" s="441"/>
      <c r="AM39" s="441"/>
      <c r="AN39" s="410"/>
      <c r="AO39" s="410"/>
      <c r="AP39" s="410"/>
      <c r="AQ39" s="377"/>
      <c r="AR39" s="101" t="s">
        <v>80</v>
      </c>
      <c r="AT39" s="459"/>
      <c r="AU39" s="460"/>
      <c r="AV39" s="455" t="s">
        <v>89</v>
      </c>
      <c r="AW39" s="455"/>
      <c r="AX39" s="455"/>
      <c r="AY39" s="455"/>
      <c r="AZ39" s="455"/>
      <c r="BA39" s="455"/>
      <c r="BB39" s="455"/>
      <c r="BC39" s="453"/>
      <c r="BD39" s="441"/>
      <c r="BE39" s="441"/>
      <c r="BF39" s="441"/>
      <c r="BG39" s="441"/>
      <c r="BH39" s="441"/>
      <c r="BI39" s="441"/>
      <c r="BJ39" s="441"/>
      <c r="BK39" s="441"/>
      <c r="BL39" s="441"/>
      <c r="BM39" s="441"/>
      <c r="BN39" s="441"/>
      <c r="BO39" s="441"/>
      <c r="BP39" s="441"/>
      <c r="BQ39" s="441"/>
      <c r="BR39" s="451"/>
      <c r="BS39" s="452"/>
      <c r="BT39" s="453"/>
      <c r="BU39" s="441"/>
      <c r="BV39" s="441"/>
      <c r="BW39" s="441"/>
      <c r="BX39" s="441"/>
      <c r="BY39" s="441"/>
      <c r="BZ39" s="441"/>
      <c r="CA39" s="441" t="str">
        <f t="shared" si="2"/>
        <v xml:space="preserve"> </v>
      </c>
      <c r="CB39" s="441"/>
      <c r="CC39" s="441"/>
      <c r="CD39" s="441" t="str">
        <f t="shared" si="3"/>
        <v xml:space="preserve"> </v>
      </c>
      <c r="CE39" s="441"/>
      <c r="CF39" s="441"/>
      <c r="CG39" s="410"/>
      <c r="CH39" s="410"/>
      <c r="CI39" s="410"/>
      <c r="CJ39" s="377"/>
      <c r="CK39" s="101" t="s">
        <v>80</v>
      </c>
    </row>
    <row r="40" spans="1:89" ht="24" customHeight="1">
      <c r="A40" s="459"/>
      <c r="B40" s="460"/>
      <c r="C40" s="455" t="s">
        <v>90</v>
      </c>
      <c r="D40" s="455"/>
      <c r="E40" s="455"/>
      <c r="F40" s="455"/>
      <c r="G40" s="455"/>
      <c r="H40" s="455"/>
      <c r="I40" s="455"/>
      <c r="J40" s="453"/>
      <c r="K40" s="441"/>
      <c r="L40" s="441"/>
      <c r="M40" s="441"/>
      <c r="N40" s="441"/>
      <c r="O40" s="441"/>
      <c r="P40" s="441"/>
      <c r="Q40" s="441"/>
      <c r="R40" s="441"/>
      <c r="S40" s="441"/>
      <c r="T40" s="441"/>
      <c r="U40" s="441"/>
      <c r="V40" s="441"/>
      <c r="W40" s="441"/>
      <c r="X40" s="441"/>
      <c r="Y40" s="451"/>
      <c r="Z40" s="452"/>
      <c r="AA40" s="453"/>
      <c r="AB40" s="441"/>
      <c r="AC40" s="441"/>
      <c r="AD40" s="441"/>
      <c r="AE40" s="441"/>
      <c r="AF40" s="441"/>
      <c r="AG40" s="441"/>
      <c r="AH40" s="441" t="str">
        <f t="shared" si="0"/>
        <v xml:space="preserve"> </v>
      </c>
      <c r="AI40" s="441"/>
      <c r="AJ40" s="441"/>
      <c r="AK40" s="441" t="str">
        <f t="shared" si="1"/>
        <v xml:space="preserve"> </v>
      </c>
      <c r="AL40" s="441"/>
      <c r="AM40" s="441"/>
      <c r="AN40" s="410"/>
      <c r="AO40" s="410"/>
      <c r="AP40" s="410"/>
      <c r="AQ40" s="377"/>
      <c r="AR40" s="101" t="s">
        <v>80</v>
      </c>
      <c r="AT40" s="459"/>
      <c r="AU40" s="460"/>
      <c r="AV40" s="455" t="s">
        <v>90</v>
      </c>
      <c r="AW40" s="455"/>
      <c r="AX40" s="455"/>
      <c r="AY40" s="455"/>
      <c r="AZ40" s="455"/>
      <c r="BA40" s="455"/>
      <c r="BB40" s="455"/>
      <c r="BC40" s="453"/>
      <c r="BD40" s="441"/>
      <c r="BE40" s="441"/>
      <c r="BF40" s="441"/>
      <c r="BG40" s="441"/>
      <c r="BH40" s="441"/>
      <c r="BI40" s="441"/>
      <c r="BJ40" s="441"/>
      <c r="BK40" s="441"/>
      <c r="BL40" s="441"/>
      <c r="BM40" s="441"/>
      <c r="BN40" s="441"/>
      <c r="BO40" s="441"/>
      <c r="BP40" s="441"/>
      <c r="BQ40" s="441"/>
      <c r="BR40" s="451"/>
      <c r="BS40" s="452"/>
      <c r="BT40" s="453"/>
      <c r="BU40" s="441"/>
      <c r="BV40" s="441"/>
      <c r="BW40" s="441"/>
      <c r="BX40" s="441"/>
      <c r="BY40" s="441"/>
      <c r="BZ40" s="441"/>
      <c r="CA40" s="441" t="str">
        <f t="shared" si="2"/>
        <v xml:space="preserve"> </v>
      </c>
      <c r="CB40" s="441"/>
      <c r="CC40" s="441"/>
      <c r="CD40" s="441" t="str">
        <f t="shared" si="3"/>
        <v xml:space="preserve"> </v>
      </c>
      <c r="CE40" s="441"/>
      <c r="CF40" s="441"/>
      <c r="CG40" s="410"/>
      <c r="CH40" s="410"/>
      <c r="CI40" s="410"/>
      <c r="CJ40" s="377"/>
      <c r="CK40" s="101" t="s">
        <v>80</v>
      </c>
    </row>
    <row r="41" spans="1:89" ht="24" customHeight="1">
      <c r="A41" s="442" t="s">
        <v>91</v>
      </c>
      <c r="B41" s="442"/>
      <c r="C41" s="461"/>
      <c r="D41" s="461"/>
      <c r="E41" s="461"/>
      <c r="F41" s="461"/>
      <c r="G41" s="461"/>
      <c r="H41" s="461"/>
      <c r="I41" s="461"/>
      <c r="J41" s="443"/>
      <c r="K41" s="443"/>
      <c r="L41" s="443"/>
      <c r="M41" s="443"/>
      <c r="N41" s="443"/>
      <c r="O41" s="443"/>
      <c r="P41" s="443"/>
      <c r="Q41" s="443"/>
      <c r="R41" s="443"/>
      <c r="S41" s="443"/>
      <c r="T41" s="443"/>
      <c r="U41" s="443"/>
      <c r="V41" s="443"/>
      <c r="W41" s="443"/>
      <c r="X41" s="443"/>
      <c r="Y41" s="400"/>
      <c r="Z41" s="401"/>
      <c r="AA41" s="402"/>
      <c r="AB41" s="443"/>
      <c r="AC41" s="443"/>
      <c r="AD41" s="443"/>
      <c r="AE41" s="443"/>
      <c r="AF41" s="443"/>
      <c r="AG41" s="443"/>
      <c r="AH41" s="441" t="str">
        <f t="shared" si="0"/>
        <v xml:space="preserve"> </v>
      </c>
      <c r="AI41" s="441"/>
      <c r="AJ41" s="441"/>
      <c r="AK41" s="441" t="str">
        <f t="shared" si="1"/>
        <v xml:space="preserve"> </v>
      </c>
      <c r="AL41" s="441"/>
      <c r="AM41" s="441"/>
      <c r="AN41" s="410"/>
      <c r="AO41" s="410"/>
      <c r="AP41" s="410"/>
      <c r="AQ41" s="377"/>
      <c r="AR41" s="101" t="s">
        <v>80</v>
      </c>
      <c r="AT41" s="442" t="s">
        <v>91</v>
      </c>
      <c r="AU41" s="442"/>
      <c r="AV41" s="461"/>
      <c r="AW41" s="461"/>
      <c r="AX41" s="461"/>
      <c r="AY41" s="461"/>
      <c r="AZ41" s="461"/>
      <c r="BA41" s="461"/>
      <c r="BB41" s="461"/>
      <c r="BC41" s="441"/>
      <c r="BD41" s="441"/>
      <c r="BE41" s="441"/>
      <c r="BF41" s="441"/>
      <c r="BG41" s="441"/>
      <c r="BH41" s="441"/>
      <c r="BI41" s="441"/>
      <c r="BJ41" s="441"/>
      <c r="BK41" s="441"/>
      <c r="BL41" s="441"/>
      <c r="BM41" s="441"/>
      <c r="BN41" s="441"/>
      <c r="BO41" s="441"/>
      <c r="BP41" s="441"/>
      <c r="BQ41" s="441"/>
      <c r="BR41" s="451"/>
      <c r="BS41" s="452"/>
      <c r="BT41" s="453"/>
      <c r="BU41" s="441"/>
      <c r="BV41" s="441"/>
      <c r="BW41" s="441"/>
      <c r="BX41" s="441"/>
      <c r="BY41" s="441"/>
      <c r="BZ41" s="441"/>
      <c r="CA41" s="441" t="str">
        <f t="shared" si="2"/>
        <v xml:space="preserve"> </v>
      </c>
      <c r="CB41" s="441"/>
      <c r="CC41" s="441"/>
      <c r="CD41" s="441" t="str">
        <f t="shared" si="3"/>
        <v xml:space="preserve"> </v>
      </c>
      <c r="CE41" s="441"/>
      <c r="CF41" s="441"/>
      <c r="CG41" s="410"/>
      <c r="CH41" s="410"/>
      <c r="CI41" s="410"/>
      <c r="CJ41" s="377"/>
      <c r="CK41" s="101" t="s">
        <v>80</v>
      </c>
    </row>
    <row r="42" spans="1:89" ht="24" customHeight="1">
      <c r="A42" s="449" t="s">
        <v>92</v>
      </c>
      <c r="B42" s="449"/>
      <c r="C42" s="449"/>
      <c r="D42" s="449"/>
      <c r="E42" s="449"/>
      <c r="F42" s="449"/>
      <c r="G42" s="449"/>
      <c r="H42" s="449"/>
      <c r="I42" s="449"/>
      <c r="J42" s="443"/>
      <c r="K42" s="443"/>
      <c r="L42" s="443"/>
      <c r="M42" s="443"/>
      <c r="N42" s="443"/>
      <c r="O42" s="443"/>
      <c r="P42" s="443"/>
      <c r="Q42" s="443"/>
      <c r="R42" s="443"/>
      <c r="S42" s="443"/>
      <c r="T42" s="443"/>
      <c r="U42" s="443"/>
      <c r="V42" s="443"/>
      <c r="W42" s="443"/>
      <c r="X42" s="443"/>
      <c r="Y42" s="400"/>
      <c r="Z42" s="401"/>
      <c r="AA42" s="402"/>
      <c r="AB42" s="443"/>
      <c r="AC42" s="443"/>
      <c r="AD42" s="443"/>
      <c r="AE42" s="443"/>
      <c r="AF42" s="443"/>
      <c r="AG42" s="443"/>
      <c r="AH42" s="441" t="str">
        <f t="shared" si="0"/>
        <v xml:space="preserve"> </v>
      </c>
      <c r="AI42" s="441"/>
      <c r="AJ42" s="441"/>
      <c r="AK42" s="441" t="str">
        <f t="shared" si="1"/>
        <v xml:space="preserve"> </v>
      </c>
      <c r="AL42" s="441"/>
      <c r="AM42" s="441"/>
      <c r="AN42" s="410"/>
      <c r="AO42" s="410"/>
      <c r="AP42" s="410"/>
      <c r="AQ42" s="377"/>
      <c r="AR42" s="101" t="s">
        <v>80</v>
      </c>
      <c r="AT42" s="449" t="s">
        <v>92</v>
      </c>
      <c r="AU42" s="449"/>
      <c r="AV42" s="449"/>
      <c r="AW42" s="449"/>
      <c r="AX42" s="449"/>
      <c r="AY42" s="449"/>
      <c r="AZ42" s="449"/>
      <c r="BA42" s="449"/>
      <c r="BB42" s="449"/>
      <c r="BC42" s="410">
        <v>26</v>
      </c>
      <c r="BD42" s="410"/>
      <c r="BE42" s="410"/>
      <c r="BF42" s="410">
        <v>25</v>
      </c>
      <c r="BG42" s="410"/>
      <c r="BH42" s="410"/>
      <c r="BI42" s="410"/>
      <c r="BJ42" s="410"/>
      <c r="BK42" s="410"/>
      <c r="BL42" s="410"/>
      <c r="BM42" s="410"/>
      <c r="BN42" s="410"/>
      <c r="BO42" s="410">
        <v>4</v>
      </c>
      <c r="BP42" s="410"/>
      <c r="BQ42" s="410"/>
      <c r="BR42" s="377">
        <v>2</v>
      </c>
      <c r="BS42" s="378"/>
      <c r="BT42" s="379"/>
      <c r="BU42" s="410">
        <v>1</v>
      </c>
      <c r="BV42" s="410"/>
      <c r="BW42" s="410"/>
      <c r="BX42" s="410">
        <v>1</v>
      </c>
      <c r="BY42" s="410"/>
      <c r="BZ42" s="410"/>
      <c r="CA42" s="410">
        <f t="shared" si="2"/>
        <v>31</v>
      </c>
      <c r="CB42" s="410"/>
      <c r="CC42" s="410"/>
      <c r="CD42" s="410">
        <f t="shared" si="3"/>
        <v>28</v>
      </c>
      <c r="CE42" s="410"/>
      <c r="CF42" s="410"/>
      <c r="CG42" s="410"/>
      <c r="CH42" s="410"/>
      <c r="CI42" s="410"/>
      <c r="CJ42" s="377"/>
      <c r="CK42" s="101" t="s">
        <v>80</v>
      </c>
    </row>
    <row r="43" spans="1:89" ht="24" customHeight="1">
      <c r="A43" s="442" t="s">
        <v>93</v>
      </c>
      <c r="B43" s="442"/>
      <c r="C43" s="442"/>
      <c r="D43" s="442"/>
      <c r="E43" s="442"/>
      <c r="F43" s="442"/>
      <c r="G43" s="442"/>
      <c r="H43" s="442"/>
      <c r="I43" s="442"/>
      <c r="J43" s="453"/>
      <c r="K43" s="441"/>
      <c r="L43" s="441"/>
      <c r="M43" s="441"/>
      <c r="N43" s="441"/>
      <c r="O43" s="441"/>
      <c r="P43" s="441"/>
      <c r="Q43" s="441"/>
      <c r="R43" s="441"/>
      <c r="S43" s="441"/>
      <c r="T43" s="441"/>
      <c r="U43" s="441"/>
      <c r="V43" s="441"/>
      <c r="W43" s="441"/>
      <c r="X43" s="441"/>
      <c r="Y43" s="451"/>
      <c r="Z43" s="452"/>
      <c r="AA43" s="453"/>
      <c r="AB43" s="441"/>
      <c r="AC43" s="441"/>
      <c r="AD43" s="441"/>
      <c r="AE43" s="441"/>
      <c r="AF43" s="441"/>
      <c r="AG43" s="441"/>
      <c r="AH43" s="441" t="str">
        <f t="shared" si="0"/>
        <v xml:space="preserve"> </v>
      </c>
      <c r="AI43" s="441"/>
      <c r="AJ43" s="441"/>
      <c r="AK43" s="441" t="str">
        <f t="shared" si="1"/>
        <v xml:space="preserve"> </v>
      </c>
      <c r="AL43" s="441"/>
      <c r="AM43" s="441"/>
      <c r="AN43" s="410"/>
      <c r="AO43" s="410"/>
      <c r="AP43" s="410"/>
      <c r="AQ43" s="377"/>
      <c r="AR43" s="101" t="s">
        <v>80</v>
      </c>
      <c r="AT43" s="442" t="s">
        <v>93</v>
      </c>
      <c r="AU43" s="442"/>
      <c r="AV43" s="442"/>
      <c r="AW43" s="442"/>
      <c r="AX43" s="442"/>
      <c r="AY43" s="442"/>
      <c r="AZ43" s="442"/>
      <c r="BA43" s="442"/>
      <c r="BB43" s="442"/>
      <c r="BC43" s="379"/>
      <c r="BD43" s="410"/>
      <c r="BE43" s="410"/>
      <c r="BF43" s="410"/>
      <c r="BG43" s="410"/>
      <c r="BH43" s="410"/>
      <c r="BI43" s="410"/>
      <c r="BJ43" s="410"/>
      <c r="BK43" s="410"/>
      <c r="BL43" s="410"/>
      <c r="BM43" s="410"/>
      <c r="BN43" s="410"/>
      <c r="BO43" s="410"/>
      <c r="BP43" s="410"/>
      <c r="BQ43" s="410"/>
      <c r="BR43" s="377"/>
      <c r="BS43" s="378"/>
      <c r="BT43" s="379"/>
      <c r="BU43" s="410"/>
      <c r="BV43" s="410"/>
      <c r="BW43" s="410"/>
      <c r="BX43" s="410"/>
      <c r="BY43" s="410"/>
      <c r="BZ43" s="410"/>
      <c r="CA43" s="410" t="str">
        <f t="shared" si="2"/>
        <v xml:space="preserve"> </v>
      </c>
      <c r="CB43" s="410"/>
      <c r="CC43" s="410"/>
      <c r="CD43" s="410" t="str">
        <f t="shared" si="3"/>
        <v xml:space="preserve"> </v>
      </c>
      <c r="CE43" s="410"/>
      <c r="CF43" s="410"/>
      <c r="CG43" s="410"/>
      <c r="CH43" s="410"/>
      <c r="CI43" s="410"/>
      <c r="CJ43" s="377"/>
      <c r="CK43" s="101" t="s">
        <v>80</v>
      </c>
    </row>
    <row r="44" spans="1:89" ht="24" customHeight="1">
      <c r="A44" s="461" t="s">
        <v>46</v>
      </c>
      <c r="B44" s="461"/>
      <c r="C44" s="461"/>
      <c r="D44" s="461"/>
      <c r="E44" s="461"/>
      <c r="F44" s="461"/>
      <c r="G44" s="461"/>
      <c r="H44" s="461"/>
      <c r="I44" s="461"/>
      <c r="J44" s="443"/>
      <c r="K44" s="443"/>
      <c r="L44" s="443"/>
      <c r="M44" s="443"/>
      <c r="N44" s="443"/>
      <c r="O44" s="443"/>
      <c r="P44" s="443"/>
      <c r="Q44" s="443"/>
      <c r="R44" s="443"/>
      <c r="S44" s="443"/>
      <c r="T44" s="443"/>
      <c r="U44" s="443"/>
      <c r="V44" s="443"/>
      <c r="W44" s="443"/>
      <c r="X44" s="443"/>
      <c r="Y44" s="400"/>
      <c r="Z44" s="401"/>
      <c r="AA44" s="402"/>
      <c r="AB44" s="443"/>
      <c r="AC44" s="443"/>
      <c r="AD44" s="443"/>
      <c r="AE44" s="443"/>
      <c r="AF44" s="443"/>
      <c r="AG44" s="443"/>
      <c r="AH44" s="441" t="str">
        <f>IF(SUM($J44:$AG44)=0," ",J44+P44+V44+AB44)</f>
        <v xml:space="preserve"> </v>
      </c>
      <c r="AI44" s="441"/>
      <c r="AJ44" s="441"/>
      <c r="AK44" s="441" t="str">
        <f>IF(SUM($J44:$AG44)=0," ",M44+S44+Y44+AE44)</f>
        <v xml:space="preserve"> </v>
      </c>
      <c r="AL44" s="441"/>
      <c r="AM44" s="441"/>
      <c r="AN44" s="410"/>
      <c r="AO44" s="410"/>
      <c r="AP44" s="410"/>
      <c r="AQ44" s="377"/>
      <c r="AR44" s="101" t="s">
        <v>80</v>
      </c>
      <c r="AT44" s="461" t="s">
        <v>46</v>
      </c>
      <c r="AU44" s="461"/>
      <c r="AV44" s="461"/>
      <c r="AW44" s="461"/>
      <c r="AX44" s="461"/>
      <c r="AY44" s="461"/>
      <c r="AZ44" s="461"/>
      <c r="BA44" s="461"/>
      <c r="BB44" s="461"/>
      <c r="BC44" s="410">
        <v>1</v>
      </c>
      <c r="BD44" s="410"/>
      <c r="BE44" s="410"/>
      <c r="BF44" s="410"/>
      <c r="BG44" s="410"/>
      <c r="BH44" s="410"/>
      <c r="BI44" s="410"/>
      <c r="BJ44" s="410"/>
      <c r="BK44" s="410"/>
      <c r="BL44" s="410"/>
      <c r="BM44" s="410"/>
      <c r="BN44" s="410"/>
      <c r="BO44" s="410">
        <v>2</v>
      </c>
      <c r="BP44" s="410"/>
      <c r="BQ44" s="410"/>
      <c r="BR44" s="377"/>
      <c r="BS44" s="378"/>
      <c r="BT44" s="379"/>
      <c r="BU44" s="410"/>
      <c r="BV44" s="410"/>
      <c r="BW44" s="410"/>
      <c r="BX44" s="410"/>
      <c r="BY44" s="410"/>
      <c r="BZ44" s="410"/>
      <c r="CA44" s="410">
        <f>IF(SUM($BC44:$BZ44)=0," ",BC44+BI44+BO44+BU44)</f>
        <v>3</v>
      </c>
      <c r="CB44" s="410"/>
      <c r="CC44" s="410"/>
      <c r="CD44" s="410">
        <f>IF(SUM($BC44:$BZ44)=0," ",BF44+BL44+BR44+BX44)</f>
        <v>0</v>
      </c>
      <c r="CE44" s="410"/>
      <c r="CF44" s="410"/>
      <c r="CG44" s="410"/>
      <c r="CH44" s="410"/>
      <c r="CI44" s="410"/>
      <c r="CJ44" s="377"/>
      <c r="CK44" s="101" t="s">
        <v>80</v>
      </c>
    </row>
    <row r="45" spans="1:89" ht="25.5" customHeight="1">
      <c r="A45" s="477" t="s">
        <v>94</v>
      </c>
      <c r="B45" s="478"/>
      <c r="C45" s="478"/>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c r="AO45" s="405"/>
      <c r="AP45" s="405"/>
      <c r="AQ45" s="405"/>
      <c r="AR45" s="406"/>
      <c r="AT45" s="479" t="s">
        <v>94</v>
      </c>
      <c r="AU45" s="480"/>
      <c r="AV45" s="480"/>
      <c r="AW45" s="480"/>
      <c r="AX45" s="480"/>
      <c r="AY45" s="480"/>
      <c r="AZ45" s="480"/>
      <c r="BA45" s="480"/>
      <c r="BB45" s="480"/>
      <c r="BC45" s="480"/>
      <c r="BD45" s="480"/>
      <c r="BE45" s="480"/>
      <c r="BF45" s="480"/>
      <c r="BG45" s="480"/>
      <c r="BH45" s="480"/>
      <c r="BI45" s="480"/>
      <c r="BJ45" s="480"/>
      <c r="BK45" s="480"/>
      <c r="BL45" s="480"/>
      <c r="BM45" s="480"/>
      <c r="BN45" s="480"/>
      <c r="BO45" s="480"/>
      <c r="BP45" s="480"/>
      <c r="BQ45" s="480"/>
      <c r="BR45" s="480"/>
      <c r="BS45" s="480"/>
      <c r="BT45" s="480"/>
      <c r="BU45" s="480"/>
      <c r="BV45" s="480"/>
      <c r="BW45" s="480"/>
      <c r="BX45" s="480"/>
      <c r="BY45" s="480"/>
      <c r="BZ45" s="480"/>
      <c r="CA45" s="480"/>
      <c r="CB45" s="480"/>
      <c r="CC45" s="480"/>
      <c r="CD45" s="480"/>
      <c r="CE45" s="480"/>
      <c r="CF45" s="480"/>
      <c r="CG45" s="480"/>
      <c r="CH45" s="480"/>
      <c r="CI45" s="480"/>
      <c r="CJ45" s="480"/>
      <c r="CK45" s="481"/>
    </row>
    <row r="46" spans="1:89">
      <c r="A46" s="18" t="s">
        <v>95</v>
      </c>
      <c r="AT46" s="18" t="s">
        <v>95</v>
      </c>
    </row>
    <row r="47" spans="1:89">
      <c r="A47" s="384"/>
      <c r="B47" s="384"/>
      <c r="C47" s="384"/>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4"/>
      <c r="AN47" s="384"/>
      <c r="AO47" s="384"/>
      <c r="AP47" s="384"/>
      <c r="AQ47" s="384"/>
      <c r="AR47" s="384"/>
      <c r="AT47" s="384"/>
      <c r="AU47" s="384"/>
      <c r="AV47" s="384"/>
      <c r="AW47" s="384"/>
      <c r="AX47" s="384"/>
      <c r="AY47" s="384"/>
      <c r="AZ47" s="384"/>
      <c r="BA47" s="384"/>
      <c r="BB47" s="384"/>
      <c r="BC47" s="384"/>
      <c r="BD47" s="384"/>
      <c r="BE47" s="384"/>
      <c r="BF47" s="384"/>
      <c r="BG47" s="384"/>
      <c r="BH47" s="384"/>
      <c r="BI47" s="384"/>
      <c r="BJ47" s="384"/>
      <c r="BK47" s="384"/>
      <c r="BL47" s="384"/>
      <c r="BM47" s="384"/>
      <c r="BN47" s="384"/>
      <c r="BO47" s="384"/>
      <c r="BP47" s="384"/>
      <c r="BQ47" s="384"/>
      <c r="BR47" s="384"/>
      <c r="BS47" s="384"/>
      <c r="BT47" s="384"/>
      <c r="BU47" s="384"/>
      <c r="BV47" s="384"/>
      <c r="BW47" s="384"/>
      <c r="BX47" s="384"/>
      <c r="BY47" s="384"/>
      <c r="BZ47" s="384"/>
      <c r="CA47" s="384"/>
      <c r="CB47" s="384"/>
      <c r="CC47" s="384"/>
      <c r="CD47" s="384"/>
      <c r="CE47" s="384"/>
      <c r="CF47" s="384"/>
      <c r="CG47" s="384"/>
      <c r="CH47" s="384"/>
      <c r="CI47" s="384"/>
      <c r="CJ47" s="384"/>
      <c r="CK47" s="384"/>
    </row>
  </sheetData>
  <sheetProtection sheet="1" selectLockedCells="1"/>
  <mergeCells count="448">
    <mergeCell ref="AT47:CK47"/>
    <mergeCell ref="BM1:BS1"/>
    <mergeCell ref="CA43:CC43"/>
    <mergeCell ref="CD43:CF43"/>
    <mergeCell ref="CG43:CJ43"/>
    <mergeCell ref="AT44:BB44"/>
    <mergeCell ref="BC44:BE44"/>
    <mergeCell ref="BF44:BH44"/>
    <mergeCell ref="BI44:BK44"/>
    <mergeCell ref="BL44:BN44"/>
    <mergeCell ref="AT41:BB41"/>
    <mergeCell ref="BC41:BE41"/>
    <mergeCell ref="BF41:BH41"/>
    <mergeCell ref="BI41:BK41"/>
    <mergeCell ref="CA42:CC42"/>
    <mergeCell ref="CD41:CF41"/>
    <mergeCell ref="BL42:BN42"/>
    <mergeCell ref="BO42:BQ42"/>
    <mergeCell ref="BL41:BN41"/>
    <mergeCell ref="BO41:BQ41"/>
    <mergeCell ref="BR43:BT43"/>
    <mergeCell ref="BU43:BW43"/>
    <mergeCell ref="AT42:BB42"/>
    <mergeCell ref="BC42:BE42"/>
    <mergeCell ref="BR42:BT42"/>
    <mergeCell ref="BU42:BW42"/>
    <mergeCell ref="BX42:BZ42"/>
    <mergeCell ref="AT43:BB43"/>
    <mergeCell ref="BC43:BE43"/>
    <mergeCell ref="BF43:BH43"/>
    <mergeCell ref="BI43:BK43"/>
    <mergeCell ref="CD40:CF40"/>
    <mergeCell ref="CG39:CJ39"/>
    <mergeCell ref="BX40:BZ40"/>
    <mergeCell ref="CG40:CJ40"/>
    <mergeCell ref="CA40:CC40"/>
    <mergeCell ref="BX41:BZ41"/>
    <mergeCell ref="CG41:CJ41"/>
    <mergeCell ref="A45:C45"/>
    <mergeCell ref="D45:AR45"/>
    <mergeCell ref="AT45:CK45"/>
    <mergeCell ref="BO44:BQ44"/>
    <mergeCell ref="BR44:BT44"/>
    <mergeCell ref="BU44:BW44"/>
    <mergeCell ref="BF42:BH42"/>
    <mergeCell ref="BI42:BK42"/>
    <mergeCell ref="BX44:BZ44"/>
    <mergeCell ref="CA44:CC44"/>
    <mergeCell ref="CD44:CF44"/>
    <mergeCell ref="CG44:CJ44"/>
    <mergeCell ref="CD42:CF42"/>
    <mergeCell ref="CG42:CJ42"/>
    <mergeCell ref="BX43:BZ43"/>
    <mergeCell ref="BL43:BN43"/>
    <mergeCell ref="BO43:BQ43"/>
    <mergeCell ref="BO40:BQ40"/>
    <mergeCell ref="BR40:BT40"/>
    <mergeCell ref="CA41:CC41"/>
    <mergeCell ref="AV40:BB40"/>
    <mergeCell ref="BC40:BE40"/>
    <mergeCell ref="BF40:BH40"/>
    <mergeCell ref="BI40:BK40"/>
    <mergeCell ref="BL40:BN40"/>
    <mergeCell ref="BU40:BW40"/>
    <mergeCell ref="BR41:BT41"/>
    <mergeCell ref="BU41:BW41"/>
    <mergeCell ref="AV38:BB38"/>
    <mergeCell ref="BC38:BE38"/>
    <mergeCell ref="BF38:BH38"/>
    <mergeCell ref="BI38:BK38"/>
    <mergeCell ref="BL38:BN38"/>
    <mergeCell ref="BX38:BZ38"/>
    <mergeCell ref="CA38:CC38"/>
    <mergeCell ref="CD38:CF38"/>
    <mergeCell ref="BO38:BQ38"/>
    <mergeCell ref="BX35:BZ35"/>
    <mergeCell ref="CA35:CC35"/>
    <mergeCell ref="CD35:CF35"/>
    <mergeCell ref="CG35:CJ35"/>
    <mergeCell ref="BU36:BW36"/>
    <mergeCell ref="CG38:CJ38"/>
    <mergeCell ref="BX36:BZ36"/>
    <mergeCell ref="CA36:CC36"/>
    <mergeCell ref="BO39:BQ39"/>
    <mergeCell ref="BR39:BT39"/>
    <mergeCell ref="BR38:BT38"/>
    <mergeCell ref="BU38:BW38"/>
    <mergeCell ref="BO35:BQ35"/>
    <mergeCell ref="BR35:BT35"/>
    <mergeCell ref="BU35:BW35"/>
    <mergeCell ref="BR37:BT37"/>
    <mergeCell ref="CG37:CJ37"/>
    <mergeCell ref="BX39:BZ39"/>
    <mergeCell ref="CA39:CC39"/>
    <mergeCell ref="CD39:CF39"/>
    <mergeCell ref="BL39:BN39"/>
    <mergeCell ref="CD36:CF36"/>
    <mergeCell ref="BO36:BQ36"/>
    <mergeCell ref="BU37:BW37"/>
    <mergeCell ref="BX37:BZ37"/>
    <mergeCell ref="CA37:CC37"/>
    <mergeCell ref="CD37:CF37"/>
    <mergeCell ref="BU39:BW39"/>
    <mergeCell ref="CG36:CJ36"/>
    <mergeCell ref="AT35:AU40"/>
    <mergeCell ref="AV35:BB35"/>
    <mergeCell ref="BC35:BE35"/>
    <mergeCell ref="BF35:BH35"/>
    <mergeCell ref="BI35:BK35"/>
    <mergeCell ref="BL35:BN35"/>
    <mergeCell ref="BU34:BW34"/>
    <mergeCell ref="BX34:BZ34"/>
    <mergeCell ref="BR36:BT36"/>
    <mergeCell ref="AV37:BB37"/>
    <mergeCell ref="BC37:BE37"/>
    <mergeCell ref="BF37:BH37"/>
    <mergeCell ref="BI37:BK37"/>
    <mergeCell ref="BL37:BN37"/>
    <mergeCell ref="BO37:BQ37"/>
    <mergeCell ref="AV36:BB36"/>
    <mergeCell ref="BC36:BE36"/>
    <mergeCell ref="BF36:BH36"/>
    <mergeCell ref="BI36:BK36"/>
    <mergeCell ref="BL36:BN36"/>
    <mergeCell ref="AV39:BB39"/>
    <mergeCell ref="BC39:BE39"/>
    <mergeCell ref="BF39:BH39"/>
    <mergeCell ref="BI39:BK39"/>
    <mergeCell ref="CA34:CC34"/>
    <mergeCell ref="CD34:CF34"/>
    <mergeCell ref="CG34:CJ34"/>
    <mergeCell ref="AT33:BB33"/>
    <mergeCell ref="BC33:BE33"/>
    <mergeCell ref="BF33:BH33"/>
    <mergeCell ref="BI33:BK33"/>
    <mergeCell ref="BL33:BN33"/>
    <mergeCell ref="CA33:CC33"/>
    <mergeCell ref="CD33:CF33"/>
    <mergeCell ref="CG33:CJ33"/>
    <mergeCell ref="AT34:BB34"/>
    <mergeCell ref="BC34:BE34"/>
    <mergeCell ref="BF34:BH34"/>
    <mergeCell ref="BI34:BK34"/>
    <mergeCell ref="BL34:BN34"/>
    <mergeCell ref="BO34:BQ34"/>
    <mergeCell ref="BR34:BT34"/>
    <mergeCell ref="BU33:BW33"/>
    <mergeCell ref="BX33:BZ33"/>
    <mergeCell ref="BO33:BQ33"/>
    <mergeCell ref="BR33:BT33"/>
    <mergeCell ref="CA32:CC32"/>
    <mergeCell ref="CD32:CF32"/>
    <mergeCell ref="CG32:CJ32"/>
    <mergeCell ref="AT31:BB31"/>
    <mergeCell ref="BC31:BE31"/>
    <mergeCell ref="BF31:BH31"/>
    <mergeCell ref="BI31:BK31"/>
    <mergeCell ref="BL31:BN31"/>
    <mergeCell ref="BO31:BQ31"/>
    <mergeCell ref="BR31:BT31"/>
    <mergeCell ref="CG31:CJ31"/>
    <mergeCell ref="AT32:BB32"/>
    <mergeCell ref="BC32:BE32"/>
    <mergeCell ref="BF32:BH32"/>
    <mergeCell ref="BI32:BK32"/>
    <mergeCell ref="BL32:BN32"/>
    <mergeCell ref="BO32:BQ32"/>
    <mergeCell ref="BR32:BT32"/>
    <mergeCell ref="BU32:BW32"/>
    <mergeCell ref="BX32:BZ32"/>
    <mergeCell ref="BU30:BW30"/>
    <mergeCell ref="BX30:BZ30"/>
    <mergeCell ref="CA30:CC30"/>
    <mergeCell ref="CD30:CF30"/>
    <mergeCell ref="CA31:CC31"/>
    <mergeCell ref="CD31:CF31"/>
    <mergeCell ref="BU31:BW31"/>
    <mergeCell ref="BX31:BZ31"/>
    <mergeCell ref="BO27:BT29"/>
    <mergeCell ref="BU27:BZ29"/>
    <mergeCell ref="CA27:CF29"/>
    <mergeCell ref="CG27:CK30"/>
    <mergeCell ref="BC30:BE30"/>
    <mergeCell ref="BF30:BH30"/>
    <mergeCell ref="BI30:BK30"/>
    <mergeCell ref="BL30:BN30"/>
    <mergeCell ref="BO30:BQ30"/>
    <mergeCell ref="BR30:BT30"/>
    <mergeCell ref="AN42:AQ42"/>
    <mergeCell ref="A43:I43"/>
    <mergeCell ref="J43:L43"/>
    <mergeCell ref="M43:O43"/>
    <mergeCell ref="AN43:AQ43"/>
    <mergeCell ref="AH42:AJ42"/>
    <mergeCell ref="AK42:AM42"/>
    <mergeCell ref="P43:R43"/>
    <mergeCell ref="S43:U43"/>
    <mergeCell ref="V43:X43"/>
    <mergeCell ref="Y43:AA43"/>
    <mergeCell ref="AB43:AD43"/>
    <mergeCell ref="AE43:AG43"/>
    <mergeCell ref="AH43:AJ43"/>
    <mergeCell ref="AK43:AM43"/>
    <mergeCell ref="V41:X41"/>
    <mergeCell ref="Y41:AA41"/>
    <mergeCell ref="A44:I44"/>
    <mergeCell ref="J44:L44"/>
    <mergeCell ref="M44:O44"/>
    <mergeCell ref="P44:R44"/>
    <mergeCell ref="S44:U44"/>
    <mergeCell ref="AN44:AQ44"/>
    <mergeCell ref="V44:X44"/>
    <mergeCell ref="Y44:AA44"/>
    <mergeCell ref="AB44:AD44"/>
    <mergeCell ref="AE44:AG44"/>
    <mergeCell ref="AH44:AJ44"/>
    <mergeCell ref="AK44:AM44"/>
    <mergeCell ref="AT1:BG1"/>
    <mergeCell ref="AT2:CK2"/>
    <mergeCell ref="BU8:BY8"/>
    <mergeCell ref="BT9:CK10"/>
    <mergeCell ref="BU15:CK15"/>
    <mergeCell ref="BT16:CK16"/>
    <mergeCell ref="AT27:BB30"/>
    <mergeCell ref="BC27:BH29"/>
    <mergeCell ref="BI27:BN29"/>
    <mergeCell ref="AY21:BO23"/>
    <mergeCell ref="BT21:BX21"/>
    <mergeCell ref="BY21:CK21"/>
    <mergeCell ref="BT22:BX22"/>
    <mergeCell ref="BY22:CK22"/>
    <mergeCell ref="BT23:BX23"/>
    <mergeCell ref="BY23:CK23"/>
    <mergeCell ref="BZ3:CC3"/>
    <mergeCell ref="CE3:CF3"/>
    <mergeCell ref="CH3:CI3"/>
    <mergeCell ref="AT19:CK19"/>
    <mergeCell ref="AT20:AX20"/>
    <mergeCell ref="AY20:BO20"/>
    <mergeCell ref="BP20:BS23"/>
    <mergeCell ref="BT20:BX20"/>
    <mergeCell ref="AB41:AD41"/>
    <mergeCell ref="AE41:AG41"/>
    <mergeCell ref="AH41:AJ41"/>
    <mergeCell ref="AK41:AM41"/>
    <mergeCell ref="AN41:AQ41"/>
    <mergeCell ref="A42:I42"/>
    <mergeCell ref="J42:L42"/>
    <mergeCell ref="M42:O42"/>
    <mergeCell ref="P42:R42"/>
    <mergeCell ref="S42:U42"/>
    <mergeCell ref="V42:X42"/>
    <mergeCell ref="Y42:AA42"/>
    <mergeCell ref="AB42:AD42"/>
    <mergeCell ref="AE42:AG42"/>
    <mergeCell ref="A41:I41"/>
    <mergeCell ref="J41:L41"/>
    <mergeCell ref="M41:O41"/>
    <mergeCell ref="P41:R41"/>
    <mergeCell ref="S41:U41"/>
    <mergeCell ref="A35:B40"/>
    <mergeCell ref="C39:I39"/>
    <mergeCell ref="J39:L39"/>
    <mergeCell ref="M39:O39"/>
    <mergeCell ref="P39:R39"/>
    <mergeCell ref="S39:U39"/>
    <mergeCell ref="V39:X39"/>
    <mergeCell ref="Y40:AA40"/>
    <mergeCell ref="AB40:AD40"/>
    <mergeCell ref="Y37:AA37"/>
    <mergeCell ref="AB37:AD37"/>
    <mergeCell ref="C35:I35"/>
    <mergeCell ref="J35:L35"/>
    <mergeCell ref="M35:O35"/>
    <mergeCell ref="P35:R35"/>
    <mergeCell ref="S35:U35"/>
    <mergeCell ref="V35:X35"/>
    <mergeCell ref="Y35:AA35"/>
    <mergeCell ref="AB35:AD35"/>
    <mergeCell ref="AE40:AG40"/>
    <mergeCell ref="AH40:AJ40"/>
    <mergeCell ref="AK40:AM40"/>
    <mergeCell ref="AN40:AQ40"/>
    <mergeCell ref="C40:I40"/>
    <mergeCell ref="J40:L40"/>
    <mergeCell ref="M40:O40"/>
    <mergeCell ref="P40:R40"/>
    <mergeCell ref="S40:U40"/>
    <mergeCell ref="V40:X40"/>
    <mergeCell ref="AH39:AJ39"/>
    <mergeCell ref="AK39:AM39"/>
    <mergeCell ref="AN39:AQ39"/>
    <mergeCell ref="Y39:AA39"/>
    <mergeCell ref="AB39:AD39"/>
    <mergeCell ref="AE39:AG39"/>
    <mergeCell ref="AN38:AQ38"/>
    <mergeCell ref="C37:I37"/>
    <mergeCell ref="J37:L37"/>
    <mergeCell ref="M37:O37"/>
    <mergeCell ref="P37:R37"/>
    <mergeCell ref="S37:U37"/>
    <mergeCell ref="V37:X37"/>
    <mergeCell ref="V38:X38"/>
    <mergeCell ref="Y38:AA38"/>
    <mergeCell ref="AB38:AD38"/>
    <mergeCell ref="AE38:AG38"/>
    <mergeCell ref="AH38:AJ38"/>
    <mergeCell ref="AK38:AM38"/>
    <mergeCell ref="AH37:AJ37"/>
    <mergeCell ref="AK37:AM37"/>
    <mergeCell ref="AN37:AQ37"/>
    <mergeCell ref="C38:I38"/>
    <mergeCell ref="J38:L38"/>
    <mergeCell ref="M38:O38"/>
    <mergeCell ref="P38:R38"/>
    <mergeCell ref="S38:U38"/>
    <mergeCell ref="AH36:AJ36"/>
    <mergeCell ref="AE37:AG37"/>
    <mergeCell ref="AE35:AG35"/>
    <mergeCell ref="AH35:AJ35"/>
    <mergeCell ref="AK35:AM35"/>
    <mergeCell ref="AN35:AQ35"/>
    <mergeCell ref="C36:I36"/>
    <mergeCell ref="J36:L36"/>
    <mergeCell ref="M36:O36"/>
    <mergeCell ref="P36:R36"/>
    <mergeCell ref="S36:U36"/>
    <mergeCell ref="V36:X36"/>
    <mergeCell ref="Y36:AA36"/>
    <mergeCell ref="AB36:AD36"/>
    <mergeCell ref="AE36:AG36"/>
    <mergeCell ref="AK36:AM36"/>
    <mergeCell ref="AN36:AQ36"/>
    <mergeCell ref="AB33:AD33"/>
    <mergeCell ref="AE33:AG33"/>
    <mergeCell ref="AH33:AJ33"/>
    <mergeCell ref="AK33:AM33"/>
    <mergeCell ref="AN33:AQ33"/>
    <mergeCell ref="AH34:AJ34"/>
    <mergeCell ref="AK34:AM34"/>
    <mergeCell ref="AN34:AQ34"/>
    <mergeCell ref="A33:I33"/>
    <mergeCell ref="J33:L33"/>
    <mergeCell ref="M33:O33"/>
    <mergeCell ref="P33:R33"/>
    <mergeCell ref="S33:U33"/>
    <mergeCell ref="V33:X33"/>
    <mergeCell ref="A34:I34"/>
    <mergeCell ref="J34:L34"/>
    <mergeCell ref="M34:O34"/>
    <mergeCell ref="P34:R34"/>
    <mergeCell ref="S34:U34"/>
    <mergeCell ref="V34:X34"/>
    <mergeCell ref="Y34:AA34"/>
    <mergeCell ref="AB34:AD34"/>
    <mergeCell ref="AE34:AG34"/>
    <mergeCell ref="J30:L30"/>
    <mergeCell ref="M30:O30"/>
    <mergeCell ref="P30:R30"/>
    <mergeCell ref="S30:U30"/>
    <mergeCell ref="V30:X30"/>
    <mergeCell ref="Y30:AA30"/>
    <mergeCell ref="AB30:AD30"/>
    <mergeCell ref="AN32:AQ32"/>
    <mergeCell ref="AE31:AG31"/>
    <mergeCell ref="AH31:AJ31"/>
    <mergeCell ref="AK31:AM31"/>
    <mergeCell ref="AN31:AQ31"/>
    <mergeCell ref="A1:N1"/>
    <mergeCell ref="A2:AR2"/>
    <mergeCell ref="AH30:AJ30"/>
    <mergeCell ref="AH32:AJ32"/>
    <mergeCell ref="AK30:AM30"/>
    <mergeCell ref="AE30:AG30"/>
    <mergeCell ref="AK32:AM32"/>
    <mergeCell ref="A31:I31"/>
    <mergeCell ref="J31:L31"/>
    <mergeCell ref="M31:O31"/>
    <mergeCell ref="P31:R31"/>
    <mergeCell ref="S31:U31"/>
    <mergeCell ref="A32:I32"/>
    <mergeCell ref="J32:L32"/>
    <mergeCell ref="M32:O32"/>
    <mergeCell ref="P32:R32"/>
    <mergeCell ref="S32:U32"/>
    <mergeCell ref="V32:X32"/>
    <mergeCell ref="Y32:AA32"/>
    <mergeCell ref="AB32:AD32"/>
    <mergeCell ref="AE32:AG32"/>
    <mergeCell ref="V31:X31"/>
    <mergeCell ref="Y31:AA31"/>
    <mergeCell ref="AB31:AD31"/>
    <mergeCell ref="V27:AA29"/>
    <mergeCell ref="AA25:AI25"/>
    <mergeCell ref="AA24:AI24"/>
    <mergeCell ref="AB27:AG29"/>
    <mergeCell ref="AH27:AM29"/>
    <mergeCell ref="AA16:AR16"/>
    <mergeCell ref="AA9:AR10"/>
    <mergeCell ref="AB8:AF8"/>
    <mergeCell ref="AG3:AJ3"/>
    <mergeCell ref="AL3:AM3"/>
    <mergeCell ref="AO3:AP3"/>
    <mergeCell ref="AD13:AR13"/>
    <mergeCell ref="AD14:AR14"/>
    <mergeCell ref="A47:AR47"/>
    <mergeCell ref="Y33:AA33"/>
    <mergeCell ref="AB15:AR15"/>
    <mergeCell ref="AA21:AE21"/>
    <mergeCell ref="AF21:AR21"/>
    <mergeCell ref="AA22:AE22"/>
    <mergeCell ref="AF22:AR22"/>
    <mergeCell ref="AA23:AE23"/>
    <mergeCell ref="AF23:AR23"/>
    <mergeCell ref="A24:E25"/>
    <mergeCell ref="A19:AR19"/>
    <mergeCell ref="A20:E20"/>
    <mergeCell ref="F20:V20"/>
    <mergeCell ref="W20:Z23"/>
    <mergeCell ref="AA20:AE20"/>
    <mergeCell ref="AF20:AR20"/>
    <mergeCell ref="A21:E23"/>
    <mergeCell ref="F21:V23"/>
    <mergeCell ref="AN27:AR30"/>
    <mergeCell ref="F24:V25"/>
    <mergeCell ref="W24:Z25"/>
    <mergeCell ref="A27:I30"/>
    <mergeCell ref="J27:O29"/>
    <mergeCell ref="P27:U29"/>
    <mergeCell ref="BY20:CK20"/>
    <mergeCell ref="AT21:AX23"/>
    <mergeCell ref="AJ24:AK24"/>
    <mergeCell ref="AJ25:AK25"/>
    <mergeCell ref="CE24:CF24"/>
    <mergeCell ref="CH24:CI24"/>
    <mergeCell ref="CE25:CF25"/>
    <mergeCell ref="CH25:CI25"/>
    <mergeCell ref="AT24:AX25"/>
    <mergeCell ref="AY24:BO25"/>
    <mergeCell ref="BP24:BS25"/>
    <mergeCell ref="CB24:CD24"/>
    <mergeCell ref="BT25:CA25"/>
    <mergeCell ref="CB25:CD25"/>
    <mergeCell ref="AL24:AM24"/>
    <mergeCell ref="AL25:AM25"/>
    <mergeCell ref="AO24:AP24"/>
    <mergeCell ref="AO25:AP25"/>
    <mergeCell ref="BT24:CA24"/>
  </mergeCells>
  <phoneticPr fontId="1"/>
  <conditionalFormatting sqref="F20:V25 AA24:AA25 AL24:AL25 AN24:AO25 AQ24:AQ25">
    <cfRule type="containsBlanks" dxfId="47" priority="21">
      <formula>LEN(TRIM(F20))=0</formula>
    </cfRule>
  </conditionalFormatting>
  <conditionalFormatting sqref="AB8:AF8 AA9:AR10">
    <cfRule type="containsBlanks" dxfId="46" priority="24">
      <formula>LEN(TRIM(AA8))=0</formula>
    </cfRule>
  </conditionalFormatting>
  <conditionalFormatting sqref="AB15:AR15">
    <cfRule type="containsBlanks" dxfId="45" priority="22">
      <formula>LEN(TRIM(AB15))=0</formula>
    </cfRule>
  </conditionalFormatting>
  <conditionalFormatting sqref="AD13:AD14">
    <cfRule type="containsBlanks" dxfId="44" priority="23">
      <formula>LEN(TRIM(AD13))=0</formula>
    </cfRule>
  </conditionalFormatting>
  <conditionalFormatting sqref="AF20:AR23">
    <cfRule type="containsBlanks" dxfId="43" priority="6">
      <formula>LEN(TRIM(AF20))=0</formula>
    </cfRule>
  </conditionalFormatting>
  <conditionalFormatting sqref="AG3:AJ3">
    <cfRule type="containsBlanks" dxfId="42" priority="10">
      <formula>LEN(TRIM(AG3))=0</formula>
    </cfRule>
  </conditionalFormatting>
  <conditionalFormatting sqref="AL3:AM3 AO3:AP3">
    <cfRule type="containsBlanks" dxfId="41" priority="11">
      <formula>LEN(TRIM(AL3))=0</formula>
    </cfRule>
  </conditionalFormatting>
  <conditionalFormatting sqref="BT24:BT25">
    <cfRule type="containsBlanks" dxfId="40" priority="1">
      <formula>LEN(TRIM(BT24))=0</formula>
    </cfRule>
  </conditionalFormatting>
  <conditionalFormatting sqref="BU8:BY8 BT9:CK10">
    <cfRule type="containsBlanks" dxfId="39" priority="18">
      <formula>LEN(TRIM(BT8))=0</formula>
    </cfRule>
  </conditionalFormatting>
  <conditionalFormatting sqref="BU15:CK15">
    <cfRule type="containsBlanks" dxfId="38" priority="16">
      <formula>LEN(TRIM(BU15))=0</formula>
    </cfRule>
  </conditionalFormatting>
  <conditionalFormatting sqref="BY20:CK23 AY20:BO25">
    <cfRule type="containsBlanks" dxfId="37" priority="15">
      <formula>LEN(TRIM(AY20))=0</formula>
    </cfRule>
  </conditionalFormatting>
  <conditionalFormatting sqref="BZ3:CC3">
    <cfRule type="containsBlanks" dxfId="36" priority="8">
      <formula>LEN(TRIM(BZ3))=0</formula>
    </cfRule>
  </conditionalFormatting>
  <conditionalFormatting sqref="CE24:CE25 CG24:CH25 CJ24:CJ25">
    <cfRule type="containsBlanks" dxfId="35" priority="7">
      <formula>LEN(TRIM(CE24))=0</formula>
    </cfRule>
  </conditionalFormatting>
  <conditionalFormatting sqref="CE3:CF3 CH3:CI3">
    <cfRule type="containsBlanks" dxfId="34" priority="9">
      <formula>LEN(TRIM(CE3))=0</formula>
    </cfRule>
  </conditionalFormatting>
  <dataValidations count="1">
    <dataValidation type="date" allowBlank="1" showInputMessage="1" showErrorMessage="1" sqref="AA24:AA25 BT24:BT25" xr:uid="{EA4FC91F-DA9F-40F8-AC1C-B8839DA230BA}">
      <formula1>46116</formula1>
      <formula2>46466</formula2>
    </dataValidation>
  </dataValidations>
  <hyperlinks>
    <hyperlink ref="BY23" r:id="rId1" display="zao-ukeire@pref.miyagi.lg.jp" xr:uid="{743AC092-7B41-4888-86DC-9E3330086DFE}"/>
  </hyperlinks>
  <pageMargins left="0.39370078740157483" right="0.19685039370078741" top="0.39370078740157483" bottom="0.39370078740157483" header="0.31496062992125984" footer="0.11811023622047245"/>
  <pageSetup paperSize="9" orientation="portrait" horizontalDpi="300" verticalDpi="300" r:id="rId2"/>
  <drawing r:id="rId3"/>
  <legacyDrawing r:id="rId4"/>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760E-A9AF-4DFF-80B9-D73AE4B1A3A0}">
  <sheetPr>
    <tabColor rgb="FFD5B8EA"/>
  </sheetPr>
  <dimension ref="A1:AE42"/>
  <sheetViews>
    <sheetView view="pageBreakPreview" zoomScale="120" zoomScaleNormal="100" zoomScaleSheetLayoutView="120" workbookViewId="0">
      <selection activeCell="A9" sqref="A9:AL36"/>
    </sheetView>
  </sheetViews>
  <sheetFormatPr defaultColWidth="17.125" defaultRowHeight="18.75"/>
  <cols>
    <col min="1" max="1" width="2.625" style="265" customWidth="1"/>
    <col min="2" max="27" width="3.625" style="265" customWidth="1"/>
    <col min="28" max="243" width="8.75" style="16" customWidth="1"/>
    <col min="244" max="244" width="1.875" style="16" customWidth="1"/>
    <col min="245" max="245" width="8.75" style="16" customWidth="1"/>
    <col min="246" max="246" width="9.5" style="16" customWidth="1"/>
    <col min="247" max="250" width="7.5" style="16" customWidth="1"/>
    <col min="251" max="16384" width="17.125" style="16"/>
  </cols>
  <sheetData>
    <row r="1" spans="1:31" ht="21" customHeight="1">
      <c r="A1" s="15"/>
      <c r="F1" s="1022" t="s">
        <v>392</v>
      </c>
      <c r="G1" s="1022"/>
      <c r="H1" s="1022"/>
      <c r="I1" s="1022"/>
      <c r="J1" s="1022"/>
      <c r="K1" s="1022"/>
      <c r="L1" s="1022"/>
      <c r="M1" s="1022"/>
      <c r="N1" s="1022"/>
      <c r="O1" s="1022"/>
      <c r="P1" s="1022"/>
      <c r="Q1" s="1022"/>
      <c r="R1" s="1022"/>
      <c r="S1" s="1022"/>
      <c r="T1" s="1022"/>
      <c r="U1" s="1022"/>
      <c r="V1" s="1022"/>
      <c r="W1" s="1022"/>
    </row>
    <row r="2" spans="1:31" ht="13.5" customHeight="1"/>
    <row r="3" spans="1:31" ht="20.25" customHeight="1">
      <c r="A3" s="164"/>
      <c r="B3" s="1023" t="s">
        <v>126</v>
      </c>
      <c r="C3" s="1023"/>
      <c r="D3" s="1023"/>
      <c r="E3" s="1023"/>
      <c r="F3" s="1023"/>
      <c r="G3" s="1023"/>
      <c r="H3" s="1023"/>
      <c r="I3" s="1023"/>
      <c r="J3" s="1023"/>
      <c r="K3" s="1023"/>
      <c r="L3" s="1023"/>
      <c r="M3" s="1023"/>
    </row>
    <row r="4" spans="1:31" ht="19.5" customHeight="1">
      <c r="A4" s="164"/>
      <c r="C4" s="178" t="s">
        <v>425</v>
      </c>
      <c r="F4" s="178"/>
      <c r="G4" s="178"/>
      <c r="H4" s="178"/>
      <c r="I4" s="178"/>
      <c r="K4" s="1024" t="s">
        <v>423</v>
      </c>
      <c r="L4" s="1024"/>
      <c r="M4" s="1024"/>
      <c r="N4" s="17" t="s">
        <v>424</v>
      </c>
      <c r="V4" s="265" t="s">
        <v>53</v>
      </c>
      <c r="W4" s="178"/>
    </row>
    <row r="5" spans="1:31" ht="6" customHeight="1">
      <c r="A5" s="164"/>
      <c r="C5" s="165"/>
    </row>
    <row r="6" spans="1:31" ht="19.5" customHeight="1">
      <c r="A6" s="164"/>
      <c r="C6" s="165"/>
      <c r="T6" s="1025" t="s">
        <v>403</v>
      </c>
      <c r="U6" s="382"/>
      <c r="V6" s="1026"/>
      <c r="W6" s="1027"/>
      <c r="X6" s="1027"/>
      <c r="Y6" s="1027"/>
      <c r="Z6" s="1027"/>
      <c r="AA6" s="1028"/>
    </row>
    <row r="7" spans="1:31" ht="3" customHeight="1">
      <c r="A7" s="164"/>
      <c r="T7" s="386"/>
      <c r="U7" s="388"/>
      <c r="V7" s="1029"/>
      <c r="W7" s="1030"/>
      <c r="X7" s="1030"/>
      <c r="Y7" s="1030"/>
      <c r="Z7" s="1030"/>
      <c r="AA7" s="1031"/>
    </row>
    <row r="8" spans="1:31" ht="28.5" customHeight="1">
      <c r="A8" s="164"/>
      <c r="B8" s="377" t="s">
        <v>393</v>
      </c>
      <c r="C8" s="378"/>
      <c r="D8" s="378"/>
      <c r="E8" s="378"/>
      <c r="F8" s="379"/>
      <c r="G8" s="1019" t="str">
        <f>IF(【様式1】申請書!AD13=0," ",【様式1】申請書!AD13)</f>
        <v xml:space="preserve"> </v>
      </c>
      <c r="H8" s="1020"/>
      <c r="I8" s="1020"/>
      <c r="J8" s="1020"/>
      <c r="K8" s="1020"/>
      <c r="L8" s="1020"/>
      <c r="M8" s="1020"/>
      <c r="N8" s="1020"/>
      <c r="O8" s="1020"/>
      <c r="P8" s="1020"/>
      <c r="Q8" s="1020"/>
      <c r="R8" s="1020"/>
      <c r="S8" s="1020"/>
      <c r="T8" s="1020"/>
      <c r="U8" s="1020"/>
      <c r="V8" s="1020"/>
      <c r="W8" s="1020"/>
      <c r="X8" s="1020"/>
      <c r="Y8" s="1020"/>
      <c r="Z8" s="1020"/>
      <c r="AA8" s="1021"/>
    </row>
    <row r="9" spans="1:31" ht="28.5" customHeight="1">
      <c r="A9" s="164"/>
      <c r="B9" s="377" t="s">
        <v>397</v>
      </c>
      <c r="C9" s="378"/>
      <c r="D9" s="378"/>
      <c r="E9" s="378"/>
      <c r="F9" s="379"/>
      <c r="G9" s="1032" t="str">
        <f>IF(【様式1】申請書!AA24=0," ",【様式1】申請書!AA24)</f>
        <v xml:space="preserve"> </v>
      </c>
      <c r="H9" s="1033"/>
      <c r="I9" s="1033"/>
      <c r="J9" s="1033"/>
      <c r="K9" s="1033"/>
      <c r="L9" s="1033"/>
      <c r="M9" s="1033"/>
      <c r="N9" s="1033"/>
      <c r="O9" s="378" t="s">
        <v>153</v>
      </c>
      <c r="P9" s="378"/>
      <c r="Q9" s="378"/>
      <c r="R9" s="378"/>
      <c r="S9" s="378"/>
      <c r="T9" s="1033" t="str">
        <f>IF(【様式1】申請書!AA25=0," ",【様式1】申請書!AA25)</f>
        <v xml:space="preserve"> </v>
      </c>
      <c r="U9" s="1033"/>
      <c r="V9" s="1033"/>
      <c r="W9" s="1033"/>
      <c r="X9" s="1033"/>
      <c r="Y9" s="1033"/>
      <c r="Z9" s="1033"/>
      <c r="AA9" s="1034"/>
    </row>
    <row r="10" spans="1:31" ht="26.25" customHeight="1">
      <c r="A10" s="164"/>
      <c r="B10" s="377" t="s">
        <v>396</v>
      </c>
      <c r="C10" s="378"/>
      <c r="D10" s="378"/>
      <c r="E10" s="378"/>
      <c r="F10" s="379"/>
      <c r="G10" s="1032" t="str">
        <f>IF(【様式1】申請書!AB15=0," ",【様式1】申請書!AB15)</f>
        <v xml:space="preserve"> </v>
      </c>
      <c r="H10" s="1033"/>
      <c r="I10" s="1033"/>
      <c r="J10" s="1148"/>
      <c r="K10" s="1148"/>
      <c r="L10" s="1148"/>
      <c r="M10" s="1148"/>
      <c r="N10" s="1148"/>
      <c r="O10" s="1149" t="s">
        <v>395</v>
      </c>
      <c r="P10" s="1150"/>
      <c r="Q10" s="1150"/>
      <c r="R10" s="1150"/>
      <c r="S10" s="1151"/>
      <c r="T10" s="1149" t="str">
        <f>IF(【様式1】申請書!AF22=0," ",【様式1】申請書!AF22)</f>
        <v xml:space="preserve"> </v>
      </c>
      <c r="U10" s="1150"/>
      <c r="V10" s="1150"/>
      <c r="W10" s="1150"/>
      <c r="X10" s="1150"/>
      <c r="Y10" s="1150"/>
      <c r="Z10" s="1150"/>
      <c r="AA10" s="1151"/>
      <c r="AB10" s="369"/>
      <c r="AC10" s="369"/>
      <c r="AD10" s="369"/>
      <c r="AE10" s="369"/>
    </row>
    <row r="11" spans="1:31" ht="26.25" customHeight="1">
      <c r="A11" s="164"/>
      <c r="B11" s="377" t="s">
        <v>394</v>
      </c>
      <c r="C11" s="378"/>
      <c r="D11" s="378"/>
      <c r="E11" s="378"/>
      <c r="F11" s="379"/>
      <c r="G11" s="1032" t="str">
        <f>IF(【様式1】申請書!AF23=0," ",【様式1】申請書!AF23)</f>
        <v xml:space="preserve"> </v>
      </c>
      <c r="H11" s="1033"/>
      <c r="I11" s="1033"/>
      <c r="J11" s="1033"/>
      <c r="K11" s="1033"/>
      <c r="L11" s="1033"/>
      <c r="M11" s="1033"/>
      <c r="N11" s="1033"/>
      <c r="O11" s="377" t="s">
        <v>398</v>
      </c>
      <c r="P11" s="378"/>
      <c r="Q11" s="378"/>
      <c r="R11" s="378"/>
      <c r="S11" s="379"/>
      <c r="T11" s="404"/>
      <c r="U11" s="405"/>
      <c r="V11" s="405"/>
      <c r="W11" s="405"/>
      <c r="X11" s="405"/>
      <c r="Y11" s="405"/>
      <c r="Z11" s="405"/>
      <c r="AA11" s="406"/>
    </row>
    <row r="12" spans="1:31" ht="21.95" customHeight="1">
      <c r="A12" s="164"/>
      <c r="B12" s="1035" t="s">
        <v>410</v>
      </c>
      <c r="C12" s="1025" t="s">
        <v>406</v>
      </c>
      <c r="D12" s="381"/>
      <c r="E12" s="381"/>
      <c r="F12" s="382"/>
      <c r="G12" s="207"/>
      <c r="H12" s="169" t="s">
        <v>399</v>
      </c>
      <c r="I12" s="169"/>
      <c r="J12" s="169"/>
      <c r="K12" s="169"/>
      <c r="L12" s="169"/>
      <c r="M12" s="169"/>
      <c r="N12" s="169"/>
      <c r="O12" s="170"/>
      <c r="P12" s="169"/>
      <c r="Q12" s="169"/>
      <c r="R12" s="169"/>
      <c r="S12" s="169"/>
      <c r="T12" s="169"/>
      <c r="U12" s="169"/>
      <c r="V12" s="169"/>
      <c r="W12" s="169"/>
      <c r="X12" s="169"/>
      <c r="Y12" s="169"/>
      <c r="Z12" s="169"/>
      <c r="AA12" s="171"/>
    </row>
    <row r="13" spans="1:31" ht="21.95" customHeight="1">
      <c r="A13" s="164"/>
      <c r="B13" s="1036"/>
      <c r="C13" s="383"/>
      <c r="D13" s="384"/>
      <c r="E13" s="384"/>
      <c r="F13" s="385"/>
      <c r="G13" s="167"/>
      <c r="H13" s="179" t="s">
        <v>716</v>
      </c>
      <c r="I13" s="180"/>
      <c r="J13" s="180"/>
      <c r="K13" s="180"/>
      <c r="L13" s="180"/>
      <c r="M13" s="180"/>
      <c r="N13" s="180"/>
      <c r="O13" s="181"/>
      <c r="P13" s="180"/>
      <c r="Q13" s="180"/>
      <c r="R13" s="180"/>
      <c r="S13" s="180"/>
      <c r="T13" s="180"/>
      <c r="U13" s="180"/>
      <c r="V13" s="180"/>
      <c r="W13" s="180"/>
      <c r="X13" s="180"/>
      <c r="Y13" s="180"/>
      <c r="Z13" s="180"/>
      <c r="AA13" s="168"/>
    </row>
    <row r="14" spans="1:31" ht="21.95" customHeight="1">
      <c r="A14" s="164"/>
      <c r="B14" s="1036"/>
      <c r="C14" s="383"/>
      <c r="D14" s="384"/>
      <c r="E14" s="384"/>
      <c r="F14" s="385"/>
      <c r="G14" s="266"/>
      <c r="H14" s="267" t="s">
        <v>400</v>
      </c>
      <c r="I14" s="267"/>
      <c r="J14" s="267"/>
      <c r="K14" s="267"/>
      <c r="L14" s="267" t="s">
        <v>127</v>
      </c>
      <c r="M14" s="267" t="s">
        <v>404</v>
      </c>
      <c r="N14" s="267"/>
      <c r="O14" s="1037"/>
      <c r="P14" s="1037"/>
      <c r="Q14" s="267" t="s">
        <v>49</v>
      </c>
      <c r="R14" s="267" t="s">
        <v>338</v>
      </c>
      <c r="S14" s="267" t="s">
        <v>405</v>
      </c>
      <c r="T14" s="267"/>
      <c r="U14" s="405"/>
      <c r="V14" s="405"/>
      <c r="W14" s="267" t="s">
        <v>49</v>
      </c>
      <c r="X14" s="267" t="s">
        <v>154</v>
      </c>
      <c r="Y14" s="267"/>
      <c r="Z14" s="267"/>
      <c r="AA14" s="272"/>
    </row>
    <row r="15" spans="1:31" ht="21.95" customHeight="1">
      <c r="A15" s="164"/>
      <c r="B15" s="1036"/>
      <c r="C15" s="383"/>
      <c r="D15" s="384"/>
      <c r="E15" s="384"/>
      <c r="F15" s="385"/>
      <c r="G15" s="266"/>
      <c r="H15" s="267" t="s">
        <v>402</v>
      </c>
      <c r="I15" s="267"/>
      <c r="J15" s="267"/>
      <c r="K15" s="267"/>
      <c r="L15" s="267" t="s">
        <v>127</v>
      </c>
      <c r="M15" s="267" t="s">
        <v>404</v>
      </c>
      <c r="N15" s="267"/>
      <c r="O15" s="1037"/>
      <c r="P15" s="1037"/>
      <c r="Q15" s="267" t="s">
        <v>49</v>
      </c>
      <c r="R15" s="267" t="s">
        <v>338</v>
      </c>
      <c r="S15" s="267" t="s">
        <v>405</v>
      </c>
      <c r="T15" s="267"/>
      <c r="U15" s="405"/>
      <c r="V15" s="405"/>
      <c r="W15" s="267" t="s">
        <v>49</v>
      </c>
      <c r="X15" s="267" t="s">
        <v>154</v>
      </c>
      <c r="Y15" s="267"/>
      <c r="Z15" s="267"/>
      <c r="AA15" s="272"/>
    </row>
    <row r="16" spans="1:31" ht="21.95" customHeight="1">
      <c r="A16" s="164"/>
      <c r="B16" s="1036"/>
      <c r="C16" s="383"/>
      <c r="D16" s="384"/>
      <c r="E16" s="384"/>
      <c r="F16" s="385"/>
      <c r="G16" s="207"/>
      <c r="H16" s="169" t="s">
        <v>401</v>
      </c>
      <c r="I16" s="169"/>
      <c r="J16" s="169"/>
      <c r="K16" s="169"/>
      <c r="L16" s="169"/>
      <c r="M16" s="169"/>
      <c r="N16" s="169"/>
      <c r="O16" s="169"/>
      <c r="P16" s="169"/>
      <c r="Q16" s="169"/>
      <c r="R16" s="169"/>
      <c r="S16" s="169"/>
      <c r="T16" s="169"/>
      <c r="U16" s="169"/>
      <c r="V16" s="169"/>
      <c r="W16" s="169"/>
      <c r="X16" s="169"/>
      <c r="Y16" s="169"/>
      <c r="Z16" s="169"/>
      <c r="AA16" s="171"/>
    </row>
    <row r="17" spans="1:27" ht="21.95" customHeight="1">
      <c r="A17" s="164"/>
      <c r="B17" s="1036"/>
      <c r="C17" s="383"/>
      <c r="D17" s="384"/>
      <c r="E17" s="384"/>
      <c r="F17" s="385"/>
      <c r="G17" s="173"/>
      <c r="H17" s="1038" t="s">
        <v>466</v>
      </c>
      <c r="I17" s="1039"/>
      <c r="J17" s="1039"/>
      <c r="K17" s="1039"/>
      <c r="L17" s="1039"/>
      <c r="M17" s="1039"/>
      <c r="N17" s="1039"/>
      <c r="O17" s="1039"/>
      <c r="P17" s="1039"/>
      <c r="Q17" s="1039"/>
      <c r="R17" s="1039"/>
      <c r="S17" s="1039"/>
      <c r="T17" s="1039"/>
      <c r="U17" s="1039"/>
      <c r="V17" s="1039"/>
      <c r="W17" s="1039"/>
      <c r="X17" s="1039"/>
      <c r="Y17" s="1039"/>
      <c r="Z17" s="1039"/>
      <c r="AA17" s="1040"/>
    </row>
    <row r="18" spans="1:27" ht="21.95" customHeight="1">
      <c r="A18" s="164"/>
      <c r="B18" s="1036"/>
      <c r="C18" s="386"/>
      <c r="D18" s="387"/>
      <c r="E18" s="387"/>
      <c r="F18" s="388"/>
      <c r="G18" s="167"/>
      <c r="H18" s="1041"/>
      <c r="I18" s="1041"/>
      <c r="J18" s="1041"/>
      <c r="K18" s="1041"/>
      <c r="L18" s="1041"/>
      <c r="M18" s="1041"/>
      <c r="N18" s="1041"/>
      <c r="O18" s="1041"/>
      <c r="P18" s="1041"/>
      <c r="Q18" s="1041"/>
      <c r="R18" s="1041"/>
      <c r="S18" s="1041"/>
      <c r="T18" s="1041"/>
      <c r="U18" s="1041"/>
      <c r="V18" s="1041"/>
      <c r="W18" s="1041"/>
      <c r="X18" s="1041"/>
      <c r="Y18" s="1041"/>
      <c r="Z18" s="1041"/>
      <c r="AA18" s="1042"/>
    </row>
    <row r="19" spans="1:27" ht="21.95" customHeight="1">
      <c r="A19" s="164"/>
      <c r="B19" s="1036"/>
      <c r="C19" s="1025" t="s">
        <v>409</v>
      </c>
      <c r="D19" s="381"/>
      <c r="E19" s="381"/>
      <c r="F19" s="382"/>
      <c r="G19" s="207"/>
      <c r="H19" s="169" t="s">
        <v>713</v>
      </c>
      <c r="I19" s="169"/>
      <c r="J19" s="169"/>
      <c r="K19" s="169"/>
      <c r="L19" s="169" t="s">
        <v>127</v>
      </c>
      <c r="M19" s="169" t="s">
        <v>404</v>
      </c>
      <c r="N19" s="169"/>
      <c r="O19" s="1043"/>
      <c r="P19" s="1043"/>
      <c r="Q19" s="169" t="s">
        <v>49</v>
      </c>
      <c r="R19" s="169" t="s">
        <v>338</v>
      </c>
      <c r="S19" s="169" t="s">
        <v>405</v>
      </c>
      <c r="T19" s="169"/>
      <c r="U19" s="1044"/>
      <c r="V19" s="1044"/>
      <c r="W19" s="169" t="s">
        <v>49</v>
      </c>
      <c r="X19" s="169" t="s">
        <v>154</v>
      </c>
      <c r="Y19" s="169"/>
      <c r="Z19" s="169"/>
      <c r="AA19" s="171"/>
    </row>
    <row r="20" spans="1:27" ht="21.95" customHeight="1">
      <c r="A20" s="164"/>
      <c r="B20" s="1036"/>
      <c r="C20" s="383"/>
      <c r="D20" s="384"/>
      <c r="E20" s="384"/>
      <c r="F20" s="385"/>
      <c r="G20" s="173"/>
      <c r="H20" s="334" t="s">
        <v>712</v>
      </c>
      <c r="I20" s="335"/>
      <c r="J20" s="335"/>
      <c r="K20" s="335"/>
      <c r="L20" s="335"/>
      <c r="M20" s="335"/>
      <c r="N20" s="335"/>
      <c r="O20" s="335"/>
      <c r="P20" s="335"/>
      <c r="Q20" s="335"/>
      <c r="R20" s="335"/>
      <c r="S20" s="335"/>
      <c r="T20" s="335"/>
      <c r="U20" s="335"/>
      <c r="V20" s="335"/>
      <c r="W20" s="335"/>
      <c r="X20" s="335"/>
      <c r="Y20" s="335"/>
      <c r="Z20" s="335"/>
      <c r="AA20" s="174"/>
    </row>
    <row r="21" spans="1:27" ht="21.95" customHeight="1">
      <c r="A21" s="164"/>
      <c r="B21" s="1036"/>
      <c r="C21" s="383"/>
      <c r="D21" s="384"/>
      <c r="E21" s="384"/>
      <c r="F21" s="385"/>
      <c r="G21" s="167"/>
      <c r="H21" s="334" t="s">
        <v>714</v>
      </c>
      <c r="I21" s="180"/>
      <c r="J21" s="180"/>
      <c r="K21" s="180"/>
      <c r="L21" s="180"/>
      <c r="M21" s="180"/>
      <c r="N21" s="180"/>
      <c r="O21" s="180"/>
      <c r="P21" s="180"/>
      <c r="Q21" s="180"/>
      <c r="R21" s="180"/>
      <c r="S21" s="180"/>
      <c r="T21" s="180"/>
      <c r="U21" s="180"/>
      <c r="V21" s="180"/>
      <c r="W21" s="180"/>
      <c r="X21" s="180"/>
      <c r="Y21" s="180"/>
      <c r="Z21" s="180"/>
      <c r="AA21" s="168"/>
    </row>
    <row r="22" spans="1:27" ht="21.95" customHeight="1">
      <c r="A22" s="164"/>
      <c r="B22" s="1036"/>
      <c r="C22" s="383"/>
      <c r="D22" s="384"/>
      <c r="E22" s="384"/>
      <c r="F22" s="385"/>
      <c r="G22" s="266"/>
      <c r="H22" s="267" t="s">
        <v>408</v>
      </c>
      <c r="I22" s="267"/>
      <c r="J22" s="267"/>
      <c r="K22" s="267"/>
      <c r="L22" s="267"/>
      <c r="M22" s="267"/>
      <c r="N22" s="267"/>
      <c r="O22" s="267" t="s">
        <v>127</v>
      </c>
      <c r="P22" s="267" t="s">
        <v>404</v>
      </c>
      <c r="Q22" s="267"/>
      <c r="R22" s="1037"/>
      <c r="S22" s="1037"/>
      <c r="T22" s="267" t="s">
        <v>49</v>
      </c>
      <c r="U22" s="267" t="s">
        <v>338</v>
      </c>
      <c r="V22" s="267" t="s">
        <v>405</v>
      </c>
      <c r="W22" s="267"/>
      <c r="X22" s="405"/>
      <c r="Y22" s="405"/>
      <c r="Z22" s="267" t="s">
        <v>49</v>
      </c>
      <c r="AA22" s="272" t="s">
        <v>154</v>
      </c>
    </row>
    <row r="23" spans="1:27" ht="21.95" customHeight="1">
      <c r="A23" s="164"/>
      <c r="B23" s="1036"/>
      <c r="C23" s="386"/>
      <c r="D23" s="387"/>
      <c r="E23" s="387"/>
      <c r="F23" s="388"/>
      <c r="G23" s="266"/>
      <c r="H23" s="267" t="s">
        <v>407</v>
      </c>
      <c r="I23" s="267"/>
      <c r="J23" s="267"/>
      <c r="K23" s="267"/>
      <c r="L23" s="267"/>
      <c r="M23" s="267"/>
      <c r="N23" s="175"/>
      <c r="O23" s="267" t="s">
        <v>127</v>
      </c>
      <c r="P23" s="267" t="s">
        <v>404</v>
      </c>
      <c r="Q23" s="267"/>
      <c r="R23" s="1037"/>
      <c r="S23" s="1037"/>
      <c r="T23" s="267" t="s">
        <v>49</v>
      </c>
      <c r="U23" s="267" t="s">
        <v>338</v>
      </c>
      <c r="V23" s="267" t="s">
        <v>405</v>
      </c>
      <c r="W23" s="267"/>
      <c r="X23" s="405"/>
      <c r="Y23" s="405"/>
      <c r="Z23" s="267" t="s">
        <v>49</v>
      </c>
      <c r="AA23" s="272" t="s">
        <v>154</v>
      </c>
    </row>
    <row r="24" spans="1:27">
      <c r="A24" s="164"/>
      <c r="B24" s="1036"/>
      <c r="C24" s="1025" t="s">
        <v>411</v>
      </c>
      <c r="D24" s="381"/>
      <c r="E24" s="381"/>
      <c r="F24" s="381"/>
      <c r="G24" s="381"/>
      <c r="H24" s="1044"/>
      <c r="I24" s="1044"/>
      <c r="J24" s="1044"/>
      <c r="K24" s="1044"/>
      <c r="L24" s="1044"/>
      <c r="M24" s="1044"/>
      <c r="N24" s="1044"/>
      <c r="O24" s="1044"/>
      <c r="P24" s="1044"/>
      <c r="Q24" s="1044"/>
      <c r="R24" s="1044"/>
      <c r="S24" s="1044"/>
      <c r="T24" s="1044"/>
      <c r="U24" s="1044"/>
      <c r="V24" s="1044"/>
      <c r="W24" s="1044"/>
      <c r="X24" s="381" t="s">
        <v>412</v>
      </c>
      <c r="Y24" s="381"/>
      <c r="Z24" s="381"/>
      <c r="AA24" s="382"/>
    </row>
    <row r="25" spans="1:27">
      <c r="A25" s="164"/>
      <c r="B25" s="1036"/>
      <c r="C25" s="177" t="s">
        <v>422</v>
      </c>
      <c r="AA25" s="174"/>
    </row>
    <row r="26" spans="1:27">
      <c r="A26" s="164"/>
      <c r="B26" s="1036"/>
      <c r="C26" s="1046" t="s">
        <v>375</v>
      </c>
      <c r="D26" s="1047"/>
      <c r="E26" s="1047"/>
      <c r="F26" s="1047"/>
      <c r="G26" s="1047"/>
      <c r="H26" s="1047"/>
      <c r="I26" s="1047"/>
      <c r="J26" s="1047"/>
      <c r="K26" s="1047"/>
      <c r="L26" s="1047"/>
      <c r="M26" s="1047"/>
      <c r="N26" s="1047"/>
      <c r="O26" s="1047"/>
      <c r="P26" s="1047"/>
      <c r="Q26" s="1047"/>
      <c r="R26" s="1047"/>
      <c r="S26" s="1047"/>
      <c r="T26" s="1047"/>
      <c r="U26" s="1047"/>
      <c r="V26" s="1047"/>
      <c r="W26" s="1047"/>
      <c r="X26" s="1047"/>
      <c r="Y26" s="1047"/>
      <c r="Z26" s="1047"/>
      <c r="AA26" s="1048"/>
    </row>
    <row r="27" spans="1:27">
      <c r="A27" s="164"/>
      <c r="B27" s="1036"/>
      <c r="C27" s="1046"/>
      <c r="D27" s="1047"/>
      <c r="E27" s="1047"/>
      <c r="F27" s="1047"/>
      <c r="G27" s="1047"/>
      <c r="H27" s="1047"/>
      <c r="I27" s="1047"/>
      <c r="J27" s="1047"/>
      <c r="K27" s="1047"/>
      <c r="L27" s="1047"/>
      <c r="M27" s="1047"/>
      <c r="N27" s="1047"/>
      <c r="O27" s="1047"/>
      <c r="P27" s="1047"/>
      <c r="Q27" s="1047"/>
      <c r="R27" s="1047"/>
      <c r="S27" s="1047"/>
      <c r="T27" s="1047"/>
      <c r="U27" s="1047"/>
      <c r="V27" s="1047"/>
      <c r="W27" s="1047"/>
      <c r="X27" s="1047"/>
      <c r="Y27" s="1047"/>
      <c r="Z27" s="1047"/>
      <c r="AA27" s="1048"/>
    </row>
    <row r="28" spans="1:27">
      <c r="A28" s="164"/>
      <c r="B28" s="1036"/>
      <c r="C28" s="1046"/>
      <c r="D28" s="1047"/>
      <c r="E28" s="1047"/>
      <c r="F28" s="1047"/>
      <c r="G28" s="1047"/>
      <c r="H28" s="1047"/>
      <c r="I28" s="1047"/>
      <c r="J28" s="1047"/>
      <c r="K28" s="1047"/>
      <c r="L28" s="1047"/>
      <c r="M28" s="1047"/>
      <c r="N28" s="1047"/>
      <c r="O28" s="1047"/>
      <c r="P28" s="1047"/>
      <c r="Q28" s="1047"/>
      <c r="R28" s="1047"/>
      <c r="S28" s="1047"/>
      <c r="T28" s="1047"/>
      <c r="U28" s="1047"/>
      <c r="V28" s="1047"/>
      <c r="W28" s="1047"/>
      <c r="X28" s="1047"/>
      <c r="Y28" s="1047"/>
      <c r="Z28" s="1047"/>
      <c r="AA28" s="1048"/>
    </row>
    <row r="29" spans="1:27">
      <c r="A29" s="164"/>
      <c r="B29" s="1036"/>
      <c r="C29" s="1046"/>
      <c r="D29" s="1047"/>
      <c r="E29" s="1047"/>
      <c r="F29" s="1047"/>
      <c r="G29" s="1047"/>
      <c r="H29" s="1047"/>
      <c r="I29" s="1047"/>
      <c r="J29" s="1047"/>
      <c r="K29" s="1047"/>
      <c r="L29" s="1047"/>
      <c r="M29" s="1047"/>
      <c r="N29" s="1047"/>
      <c r="O29" s="1047"/>
      <c r="P29" s="1047"/>
      <c r="Q29" s="1047"/>
      <c r="R29" s="1047"/>
      <c r="S29" s="1047"/>
      <c r="T29" s="1047"/>
      <c r="U29" s="1047"/>
      <c r="V29" s="1047"/>
      <c r="W29" s="1047"/>
      <c r="X29" s="1047"/>
      <c r="Y29" s="1047"/>
      <c r="Z29" s="1047"/>
      <c r="AA29" s="1048"/>
    </row>
    <row r="30" spans="1:27">
      <c r="A30" s="164"/>
      <c r="B30" s="1036"/>
      <c r="C30" s="1046"/>
      <c r="D30" s="1047"/>
      <c r="E30" s="1047"/>
      <c r="F30" s="1047"/>
      <c r="G30" s="1047"/>
      <c r="H30" s="1047"/>
      <c r="I30" s="1047"/>
      <c r="J30" s="1047"/>
      <c r="K30" s="1047"/>
      <c r="L30" s="1047"/>
      <c r="M30" s="1047"/>
      <c r="N30" s="1047"/>
      <c r="O30" s="1047"/>
      <c r="P30" s="1047"/>
      <c r="Q30" s="1047"/>
      <c r="R30" s="1047"/>
      <c r="S30" s="1047"/>
      <c r="T30" s="1047"/>
      <c r="U30" s="1047"/>
      <c r="V30" s="1047"/>
      <c r="W30" s="1047"/>
      <c r="X30" s="1047"/>
      <c r="Y30" s="1047"/>
      <c r="Z30" s="1047"/>
      <c r="AA30" s="1048"/>
    </row>
    <row r="31" spans="1:27">
      <c r="A31" s="164"/>
      <c r="B31" s="1036"/>
      <c r="C31" s="1046"/>
      <c r="D31" s="1047"/>
      <c r="E31" s="1047"/>
      <c r="F31" s="1047"/>
      <c r="G31" s="1047"/>
      <c r="H31" s="1047"/>
      <c r="I31" s="1047"/>
      <c r="J31" s="1047"/>
      <c r="K31" s="1047"/>
      <c r="L31" s="1047"/>
      <c r="M31" s="1047"/>
      <c r="N31" s="1047"/>
      <c r="O31" s="1047"/>
      <c r="P31" s="1047"/>
      <c r="Q31" s="1047"/>
      <c r="R31" s="1047"/>
      <c r="S31" s="1047"/>
      <c r="T31" s="1047"/>
      <c r="U31" s="1047"/>
      <c r="V31" s="1047"/>
      <c r="W31" s="1047"/>
      <c r="X31" s="1047"/>
      <c r="Y31" s="1047"/>
      <c r="Z31" s="1047"/>
      <c r="AA31" s="1048"/>
    </row>
    <row r="32" spans="1:27">
      <c r="A32" s="164"/>
      <c r="B32" s="1036"/>
      <c r="C32" s="1046"/>
      <c r="D32" s="1047"/>
      <c r="E32" s="1047"/>
      <c r="F32" s="1047"/>
      <c r="G32" s="1047"/>
      <c r="H32" s="1047"/>
      <c r="I32" s="1047"/>
      <c r="J32" s="1047"/>
      <c r="K32" s="1047"/>
      <c r="L32" s="1047"/>
      <c r="M32" s="1047"/>
      <c r="N32" s="1047"/>
      <c r="O32" s="1047"/>
      <c r="P32" s="1047"/>
      <c r="Q32" s="1047"/>
      <c r="R32" s="1047"/>
      <c r="S32" s="1047"/>
      <c r="T32" s="1047"/>
      <c r="U32" s="1047"/>
      <c r="V32" s="1047"/>
      <c r="W32" s="1047"/>
      <c r="X32" s="1047"/>
      <c r="Y32" s="1047"/>
      <c r="Z32" s="1047"/>
      <c r="AA32" s="1048"/>
    </row>
    <row r="33" spans="1:27">
      <c r="A33" s="164"/>
      <c r="B33" s="1036"/>
      <c r="C33" s="1046"/>
      <c r="D33" s="1047"/>
      <c r="E33" s="1047"/>
      <c r="F33" s="1047"/>
      <c r="G33" s="1047"/>
      <c r="H33" s="1047"/>
      <c r="I33" s="1047"/>
      <c r="J33" s="1047"/>
      <c r="K33" s="1047"/>
      <c r="L33" s="1047"/>
      <c r="M33" s="1047"/>
      <c r="N33" s="1047"/>
      <c r="O33" s="1047"/>
      <c r="P33" s="1047"/>
      <c r="Q33" s="1047"/>
      <c r="R33" s="1047"/>
      <c r="S33" s="1047"/>
      <c r="T33" s="1047"/>
      <c r="U33" s="1047"/>
      <c r="V33" s="1047"/>
      <c r="W33" s="1047"/>
      <c r="X33" s="1047"/>
      <c r="Y33" s="1047"/>
      <c r="Z33" s="1047"/>
      <c r="AA33" s="1048"/>
    </row>
    <row r="34" spans="1:27">
      <c r="A34" s="164"/>
      <c r="B34" s="1036"/>
      <c r="C34" s="1046"/>
      <c r="D34" s="1047"/>
      <c r="E34" s="1047"/>
      <c r="F34" s="1047"/>
      <c r="G34" s="1047"/>
      <c r="H34" s="1047"/>
      <c r="I34" s="1047"/>
      <c r="J34" s="1047"/>
      <c r="K34" s="1047"/>
      <c r="L34" s="1047"/>
      <c r="M34" s="1047"/>
      <c r="N34" s="1047"/>
      <c r="O34" s="1047"/>
      <c r="P34" s="1047"/>
      <c r="Q34" s="1047"/>
      <c r="R34" s="1047"/>
      <c r="S34" s="1047"/>
      <c r="T34" s="1047"/>
      <c r="U34" s="1047"/>
      <c r="V34" s="1047"/>
      <c r="W34" s="1047"/>
      <c r="X34" s="1047"/>
      <c r="Y34" s="1047"/>
      <c r="Z34" s="1047"/>
      <c r="AA34" s="1048"/>
    </row>
    <row r="35" spans="1:27">
      <c r="A35" s="164"/>
      <c r="B35" s="1036"/>
      <c r="C35" s="1046"/>
      <c r="D35" s="1047"/>
      <c r="E35" s="1047"/>
      <c r="F35" s="1047"/>
      <c r="G35" s="1047"/>
      <c r="H35" s="1047"/>
      <c r="I35" s="1047"/>
      <c r="J35" s="1047"/>
      <c r="K35" s="1047"/>
      <c r="L35" s="1047"/>
      <c r="M35" s="1047"/>
      <c r="N35" s="1047"/>
      <c r="O35" s="1047"/>
      <c r="P35" s="1047"/>
      <c r="Q35" s="1047"/>
      <c r="R35" s="1047"/>
      <c r="S35" s="1047"/>
      <c r="T35" s="1047"/>
      <c r="U35" s="1047"/>
      <c r="V35" s="1047"/>
      <c r="W35" s="1047"/>
      <c r="X35" s="1047"/>
      <c r="Y35" s="1047"/>
      <c r="Z35" s="1047"/>
      <c r="AA35" s="1048"/>
    </row>
    <row r="36" spans="1:27">
      <c r="A36" s="164"/>
      <c r="B36" s="457"/>
      <c r="C36" s="1049"/>
      <c r="D36" s="1050"/>
      <c r="E36" s="1050"/>
      <c r="F36" s="1050"/>
      <c r="G36" s="1050"/>
      <c r="H36" s="1050"/>
      <c r="I36" s="1050"/>
      <c r="J36" s="1050"/>
      <c r="K36" s="1050"/>
      <c r="L36" s="1050"/>
      <c r="M36" s="1050"/>
      <c r="N36" s="1050"/>
      <c r="O36" s="1050"/>
      <c r="P36" s="1050"/>
      <c r="Q36" s="1050"/>
      <c r="R36" s="1050"/>
      <c r="S36" s="1050"/>
      <c r="T36" s="1050"/>
      <c r="U36" s="1050"/>
      <c r="V36" s="1050"/>
      <c r="W36" s="1050"/>
      <c r="X36" s="1050"/>
      <c r="Y36" s="1050"/>
      <c r="Z36" s="1050"/>
      <c r="AA36" s="1051"/>
    </row>
    <row r="37" spans="1:27" ht="9.9499999999999993" customHeight="1">
      <c r="A37" s="164"/>
    </row>
    <row r="38" spans="1:27" ht="27.75" customHeight="1">
      <c r="A38" s="164"/>
      <c r="B38" s="1025" t="s">
        <v>413</v>
      </c>
      <c r="C38" s="381"/>
      <c r="D38" s="381"/>
      <c r="E38" s="381"/>
      <c r="F38" s="381"/>
      <c r="G38" s="382"/>
      <c r="H38" s="378" t="s">
        <v>414</v>
      </c>
      <c r="I38" s="378"/>
      <c r="J38" s="378"/>
      <c r="K38" s="379"/>
      <c r="L38" s="266" t="s">
        <v>418</v>
      </c>
      <c r="M38" s="267"/>
      <c r="N38" s="267"/>
      <c r="O38" s="267"/>
      <c r="P38" s="267"/>
      <c r="Q38" s="267"/>
      <c r="R38" s="267"/>
      <c r="S38" s="267"/>
      <c r="T38" s="267"/>
      <c r="U38" s="267"/>
      <c r="V38" s="267"/>
      <c r="W38" s="267"/>
      <c r="X38" s="267"/>
      <c r="Y38" s="267"/>
      <c r="Z38" s="267"/>
      <c r="AA38" s="272"/>
    </row>
    <row r="39" spans="1:27" ht="27.75" customHeight="1">
      <c r="A39" s="164"/>
      <c r="B39" s="383"/>
      <c r="C39" s="384"/>
      <c r="D39" s="384"/>
      <c r="E39" s="384"/>
      <c r="F39" s="384"/>
      <c r="G39" s="385"/>
      <c r="H39" s="266" t="s">
        <v>715</v>
      </c>
      <c r="I39" s="478" t="s">
        <v>415</v>
      </c>
      <c r="J39" s="478"/>
      <c r="K39" s="478"/>
      <c r="L39" s="478"/>
      <c r="M39" s="478"/>
      <c r="N39" s="478"/>
      <c r="O39" s="478"/>
      <c r="P39" s="478"/>
      <c r="Q39" s="1045"/>
      <c r="R39" s="266" t="s">
        <v>715</v>
      </c>
      <c r="S39" s="478" t="s">
        <v>420</v>
      </c>
      <c r="T39" s="478"/>
      <c r="U39" s="478"/>
      <c r="V39" s="478"/>
      <c r="W39" s="478"/>
      <c r="X39" s="478"/>
      <c r="Y39" s="478"/>
      <c r="Z39" s="478"/>
      <c r="AA39" s="1045"/>
    </row>
    <row r="40" spans="1:27" ht="27.75" customHeight="1">
      <c r="A40" s="164"/>
      <c r="B40" s="383"/>
      <c r="C40" s="384"/>
      <c r="D40" s="384"/>
      <c r="E40" s="384"/>
      <c r="F40" s="384"/>
      <c r="G40" s="385"/>
      <c r="H40" s="266" t="s">
        <v>715</v>
      </c>
      <c r="I40" s="478" t="s">
        <v>416</v>
      </c>
      <c r="J40" s="478"/>
      <c r="K40" s="478"/>
      <c r="L40" s="478"/>
      <c r="M40" s="478"/>
      <c r="N40" s="478"/>
      <c r="O40" s="478"/>
      <c r="P40" s="478"/>
      <c r="Q40" s="1045"/>
      <c r="R40" s="266" t="s">
        <v>715</v>
      </c>
      <c r="S40" s="478" t="s">
        <v>419</v>
      </c>
      <c r="T40" s="478"/>
      <c r="U40" s="478"/>
      <c r="V40" s="478"/>
      <c r="W40" s="478"/>
      <c r="X40" s="478"/>
      <c r="Y40" s="478"/>
      <c r="Z40" s="478"/>
      <c r="AA40" s="1045"/>
    </row>
    <row r="41" spans="1:27" ht="27.75" customHeight="1">
      <c r="A41" s="164"/>
      <c r="B41" s="386"/>
      <c r="C41" s="387"/>
      <c r="D41" s="387"/>
      <c r="E41" s="387"/>
      <c r="F41" s="387"/>
      <c r="G41" s="388"/>
      <c r="H41" s="266" t="s">
        <v>715</v>
      </c>
      <c r="I41" s="478" t="s">
        <v>417</v>
      </c>
      <c r="J41" s="478"/>
      <c r="K41" s="478"/>
      <c r="L41" s="478"/>
      <c r="M41" s="478"/>
      <c r="N41" s="478"/>
      <c r="O41" s="478"/>
      <c r="P41" s="478"/>
      <c r="Q41" s="1045"/>
      <c r="R41" s="266" t="s">
        <v>715</v>
      </c>
      <c r="S41" s="478" t="s">
        <v>421</v>
      </c>
      <c r="T41" s="478"/>
      <c r="U41" s="478"/>
      <c r="V41" s="478"/>
      <c r="W41" s="478"/>
      <c r="X41" s="478"/>
      <c r="Y41" s="478"/>
      <c r="Z41" s="478"/>
      <c r="AA41" s="1045"/>
    </row>
    <row r="42" spans="1:27">
      <c r="A42" s="166"/>
    </row>
  </sheetData>
  <sheetProtection selectLockedCells="1"/>
  <mergeCells count="45">
    <mergeCell ref="F1:W1"/>
    <mergeCell ref="B3:M3"/>
    <mergeCell ref="K4:M4"/>
    <mergeCell ref="T6:U7"/>
    <mergeCell ref="V6:AA7"/>
    <mergeCell ref="B8:F8"/>
    <mergeCell ref="G8:AA8"/>
    <mergeCell ref="B9:F9"/>
    <mergeCell ref="G9:N9"/>
    <mergeCell ref="O9:S9"/>
    <mergeCell ref="T9:AA9"/>
    <mergeCell ref="B10:F10"/>
    <mergeCell ref="G10:N10"/>
    <mergeCell ref="O10:S10"/>
    <mergeCell ref="T10:AA10"/>
    <mergeCell ref="B11:F11"/>
    <mergeCell ref="G11:N11"/>
    <mergeCell ref="O11:S11"/>
    <mergeCell ref="T11:AA11"/>
    <mergeCell ref="H17:AA18"/>
    <mergeCell ref="C19:F23"/>
    <mergeCell ref="O19:P19"/>
    <mergeCell ref="U19:V19"/>
    <mergeCell ref="R22:S22"/>
    <mergeCell ref="X22:Y22"/>
    <mergeCell ref="R23:S23"/>
    <mergeCell ref="X23:Y23"/>
    <mergeCell ref="C12:F18"/>
    <mergeCell ref="O14:P14"/>
    <mergeCell ref="U14:V14"/>
    <mergeCell ref="O15:P15"/>
    <mergeCell ref="U15:V15"/>
    <mergeCell ref="I41:Q41"/>
    <mergeCell ref="S41:AA41"/>
    <mergeCell ref="C24:G24"/>
    <mergeCell ref="H24:W24"/>
    <mergeCell ref="X24:AA24"/>
    <mergeCell ref="C26:AA36"/>
    <mergeCell ref="B38:G41"/>
    <mergeCell ref="H38:K38"/>
    <mergeCell ref="I39:Q39"/>
    <mergeCell ref="S39:AA39"/>
    <mergeCell ref="I40:Q40"/>
    <mergeCell ref="S40:AA40"/>
    <mergeCell ref="B12:B36"/>
  </mergeCells>
  <phoneticPr fontId="1"/>
  <hyperlinks>
    <hyperlink ref="N4" r:id="rId1" xr:uid="{01652A86-D4FD-44BB-BF8C-507B07633636}"/>
  </hyperlinks>
  <pageMargins left="0.39370078740157483" right="0.19685039370078741" top="0.39370078740157483" bottom="0.3937007874015748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6</xdr:col>
                    <xdr:colOff>47625</xdr:colOff>
                    <xdr:row>21</xdr:row>
                    <xdr:rowOff>0</xdr:rowOff>
                  </from>
                  <to>
                    <xdr:col>7</xdr:col>
                    <xdr:colOff>9525</xdr:colOff>
                    <xdr:row>22</xdr:row>
                    <xdr:rowOff>0</xdr:rowOff>
                  </to>
                </anchor>
              </controlPr>
            </control>
          </mc:Choice>
        </mc:AlternateContent>
        <mc:AlternateContent xmlns:mc="http://schemas.openxmlformats.org/markup-compatibility/2006">
          <mc:Choice Requires="x14">
            <control shapeId="35842" r:id="rId6" name="Check Box 2">
              <controlPr defaultSize="0" autoFill="0" autoLine="0" autoPict="0">
                <anchor moveWithCells="1">
                  <from>
                    <xdr:col>6</xdr:col>
                    <xdr:colOff>47625</xdr:colOff>
                    <xdr:row>18</xdr:row>
                    <xdr:rowOff>0</xdr:rowOff>
                  </from>
                  <to>
                    <xdr:col>7</xdr:col>
                    <xdr:colOff>9525</xdr:colOff>
                    <xdr:row>19</xdr:row>
                    <xdr:rowOff>0</xdr:rowOff>
                  </to>
                </anchor>
              </controlPr>
            </control>
          </mc:Choice>
        </mc:AlternateContent>
        <mc:AlternateContent xmlns:mc="http://schemas.openxmlformats.org/markup-compatibility/2006">
          <mc:Choice Requires="x14">
            <control shapeId="35843" r:id="rId7" name="Check Box 3">
              <controlPr defaultSize="0" autoFill="0" autoLine="0" autoPict="0">
                <anchor moveWithCells="1">
                  <from>
                    <xdr:col>6</xdr:col>
                    <xdr:colOff>47625</xdr:colOff>
                    <xdr:row>22</xdr:row>
                    <xdr:rowOff>0</xdr:rowOff>
                  </from>
                  <to>
                    <xdr:col>7</xdr:col>
                    <xdr:colOff>9525</xdr:colOff>
                    <xdr:row>23</xdr:row>
                    <xdr:rowOff>0</xdr:rowOff>
                  </to>
                </anchor>
              </controlPr>
            </control>
          </mc:Choice>
        </mc:AlternateContent>
        <mc:AlternateContent xmlns:mc="http://schemas.openxmlformats.org/markup-compatibility/2006">
          <mc:Choice Requires="x14">
            <control shapeId="35844" r:id="rId8" name="Check Box 4">
              <controlPr defaultSize="0" autoFill="0" autoLine="0" autoPict="0">
                <anchor moveWithCells="1">
                  <from>
                    <xdr:col>6</xdr:col>
                    <xdr:colOff>47625</xdr:colOff>
                    <xdr:row>13</xdr:row>
                    <xdr:rowOff>266700</xdr:rowOff>
                  </from>
                  <to>
                    <xdr:col>7</xdr:col>
                    <xdr:colOff>9525</xdr:colOff>
                    <xdr:row>15</xdr:row>
                    <xdr:rowOff>0</xdr:rowOff>
                  </to>
                </anchor>
              </controlPr>
            </control>
          </mc:Choice>
        </mc:AlternateContent>
        <mc:AlternateContent xmlns:mc="http://schemas.openxmlformats.org/markup-compatibility/2006">
          <mc:Choice Requires="x14">
            <control shapeId="35845" r:id="rId9" name="Check Box 5">
              <controlPr defaultSize="0" autoFill="0" autoLine="0" autoPict="0">
                <anchor moveWithCells="1">
                  <from>
                    <xdr:col>6</xdr:col>
                    <xdr:colOff>47625</xdr:colOff>
                    <xdr:row>12</xdr:row>
                    <xdr:rowOff>266700</xdr:rowOff>
                  </from>
                  <to>
                    <xdr:col>7</xdr:col>
                    <xdr:colOff>9525</xdr:colOff>
                    <xdr:row>14</xdr:row>
                    <xdr:rowOff>0</xdr:rowOff>
                  </to>
                </anchor>
              </controlPr>
            </control>
          </mc:Choice>
        </mc:AlternateContent>
        <mc:AlternateContent xmlns:mc="http://schemas.openxmlformats.org/markup-compatibility/2006">
          <mc:Choice Requires="x14">
            <control shapeId="35846" r:id="rId10" name="Check Box 6">
              <controlPr defaultSize="0" autoFill="0" autoLine="0" autoPict="0">
                <anchor moveWithCells="1">
                  <from>
                    <xdr:col>6</xdr:col>
                    <xdr:colOff>47625</xdr:colOff>
                    <xdr:row>10</xdr:row>
                    <xdr:rowOff>323850</xdr:rowOff>
                  </from>
                  <to>
                    <xdr:col>7</xdr:col>
                    <xdr:colOff>9525</xdr:colOff>
                    <xdr:row>12</xdr:row>
                    <xdr:rowOff>0</xdr:rowOff>
                  </to>
                </anchor>
              </controlPr>
            </control>
          </mc:Choice>
        </mc:AlternateContent>
        <mc:AlternateContent xmlns:mc="http://schemas.openxmlformats.org/markup-compatibility/2006">
          <mc:Choice Requires="x14">
            <control shapeId="35847" r:id="rId11" name="Check Box 7">
              <controlPr defaultSize="0" autoFill="0" autoLine="0" autoPict="0">
                <anchor moveWithCells="1">
                  <from>
                    <xdr:col>6</xdr:col>
                    <xdr:colOff>47625</xdr:colOff>
                    <xdr:row>14</xdr:row>
                    <xdr:rowOff>276225</xdr:rowOff>
                  </from>
                  <to>
                    <xdr:col>7</xdr:col>
                    <xdr:colOff>9525</xdr:colOff>
                    <xdr:row>16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916E-C1CD-4509-9E69-69DB06394442}">
  <sheetPr codeName="Sheet1">
    <tabColor theme="9" tint="0.59999389629810485"/>
    <pageSetUpPr fitToPage="1"/>
  </sheetPr>
  <dimension ref="A1:CA65"/>
  <sheetViews>
    <sheetView showGridLines="0" view="pageBreakPreview" zoomScaleNormal="100" zoomScaleSheetLayoutView="100" workbookViewId="0">
      <selection activeCell="R9" sqref="R9:X9"/>
    </sheetView>
  </sheetViews>
  <sheetFormatPr defaultRowHeight="13.5"/>
  <cols>
    <col min="1" max="1" width="3.125" style="96" customWidth="1"/>
    <col min="2" max="38" width="2.375" style="96" customWidth="1"/>
    <col min="39" max="39" width="1.625" style="96" customWidth="1"/>
    <col min="40" max="40" width="3.125" style="96" customWidth="1"/>
    <col min="41" max="77" width="2.375" style="96" customWidth="1"/>
    <col min="78" max="78" width="9" style="96"/>
    <col min="79" max="79" width="0" style="96" hidden="1" customWidth="1"/>
    <col min="80" max="16384" width="9" style="96"/>
  </cols>
  <sheetData>
    <row r="1" spans="1:77" s="102" customFormat="1" ht="13.5" customHeight="1">
      <c r="A1" s="102" t="s">
        <v>356</v>
      </c>
      <c r="AL1" s="336" t="s">
        <v>357</v>
      </c>
      <c r="AN1" s="102" t="s">
        <v>358</v>
      </c>
      <c r="BD1" s="546" t="s">
        <v>160</v>
      </c>
      <c r="BE1" s="546"/>
      <c r="BF1" s="546"/>
      <c r="BG1" s="546"/>
      <c r="BH1" s="546"/>
      <c r="BI1" s="546"/>
      <c r="BJ1" s="546"/>
      <c r="BY1" s="336" t="s">
        <v>357</v>
      </c>
    </row>
    <row r="2" spans="1:77" s="102" customFormat="1" ht="15.75" customHeight="1">
      <c r="A2" s="492" t="s">
        <v>734</v>
      </c>
      <c r="B2" s="492"/>
      <c r="C2" s="492"/>
      <c r="D2" s="492"/>
      <c r="E2" s="492"/>
      <c r="F2" s="338"/>
      <c r="AN2" s="492" t="s">
        <v>734</v>
      </c>
      <c r="AO2" s="492"/>
      <c r="AP2" s="492"/>
      <c r="AQ2" s="492"/>
      <c r="AR2" s="492"/>
      <c r="AS2" s="338"/>
      <c r="BD2" s="546"/>
      <c r="BE2" s="546"/>
      <c r="BF2" s="546"/>
      <c r="BG2" s="546"/>
      <c r="BH2" s="546"/>
      <c r="BI2" s="546"/>
      <c r="BJ2" s="546"/>
      <c r="BK2" s="339"/>
    </row>
    <row r="3" spans="1:77" ht="4.5" customHeight="1">
      <c r="A3" s="8"/>
      <c r="AN3" s="8"/>
    </row>
    <row r="4" spans="1:77" ht="24.75">
      <c r="A4" s="9" t="s">
        <v>101</v>
      </c>
      <c r="AN4" s="9" t="s">
        <v>101</v>
      </c>
    </row>
    <row r="5" spans="1:77" ht="4.5" customHeight="1">
      <c r="A5" s="10"/>
      <c r="AN5" s="10"/>
    </row>
    <row r="6" spans="1:77" ht="33" customHeight="1">
      <c r="A6" s="537" t="s">
        <v>102</v>
      </c>
      <c r="B6" s="538"/>
      <c r="C6" s="538"/>
      <c r="D6" s="538"/>
      <c r="E6" s="538"/>
      <c r="F6" s="539" t="str">
        <f>IF(【様式1】申請書!AD13=0," ",【様式1】申請書!AD13)</f>
        <v xml:space="preserve"> </v>
      </c>
      <c r="G6" s="540"/>
      <c r="H6" s="540"/>
      <c r="I6" s="540"/>
      <c r="J6" s="540"/>
      <c r="K6" s="540"/>
      <c r="L6" s="540"/>
      <c r="M6" s="540"/>
      <c r="N6" s="540"/>
      <c r="O6" s="540"/>
      <c r="P6" s="540"/>
      <c r="Q6" s="540"/>
      <c r="R6" s="540"/>
      <c r="S6" s="537" t="s">
        <v>103</v>
      </c>
      <c r="T6" s="538"/>
      <c r="U6" s="538"/>
      <c r="V6" s="538"/>
      <c r="W6" s="541"/>
      <c r="X6" s="542" t="str">
        <f>IF(【様式1】申請書!AA24=0," ",【様式1】申請書!AA24)</f>
        <v xml:space="preserve"> </v>
      </c>
      <c r="Y6" s="543"/>
      <c r="Z6" s="543"/>
      <c r="AA6" s="543"/>
      <c r="AB6" s="543"/>
      <c r="AC6" s="543"/>
      <c r="AD6" s="543"/>
      <c r="AE6" s="12" t="s">
        <v>52</v>
      </c>
      <c r="AF6" s="543" t="str">
        <f>IF(【様式1】申請書!AA25=0," ",【様式1】申請書!AA25)</f>
        <v xml:space="preserve"> </v>
      </c>
      <c r="AG6" s="543"/>
      <c r="AH6" s="543"/>
      <c r="AI6" s="543"/>
      <c r="AJ6" s="543"/>
      <c r="AK6" s="543"/>
      <c r="AL6" s="544"/>
      <c r="AN6" s="537" t="s">
        <v>102</v>
      </c>
      <c r="AO6" s="538"/>
      <c r="AP6" s="538"/>
      <c r="AQ6" s="538"/>
      <c r="AR6" s="538"/>
      <c r="AS6" s="539" t="s">
        <v>378</v>
      </c>
      <c r="AT6" s="540"/>
      <c r="AU6" s="540"/>
      <c r="AV6" s="540"/>
      <c r="AW6" s="540"/>
      <c r="AX6" s="540"/>
      <c r="AY6" s="540"/>
      <c r="AZ6" s="540"/>
      <c r="BA6" s="540"/>
      <c r="BB6" s="540"/>
      <c r="BC6" s="540"/>
      <c r="BD6" s="540"/>
      <c r="BE6" s="540"/>
      <c r="BF6" s="537" t="s">
        <v>103</v>
      </c>
      <c r="BG6" s="538"/>
      <c r="BH6" s="538"/>
      <c r="BI6" s="538"/>
      <c r="BJ6" s="541"/>
      <c r="BK6" s="542">
        <v>46303</v>
      </c>
      <c r="BL6" s="543"/>
      <c r="BM6" s="543"/>
      <c r="BN6" s="543"/>
      <c r="BO6" s="543"/>
      <c r="BP6" s="543"/>
      <c r="BQ6" s="543"/>
      <c r="BR6" s="12" t="s">
        <v>52</v>
      </c>
      <c r="BS6" s="543">
        <v>46305</v>
      </c>
      <c r="BT6" s="543"/>
      <c r="BU6" s="543"/>
      <c r="BV6" s="543"/>
      <c r="BW6" s="543"/>
      <c r="BX6" s="543"/>
      <c r="BY6" s="544"/>
    </row>
    <row r="7" spans="1:77" ht="7.5" customHeight="1">
      <c r="A7" s="10"/>
      <c r="AN7" s="10"/>
    </row>
    <row r="8" spans="1:77" ht="33" customHeight="1">
      <c r="A8" s="536"/>
      <c r="B8" s="536"/>
      <c r="C8" s="536"/>
      <c r="D8" s="536" t="s">
        <v>115</v>
      </c>
      <c r="E8" s="536"/>
      <c r="F8" s="536"/>
      <c r="G8" s="536"/>
      <c r="H8" s="536"/>
      <c r="I8" s="536"/>
      <c r="J8" s="536"/>
      <c r="K8" s="536" t="s">
        <v>116</v>
      </c>
      <c r="L8" s="536"/>
      <c r="M8" s="536"/>
      <c r="N8" s="536"/>
      <c r="O8" s="536"/>
      <c r="P8" s="536"/>
      <c r="Q8" s="536"/>
      <c r="R8" s="536" t="s">
        <v>104</v>
      </c>
      <c r="S8" s="536"/>
      <c r="T8" s="536"/>
      <c r="U8" s="536"/>
      <c r="V8" s="536"/>
      <c r="W8" s="536"/>
      <c r="X8" s="536"/>
      <c r="Y8" s="536" t="s">
        <v>105</v>
      </c>
      <c r="Z8" s="536"/>
      <c r="AA8" s="536"/>
      <c r="AB8" s="536"/>
      <c r="AC8" s="536"/>
      <c r="AD8" s="536"/>
      <c r="AE8" s="536"/>
      <c r="AF8" s="536" t="s">
        <v>106</v>
      </c>
      <c r="AG8" s="536"/>
      <c r="AH8" s="536"/>
      <c r="AI8" s="536"/>
      <c r="AJ8" s="536"/>
      <c r="AK8" s="536"/>
      <c r="AL8" s="536"/>
      <c r="AN8" s="536"/>
      <c r="AO8" s="536"/>
      <c r="AP8" s="536"/>
      <c r="AQ8" s="536" t="s">
        <v>115</v>
      </c>
      <c r="AR8" s="536"/>
      <c r="AS8" s="536"/>
      <c r="AT8" s="536"/>
      <c r="AU8" s="536"/>
      <c r="AV8" s="536"/>
      <c r="AW8" s="536"/>
      <c r="AX8" s="536" t="s">
        <v>116</v>
      </c>
      <c r="AY8" s="536"/>
      <c r="AZ8" s="536"/>
      <c r="BA8" s="536"/>
      <c r="BB8" s="536"/>
      <c r="BC8" s="536"/>
      <c r="BD8" s="536"/>
      <c r="BE8" s="536" t="s">
        <v>104</v>
      </c>
      <c r="BF8" s="536"/>
      <c r="BG8" s="536"/>
      <c r="BH8" s="536"/>
      <c r="BI8" s="536"/>
      <c r="BJ8" s="536"/>
      <c r="BK8" s="536"/>
      <c r="BL8" s="536" t="s">
        <v>105</v>
      </c>
      <c r="BM8" s="536"/>
      <c r="BN8" s="536"/>
      <c r="BO8" s="536"/>
      <c r="BP8" s="536"/>
      <c r="BQ8" s="536"/>
      <c r="BR8" s="536"/>
      <c r="BS8" s="536" t="s">
        <v>106</v>
      </c>
      <c r="BT8" s="536"/>
      <c r="BU8" s="536"/>
      <c r="BV8" s="536"/>
      <c r="BW8" s="536"/>
      <c r="BX8" s="536"/>
      <c r="BY8" s="536"/>
    </row>
    <row r="9" spans="1:77" ht="30.75" customHeight="1">
      <c r="A9" s="500" t="s">
        <v>77</v>
      </c>
      <c r="B9" s="500"/>
      <c r="C9" s="500"/>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01">
        <f>SUM(D9:AE9)</f>
        <v>0</v>
      </c>
      <c r="AG9" s="501"/>
      <c r="AH9" s="501"/>
      <c r="AI9" s="501"/>
      <c r="AJ9" s="501"/>
      <c r="AK9" s="501"/>
      <c r="AL9" s="501"/>
      <c r="AN9" s="500" t="s">
        <v>77</v>
      </c>
      <c r="AO9" s="500"/>
      <c r="AP9" s="500"/>
      <c r="AQ9" s="545">
        <v>26</v>
      </c>
      <c r="AR9" s="545"/>
      <c r="AS9" s="545"/>
      <c r="AT9" s="545"/>
      <c r="AU9" s="545"/>
      <c r="AV9" s="545"/>
      <c r="AW9" s="545"/>
      <c r="AX9" s="545"/>
      <c r="AY9" s="545"/>
      <c r="AZ9" s="545"/>
      <c r="BA9" s="545"/>
      <c r="BB9" s="545"/>
      <c r="BC9" s="545"/>
      <c r="BD9" s="545"/>
      <c r="BE9" s="545">
        <v>4</v>
      </c>
      <c r="BF9" s="545"/>
      <c r="BG9" s="545"/>
      <c r="BH9" s="545"/>
      <c r="BI9" s="545"/>
      <c r="BJ9" s="545"/>
      <c r="BK9" s="545"/>
      <c r="BL9" s="545">
        <v>1</v>
      </c>
      <c r="BM9" s="545"/>
      <c r="BN9" s="545"/>
      <c r="BO9" s="545"/>
      <c r="BP9" s="545"/>
      <c r="BQ9" s="545"/>
      <c r="BR9" s="545"/>
      <c r="BS9" s="501">
        <f>SUM(AQ9:BR9)</f>
        <v>31</v>
      </c>
      <c r="BT9" s="501"/>
      <c r="BU9" s="501"/>
      <c r="BV9" s="501"/>
      <c r="BW9" s="501"/>
      <c r="BX9" s="501"/>
      <c r="BY9" s="501"/>
    </row>
    <row r="10" spans="1:77" ht="30.75" customHeight="1">
      <c r="A10" s="500" t="s">
        <v>78</v>
      </c>
      <c r="B10" s="500"/>
      <c r="C10" s="500"/>
      <c r="D10" s="545"/>
      <c r="E10" s="545"/>
      <c r="F10" s="545"/>
      <c r="G10" s="545"/>
      <c r="H10" s="545"/>
      <c r="I10" s="545"/>
      <c r="J10" s="545"/>
      <c r="K10" s="545"/>
      <c r="L10" s="545"/>
      <c r="M10" s="545"/>
      <c r="N10" s="545"/>
      <c r="O10" s="545"/>
      <c r="P10" s="545"/>
      <c r="Q10" s="545"/>
      <c r="R10" s="545"/>
      <c r="S10" s="545"/>
      <c r="T10" s="545"/>
      <c r="U10" s="545"/>
      <c r="V10" s="545"/>
      <c r="W10" s="545"/>
      <c r="X10" s="545"/>
      <c r="Y10" s="545"/>
      <c r="Z10" s="545"/>
      <c r="AA10" s="545"/>
      <c r="AB10" s="545"/>
      <c r="AC10" s="545"/>
      <c r="AD10" s="545"/>
      <c r="AE10" s="545"/>
      <c r="AF10" s="501">
        <f>SUM(D10:AE10)</f>
        <v>0</v>
      </c>
      <c r="AG10" s="501"/>
      <c r="AH10" s="501"/>
      <c r="AI10" s="501"/>
      <c r="AJ10" s="501"/>
      <c r="AK10" s="501"/>
      <c r="AL10" s="501"/>
      <c r="AN10" s="500" t="s">
        <v>78</v>
      </c>
      <c r="AO10" s="500"/>
      <c r="AP10" s="500"/>
      <c r="AQ10" s="545">
        <v>25</v>
      </c>
      <c r="AR10" s="545"/>
      <c r="AS10" s="545"/>
      <c r="AT10" s="545"/>
      <c r="AU10" s="545"/>
      <c r="AV10" s="545"/>
      <c r="AW10" s="545"/>
      <c r="AX10" s="545"/>
      <c r="AY10" s="545"/>
      <c r="AZ10" s="545"/>
      <c r="BA10" s="545"/>
      <c r="BB10" s="545"/>
      <c r="BC10" s="545"/>
      <c r="BD10" s="545"/>
      <c r="BE10" s="545">
        <v>3</v>
      </c>
      <c r="BF10" s="545"/>
      <c r="BG10" s="545"/>
      <c r="BH10" s="545"/>
      <c r="BI10" s="545"/>
      <c r="BJ10" s="545"/>
      <c r="BK10" s="545"/>
      <c r="BL10" s="545">
        <v>1</v>
      </c>
      <c r="BM10" s="545"/>
      <c r="BN10" s="545"/>
      <c r="BO10" s="545"/>
      <c r="BP10" s="545"/>
      <c r="BQ10" s="545"/>
      <c r="BR10" s="545"/>
      <c r="BS10" s="501">
        <f>SUM(AQ10:BR10)</f>
        <v>29</v>
      </c>
      <c r="BT10" s="501"/>
      <c r="BU10" s="501"/>
      <c r="BV10" s="501"/>
      <c r="BW10" s="501"/>
      <c r="BX10" s="501"/>
      <c r="BY10" s="501"/>
    </row>
    <row r="11" spans="1:77" ht="30.75" customHeight="1">
      <c r="A11" s="500" t="s">
        <v>75</v>
      </c>
      <c r="B11" s="500"/>
      <c r="C11" s="500"/>
      <c r="D11" s="501">
        <f>SUM(D9:J10)</f>
        <v>0</v>
      </c>
      <c r="E11" s="501"/>
      <c r="F11" s="501"/>
      <c r="G11" s="501"/>
      <c r="H11" s="501"/>
      <c r="I11" s="501"/>
      <c r="J11" s="501"/>
      <c r="K11" s="501">
        <f>SUM(K9:Q10)</f>
        <v>0</v>
      </c>
      <c r="L11" s="501"/>
      <c r="M11" s="501"/>
      <c r="N11" s="501"/>
      <c r="O11" s="501"/>
      <c r="P11" s="501"/>
      <c r="Q11" s="501"/>
      <c r="R11" s="501">
        <f>SUM(R9:X10)</f>
        <v>0</v>
      </c>
      <c r="S11" s="501"/>
      <c r="T11" s="501"/>
      <c r="U11" s="501"/>
      <c r="V11" s="501"/>
      <c r="W11" s="501"/>
      <c r="X11" s="501"/>
      <c r="Y11" s="501">
        <f>SUM(Y9:AE10)</f>
        <v>0</v>
      </c>
      <c r="Z11" s="501"/>
      <c r="AA11" s="501"/>
      <c r="AB11" s="501"/>
      <c r="AC11" s="501"/>
      <c r="AD11" s="501"/>
      <c r="AE11" s="501"/>
      <c r="AF11" s="501">
        <f>SUM(D11:AE11)</f>
        <v>0</v>
      </c>
      <c r="AG11" s="501"/>
      <c r="AH11" s="501"/>
      <c r="AI11" s="501"/>
      <c r="AJ11" s="501"/>
      <c r="AK11" s="501"/>
      <c r="AL11" s="501"/>
      <c r="AN11" s="500" t="s">
        <v>75</v>
      </c>
      <c r="AO11" s="500"/>
      <c r="AP11" s="500"/>
      <c r="AQ11" s="501">
        <f>SUM(AQ9:AW10)</f>
        <v>51</v>
      </c>
      <c r="AR11" s="501"/>
      <c r="AS11" s="501"/>
      <c r="AT11" s="501"/>
      <c r="AU11" s="501"/>
      <c r="AV11" s="501"/>
      <c r="AW11" s="501"/>
      <c r="AX11" s="501">
        <f>SUM(AX9:BD10)</f>
        <v>0</v>
      </c>
      <c r="AY11" s="501"/>
      <c r="AZ11" s="501"/>
      <c r="BA11" s="501"/>
      <c r="BB11" s="501"/>
      <c r="BC11" s="501"/>
      <c r="BD11" s="501"/>
      <c r="BE11" s="501">
        <f>SUM(BE9:BK10)</f>
        <v>7</v>
      </c>
      <c r="BF11" s="501"/>
      <c r="BG11" s="501"/>
      <c r="BH11" s="501"/>
      <c r="BI11" s="501"/>
      <c r="BJ11" s="501"/>
      <c r="BK11" s="501"/>
      <c r="BL11" s="501">
        <f>SUM(BL9:BR10)</f>
        <v>2</v>
      </c>
      <c r="BM11" s="501"/>
      <c r="BN11" s="501"/>
      <c r="BO11" s="501"/>
      <c r="BP11" s="501"/>
      <c r="BQ11" s="501"/>
      <c r="BR11" s="501"/>
      <c r="BS11" s="501">
        <f>SUM(AQ11:BR11)</f>
        <v>60</v>
      </c>
      <c r="BT11" s="501"/>
      <c r="BU11" s="501"/>
      <c r="BV11" s="501"/>
      <c r="BW11" s="501"/>
      <c r="BX11" s="501"/>
      <c r="BY11" s="501"/>
    </row>
    <row r="12" spans="1:77">
      <c r="A12" s="10"/>
      <c r="Y12" s="533" t="s">
        <v>107</v>
      </c>
      <c r="Z12" s="533"/>
      <c r="AA12" s="533"/>
      <c r="AB12" s="533"/>
      <c r="AC12" s="533"/>
      <c r="AD12" s="533"/>
      <c r="AE12" s="533"/>
      <c r="AF12" s="533"/>
      <c r="AG12" s="533"/>
      <c r="AH12" s="533"/>
      <c r="AI12" s="533"/>
      <c r="AJ12" s="533"/>
      <c r="AK12" s="533"/>
      <c r="AL12" s="533"/>
      <c r="AN12" s="10"/>
      <c r="BL12" s="533" t="s">
        <v>107</v>
      </c>
      <c r="BM12" s="533"/>
      <c r="BN12" s="533"/>
      <c r="BO12" s="533"/>
      <c r="BP12" s="533"/>
      <c r="BQ12" s="533"/>
      <c r="BR12" s="533"/>
      <c r="BS12" s="533"/>
      <c r="BT12" s="533"/>
      <c r="BU12" s="533"/>
      <c r="BV12" s="533"/>
      <c r="BW12" s="533"/>
      <c r="BX12" s="533"/>
      <c r="BY12" s="533"/>
    </row>
    <row r="13" spans="1:77" ht="21">
      <c r="A13" s="98" t="s">
        <v>136</v>
      </c>
      <c r="AN13" s="98" t="s">
        <v>136</v>
      </c>
    </row>
    <row r="14" spans="1:77" ht="13.5" customHeight="1">
      <c r="A14" s="11" t="s">
        <v>108</v>
      </c>
      <c r="AN14" s="11" t="s">
        <v>108</v>
      </c>
    </row>
    <row r="15" spans="1:77">
      <c r="A15" s="11" t="s">
        <v>164</v>
      </c>
      <c r="AN15" s="11" t="s">
        <v>164</v>
      </c>
    </row>
    <row r="16" spans="1:77">
      <c r="A16" s="11" t="s">
        <v>256</v>
      </c>
      <c r="AN16" s="11" t="s">
        <v>163</v>
      </c>
    </row>
    <row r="17" spans="1:77" ht="6" customHeight="1">
      <c r="A17" s="10"/>
      <c r="AN17" s="10"/>
    </row>
    <row r="18" spans="1:77" ht="9" customHeight="1">
      <c r="A18" s="534" t="s">
        <v>109</v>
      </c>
      <c r="B18" s="535" t="s">
        <v>110</v>
      </c>
      <c r="C18" s="535"/>
      <c r="D18" s="535"/>
      <c r="E18" s="535"/>
      <c r="F18" s="535" t="s">
        <v>111</v>
      </c>
      <c r="G18" s="535"/>
      <c r="H18" s="535"/>
      <c r="I18" s="535"/>
      <c r="J18" s="535"/>
      <c r="K18" s="535"/>
      <c r="L18" s="535"/>
      <c r="M18" s="535"/>
      <c r="N18" s="535"/>
      <c r="O18" s="535"/>
      <c r="P18" s="500" t="s">
        <v>112</v>
      </c>
      <c r="Q18" s="500"/>
      <c r="R18" s="500"/>
      <c r="S18" s="500" t="s">
        <v>113</v>
      </c>
      <c r="T18" s="500"/>
      <c r="U18" s="500"/>
      <c r="V18" s="500"/>
      <c r="W18" s="500"/>
      <c r="X18" s="500"/>
      <c r="Y18" s="500"/>
      <c r="Z18" s="500"/>
      <c r="AA18" s="508" t="s">
        <v>443</v>
      </c>
      <c r="AB18" s="509"/>
      <c r="AC18" s="509"/>
      <c r="AD18" s="509"/>
      <c r="AE18" s="509"/>
      <c r="AF18" s="510"/>
      <c r="AG18" s="508" t="s">
        <v>114</v>
      </c>
      <c r="AH18" s="509"/>
      <c r="AI18" s="509"/>
      <c r="AJ18" s="509"/>
      <c r="AK18" s="509"/>
      <c r="AL18" s="510"/>
      <c r="AN18" s="534" t="s">
        <v>109</v>
      </c>
      <c r="AO18" s="535" t="s">
        <v>110</v>
      </c>
      <c r="AP18" s="535"/>
      <c r="AQ18" s="535"/>
      <c r="AR18" s="535"/>
      <c r="AS18" s="535" t="s">
        <v>111</v>
      </c>
      <c r="AT18" s="535"/>
      <c r="AU18" s="535"/>
      <c r="AV18" s="535"/>
      <c r="AW18" s="535"/>
      <c r="AX18" s="535"/>
      <c r="AY18" s="535"/>
      <c r="AZ18" s="535"/>
      <c r="BA18" s="535"/>
      <c r="BB18" s="535"/>
      <c r="BC18" s="500" t="s">
        <v>112</v>
      </c>
      <c r="BD18" s="500"/>
      <c r="BE18" s="500"/>
      <c r="BF18" s="500" t="s">
        <v>113</v>
      </c>
      <c r="BG18" s="500"/>
      <c r="BH18" s="500"/>
      <c r="BI18" s="500"/>
      <c r="BJ18" s="500"/>
      <c r="BK18" s="500"/>
      <c r="BL18" s="500"/>
      <c r="BM18" s="500"/>
      <c r="BN18" s="508" t="s">
        <v>443</v>
      </c>
      <c r="BO18" s="509"/>
      <c r="BP18" s="509"/>
      <c r="BQ18" s="509"/>
      <c r="BR18" s="509"/>
      <c r="BS18" s="510"/>
      <c r="BT18" s="508" t="s">
        <v>114</v>
      </c>
      <c r="BU18" s="509"/>
      <c r="BV18" s="509"/>
      <c r="BW18" s="509"/>
      <c r="BX18" s="509"/>
      <c r="BY18" s="510"/>
    </row>
    <row r="19" spans="1:77" ht="9.75" customHeight="1">
      <c r="A19" s="534"/>
      <c r="B19" s="535"/>
      <c r="C19" s="535"/>
      <c r="D19" s="535"/>
      <c r="E19" s="535"/>
      <c r="F19" s="535"/>
      <c r="G19" s="535"/>
      <c r="H19" s="535"/>
      <c r="I19" s="535"/>
      <c r="J19" s="535"/>
      <c r="K19" s="535"/>
      <c r="L19" s="535"/>
      <c r="M19" s="535"/>
      <c r="N19" s="535"/>
      <c r="O19" s="535"/>
      <c r="P19" s="500"/>
      <c r="Q19" s="500"/>
      <c r="R19" s="500"/>
      <c r="S19" s="500"/>
      <c r="T19" s="500"/>
      <c r="U19" s="500"/>
      <c r="V19" s="500"/>
      <c r="W19" s="500"/>
      <c r="X19" s="500"/>
      <c r="Y19" s="500"/>
      <c r="Z19" s="500"/>
      <c r="AA19" s="514"/>
      <c r="AB19" s="515"/>
      <c r="AC19" s="515"/>
      <c r="AD19" s="515"/>
      <c r="AE19" s="515"/>
      <c r="AF19" s="516"/>
      <c r="AG19" s="514"/>
      <c r="AH19" s="515"/>
      <c r="AI19" s="515"/>
      <c r="AJ19" s="515"/>
      <c r="AK19" s="515"/>
      <c r="AL19" s="516"/>
      <c r="AN19" s="534"/>
      <c r="AO19" s="535"/>
      <c r="AP19" s="535"/>
      <c r="AQ19" s="535"/>
      <c r="AR19" s="535"/>
      <c r="AS19" s="535"/>
      <c r="AT19" s="535"/>
      <c r="AU19" s="535"/>
      <c r="AV19" s="535"/>
      <c r="AW19" s="535"/>
      <c r="AX19" s="535"/>
      <c r="AY19" s="535"/>
      <c r="AZ19" s="535"/>
      <c r="BA19" s="535"/>
      <c r="BB19" s="535"/>
      <c r="BC19" s="500"/>
      <c r="BD19" s="500"/>
      <c r="BE19" s="500"/>
      <c r="BF19" s="500"/>
      <c r="BG19" s="500"/>
      <c r="BH19" s="500"/>
      <c r="BI19" s="500"/>
      <c r="BJ19" s="500"/>
      <c r="BK19" s="500"/>
      <c r="BL19" s="500"/>
      <c r="BM19" s="500"/>
      <c r="BN19" s="514"/>
      <c r="BO19" s="515"/>
      <c r="BP19" s="515"/>
      <c r="BQ19" s="515"/>
      <c r="BR19" s="515"/>
      <c r="BS19" s="516"/>
      <c r="BT19" s="514"/>
      <c r="BU19" s="515"/>
      <c r="BV19" s="515"/>
      <c r="BW19" s="515"/>
      <c r="BX19" s="515"/>
      <c r="BY19" s="516"/>
    </row>
    <row r="20" spans="1:77" ht="10.5" customHeight="1">
      <c r="A20" s="547">
        <v>1</v>
      </c>
      <c r="B20" s="548"/>
      <c r="C20" s="548"/>
      <c r="D20" s="548"/>
      <c r="E20" s="548"/>
      <c r="F20" s="545"/>
      <c r="G20" s="545"/>
      <c r="H20" s="545"/>
      <c r="I20" s="545"/>
      <c r="J20" s="545"/>
      <c r="K20" s="545"/>
      <c r="L20" s="545"/>
      <c r="M20" s="545"/>
      <c r="N20" s="545"/>
      <c r="O20" s="545"/>
      <c r="P20" s="545"/>
      <c r="Q20" s="545"/>
      <c r="R20" s="545"/>
      <c r="S20" s="502"/>
      <c r="T20" s="502"/>
      <c r="U20" s="502"/>
      <c r="V20" s="502"/>
      <c r="W20" s="502"/>
      <c r="X20" s="502"/>
      <c r="Y20" s="502"/>
      <c r="Z20" s="503"/>
      <c r="AA20" s="483"/>
      <c r="AB20" s="484"/>
      <c r="AC20" s="484"/>
      <c r="AD20" s="484"/>
      <c r="AE20" s="484"/>
      <c r="AF20" s="485"/>
      <c r="AG20" s="549"/>
      <c r="AH20" s="549"/>
      <c r="AI20" s="549"/>
      <c r="AJ20" s="549"/>
      <c r="AK20" s="549"/>
      <c r="AL20" s="550"/>
      <c r="AN20" s="526">
        <v>1</v>
      </c>
      <c r="AO20" s="499" t="s">
        <v>192</v>
      </c>
      <c r="AP20" s="499"/>
      <c r="AQ20" s="499"/>
      <c r="AR20" s="499"/>
      <c r="AS20" s="501" t="s">
        <v>173</v>
      </c>
      <c r="AT20" s="501"/>
      <c r="AU20" s="501"/>
      <c r="AV20" s="501"/>
      <c r="AW20" s="501"/>
      <c r="AX20" s="501"/>
      <c r="AY20" s="501"/>
      <c r="AZ20" s="501"/>
      <c r="BA20" s="501"/>
      <c r="BB20" s="501"/>
      <c r="BC20" s="501" t="s">
        <v>128</v>
      </c>
      <c r="BD20" s="501"/>
      <c r="BE20" s="501"/>
      <c r="BF20" s="504" t="s">
        <v>184</v>
      </c>
      <c r="BG20" s="504"/>
      <c r="BH20" s="504"/>
      <c r="BI20" s="504"/>
      <c r="BJ20" s="504"/>
      <c r="BK20" s="504"/>
      <c r="BL20" s="504"/>
      <c r="BM20" s="504"/>
      <c r="BN20" s="508" t="s">
        <v>645</v>
      </c>
      <c r="BO20" s="509"/>
      <c r="BP20" s="509"/>
      <c r="BQ20" s="509"/>
      <c r="BR20" s="509"/>
      <c r="BS20" s="510"/>
      <c r="BT20" s="527"/>
      <c r="BU20" s="527"/>
      <c r="BV20" s="527"/>
      <c r="BW20" s="527"/>
      <c r="BX20" s="527"/>
      <c r="BY20" s="528"/>
    </row>
    <row r="21" spans="1:77" ht="10.5" customHeight="1">
      <c r="A21" s="547"/>
      <c r="B21" s="548"/>
      <c r="C21" s="548"/>
      <c r="D21" s="548"/>
      <c r="E21" s="548"/>
      <c r="F21" s="545"/>
      <c r="G21" s="545"/>
      <c r="H21" s="545"/>
      <c r="I21" s="545"/>
      <c r="J21" s="545"/>
      <c r="K21" s="545"/>
      <c r="L21" s="545"/>
      <c r="M21" s="545"/>
      <c r="N21" s="545"/>
      <c r="O21" s="545"/>
      <c r="P21" s="545"/>
      <c r="Q21" s="545"/>
      <c r="R21" s="545"/>
      <c r="S21" s="502"/>
      <c r="T21" s="502"/>
      <c r="U21" s="502"/>
      <c r="V21" s="502"/>
      <c r="W21" s="502"/>
      <c r="X21" s="502"/>
      <c r="Y21" s="502"/>
      <c r="Z21" s="503"/>
      <c r="AA21" s="486"/>
      <c r="AB21" s="487"/>
      <c r="AC21" s="487"/>
      <c r="AD21" s="487"/>
      <c r="AE21" s="487"/>
      <c r="AF21" s="488"/>
      <c r="AG21" s="551"/>
      <c r="AH21" s="551"/>
      <c r="AI21" s="551"/>
      <c r="AJ21" s="551"/>
      <c r="AK21" s="551"/>
      <c r="AL21" s="552"/>
      <c r="AN21" s="526"/>
      <c r="AO21" s="499"/>
      <c r="AP21" s="499"/>
      <c r="AQ21" s="499"/>
      <c r="AR21" s="499"/>
      <c r="AS21" s="501"/>
      <c r="AT21" s="501"/>
      <c r="AU21" s="501"/>
      <c r="AV21" s="501"/>
      <c r="AW21" s="501"/>
      <c r="AX21" s="501"/>
      <c r="AY21" s="501"/>
      <c r="AZ21" s="501"/>
      <c r="BA21" s="501"/>
      <c r="BB21" s="501"/>
      <c r="BC21" s="501"/>
      <c r="BD21" s="501"/>
      <c r="BE21" s="501"/>
      <c r="BF21" s="504"/>
      <c r="BG21" s="504"/>
      <c r="BH21" s="504"/>
      <c r="BI21" s="504"/>
      <c r="BJ21" s="504"/>
      <c r="BK21" s="504"/>
      <c r="BL21" s="504"/>
      <c r="BM21" s="504"/>
      <c r="BN21" s="511"/>
      <c r="BO21" s="512"/>
      <c r="BP21" s="512"/>
      <c r="BQ21" s="512"/>
      <c r="BR21" s="512"/>
      <c r="BS21" s="513"/>
      <c r="BT21" s="529"/>
      <c r="BU21" s="529"/>
      <c r="BV21" s="529"/>
      <c r="BW21" s="529"/>
      <c r="BX21" s="529"/>
      <c r="BY21" s="530"/>
    </row>
    <row r="22" spans="1:77" ht="10.5" customHeight="1">
      <c r="A22" s="547"/>
      <c r="B22" s="548"/>
      <c r="C22" s="548"/>
      <c r="D22" s="548"/>
      <c r="E22" s="548"/>
      <c r="F22" s="545"/>
      <c r="G22" s="545"/>
      <c r="H22" s="545"/>
      <c r="I22" s="545"/>
      <c r="J22" s="545"/>
      <c r="K22" s="545"/>
      <c r="L22" s="545"/>
      <c r="M22" s="545"/>
      <c r="N22" s="545"/>
      <c r="O22" s="545"/>
      <c r="P22" s="545"/>
      <c r="Q22" s="545"/>
      <c r="R22" s="545"/>
      <c r="S22" s="502"/>
      <c r="T22" s="502"/>
      <c r="U22" s="502"/>
      <c r="V22" s="502"/>
      <c r="W22" s="502"/>
      <c r="X22" s="502"/>
      <c r="Y22" s="502"/>
      <c r="Z22" s="503"/>
      <c r="AA22" s="489"/>
      <c r="AB22" s="490"/>
      <c r="AC22" s="490"/>
      <c r="AD22" s="490"/>
      <c r="AE22" s="490"/>
      <c r="AF22" s="491"/>
      <c r="AG22" s="553"/>
      <c r="AH22" s="553"/>
      <c r="AI22" s="553"/>
      <c r="AJ22" s="553"/>
      <c r="AK22" s="553"/>
      <c r="AL22" s="554"/>
      <c r="AN22" s="526"/>
      <c r="AO22" s="499"/>
      <c r="AP22" s="499"/>
      <c r="AQ22" s="499"/>
      <c r="AR22" s="499"/>
      <c r="AS22" s="501"/>
      <c r="AT22" s="501"/>
      <c r="AU22" s="501"/>
      <c r="AV22" s="501"/>
      <c r="AW22" s="501"/>
      <c r="AX22" s="501"/>
      <c r="AY22" s="501"/>
      <c r="AZ22" s="501"/>
      <c r="BA22" s="501"/>
      <c r="BB22" s="501"/>
      <c r="BC22" s="501"/>
      <c r="BD22" s="501"/>
      <c r="BE22" s="501"/>
      <c r="BF22" s="504"/>
      <c r="BG22" s="504"/>
      <c r="BH22" s="504"/>
      <c r="BI22" s="504"/>
      <c r="BJ22" s="504"/>
      <c r="BK22" s="504"/>
      <c r="BL22" s="504"/>
      <c r="BM22" s="504"/>
      <c r="BN22" s="514"/>
      <c r="BO22" s="515"/>
      <c r="BP22" s="515"/>
      <c r="BQ22" s="515"/>
      <c r="BR22" s="515"/>
      <c r="BS22" s="516"/>
      <c r="BT22" s="531"/>
      <c r="BU22" s="531"/>
      <c r="BV22" s="531"/>
      <c r="BW22" s="531"/>
      <c r="BX22" s="531"/>
      <c r="BY22" s="532"/>
    </row>
    <row r="23" spans="1:77" ht="10.5" customHeight="1">
      <c r="A23" s="547">
        <v>2</v>
      </c>
      <c r="B23" s="548"/>
      <c r="C23" s="548"/>
      <c r="D23" s="548"/>
      <c r="E23" s="548"/>
      <c r="F23" s="545"/>
      <c r="G23" s="545"/>
      <c r="H23" s="545"/>
      <c r="I23" s="545"/>
      <c r="J23" s="545"/>
      <c r="K23" s="545"/>
      <c r="L23" s="545"/>
      <c r="M23" s="545"/>
      <c r="N23" s="545"/>
      <c r="O23" s="545"/>
      <c r="P23" s="545"/>
      <c r="Q23" s="545"/>
      <c r="R23" s="545"/>
      <c r="S23" s="502"/>
      <c r="T23" s="502"/>
      <c r="U23" s="502"/>
      <c r="V23" s="502"/>
      <c r="W23" s="502"/>
      <c r="X23" s="502"/>
      <c r="Y23" s="502"/>
      <c r="Z23" s="502"/>
      <c r="AA23" s="483"/>
      <c r="AB23" s="484"/>
      <c r="AC23" s="484"/>
      <c r="AD23" s="484"/>
      <c r="AE23" s="484"/>
      <c r="AF23" s="485"/>
      <c r="AG23" s="493"/>
      <c r="AH23" s="493"/>
      <c r="AI23" s="493"/>
      <c r="AJ23" s="493"/>
      <c r="AK23" s="493"/>
      <c r="AL23" s="494"/>
      <c r="AN23" s="526">
        <v>2</v>
      </c>
      <c r="AO23" s="499" t="s">
        <v>191</v>
      </c>
      <c r="AP23" s="499"/>
      <c r="AQ23" s="499"/>
      <c r="AR23" s="499"/>
      <c r="AS23" s="501" t="s">
        <v>359</v>
      </c>
      <c r="AT23" s="501"/>
      <c r="AU23" s="501"/>
      <c r="AV23" s="501"/>
      <c r="AW23" s="501"/>
      <c r="AX23" s="501"/>
      <c r="AY23" s="501"/>
      <c r="AZ23" s="501"/>
      <c r="BA23" s="501"/>
      <c r="BB23" s="501"/>
      <c r="BC23" s="501" t="s">
        <v>129</v>
      </c>
      <c r="BD23" s="501"/>
      <c r="BE23" s="501"/>
      <c r="BF23" s="504" t="s">
        <v>185</v>
      </c>
      <c r="BG23" s="504"/>
      <c r="BH23" s="504"/>
      <c r="BI23" s="504"/>
      <c r="BJ23" s="504"/>
      <c r="BK23" s="504"/>
      <c r="BL23" s="504"/>
      <c r="BM23" s="504"/>
      <c r="BN23" s="508" t="s">
        <v>645</v>
      </c>
      <c r="BO23" s="509"/>
      <c r="BP23" s="509"/>
      <c r="BQ23" s="509"/>
      <c r="BR23" s="509"/>
      <c r="BS23" s="510"/>
      <c r="BT23" s="518"/>
      <c r="BU23" s="518"/>
      <c r="BV23" s="518"/>
      <c r="BW23" s="518"/>
      <c r="BX23" s="518"/>
      <c r="BY23" s="519"/>
    </row>
    <row r="24" spans="1:77" ht="10.5" customHeight="1">
      <c r="A24" s="547"/>
      <c r="B24" s="548"/>
      <c r="C24" s="548"/>
      <c r="D24" s="548"/>
      <c r="E24" s="548"/>
      <c r="F24" s="545"/>
      <c r="G24" s="545"/>
      <c r="H24" s="545"/>
      <c r="I24" s="545"/>
      <c r="J24" s="545"/>
      <c r="K24" s="545"/>
      <c r="L24" s="545"/>
      <c r="M24" s="545"/>
      <c r="N24" s="545"/>
      <c r="O24" s="545"/>
      <c r="P24" s="545"/>
      <c r="Q24" s="545"/>
      <c r="R24" s="545"/>
      <c r="S24" s="502"/>
      <c r="T24" s="502"/>
      <c r="U24" s="502"/>
      <c r="V24" s="502"/>
      <c r="W24" s="502"/>
      <c r="X24" s="502"/>
      <c r="Y24" s="502"/>
      <c r="Z24" s="502"/>
      <c r="AA24" s="486"/>
      <c r="AB24" s="487"/>
      <c r="AC24" s="487"/>
      <c r="AD24" s="487"/>
      <c r="AE24" s="487"/>
      <c r="AF24" s="488"/>
      <c r="AG24" s="495"/>
      <c r="AH24" s="495"/>
      <c r="AI24" s="495"/>
      <c r="AJ24" s="495"/>
      <c r="AK24" s="495"/>
      <c r="AL24" s="496"/>
      <c r="AN24" s="526"/>
      <c r="AO24" s="499"/>
      <c r="AP24" s="499"/>
      <c r="AQ24" s="499"/>
      <c r="AR24" s="499"/>
      <c r="AS24" s="501"/>
      <c r="AT24" s="501"/>
      <c r="AU24" s="501"/>
      <c r="AV24" s="501"/>
      <c r="AW24" s="501"/>
      <c r="AX24" s="501"/>
      <c r="AY24" s="501"/>
      <c r="AZ24" s="501"/>
      <c r="BA24" s="501"/>
      <c r="BB24" s="501"/>
      <c r="BC24" s="501"/>
      <c r="BD24" s="501"/>
      <c r="BE24" s="501"/>
      <c r="BF24" s="504"/>
      <c r="BG24" s="504"/>
      <c r="BH24" s="504"/>
      <c r="BI24" s="504"/>
      <c r="BJ24" s="504"/>
      <c r="BK24" s="504"/>
      <c r="BL24" s="504"/>
      <c r="BM24" s="504"/>
      <c r="BN24" s="511"/>
      <c r="BO24" s="512"/>
      <c r="BP24" s="512"/>
      <c r="BQ24" s="512"/>
      <c r="BR24" s="512"/>
      <c r="BS24" s="513"/>
      <c r="BT24" s="521"/>
      <c r="BU24" s="521"/>
      <c r="BV24" s="521"/>
      <c r="BW24" s="521"/>
      <c r="BX24" s="521"/>
      <c r="BY24" s="522"/>
    </row>
    <row r="25" spans="1:77" ht="10.5" customHeight="1">
      <c r="A25" s="547"/>
      <c r="B25" s="548"/>
      <c r="C25" s="548"/>
      <c r="D25" s="548"/>
      <c r="E25" s="548"/>
      <c r="F25" s="545"/>
      <c r="G25" s="545"/>
      <c r="H25" s="545"/>
      <c r="I25" s="545"/>
      <c r="J25" s="545"/>
      <c r="K25" s="545"/>
      <c r="L25" s="545"/>
      <c r="M25" s="545"/>
      <c r="N25" s="545"/>
      <c r="O25" s="545"/>
      <c r="P25" s="545"/>
      <c r="Q25" s="545"/>
      <c r="R25" s="545"/>
      <c r="S25" s="502"/>
      <c r="T25" s="502"/>
      <c r="U25" s="502"/>
      <c r="V25" s="502"/>
      <c r="W25" s="502"/>
      <c r="X25" s="502"/>
      <c r="Y25" s="502"/>
      <c r="Z25" s="502"/>
      <c r="AA25" s="489"/>
      <c r="AB25" s="490"/>
      <c r="AC25" s="490"/>
      <c r="AD25" s="490"/>
      <c r="AE25" s="490"/>
      <c r="AF25" s="491"/>
      <c r="AG25" s="497"/>
      <c r="AH25" s="497"/>
      <c r="AI25" s="497"/>
      <c r="AJ25" s="497"/>
      <c r="AK25" s="497"/>
      <c r="AL25" s="498"/>
      <c r="AN25" s="526"/>
      <c r="AO25" s="499"/>
      <c r="AP25" s="499"/>
      <c r="AQ25" s="499"/>
      <c r="AR25" s="499"/>
      <c r="AS25" s="501"/>
      <c r="AT25" s="501"/>
      <c r="AU25" s="501"/>
      <c r="AV25" s="501"/>
      <c r="AW25" s="501"/>
      <c r="AX25" s="501"/>
      <c r="AY25" s="501"/>
      <c r="AZ25" s="501"/>
      <c r="BA25" s="501"/>
      <c r="BB25" s="501"/>
      <c r="BC25" s="501"/>
      <c r="BD25" s="501"/>
      <c r="BE25" s="501"/>
      <c r="BF25" s="504"/>
      <c r="BG25" s="504"/>
      <c r="BH25" s="504"/>
      <c r="BI25" s="504"/>
      <c r="BJ25" s="504"/>
      <c r="BK25" s="504"/>
      <c r="BL25" s="504"/>
      <c r="BM25" s="504"/>
      <c r="BN25" s="514"/>
      <c r="BO25" s="515"/>
      <c r="BP25" s="515"/>
      <c r="BQ25" s="515"/>
      <c r="BR25" s="515"/>
      <c r="BS25" s="516"/>
      <c r="BT25" s="524"/>
      <c r="BU25" s="524"/>
      <c r="BV25" s="524"/>
      <c r="BW25" s="524"/>
      <c r="BX25" s="524"/>
      <c r="BY25" s="525"/>
    </row>
    <row r="26" spans="1:77" ht="10.5" customHeight="1">
      <c r="A26" s="547">
        <v>3</v>
      </c>
      <c r="B26" s="548"/>
      <c r="C26" s="548"/>
      <c r="D26" s="548"/>
      <c r="E26" s="548"/>
      <c r="F26" s="545"/>
      <c r="G26" s="545"/>
      <c r="H26" s="545"/>
      <c r="I26" s="545"/>
      <c r="J26" s="545"/>
      <c r="K26" s="545"/>
      <c r="L26" s="545"/>
      <c r="M26" s="545"/>
      <c r="N26" s="545"/>
      <c r="O26" s="545"/>
      <c r="P26" s="545"/>
      <c r="Q26" s="545"/>
      <c r="R26" s="545"/>
      <c r="S26" s="502"/>
      <c r="T26" s="502"/>
      <c r="U26" s="502"/>
      <c r="V26" s="502"/>
      <c r="W26" s="502"/>
      <c r="X26" s="502"/>
      <c r="Y26" s="502"/>
      <c r="Z26" s="502"/>
      <c r="AA26" s="483"/>
      <c r="AB26" s="484"/>
      <c r="AC26" s="484"/>
      <c r="AD26" s="484"/>
      <c r="AE26" s="484"/>
      <c r="AF26" s="485"/>
      <c r="AG26" s="493"/>
      <c r="AH26" s="493"/>
      <c r="AI26" s="493"/>
      <c r="AJ26" s="493"/>
      <c r="AK26" s="493"/>
      <c r="AL26" s="494"/>
      <c r="AN26" s="526">
        <v>3</v>
      </c>
      <c r="AO26" s="499" t="s">
        <v>191</v>
      </c>
      <c r="AP26" s="499"/>
      <c r="AQ26" s="499"/>
      <c r="AR26" s="499"/>
      <c r="AS26" s="501" t="s">
        <v>193</v>
      </c>
      <c r="AT26" s="501"/>
      <c r="AU26" s="501"/>
      <c r="AV26" s="501"/>
      <c r="AW26" s="501"/>
      <c r="AX26" s="501"/>
      <c r="AY26" s="501"/>
      <c r="AZ26" s="501"/>
      <c r="BA26" s="501"/>
      <c r="BB26" s="501"/>
      <c r="BC26" s="501" t="s">
        <v>195</v>
      </c>
      <c r="BD26" s="501"/>
      <c r="BE26" s="501"/>
      <c r="BF26" s="504" t="s">
        <v>186</v>
      </c>
      <c r="BG26" s="504"/>
      <c r="BH26" s="504"/>
      <c r="BI26" s="504"/>
      <c r="BJ26" s="504"/>
      <c r="BK26" s="504"/>
      <c r="BL26" s="504"/>
      <c r="BM26" s="504"/>
      <c r="BN26" s="508" t="s">
        <v>645</v>
      </c>
      <c r="BO26" s="509"/>
      <c r="BP26" s="509"/>
      <c r="BQ26" s="509"/>
      <c r="BR26" s="509"/>
      <c r="BS26" s="510"/>
      <c r="BT26" s="518"/>
      <c r="BU26" s="518"/>
      <c r="BV26" s="518"/>
      <c r="BW26" s="518"/>
      <c r="BX26" s="518"/>
      <c r="BY26" s="519"/>
    </row>
    <row r="27" spans="1:77" ht="10.5" customHeight="1">
      <c r="A27" s="547"/>
      <c r="B27" s="548"/>
      <c r="C27" s="548"/>
      <c r="D27" s="548"/>
      <c r="E27" s="548"/>
      <c r="F27" s="545"/>
      <c r="G27" s="545"/>
      <c r="H27" s="545"/>
      <c r="I27" s="545"/>
      <c r="J27" s="545"/>
      <c r="K27" s="545"/>
      <c r="L27" s="545"/>
      <c r="M27" s="545"/>
      <c r="N27" s="545"/>
      <c r="O27" s="545"/>
      <c r="P27" s="545"/>
      <c r="Q27" s="545"/>
      <c r="R27" s="545"/>
      <c r="S27" s="502"/>
      <c r="T27" s="502"/>
      <c r="U27" s="502"/>
      <c r="V27" s="502"/>
      <c r="W27" s="502"/>
      <c r="X27" s="502"/>
      <c r="Y27" s="502"/>
      <c r="Z27" s="502"/>
      <c r="AA27" s="486"/>
      <c r="AB27" s="487"/>
      <c r="AC27" s="487"/>
      <c r="AD27" s="487"/>
      <c r="AE27" s="487"/>
      <c r="AF27" s="488"/>
      <c r="AG27" s="495"/>
      <c r="AH27" s="495"/>
      <c r="AI27" s="495"/>
      <c r="AJ27" s="495"/>
      <c r="AK27" s="495"/>
      <c r="AL27" s="496"/>
      <c r="AN27" s="526"/>
      <c r="AO27" s="499"/>
      <c r="AP27" s="499"/>
      <c r="AQ27" s="499"/>
      <c r="AR27" s="499"/>
      <c r="AS27" s="501"/>
      <c r="AT27" s="501"/>
      <c r="AU27" s="501"/>
      <c r="AV27" s="501"/>
      <c r="AW27" s="501"/>
      <c r="AX27" s="501"/>
      <c r="AY27" s="501"/>
      <c r="AZ27" s="501"/>
      <c r="BA27" s="501"/>
      <c r="BB27" s="501"/>
      <c r="BC27" s="501"/>
      <c r="BD27" s="501"/>
      <c r="BE27" s="501"/>
      <c r="BF27" s="504"/>
      <c r="BG27" s="504"/>
      <c r="BH27" s="504"/>
      <c r="BI27" s="504"/>
      <c r="BJ27" s="504"/>
      <c r="BK27" s="504"/>
      <c r="BL27" s="504"/>
      <c r="BM27" s="504"/>
      <c r="BN27" s="511"/>
      <c r="BO27" s="512"/>
      <c r="BP27" s="512"/>
      <c r="BQ27" s="512"/>
      <c r="BR27" s="512"/>
      <c r="BS27" s="513"/>
      <c r="BT27" s="521"/>
      <c r="BU27" s="521"/>
      <c r="BV27" s="521"/>
      <c r="BW27" s="521"/>
      <c r="BX27" s="521"/>
      <c r="BY27" s="522"/>
    </row>
    <row r="28" spans="1:77" ht="10.5" customHeight="1">
      <c r="A28" s="547"/>
      <c r="B28" s="548"/>
      <c r="C28" s="548"/>
      <c r="D28" s="548"/>
      <c r="E28" s="548"/>
      <c r="F28" s="545"/>
      <c r="G28" s="545"/>
      <c r="H28" s="545"/>
      <c r="I28" s="545"/>
      <c r="J28" s="545"/>
      <c r="K28" s="545"/>
      <c r="L28" s="545"/>
      <c r="M28" s="545"/>
      <c r="N28" s="545"/>
      <c r="O28" s="545"/>
      <c r="P28" s="545"/>
      <c r="Q28" s="545"/>
      <c r="R28" s="545"/>
      <c r="S28" s="502"/>
      <c r="T28" s="502"/>
      <c r="U28" s="502"/>
      <c r="V28" s="502"/>
      <c r="W28" s="502"/>
      <c r="X28" s="502"/>
      <c r="Y28" s="502"/>
      <c r="Z28" s="502"/>
      <c r="AA28" s="489"/>
      <c r="AB28" s="490"/>
      <c r="AC28" s="490"/>
      <c r="AD28" s="490"/>
      <c r="AE28" s="490"/>
      <c r="AF28" s="491"/>
      <c r="AG28" s="497"/>
      <c r="AH28" s="497"/>
      <c r="AI28" s="497"/>
      <c r="AJ28" s="497"/>
      <c r="AK28" s="497"/>
      <c r="AL28" s="498"/>
      <c r="AN28" s="526"/>
      <c r="AO28" s="499"/>
      <c r="AP28" s="499"/>
      <c r="AQ28" s="499"/>
      <c r="AR28" s="499"/>
      <c r="AS28" s="501"/>
      <c r="AT28" s="501"/>
      <c r="AU28" s="501"/>
      <c r="AV28" s="501"/>
      <c r="AW28" s="501"/>
      <c r="AX28" s="501"/>
      <c r="AY28" s="501"/>
      <c r="AZ28" s="501"/>
      <c r="BA28" s="501"/>
      <c r="BB28" s="501"/>
      <c r="BC28" s="501"/>
      <c r="BD28" s="501"/>
      <c r="BE28" s="501"/>
      <c r="BF28" s="504"/>
      <c r="BG28" s="504"/>
      <c r="BH28" s="504"/>
      <c r="BI28" s="504"/>
      <c r="BJ28" s="504"/>
      <c r="BK28" s="504"/>
      <c r="BL28" s="504"/>
      <c r="BM28" s="504"/>
      <c r="BN28" s="514"/>
      <c r="BO28" s="515"/>
      <c r="BP28" s="515"/>
      <c r="BQ28" s="515"/>
      <c r="BR28" s="515"/>
      <c r="BS28" s="516"/>
      <c r="BT28" s="524"/>
      <c r="BU28" s="524"/>
      <c r="BV28" s="524"/>
      <c r="BW28" s="524"/>
      <c r="BX28" s="524"/>
      <c r="BY28" s="525"/>
    </row>
    <row r="29" spans="1:77" ht="10.5" customHeight="1">
      <c r="A29" s="547">
        <v>4</v>
      </c>
      <c r="B29" s="548"/>
      <c r="C29" s="548"/>
      <c r="D29" s="548"/>
      <c r="E29" s="548"/>
      <c r="F29" s="545"/>
      <c r="G29" s="545"/>
      <c r="H29" s="545"/>
      <c r="I29" s="545"/>
      <c r="J29" s="545"/>
      <c r="K29" s="545"/>
      <c r="L29" s="545"/>
      <c r="M29" s="545"/>
      <c r="N29" s="545"/>
      <c r="O29" s="545"/>
      <c r="P29" s="545"/>
      <c r="Q29" s="545"/>
      <c r="R29" s="545"/>
      <c r="S29" s="502"/>
      <c r="T29" s="502"/>
      <c r="U29" s="502"/>
      <c r="V29" s="502"/>
      <c r="W29" s="502"/>
      <c r="X29" s="502"/>
      <c r="Y29" s="502"/>
      <c r="Z29" s="502"/>
      <c r="AA29" s="483"/>
      <c r="AB29" s="484"/>
      <c r="AC29" s="484"/>
      <c r="AD29" s="484"/>
      <c r="AE29" s="484"/>
      <c r="AF29" s="485"/>
      <c r="AG29" s="493"/>
      <c r="AH29" s="493"/>
      <c r="AI29" s="493"/>
      <c r="AJ29" s="493"/>
      <c r="AK29" s="493"/>
      <c r="AL29" s="494"/>
      <c r="AN29" s="526">
        <v>4</v>
      </c>
      <c r="AO29" s="499" t="s">
        <v>190</v>
      </c>
      <c r="AP29" s="499"/>
      <c r="AQ29" s="499"/>
      <c r="AR29" s="499"/>
      <c r="AS29" s="501" t="s">
        <v>193</v>
      </c>
      <c r="AT29" s="501"/>
      <c r="AU29" s="501"/>
      <c r="AV29" s="501"/>
      <c r="AW29" s="501"/>
      <c r="AX29" s="501"/>
      <c r="AY29" s="501"/>
      <c r="AZ29" s="501"/>
      <c r="BA29" s="501"/>
      <c r="BB29" s="501"/>
      <c r="BC29" s="501" t="s">
        <v>194</v>
      </c>
      <c r="BD29" s="501"/>
      <c r="BE29" s="501"/>
      <c r="BF29" s="504" t="s">
        <v>188</v>
      </c>
      <c r="BG29" s="504"/>
      <c r="BH29" s="504"/>
      <c r="BI29" s="504"/>
      <c r="BJ29" s="504"/>
      <c r="BK29" s="504"/>
      <c r="BL29" s="504"/>
      <c r="BM29" s="504"/>
      <c r="BN29" s="508" t="s">
        <v>645</v>
      </c>
      <c r="BO29" s="509"/>
      <c r="BP29" s="509"/>
      <c r="BQ29" s="509"/>
      <c r="BR29" s="509"/>
      <c r="BS29" s="510"/>
      <c r="BT29" s="518"/>
      <c r="BU29" s="518"/>
      <c r="BV29" s="518"/>
      <c r="BW29" s="518"/>
      <c r="BX29" s="518"/>
      <c r="BY29" s="519"/>
    </row>
    <row r="30" spans="1:77" ht="10.5" customHeight="1">
      <c r="A30" s="547"/>
      <c r="B30" s="548"/>
      <c r="C30" s="548"/>
      <c r="D30" s="548"/>
      <c r="E30" s="548"/>
      <c r="F30" s="545"/>
      <c r="G30" s="545"/>
      <c r="H30" s="545"/>
      <c r="I30" s="545"/>
      <c r="J30" s="545"/>
      <c r="K30" s="545"/>
      <c r="L30" s="545"/>
      <c r="M30" s="545"/>
      <c r="N30" s="545"/>
      <c r="O30" s="545"/>
      <c r="P30" s="545"/>
      <c r="Q30" s="545"/>
      <c r="R30" s="545"/>
      <c r="S30" s="502"/>
      <c r="T30" s="502"/>
      <c r="U30" s="502"/>
      <c r="V30" s="502"/>
      <c r="W30" s="502"/>
      <c r="X30" s="502"/>
      <c r="Y30" s="502"/>
      <c r="Z30" s="502"/>
      <c r="AA30" s="486"/>
      <c r="AB30" s="487"/>
      <c r="AC30" s="487"/>
      <c r="AD30" s="487"/>
      <c r="AE30" s="487"/>
      <c r="AF30" s="488"/>
      <c r="AG30" s="495"/>
      <c r="AH30" s="495"/>
      <c r="AI30" s="495"/>
      <c r="AJ30" s="495"/>
      <c r="AK30" s="495"/>
      <c r="AL30" s="496"/>
      <c r="AN30" s="526"/>
      <c r="AO30" s="499"/>
      <c r="AP30" s="499"/>
      <c r="AQ30" s="499"/>
      <c r="AR30" s="499"/>
      <c r="AS30" s="501"/>
      <c r="AT30" s="501"/>
      <c r="AU30" s="501"/>
      <c r="AV30" s="501"/>
      <c r="AW30" s="501"/>
      <c r="AX30" s="501"/>
      <c r="AY30" s="501"/>
      <c r="AZ30" s="501"/>
      <c r="BA30" s="501"/>
      <c r="BB30" s="501"/>
      <c r="BC30" s="501"/>
      <c r="BD30" s="501"/>
      <c r="BE30" s="501"/>
      <c r="BF30" s="504"/>
      <c r="BG30" s="504"/>
      <c r="BH30" s="504"/>
      <c r="BI30" s="504"/>
      <c r="BJ30" s="504"/>
      <c r="BK30" s="504"/>
      <c r="BL30" s="504"/>
      <c r="BM30" s="504"/>
      <c r="BN30" s="511"/>
      <c r="BO30" s="512"/>
      <c r="BP30" s="512"/>
      <c r="BQ30" s="512"/>
      <c r="BR30" s="512"/>
      <c r="BS30" s="513"/>
      <c r="BT30" s="521"/>
      <c r="BU30" s="521"/>
      <c r="BV30" s="521"/>
      <c r="BW30" s="521"/>
      <c r="BX30" s="521"/>
      <c r="BY30" s="522"/>
    </row>
    <row r="31" spans="1:77" ht="10.5" customHeight="1">
      <c r="A31" s="547"/>
      <c r="B31" s="548"/>
      <c r="C31" s="548"/>
      <c r="D31" s="548"/>
      <c r="E31" s="548"/>
      <c r="F31" s="545"/>
      <c r="G31" s="545"/>
      <c r="H31" s="545"/>
      <c r="I31" s="545"/>
      <c r="J31" s="545"/>
      <c r="K31" s="545"/>
      <c r="L31" s="545"/>
      <c r="M31" s="545"/>
      <c r="N31" s="545"/>
      <c r="O31" s="545"/>
      <c r="P31" s="545"/>
      <c r="Q31" s="545"/>
      <c r="R31" s="545"/>
      <c r="S31" s="502"/>
      <c r="T31" s="502"/>
      <c r="U31" s="502"/>
      <c r="V31" s="502"/>
      <c r="W31" s="502"/>
      <c r="X31" s="502"/>
      <c r="Y31" s="502"/>
      <c r="Z31" s="502"/>
      <c r="AA31" s="489"/>
      <c r="AB31" s="490"/>
      <c r="AC31" s="490"/>
      <c r="AD31" s="490"/>
      <c r="AE31" s="490"/>
      <c r="AF31" s="491"/>
      <c r="AG31" s="497"/>
      <c r="AH31" s="497"/>
      <c r="AI31" s="497"/>
      <c r="AJ31" s="497"/>
      <c r="AK31" s="497"/>
      <c r="AL31" s="498"/>
      <c r="AN31" s="526"/>
      <c r="AO31" s="499"/>
      <c r="AP31" s="499"/>
      <c r="AQ31" s="499"/>
      <c r="AR31" s="499"/>
      <c r="AS31" s="501"/>
      <c r="AT31" s="501"/>
      <c r="AU31" s="501"/>
      <c r="AV31" s="501"/>
      <c r="AW31" s="501"/>
      <c r="AX31" s="501"/>
      <c r="AY31" s="501"/>
      <c r="AZ31" s="501"/>
      <c r="BA31" s="501"/>
      <c r="BB31" s="501"/>
      <c r="BC31" s="501"/>
      <c r="BD31" s="501"/>
      <c r="BE31" s="501"/>
      <c r="BF31" s="504"/>
      <c r="BG31" s="504"/>
      <c r="BH31" s="504"/>
      <c r="BI31" s="504"/>
      <c r="BJ31" s="504"/>
      <c r="BK31" s="504"/>
      <c r="BL31" s="504"/>
      <c r="BM31" s="504"/>
      <c r="BN31" s="514"/>
      <c r="BO31" s="515"/>
      <c r="BP31" s="515"/>
      <c r="BQ31" s="515"/>
      <c r="BR31" s="515"/>
      <c r="BS31" s="516"/>
      <c r="BT31" s="524"/>
      <c r="BU31" s="524"/>
      <c r="BV31" s="524"/>
      <c r="BW31" s="524"/>
      <c r="BX31" s="524"/>
      <c r="BY31" s="525"/>
    </row>
    <row r="32" spans="1:77" ht="10.5" customHeight="1">
      <c r="A32" s="547">
        <v>5</v>
      </c>
      <c r="B32" s="548"/>
      <c r="C32" s="548"/>
      <c r="D32" s="548"/>
      <c r="E32" s="548"/>
      <c r="F32" s="545"/>
      <c r="G32" s="545"/>
      <c r="H32" s="545"/>
      <c r="I32" s="545"/>
      <c r="J32" s="545"/>
      <c r="K32" s="545"/>
      <c r="L32" s="545"/>
      <c r="M32" s="545"/>
      <c r="N32" s="545"/>
      <c r="O32" s="545"/>
      <c r="P32" s="545"/>
      <c r="Q32" s="545"/>
      <c r="R32" s="545"/>
      <c r="S32" s="502"/>
      <c r="T32" s="502"/>
      <c r="U32" s="502"/>
      <c r="V32" s="502"/>
      <c r="W32" s="502"/>
      <c r="X32" s="502"/>
      <c r="Y32" s="502"/>
      <c r="Z32" s="502"/>
      <c r="AA32" s="483"/>
      <c r="AB32" s="484"/>
      <c r="AC32" s="484"/>
      <c r="AD32" s="484"/>
      <c r="AE32" s="484"/>
      <c r="AF32" s="485"/>
      <c r="AG32" s="493"/>
      <c r="AH32" s="493"/>
      <c r="AI32" s="493"/>
      <c r="AJ32" s="493"/>
      <c r="AK32" s="493"/>
      <c r="AL32" s="494"/>
      <c r="AN32" s="526">
        <v>5</v>
      </c>
      <c r="AO32" s="499" t="s">
        <v>189</v>
      </c>
      <c r="AP32" s="499"/>
      <c r="AQ32" s="499"/>
      <c r="AR32" s="499"/>
      <c r="AS32" s="501" t="s">
        <v>193</v>
      </c>
      <c r="AT32" s="501"/>
      <c r="AU32" s="501"/>
      <c r="AV32" s="501"/>
      <c r="AW32" s="501"/>
      <c r="AX32" s="501"/>
      <c r="AY32" s="501"/>
      <c r="AZ32" s="501"/>
      <c r="BA32" s="501"/>
      <c r="BB32" s="501"/>
      <c r="BC32" s="501" t="s">
        <v>195</v>
      </c>
      <c r="BD32" s="501"/>
      <c r="BE32" s="501"/>
      <c r="BF32" s="504" t="s">
        <v>187</v>
      </c>
      <c r="BG32" s="504"/>
      <c r="BH32" s="504"/>
      <c r="BI32" s="504"/>
      <c r="BJ32" s="504"/>
      <c r="BK32" s="504"/>
      <c r="BL32" s="504"/>
      <c r="BM32" s="504"/>
      <c r="BN32" s="508" t="s">
        <v>645</v>
      </c>
      <c r="BO32" s="509"/>
      <c r="BP32" s="509"/>
      <c r="BQ32" s="509"/>
      <c r="BR32" s="509"/>
      <c r="BS32" s="510"/>
      <c r="BT32" s="518"/>
      <c r="BU32" s="518"/>
      <c r="BV32" s="518"/>
      <c r="BW32" s="518"/>
      <c r="BX32" s="518"/>
      <c r="BY32" s="519"/>
    </row>
    <row r="33" spans="1:79" ht="10.5" customHeight="1">
      <c r="A33" s="547"/>
      <c r="B33" s="548"/>
      <c r="C33" s="548"/>
      <c r="D33" s="548"/>
      <c r="E33" s="548"/>
      <c r="F33" s="545"/>
      <c r="G33" s="545"/>
      <c r="H33" s="545"/>
      <c r="I33" s="545"/>
      <c r="J33" s="545"/>
      <c r="K33" s="545"/>
      <c r="L33" s="545"/>
      <c r="M33" s="545"/>
      <c r="N33" s="545"/>
      <c r="O33" s="545"/>
      <c r="P33" s="545"/>
      <c r="Q33" s="545"/>
      <c r="R33" s="545"/>
      <c r="S33" s="502"/>
      <c r="T33" s="502"/>
      <c r="U33" s="502"/>
      <c r="V33" s="502"/>
      <c r="W33" s="502"/>
      <c r="X33" s="502"/>
      <c r="Y33" s="502"/>
      <c r="Z33" s="502"/>
      <c r="AA33" s="486"/>
      <c r="AB33" s="487"/>
      <c r="AC33" s="487"/>
      <c r="AD33" s="487"/>
      <c r="AE33" s="487"/>
      <c r="AF33" s="488"/>
      <c r="AG33" s="495"/>
      <c r="AH33" s="495"/>
      <c r="AI33" s="495"/>
      <c r="AJ33" s="495"/>
      <c r="AK33" s="495"/>
      <c r="AL33" s="496"/>
      <c r="AN33" s="526"/>
      <c r="AO33" s="499"/>
      <c r="AP33" s="499"/>
      <c r="AQ33" s="499"/>
      <c r="AR33" s="499"/>
      <c r="AS33" s="501"/>
      <c r="AT33" s="501"/>
      <c r="AU33" s="501"/>
      <c r="AV33" s="501"/>
      <c r="AW33" s="501"/>
      <c r="AX33" s="501"/>
      <c r="AY33" s="501"/>
      <c r="AZ33" s="501"/>
      <c r="BA33" s="501"/>
      <c r="BB33" s="501"/>
      <c r="BC33" s="501"/>
      <c r="BD33" s="501"/>
      <c r="BE33" s="501"/>
      <c r="BF33" s="504"/>
      <c r="BG33" s="504"/>
      <c r="BH33" s="504"/>
      <c r="BI33" s="504"/>
      <c r="BJ33" s="504"/>
      <c r="BK33" s="504"/>
      <c r="BL33" s="504"/>
      <c r="BM33" s="504"/>
      <c r="BN33" s="511"/>
      <c r="BO33" s="512"/>
      <c r="BP33" s="512"/>
      <c r="BQ33" s="512"/>
      <c r="BR33" s="512"/>
      <c r="BS33" s="513"/>
      <c r="BT33" s="521"/>
      <c r="BU33" s="521"/>
      <c r="BV33" s="521"/>
      <c r="BW33" s="521"/>
      <c r="BX33" s="521"/>
      <c r="BY33" s="522"/>
    </row>
    <row r="34" spans="1:79" ht="10.5" customHeight="1">
      <c r="A34" s="547"/>
      <c r="B34" s="548"/>
      <c r="C34" s="548"/>
      <c r="D34" s="548"/>
      <c r="E34" s="548"/>
      <c r="F34" s="545"/>
      <c r="G34" s="545"/>
      <c r="H34" s="545"/>
      <c r="I34" s="545"/>
      <c r="J34" s="545"/>
      <c r="K34" s="545"/>
      <c r="L34" s="545"/>
      <c r="M34" s="545"/>
      <c r="N34" s="545"/>
      <c r="O34" s="545"/>
      <c r="P34" s="545"/>
      <c r="Q34" s="545"/>
      <c r="R34" s="545"/>
      <c r="S34" s="502"/>
      <c r="T34" s="502"/>
      <c r="U34" s="502"/>
      <c r="V34" s="502"/>
      <c r="W34" s="502"/>
      <c r="X34" s="502"/>
      <c r="Y34" s="502"/>
      <c r="Z34" s="502"/>
      <c r="AA34" s="489"/>
      <c r="AB34" s="490"/>
      <c r="AC34" s="490"/>
      <c r="AD34" s="490"/>
      <c r="AE34" s="490"/>
      <c r="AF34" s="491"/>
      <c r="AG34" s="497"/>
      <c r="AH34" s="497"/>
      <c r="AI34" s="497"/>
      <c r="AJ34" s="497"/>
      <c r="AK34" s="497"/>
      <c r="AL34" s="498"/>
      <c r="AN34" s="526"/>
      <c r="AO34" s="499"/>
      <c r="AP34" s="499"/>
      <c r="AQ34" s="499"/>
      <c r="AR34" s="499"/>
      <c r="AS34" s="501"/>
      <c r="AT34" s="501"/>
      <c r="AU34" s="501"/>
      <c r="AV34" s="501"/>
      <c r="AW34" s="501"/>
      <c r="AX34" s="501"/>
      <c r="AY34" s="501"/>
      <c r="AZ34" s="501"/>
      <c r="BA34" s="501"/>
      <c r="BB34" s="501"/>
      <c r="BC34" s="501"/>
      <c r="BD34" s="501"/>
      <c r="BE34" s="501"/>
      <c r="BF34" s="504"/>
      <c r="BG34" s="504"/>
      <c r="BH34" s="504"/>
      <c r="BI34" s="504"/>
      <c r="BJ34" s="504"/>
      <c r="BK34" s="504"/>
      <c r="BL34" s="504"/>
      <c r="BM34" s="504"/>
      <c r="BN34" s="514"/>
      <c r="BO34" s="515"/>
      <c r="BP34" s="515"/>
      <c r="BQ34" s="515"/>
      <c r="BR34" s="515"/>
      <c r="BS34" s="516"/>
      <c r="BT34" s="524"/>
      <c r="BU34" s="524"/>
      <c r="BV34" s="524"/>
      <c r="BW34" s="524"/>
      <c r="BX34" s="524"/>
      <c r="BY34" s="525"/>
    </row>
    <row r="35" spans="1:79" ht="10.5" customHeight="1">
      <c r="A35" s="547">
        <v>6</v>
      </c>
      <c r="B35" s="548"/>
      <c r="C35" s="548"/>
      <c r="D35" s="548"/>
      <c r="E35" s="548"/>
      <c r="F35" s="545"/>
      <c r="G35" s="545"/>
      <c r="H35" s="545"/>
      <c r="I35" s="545"/>
      <c r="J35" s="545"/>
      <c r="K35" s="545"/>
      <c r="L35" s="545"/>
      <c r="M35" s="545"/>
      <c r="N35" s="545"/>
      <c r="O35" s="545"/>
      <c r="P35" s="545"/>
      <c r="Q35" s="545"/>
      <c r="R35" s="545"/>
      <c r="S35" s="502"/>
      <c r="T35" s="502"/>
      <c r="U35" s="502"/>
      <c r="V35" s="502"/>
      <c r="W35" s="502"/>
      <c r="X35" s="502"/>
      <c r="Y35" s="502"/>
      <c r="Z35" s="502"/>
      <c r="AA35" s="483"/>
      <c r="AB35" s="484"/>
      <c r="AC35" s="484"/>
      <c r="AD35" s="484"/>
      <c r="AE35" s="484"/>
      <c r="AF35" s="485"/>
      <c r="AG35" s="493"/>
      <c r="AH35" s="493"/>
      <c r="AI35" s="493"/>
      <c r="AJ35" s="493"/>
      <c r="AK35" s="493"/>
      <c r="AL35" s="494"/>
      <c r="AN35" s="526">
        <v>6</v>
      </c>
      <c r="AO35" s="499" t="s">
        <v>197</v>
      </c>
      <c r="AP35" s="499"/>
      <c r="AQ35" s="499"/>
      <c r="AR35" s="499"/>
      <c r="AS35" s="501" t="s">
        <v>193</v>
      </c>
      <c r="AT35" s="501"/>
      <c r="AU35" s="501"/>
      <c r="AV35" s="501"/>
      <c r="AW35" s="501"/>
      <c r="AX35" s="501"/>
      <c r="AY35" s="501"/>
      <c r="AZ35" s="501"/>
      <c r="BA35" s="501"/>
      <c r="BB35" s="501"/>
      <c r="BC35" s="501" t="s">
        <v>195</v>
      </c>
      <c r="BD35" s="501"/>
      <c r="BE35" s="501"/>
      <c r="BF35" s="504" t="s">
        <v>196</v>
      </c>
      <c r="BG35" s="504"/>
      <c r="BH35" s="504"/>
      <c r="BI35" s="504"/>
      <c r="BJ35" s="504"/>
      <c r="BK35" s="504"/>
      <c r="BL35" s="504"/>
      <c r="BM35" s="504"/>
      <c r="BN35" s="508" t="s">
        <v>442</v>
      </c>
      <c r="BO35" s="509"/>
      <c r="BP35" s="509"/>
      <c r="BQ35" s="509"/>
      <c r="BR35" s="509"/>
      <c r="BS35" s="510"/>
      <c r="BT35" s="518" t="s">
        <v>444</v>
      </c>
      <c r="BU35" s="518"/>
      <c r="BV35" s="518"/>
      <c r="BW35" s="518"/>
      <c r="BX35" s="518"/>
      <c r="BY35" s="519"/>
    </row>
    <row r="36" spans="1:79" ht="10.5" customHeight="1">
      <c r="A36" s="547"/>
      <c r="B36" s="548"/>
      <c r="C36" s="548"/>
      <c r="D36" s="548"/>
      <c r="E36" s="548"/>
      <c r="F36" s="545"/>
      <c r="G36" s="545"/>
      <c r="H36" s="545"/>
      <c r="I36" s="545"/>
      <c r="J36" s="545"/>
      <c r="K36" s="545"/>
      <c r="L36" s="545"/>
      <c r="M36" s="545"/>
      <c r="N36" s="545"/>
      <c r="O36" s="545"/>
      <c r="P36" s="545"/>
      <c r="Q36" s="545"/>
      <c r="R36" s="545"/>
      <c r="S36" s="502"/>
      <c r="T36" s="502"/>
      <c r="U36" s="502"/>
      <c r="V36" s="502"/>
      <c r="W36" s="502"/>
      <c r="X36" s="502"/>
      <c r="Y36" s="502"/>
      <c r="Z36" s="502"/>
      <c r="AA36" s="486"/>
      <c r="AB36" s="487"/>
      <c r="AC36" s="487"/>
      <c r="AD36" s="487"/>
      <c r="AE36" s="487"/>
      <c r="AF36" s="488"/>
      <c r="AG36" s="495"/>
      <c r="AH36" s="495"/>
      <c r="AI36" s="495"/>
      <c r="AJ36" s="495"/>
      <c r="AK36" s="495"/>
      <c r="AL36" s="496"/>
      <c r="AN36" s="526"/>
      <c r="AO36" s="499"/>
      <c r="AP36" s="499"/>
      <c r="AQ36" s="499"/>
      <c r="AR36" s="499"/>
      <c r="AS36" s="501"/>
      <c r="AT36" s="501"/>
      <c r="AU36" s="501"/>
      <c r="AV36" s="501"/>
      <c r="AW36" s="501"/>
      <c r="AX36" s="501"/>
      <c r="AY36" s="501"/>
      <c r="AZ36" s="501"/>
      <c r="BA36" s="501"/>
      <c r="BB36" s="501"/>
      <c r="BC36" s="501"/>
      <c r="BD36" s="501"/>
      <c r="BE36" s="501"/>
      <c r="BF36" s="504"/>
      <c r="BG36" s="504"/>
      <c r="BH36" s="504"/>
      <c r="BI36" s="504"/>
      <c r="BJ36" s="504"/>
      <c r="BK36" s="504"/>
      <c r="BL36" s="504"/>
      <c r="BM36" s="504"/>
      <c r="BN36" s="511"/>
      <c r="BO36" s="512"/>
      <c r="BP36" s="512"/>
      <c r="BQ36" s="512"/>
      <c r="BR36" s="512"/>
      <c r="BS36" s="513"/>
      <c r="BT36" s="521"/>
      <c r="BU36" s="521"/>
      <c r="BV36" s="521"/>
      <c r="BW36" s="521"/>
      <c r="BX36" s="521"/>
      <c r="BY36" s="522"/>
    </row>
    <row r="37" spans="1:79" ht="10.5" customHeight="1">
      <c r="A37" s="547"/>
      <c r="B37" s="548"/>
      <c r="C37" s="548"/>
      <c r="D37" s="548"/>
      <c r="E37" s="548"/>
      <c r="F37" s="545"/>
      <c r="G37" s="545"/>
      <c r="H37" s="545"/>
      <c r="I37" s="545"/>
      <c r="J37" s="545"/>
      <c r="K37" s="545"/>
      <c r="L37" s="545"/>
      <c r="M37" s="545"/>
      <c r="N37" s="545"/>
      <c r="O37" s="545"/>
      <c r="P37" s="545"/>
      <c r="Q37" s="545"/>
      <c r="R37" s="545"/>
      <c r="S37" s="502"/>
      <c r="T37" s="502"/>
      <c r="U37" s="502"/>
      <c r="V37" s="502"/>
      <c r="W37" s="502"/>
      <c r="X37" s="502"/>
      <c r="Y37" s="502"/>
      <c r="Z37" s="502"/>
      <c r="AA37" s="489"/>
      <c r="AB37" s="490"/>
      <c r="AC37" s="490"/>
      <c r="AD37" s="490"/>
      <c r="AE37" s="490"/>
      <c r="AF37" s="491"/>
      <c r="AG37" s="497"/>
      <c r="AH37" s="497"/>
      <c r="AI37" s="497"/>
      <c r="AJ37" s="497"/>
      <c r="AK37" s="497"/>
      <c r="AL37" s="498"/>
      <c r="AN37" s="526"/>
      <c r="AO37" s="499"/>
      <c r="AP37" s="499"/>
      <c r="AQ37" s="499"/>
      <c r="AR37" s="499"/>
      <c r="AS37" s="501"/>
      <c r="AT37" s="501"/>
      <c r="AU37" s="501"/>
      <c r="AV37" s="501"/>
      <c r="AW37" s="501"/>
      <c r="AX37" s="501"/>
      <c r="AY37" s="501"/>
      <c r="AZ37" s="501"/>
      <c r="BA37" s="501"/>
      <c r="BB37" s="501"/>
      <c r="BC37" s="501"/>
      <c r="BD37" s="501"/>
      <c r="BE37" s="501"/>
      <c r="BF37" s="504"/>
      <c r="BG37" s="504"/>
      <c r="BH37" s="504"/>
      <c r="BI37" s="504"/>
      <c r="BJ37" s="504"/>
      <c r="BK37" s="504"/>
      <c r="BL37" s="504"/>
      <c r="BM37" s="504"/>
      <c r="BN37" s="514"/>
      <c r="BO37" s="515"/>
      <c r="BP37" s="515"/>
      <c r="BQ37" s="515"/>
      <c r="BR37" s="515"/>
      <c r="BS37" s="516"/>
      <c r="BT37" s="524"/>
      <c r="BU37" s="524"/>
      <c r="BV37" s="524"/>
      <c r="BW37" s="524"/>
      <c r="BX37" s="524"/>
      <c r="BY37" s="525"/>
    </row>
    <row r="38" spans="1:79" ht="10.5" customHeight="1">
      <c r="A38" s="547">
        <v>7</v>
      </c>
      <c r="B38" s="548"/>
      <c r="C38" s="548"/>
      <c r="D38" s="548"/>
      <c r="E38" s="548"/>
      <c r="F38" s="545"/>
      <c r="G38" s="545"/>
      <c r="H38" s="545"/>
      <c r="I38" s="545"/>
      <c r="J38" s="545"/>
      <c r="K38" s="545"/>
      <c r="L38" s="545"/>
      <c r="M38" s="545"/>
      <c r="N38" s="545"/>
      <c r="O38" s="545"/>
      <c r="P38" s="545"/>
      <c r="Q38" s="545"/>
      <c r="R38" s="545"/>
      <c r="S38" s="502"/>
      <c r="T38" s="502"/>
      <c r="U38" s="502"/>
      <c r="V38" s="502"/>
      <c r="W38" s="502"/>
      <c r="X38" s="502"/>
      <c r="Y38" s="502"/>
      <c r="Z38" s="502"/>
      <c r="AA38" s="483"/>
      <c r="AB38" s="484"/>
      <c r="AC38" s="484"/>
      <c r="AD38" s="484"/>
      <c r="AE38" s="484"/>
      <c r="AF38" s="485"/>
      <c r="AG38" s="493"/>
      <c r="AH38" s="493"/>
      <c r="AI38" s="493"/>
      <c r="AJ38" s="493"/>
      <c r="AK38" s="493"/>
      <c r="AL38" s="494"/>
      <c r="AN38" s="526">
        <v>7</v>
      </c>
      <c r="AO38" s="499" t="s">
        <v>191</v>
      </c>
      <c r="AP38" s="499"/>
      <c r="AQ38" s="499"/>
      <c r="AR38" s="499"/>
      <c r="AS38" s="501" t="s">
        <v>193</v>
      </c>
      <c r="AT38" s="501"/>
      <c r="AU38" s="501"/>
      <c r="AV38" s="501"/>
      <c r="AW38" s="501"/>
      <c r="AX38" s="501"/>
      <c r="AY38" s="501"/>
      <c r="AZ38" s="501"/>
      <c r="BA38" s="501"/>
      <c r="BB38" s="501"/>
      <c r="BC38" s="501" t="s">
        <v>195</v>
      </c>
      <c r="BD38" s="501"/>
      <c r="BE38" s="501"/>
      <c r="BF38" s="504" t="s">
        <v>254</v>
      </c>
      <c r="BG38" s="504"/>
      <c r="BH38" s="504"/>
      <c r="BI38" s="504"/>
      <c r="BJ38" s="504"/>
      <c r="BK38" s="504"/>
      <c r="BL38" s="504"/>
      <c r="BM38" s="504"/>
      <c r="BN38" s="508" t="s">
        <v>442</v>
      </c>
      <c r="BO38" s="509"/>
      <c r="BP38" s="509"/>
      <c r="BQ38" s="509"/>
      <c r="BR38" s="509"/>
      <c r="BS38" s="510"/>
      <c r="BT38" s="518" t="s">
        <v>441</v>
      </c>
      <c r="BU38" s="518"/>
      <c r="BV38" s="518"/>
      <c r="BW38" s="518"/>
      <c r="BX38" s="518"/>
      <c r="BY38" s="519"/>
    </row>
    <row r="39" spans="1:79" ht="10.5" customHeight="1">
      <c r="A39" s="547"/>
      <c r="B39" s="548"/>
      <c r="C39" s="548"/>
      <c r="D39" s="548"/>
      <c r="E39" s="548"/>
      <c r="F39" s="545"/>
      <c r="G39" s="545"/>
      <c r="H39" s="545"/>
      <c r="I39" s="545"/>
      <c r="J39" s="545"/>
      <c r="K39" s="545"/>
      <c r="L39" s="545"/>
      <c r="M39" s="545"/>
      <c r="N39" s="545"/>
      <c r="O39" s="545"/>
      <c r="P39" s="545"/>
      <c r="Q39" s="545"/>
      <c r="R39" s="545"/>
      <c r="S39" s="502"/>
      <c r="T39" s="502"/>
      <c r="U39" s="502"/>
      <c r="V39" s="502"/>
      <c r="W39" s="502"/>
      <c r="X39" s="502"/>
      <c r="Y39" s="502"/>
      <c r="Z39" s="502"/>
      <c r="AA39" s="486"/>
      <c r="AB39" s="487"/>
      <c r="AC39" s="487"/>
      <c r="AD39" s="487"/>
      <c r="AE39" s="487"/>
      <c r="AF39" s="488"/>
      <c r="AG39" s="495"/>
      <c r="AH39" s="495"/>
      <c r="AI39" s="495"/>
      <c r="AJ39" s="495"/>
      <c r="AK39" s="495"/>
      <c r="AL39" s="496"/>
      <c r="AN39" s="526"/>
      <c r="AO39" s="499"/>
      <c r="AP39" s="499"/>
      <c r="AQ39" s="499"/>
      <c r="AR39" s="499"/>
      <c r="AS39" s="501"/>
      <c r="AT39" s="501"/>
      <c r="AU39" s="501"/>
      <c r="AV39" s="501"/>
      <c r="AW39" s="501"/>
      <c r="AX39" s="501"/>
      <c r="AY39" s="501"/>
      <c r="AZ39" s="501"/>
      <c r="BA39" s="501"/>
      <c r="BB39" s="501"/>
      <c r="BC39" s="501"/>
      <c r="BD39" s="501"/>
      <c r="BE39" s="501"/>
      <c r="BF39" s="504"/>
      <c r="BG39" s="504"/>
      <c r="BH39" s="504"/>
      <c r="BI39" s="504"/>
      <c r="BJ39" s="504"/>
      <c r="BK39" s="504"/>
      <c r="BL39" s="504"/>
      <c r="BM39" s="504"/>
      <c r="BN39" s="511"/>
      <c r="BO39" s="512"/>
      <c r="BP39" s="512"/>
      <c r="BQ39" s="512"/>
      <c r="BR39" s="512"/>
      <c r="BS39" s="513"/>
      <c r="BT39" s="521"/>
      <c r="BU39" s="521"/>
      <c r="BV39" s="521"/>
      <c r="BW39" s="521"/>
      <c r="BX39" s="521"/>
      <c r="BY39" s="522"/>
    </row>
    <row r="40" spans="1:79" ht="10.5" customHeight="1">
      <c r="A40" s="547"/>
      <c r="B40" s="548"/>
      <c r="C40" s="548"/>
      <c r="D40" s="548"/>
      <c r="E40" s="548"/>
      <c r="F40" s="545"/>
      <c r="G40" s="545"/>
      <c r="H40" s="545"/>
      <c r="I40" s="545"/>
      <c r="J40" s="545"/>
      <c r="K40" s="545"/>
      <c r="L40" s="545"/>
      <c r="M40" s="545"/>
      <c r="N40" s="545"/>
      <c r="O40" s="545"/>
      <c r="P40" s="545"/>
      <c r="Q40" s="545"/>
      <c r="R40" s="545"/>
      <c r="S40" s="502"/>
      <c r="T40" s="502"/>
      <c r="U40" s="502"/>
      <c r="V40" s="502"/>
      <c r="W40" s="502"/>
      <c r="X40" s="502"/>
      <c r="Y40" s="502"/>
      <c r="Z40" s="502"/>
      <c r="AA40" s="489"/>
      <c r="AB40" s="490"/>
      <c r="AC40" s="490"/>
      <c r="AD40" s="490"/>
      <c r="AE40" s="490"/>
      <c r="AF40" s="491"/>
      <c r="AG40" s="497"/>
      <c r="AH40" s="497"/>
      <c r="AI40" s="497"/>
      <c r="AJ40" s="497"/>
      <c r="AK40" s="497"/>
      <c r="AL40" s="498"/>
      <c r="AN40" s="526"/>
      <c r="AO40" s="499"/>
      <c r="AP40" s="499"/>
      <c r="AQ40" s="499"/>
      <c r="AR40" s="499"/>
      <c r="AS40" s="501"/>
      <c r="AT40" s="501"/>
      <c r="AU40" s="501"/>
      <c r="AV40" s="501"/>
      <c r="AW40" s="501"/>
      <c r="AX40" s="501"/>
      <c r="AY40" s="501"/>
      <c r="AZ40" s="501"/>
      <c r="BA40" s="501"/>
      <c r="BB40" s="501"/>
      <c r="BC40" s="501"/>
      <c r="BD40" s="501"/>
      <c r="BE40" s="501"/>
      <c r="BF40" s="504"/>
      <c r="BG40" s="504"/>
      <c r="BH40" s="504"/>
      <c r="BI40" s="504"/>
      <c r="BJ40" s="504"/>
      <c r="BK40" s="504"/>
      <c r="BL40" s="504"/>
      <c r="BM40" s="504"/>
      <c r="BN40" s="514"/>
      <c r="BO40" s="515"/>
      <c r="BP40" s="515"/>
      <c r="BQ40" s="515"/>
      <c r="BR40" s="515"/>
      <c r="BS40" s="516"/>
      <c r="BT40" s="524"/>
      <c r="BU40" s="524"/>
      <c r="BV40" s="524"/>
      <c r="BW40" s="524"/>
      <c r="BX40" s="524"/>
      <c r="BY40" s="525"/>
    </row>
    <row r="41" spans="1:79" ht="10.5" customHeight="1">
      <c r="A41" s="547">
        <v>8</v>
      </c>
      <c r="B41" s="548"/>
      <c r="C41" s="548"/>
      <c r="D41" s="548"/>
      <c r="E41" s="548"/>
      <c r="F41" s="545"/>
      <c r="G41" s="545"/>
      <c r="H41" s="545"/>
      <c r="I41" s="545"/>
      <c r="J41" s="545"/>
      <c r="K41" s="545"/>
      <c r="L41" s="545"/>
      <c r="M41" s="545"/>
      <c r="N41" s="545"/>
      <c r="O41" s="545"/>
      <c r="P41" s="545"/>
      <c r="Q41" s="545"/>
      <c r="R41" s="545"/>
      <c r="S41" s="502"/>
      <c r="T41" s="502"/>
      <c r="U41" s="502"/>
      <c r="V41" s="502"/>
      <c r="W41" s="502"/>
      <c r="X41" s="502"/>
      <c r="Y41" s="502"/>
      <c r="Z41" s="502"/>
      <c r="AA41" s="483"/>
      <c r="AB41" s="484"/>
      <c r="AC41" s="484"/>
      <c r="AD41" s="484"/>
      <c r="AE41" s="484"/>
      <c r="AF41" s="485"/>
      <c r="AG41" s="505"/>
      <c r="AH41" s="493"/>
      <c r="AI41" s="493"/>
      <c r="AJ41" s="493"/>
      <c r="AK41" s="493"/>
      <c r="AL41" s="494"/>
      <c r="AN41" s="526">
        <v>8</v>
      </c>
      <c r="AO41" s="499" t="s">
        <v>199</v>
      </c>
      <c r="AP41" s="499"/>
      <c r="AQ41" s="499"/>
      <c r="AR41" s="499"/>
      <c r="AS41" s="501" t="s">
        <v>193</v>
      </c>
      <c r="AT41" s="501"/>
      <c r="AU41" s="501"/>
      <c r="AV41" s="501"/>
      <c r="AW41" s="501"/>
      <c r="AX41" s="501"/>
      <c r="AY41" s="501"/>
      <c r="AZ41" s="501"/>
      <c r="BA41" s="501"/>
      <c r="BB41" s="501"/>
      <c r="BC41" s="501" t="s">
        <v>195</v>
      </c>
      <c r="BD41" s="501"/>
      <c r="BE41" s="501"/>
      <c r="BF41" s="504"/>
      <c r="BG41" s="504"/>
      <c r="BH41" s="504"/>
      <c r="BI41" s="504"/>
      <c r="BJ41" s="504"/>
      <c r="BK41" s="504"/>
      <c r="BL41" s="504"/>
      <c r="BM41" s="504"/>
      <c r="BN41" s="508" t="s">
        <v>645</v>
      </c>
      <c r="BO41" s="509"/>
      <c r="BP41" s="509"/>
      <c r="BQ41" s="509"/>
      <c r="BR41" s="509"/>
      <c r="BS41" s="510"/>
      <c r="BT41" s="517"/>
      <c r="BU41" s="518"/>
      <c r="BV41" s="518"/>
      <c r="BW41" s="518"/>
      <c r="BX41" s="518"/>
      <c r="BY41" s="519"/>
      <c r="CA41" s="96" t="s">
        <v>295</v>
      </c>
    </row>
    <row r="42" spans="1:79" ht="10.5" customHeight="1">
      <c r="A42" s="547"/>
      <c r="B42" s="548"/>
      <c r="C42" s="548"/>
      <c r="D42" s="548"/>
      <c r="E42" s="548"/>
      <c r="F42" s="545"/>
      <c r="G42" s="545"/>
      <c r="H42" s="545"/>
      <c r="I42" s="545"/>
      <c r="J42" s="545"/>
      <c r="K42" s="545"/>
      <c r="L42" s="545"/>
      <c r="M42" s="545"/>
      <c r="N42" s="545"/>
      <c r="O42" s="545"/>
      <c r="P42" s="545"/>
      <c r="Q42" s="545"/>
      <c r="R42" s="545"/>
      <c r="S42" s="502"/>
      <c r="T42" s="502"/>
      <c r="U42" s="502"/>
      <c r="V42" s="502"/>
      <c r="W42" s="502"/>
      <c r="X42" s="502"/>
      <c r="Y42" s="502"/>
      <c r="Z42" s="502"/>
      <c r="AA42" s="486"/>
      <c r="AB42" s="487"/>
      <c r="AC42" s="487"/>
      <c r="AD42" s="487"/>
      <c r="AE42" s="487"/>
      <c r="AF42" s="488"/>
      <c r="AG42" s="506"/>
      <c r="AH42" s="495"/>
      <c r="AI42" s="495"/>
      <c r="AJ42" s="495"/>
      <c r="AK42" s="495"/>
      <c r="AL42" s="496"/>
      <c r="AN42" s="526"/>
      <c r="AO42" s="499"/>
      <c r="AP42" s="499"/>
      <c r="AQ42" s="499"/>
      <c r="AR42" s="499"/>
      <c r="AS42" s="501"/>
      <c r="AT42" s="501"/>
      <c r="AU42" s="501"/>
      <c r="AV42" s="501"/>
      <c r="AW42" s="501"/>
      <c r="AX42" s="501"/>
      <c r="AY42" s="501"/>
      <c r="AZ42" s="501"/>
      <c r="BA42" s="501"/>
      <c r="BB42" s="501"/>
      <c r="BC42" s="501"/>
      <c r="BD42" s="501"/>
      <c r="BE42" s="501"/>
      <c r="BF42" s="504"/>
      <c r="BG42" s="504"/>
      <c r="BH42" s="504"/>
      <c r="BI42" s="504"/>
      <c r="BJ42" s="504"/>
      <c r="BK42" s="504"/>
      <c r="BL42" s="504"/>
      <c r="BM42" s="504"/>
      <c r="BN42" s="511"/>
      <c r="BO42" s="512"/>
      <c r="BP42" s="512"/>
      <c r="BQ42" s="512"/>
      <c r="BR42" s="512"/>
      <c r="BS42" s="513"/>
      <c r="BT42" s="520"/>
      <c r="BU42" s="521"/>
      <c r="BV42" s="521"/>
      <c r="BW42" s="521"/>
      <c r="BX42" s="521"/>
      <c r="BY42" s="522"/>
      <c r="CA42" s="96" t="s">
        <v>297</v>
      </c>
    </row>
    <row r="43" spans="1:79" ht="10.5" customHeight="1">
      <c r="A43" s="547"/>
      <c r="B43" s="548"/>
      <c r="C43" s="548"/>
      <c r="D43" s="548"/>
      <c r="E43" s="548"/>
      <c r="F43" s="545"/>
      <c r="G43" s="545"/>
      <c r="H43" s="545"/>
      <c r="I43" s="545"/>
      <c r="J43" s="545"/>
      <c r="K43" s="545"/>
      <c r="L43" s="545"/>
      <c r="M43" s="545"/>
      <c r="N43" s="545"/>
      <c r="O43" s="545"/>
      <c r="P43" s="545"/>
      <c r="Q43" s="545"/>
      <c r="R43" s="545"/>
      <c r="S43" s="502"/>
      <c r="T43" s="502"/>
      <c r="U43" s="502"/>
      <c r="V43" s="502"/>
      <c r="W43" s="502"/>
      <c r="X43" s="502"/>
      <c r="Y43" s="502"/>
      <c r="Z43" s="502"/>
      <c r="AA43" s="489"/>
      <c r="AB43" s="490"/>
      <c r="AC43" s="490"/>
      <c r="AD43" s="490"/>
      <c r="AE43" s="490"/>
      <c r="AF43" s="491"/>
      <c r="AG43" s="507"/>
      <c r="AH43" s="497"/>
      <c r="AI43" s="497"/>
      <c r="AJ43" s="497"/>
      <c r="AK43" s="497"/>
      <c r="AL43" s="498"/>
      <c r="AN43" s="526"/>
      <c r="AO43" s="499"/>
      <c r="AP43" s="499"/>
      <c r="AQ43" s="499"/>
      <c r="AR43" s="499"/>
      <c r="AS43" s="501"/>
      <c r="AT43" s="501"/>
      <c r="AU43" s="501"/>
      <c r="AV43" s="501"/>
      <c r="AW43" s="501"/>
      <c r="AX43" s="501"/>
      <c r="AY43" s="501"/>
      <c r="AZ43" s="501"/>
      <c r="BA43" s="501"/>
      <c r="BB43" s="501"/>
      <c r="BC43" s="501"/>
      <c r="BD43" s="501"/>
      <c r="BE43" s="501"/>
      <c r="BF43" s="504"/>
      <c r="BG43" s="504"/>
      <c r="BH43" s="504"/>
      <c r="BI43" s="504"/>
      <c r="BJ43" s="504"/>
      <c r="BK43" s="504"/>
      <c r="BL43" s="504"/>
      <c r="BM43" s="504"/>
      <c r="BN43" s="514"/>
      <c r="BO43" s="515"/>
      <c r="BP43" s="515"/>
      <c r="BQ43" s="515"/>
      <c r="BR43" s="515"/>
      <c r="BS43" s="516"/>
      <c r="BT43" s="523"/>
      <c r="BU43" s="524"/>
      <c r="BV43" s="524"/>
      <c r="BW43" s="524"/>
      <c r="BX43" s="524"/>
      <c r="BY43" s="525"/>
      <c r="CA43" s="96" t="s">
        <v>296</v>
      </c>
    </row>
    <row r="44" spans="1:79" ht="10.5" customHeight="1">
      <c r="A44" s="547">
        <v>9</v>
      </c>
      <c r="B44" s="548"/>
      <c r="C44" s="548"/>
      <c r="D44" s="548"/>
      <c r="E44" s="548"/>
      <c r="F44" s="545"/>
      <c r="G44" s="545"/>
      <c r="H44" s="545"/>
      <c r="I44" s="545"/>
      <c r="J44" s="545"/>
      <c r="K44" s="545"/>
      <c r="L44" s="545"/>
      <c r="M44" s="545"/>
      <c r="N44" s="545"/>
      <c r="O44" s="545"/>
      <c r="P44" s="545"/>
      <c r="Q44" s="545"/>
      <c r="R44" s="545"/>
      <c r="S44" s="502"/>
      <c r="T44" s="502"/>
      <c r="U44" s="502"/>
      <c r="V44" s="502"/>
      <c r="W44" s="502"/>
      <c r="X44" s="502"/>
      <c r="Y44" s="502"/>
      <c r="Z44" s="502"/>
      <c r="AA44" s="483"/>
      <c r="AB44" s="484"/>
      <c r="AC44" s="484"/>
      <c r="AD44" s="484"/>
      <c r="AE44" s="484"/>
      <c r="AF44" s="485"/>
      <c r="AG44" s="505"/>
      <c r="AH44" s="493"/>
      <c r="AI44" s="493"/>
      <c r="AJ44" s="493"/>
      <c r="AK44" s="493"/>
      <c r="AL44" s="494"/>
      <c r="AN44" s="526">
        <v>9</v>
      </c>
      <c r="AO44" s="499" t="s">
        <v>198</v>
      </c>
      <c r="AP44" s="499"/>
      <c r="AQ44" s="499"/>
      <c r="AR44" s="499"/>
      <c r="AS44" s="501" t="s">
        <v>193</v>
      </c>
      <c r="AT44" s="501"/>
      <c r="AU44" s="501"/>
      <c r="AV44" s="501"/>
      <c r="AW44" s="501"/>
      <c r="AX44" s="501"/>
      <c r="AY44" s="501"/>
      <c r="AZ44" s="501"/>
      <c r="BA44" s="501"/>
      <c r="BB44" s="501"/>
      <c r="BC44" s="501" t="s">
        <v>200</v>
      </c>
      <c r="BD44" s="501"/>
      <c r="BE44" s="501"/>
      <c r="BF44" s="504"/>
      <c r="BG44" s="504"/>
      <c r="BH44" s="504"/>
      <c r="BI44" s="504"/>
      <c r="BJ44" s="504"/>
      <c r="BK44" s="504"/>
      <c r="BL44" s="504"/>
      <c r="BM44" s="504"/>
      <c r="BN44" s="508" t="s">
        <v>440</v>
      </c>
      <c r="BO44" s="509"/>
      <c r="BP44" s="509"/>
      <c r="BQ44" s="509"/>
      <c r="BR44" s="509"/>
      <c r="BS44" s="510"/>
      <c r="BT44" s="517"/>
      <c r="BU44" s="518"/>
      <c r="BV44" s="518"/>
      <c r="BW44" s="518"/>
      <c r="BX44" s="518"/>
      <c r="BY44" s="519"/>
      <c r="CA44" s="96" t="s">
        <v>298</v>
      </c>
    </row>
    <row r="45" spans="1:79" ht="10.5" customHeight="1">
      <c r="A45" s="547"/>
      <c r="B45" s="548"/>
      <c r="C45" s="548"/>
      <c r="D45" s="548"/>
      <c r="E45" s="548"/>
      <c r="F45" s="545"/>
      <c r="G45" s="545"/>
      <c r="H45" s="545"/>
      <c r="I45" s="545"/>
      <c r="J45" s="545"/>
      <c r="K45" s="545"/>
      <c r="L45" s="545"/>
      <c r="M45" s="545"/>
      <c r="N45" s="545"/>
      <c r="O45" s="545"/>
      <c r="P45" s="545"/>
      <c r="Q45" s="545"/>
      <c r="R45" s="545"/>
      <c r="S45" s="502"/>
      <c r="T45" s="502"/>
      <c r="U45" s="502"/>
      <c r="V45" s="502"/>
      <c r="W45" s="502"/>
      <c r="X45" s="502"/>
      <c r="Y45" s="502"/>
      <c r="Z45" s="502"/>
      <c r="AA45" s="486"/>
      <c r="AB45" s="487"/>
      <c r="AC45" s="487"/>
      <c r="AD45" s="487"/>
      <c r="AE45" s="487"/>
      <c r="AF45" s="488"/>
      <c r="AG45" s="506"/>
      <c r="AH45" s="495"/>
      <c r="AI45" s="495"/>
      <c r="AJ45" s="495"/>
      <c r="AK45" s="495"/>
      <c r="AL45" s="496"/>
      <c r="AN45" s="526"/>
      <c r="AO45" s="499"/>
      <c r="AP45" s="499"/>
      <c r="AQ45" s="499"/>
      <c r="AR45" s="499"/>
      <c r="AS45" s="501"/>
      <c r="AT45" s="501"/>
      <c r="AU45" s="501"/>
      <c r="AV45" s="501"/>
      <c r="AW45" s="501"/>
      <c r="AX45" s="501"/>
      <c r="AY45" s="501"/>
      <c r="AZ45" s="501"/>
      <c r="BA45" s="501"/>
      <c r="BB45" s="501"/>
      <c r="BC45" s="501"/>
      <c r="BD45" s="501"/>
      <c r="BE45" s="501"/>
      <c r="BF45" s="504"/>
      <c r="BG45" s="504"/>
      <c r="BH45" s="504"/>
      <c r="BI45" s="504"/>
      <c r="BJ45" s="504"/>
      <c r="BK45" s="504"/>
      <c r="BL45" s="504"/>
      <c r="BM45" s="504"/>
      <c r="BN45" s="511"/>
      <c r="BO45" s="512"/>
      <c r="BP45" s="512"/>
      <c r="BQ45" s="512"/>
      <c r="BR45" s="512"/>
      <c r="BS45" s="513"/>
      <c r="BT45" s="520"/>
      <c r="BU45" s="521"/>
      <c r="BV45" s="521"/>
      <c r="BW45" s="521"/>
      <c r="BX45" s="521"/>
      <c r="BY45" s="522"/>
      <c r="CA45" s="96" t="s">
        <v>299</v>
      </c>
    </row>
    <row r="46" spans="1:79" ht="10.5" customHeight="1">
      <c r="A46" s="547"/>
      <c r="B46" s="548"/>
      <c r="C46" s="548"/>
      <c r="D46" s="548"/>
      <c r="E46" s="548"/>
      <c r="F46" s="545"/>
      <c r="G46" s="545"/>
      <c r="H46" s="545"/>
      <c r="I46" s="545"/>
      <c r="J46" s="545"/>
      <c r="K46" s="545"/>
      <c r="L46" s="545"/>
      <c r="M46" s="545"/>
      <c r="N46" s="545"/>
      <c r="O46" s="545"/>
      <c r="P46" s="545"/>
      <c r="Q46" s="545"/>
      <c r="R46" s="545"/>
      <c r="S46" s="502"/>
      <c r="T46" s="502"/>
      <c r="U46" s="502"/>
      <c r="V46" s="502"/>
      <c r="W46" s="502"/>
      <c r="X46" s="502"/>
      <c r="Y46" s="502"/>
      <c r="Z46" s="502"/>
      <c r="AA46" s="489"/>
      <c r="AB46" s="490"/>
      <c r="AC46" s="490"/>
      <c r="AD46" s="490"/>
      <c r="AE46" s="490"/>
      <c r="AF46" s="491"/>
      <c r="AG46" s="507"/>
      <c r="AH46" s="497"/>
      <c r="AI46" s="497"/>
      <c r="AJ46" s="497"/>
      <c r="AK46" s="497"/>
      <c r="AL46" s="498"/>
      <c r="AN46" s="526"/>
      <c r="AO46" s="499"/>
      <c r="AP46" s="499"/>
      <c r="AQ46" s="499"/>
      <c r="AR46" s="499"/>
      <c r="AS46" s="501"/>
      <c r="AT46" s="501"/>
      <c r="AU46" s="501"/>
      <c r="AV46" s="501"/>
      <c r="AW46" s="501"/>
      <c r="AX46" s="501"/>
      <c r="AY46" s="501"/>
      <c r="AZ46" s="501"/>
      <c r="BA46" s="501"/>
      <c r="BB46" s="501"/>
      <c r="BC46" s="501"/>
      <c r="BD46" s="501"/>
      <c r="BE46" s="501"/>
      <c r="BF46" s="504"/>
      <c r="BG46" s="504"/>
      <c r="BH46" s="504"/>
      <c r="BI46" s="504"/>
      <c r="BJ46" s="504"/>
      <c r="BK46" s="504"/>
      <c r="BL46" s="504"/>
      <c r="BM46" s="504"/>
      <c r="BN46" s="514"/>
      <c r="BO46" s="515"/>
      <c r="BP46" s="515"/>
      <c r="BQ46" s="515"/>
      <c r="BR46" s="515"/>
      <c r="BS46" s="516"/>
      <c r="BT46" s="523"/>
      <c r="BU46" s="524"/>
      <c r="BV46" s="524"/>
      <c r="BW46" s="524"/>
      <c r="BX46" s="524"/>
      <c r="BY46" s="525"/>
      <c r="CA46" s="96" t="s">
        <v>300</v>
      </c>
    </row>
    <row r="47" spans="1:79" ht="10.5" customHeight="1">
      <c r="A47" s="547">
        <v>10</v>
      </c>
      <c r="B47" s="548"/>
      <c r="C47" s="548"/>
      <c r="D47" s="548"/>
      <c r="E47" s="548"/>
      <c r="F47" s="545"/>
      <c r="G47" s="545"/>
      <c r="H47" s="545"/>
      <c r="I47" s="545"/>
      <c r="J47" s="545"/>
      <c r="K47" s="545"/>
      <c r="L47" s="545"/>
      <c r="M47" s="545"/>
      <c r="N47" s="545"/>
      <c r="O47" s="545"/>
      <c r="P47" s="545"/>
      <c r="Q47" s="545"/>
      <c r="R47" s="545"/>
      <c r="S47" s="502"/>
      <c r="T47" s="502"/>
      <c r="U47" s="502"/>
      <c r="V47" s="502"/>
      <c r="W47" s="502"/>
      <c r="X47" s="502"/>
      <c r="Y47" s="502"/>
      <c r="Z47" s="502"/>
      <c r="AA47" s="483"/>
      <c r="AB47" s="484"/>
      <c r="AC47" s="484"/>
      <c r="AD47" s="484"/>
      <c r="AE47" s="484"/>
      <c r="AF47" s="485"/>
      <c r="AG47" s="505"/>
      <c r="AH47" s="493"/>
      <c r="AI47" s="493"/>
      <c r="AJ47" s="493"/>
      <c r="AK47" s="493"/>
      <c r="AL47" s="494"/>
      <c r="AN47" s="526">
        <v>10</v>
      </c>
      <c r="AO47" s="499"/>
      <c r="AP47" s="499"/>
      <c r="AQ47" s="499"/>
      <c r="AR47" s="499"/>
      <c r="AS47" s="501"/>
      <c r="AT47" s="501"/>
      <c r="AU47" s="501"/>
      <c r="AV47" s="501"/>
      <c r="AW47" s="501"/>
      <c r="AX47" s="501"/>
      <c r="AY47" s="501"/>
      <c r="AZ47" s="501"/>
      <c r="BA47" s="501"/>
      <c r="BB47" s="501"/>
      <c r="BC47" s="501"/>
      <c r="BD47" s="501"/>
      <c r="BE47" s="501"/>
      <c r="BF47" s="504"/>
      <c r="BG47" s="504"/>
      <c r="BH47" s="504"/>
      <c r="BI47" s="504"/>
      <c r="BJ47" s="504"/>
      <c r="BK47" s="504"/>
      <c r="BL47" s="504"/>
      <c r="BM47" s="504"/>
      <c r="BN47" s="508"/>
      <c r="BO47" s="509"/>
      <c r="BP47" s="509"/>
      <c r="BQ47" s="509"/>
      <c r="BR47" s="509"/>
      <c r="BS47" s="510"/>
      <c r="BT47" s="517"/>
      <c r="BU47" s="518"/>
      <c r="BV47" s="518"/>
      <c r="BW47" s="518"/>
      <c r="BX47" s="518"/>
      <c r="BY47" s="519"/>
    </row>
    <row r="48" spans="1:79" ht="10.5" customHeight="1">
      <c r="A48" s="547"/>
      <c r="B48" s="548"/>
      <c r="C48" s="548"/>
      <c r="D48" s="548"/>
      <c r="E48" s="548"/>
      <c r="F48" s="545"/>
      <c r="G48" s="545"/>
      <c r="H48" s="545"/>
      <c r="I48" s="545"/>
      <c r="J48" s="545"/>
      <c r="K48" s="545"/>
      <c r="L48" s="545"/>
      <c r="M48" s="545"/>
      <c r="N48" s="545"/>
      <c r="O48" s="545"/>
      <c r="P48" s="545"/>
      <c r="Q48" s="545"/>
      <c r="R48" s="545"/>
      <c r="S48" s="502"/>
      <c r="T48" s="502"/>
      <c r="U48" s="502"/>
      <c r="V48" s="502"/>
      <c r="W48" s="502"/>
      <c r="X48" s="502"/>
      <c r="Y48" s="502"/>
      <c r="Z48" s="502"/>
      <c r="AA48" s="486"/>
      <c r="AB48" s="487"/>
      <c r="AC48" s="487"/>
      <c r="AD48" s="487"/>
      <c r="AE48" s="487"/>
      <c r="AF48" s="488"/>
      <c r="AG48" s="506"/>
      <c r="AH48" s="495"/>
      <c r="AI48" s="495"/>
      <c r="AJ48" s="495"/>
      <c r="AK48" s="495"/>
      <c r="AL48" s="496"/>
      <c r="AN48" s="526"/>
      <c r="AO48" s="499"/>
      <c r="AP48" s="499"/>
      <c r="AQ48" s="499"/>
      <c r="AR48" s="499"/>
      <c r="AS48" s="501"/>
      <c r="AT48" s="501"/>
      <c r="AU48" s="501"/>
      <c r="AV48" s="501"/>
      <c r="AW48" s="501"/>
      <c r="AX48" s="501"/>
      <c r="AY48" s="501"/>
      <c r="AZ48" s="501"/>
      <c r="BA48" s="501"/>
      <c r="BB48" s="501"/>
      <c r="BC48" s="501"/>
      <c r="BD48" s="501"/>
      <c r="BE48" s="501"/>
      <c r="BF48" s="504"/>
      <c r="BG48" s="504"/>
      <c r="BH48" s="504"/>
      <c r="BI48" s="504"/>
      <c r="BJ48" s="504"/>
      <c r="BK48" s="504"/>
      <c r="BL48" s="504"/>
      <c r="BM48" s="504"/>
      <c r="BN48" s="511"/>
      <c r="BO48" s="512"/>
      <c r="BP48" s="512"/>
      <c r="BQ48" s="512"/>
      <c r="BR48" s="512"/>
      <c r="BS48" s="513"/>
      <c r="BT48" s="520"/>
      <c r="BU48" s="521"/>
      <c r="BV48" s="521"/>
      <c r="BW48" s="521"/>
      <c r="BX48" s="521"/>
      <c r="BY48" s="522"/>
    </row>
    <row r="49" spans="1:77" ht="10.5" customHeight="1">
      <c r="A49" s="547"/>
      <c r="B49" s="548"/>
      <c r="C49" s="548"/>
      <c r="D49" s="548"/>
      <c r="E49" s="548"/>
      <c r="F49" s="545"/>
      <c r="G49" s="545"/>
      <c r="H49" s="545"/>
      <c r="I49" s="545"/>
      <c r="J49" s="545"/>
      <c r="K49" s="545"/>
      <c r="L49" s="545"/>
      <c r="M49" s="545"/>
      <c r="N49" s="545"/>
      <c r="O49" s="545"/>
      <c r="P49" s="545"/>
      <c r="Q49" s="545"/>
      <c r="R49" s="545"/>
      <c r="S49" s="502"/>
      <c r="T49" s="502"/>
      <c r="U49" s="502"/>
      <c r="V49" s="502"/>
      <c r="W49" s="502"/>
      <c r="X49" s="502"/>
      <c r="Y49" s="502"/>
      <c r="Z49" s="502"/>
      <c r="AA49" s="489"/>
      <c r="AB49" s="490"/>
      <c r="AC49" s="490"/>
      <c r="AD49" s="490"/>
      <c r="AE49" s="490"/>
      <c r="AF49" s="491"/>
      <c r="AG49" s="507"/>
      <c r="AH49" s="497"/>
      <c r="AI49" s="497"/>
      <c r="AJ49" s="497"/>
      <c r="AK49" s="497"/>
      <c r="AL49" s="498"/>
      <c r="AN49" s="526"/>
      <c r="AO49" s="499"/>
      <c r="AP49" s="499"/>
      <c r="AQ49" s="499"/>
      <c r="AR49" s="499"/>
      <c r="AS49" s="501"/>
      <c r="AT49" s="501"/>
      <c r="AU49" s="501"/>
      <c r="AV49" s="501"/>
      <c r="AW49" s="501"/>
      <c r="AX49" s="501"/>
      <c r="AY49" s="501"/>
      <c r="AZ49" s="501"/>
      <c r="BA49" s="501"/>
      <c r="BB49" s="501"/>
      <c r="BC49" s="501"/>
      <c r="BD49" s="501"/>
      <c r="BE49" s="501"/>
      <c r="BF49" s="504"/>
      <c r="BG49" s="504"/>
      <c r="BH49" s="504"/>
      <c r="BI49" s="504"/>
      <c r="BJ49" s="504"/>
      <c r="BK49" s="504"/>
      <c r="BL49" s="504"/>
      <c r="BM49" s="504"/>
      <c r="BN49" s="514"/>
      <c r="BO49" s="515"/>
      <c r="BP49" s="515"/>
      <c r="BQ49" s="515"/>
      <c r="BR49" s="515"/>
      <c r="BS49" s="516"/>
      <c r="BT49" s="523"/>
      <c r="BU49" s="524"/>
      <c r="BV49" s="524"/>
      <c r="BW49" s="524"/>
      <c r="BX49" s="524"/>
      <c r="BY49" s="525"/>
    </row>
    <row r="50" spans="1:77" ht="10.5" customHeight="1">
      <c r="A50" s="547">
        <v>11</v>
      </c>
      <c r="B50" s="548"/>
      <c r="C50" s="548"/>
      <c r="D50" s="548"/>
      <c r="E50" s="548"/>
      <c r="F50" s="545"/>
      <c r="G50" s="545"/>
      <c r="H50" s="545"/>
      <c r="I50" s="545"/>
      <c r="J50" s="545"/>
      <c r="K50" s="545"/>
      <c r="L50" s="545"/>
      <c r="M50" s="545"/>
      <c r="N50" s="545"/>
      <c r="O50" s="545"/>
      <c r="P50" s="545"/>
      <c r="Q50" s="545"/>
      <c r="R50" s="545"/>
      <c r="S50" s="502"/>
      <c r="T50" s="502"/>
      <c r="U50" s="502"/>
      <c r="V50" s="502"/>
      <c r="W50" s="502"/>
      <c r="X50" s="502"/>
      <c r="Y50" s="502"/>
      <c r="Z50" s="502"/>
      <c r="AA50" s="483"/>
      <c r="AB50" s="484"/>
      <c r="AC50" s="484"/>
      <c r="AD50" s="484"/>
      <c r="AE50" s="484"/>
      <c r="AF50" s="485"/>
      <c r="AG50" s="505"/>
      <c r="AH50" s="493"/>
      <c r="AI50" s="493"/>
      <c r="AJ50" s="493"/>
      <c r="AK50" s="493"/>
      <c r="AL50" s="494"/>
      <c r="AN50" s="526">
        <v>11</v>
      </c>
      <c r="AO50" s="499"/>
      <c r="AP50" s="499"/>
      <c r="AQ50" s="499"/>
      <c r="AR50" s="499"/>
      <c r="AS50" s="501"/>
      <c r="AT50" s="501"/>
      <c r="AU50" s="501"/>
      <c r="AV50" s="501"/>
      <c r="AW50" s="501"/>
      <c r="AX50" s="501"/>
      <c r="AY50" s="501"/>
      <c r="AZ50" s="501"/>
      <c r="BA50" s="501"/>
      <c r="BB50" s="501"/>
      <c r="BC50" s="501"/>
      <c r="BD50" s="501"/>
      <c r="BE50" s="501"/>
      <c r="BF50" s="504"/>
      <c r="BG50" s="504"/>
      <c r="BH50" s="504"/>
      <c r="BI50" s="504"/>
      <c r="BJ50" s="504"/>
      <c r="BK50" s="504"/>
      <c r="BL50" s="504"/>
      <c r="BM50" s="504"/>
      <c r="BN50" s="508"/>
      <c r="BO50" s="509"/>
      <c r="BP50" s="509"/>
      <c r="BQ50" s="509"/>
      <c r="BR50" s="509"/>
      <c r="BS50" s="510"/>
      <c r="BT50" s="517"/>
      <c r="BU50" s="518"/>
      <c r="BV50" s="518"/>
      <c r="BW50" s="518"/>
      <c r="BX50" s="518"/>
      <c r="BY50" s="519"/>
    </row>
    <row r="51" spans="1:77" ht="10.5" customHeight="1">
      <c r="A51" s="547"/>
      <c r="B51" s="548"/>
      <c r="C51" s="548"/>
      <c r="D51" s="548"/>
      <c r="E51" s="548"/>
      <c r="F51" s="545"/>
      <c r="G51" s="545"/>
      <c r="H51" s="545"/>
      <c r="I51" s="545"/>
      <c r="J51" s="545"/>
      <c r="K51" s="545"/>
      <c r="L51" s="545"/>
      <c r="M51" s="545"/>
      <c r="N51" s="545"/>
      <c r="O51" s="545"/>
      <c r="P51" s="545"/>
      <c r="Q51" s="545"/>
      <c r="R51" s="545"/>
      <c r="S51" s="502"/>
      <c r="T51" s="502"/>
      <c r="U51" s="502"/>
      <c r="V51" s="502"/>
      <c r="W51" s="502"/>
      <c r="X51" s="502"/>
      <c r="Y51" s="502"/>
      <c r="Z51" s="502"/>
      <c r="AA51" s="486"/>
      <c r="AB51" s="487"/>
      <c r="AC51" s="487"/>
      <c r="AD51" s="487"/>
      <c r="AE51" s="487"/>
      <c r="AF51" s="488"/>
      <c r="AG51" s="506"/>
      <c r="AH51" s="495"/>
      <c r="AI51" s="495"/>
      <c r="AJ51" s="495"/>
      <c r="AK51" s="495"/>
      <c r="AL51" s="496"/>
      <c r="AN51" s="526"/>
      <c r="AO51" s="499"/>
      <c r="AP51" s="499"/>
      <c r="AQ51" s="499"/>
      <c r="AR51" s="499"/>
      <c r="AS51" s="501"/>
      <c r="AT51" s="501"/>
      <c r="AU51" s="501"/>
      <c r="AV51" s="501"/>
      <c r="AW51" s="501"/>
      <c r="AX51" s="501"/>
      <c r="AY51" s="501"/>
      <c r="AZ51" s="501"/>
      <c r="BA51" s="501"/>
      <c r="BB51" s="501"/>
      <c r="BC51" s="501"/>
      <c r="BD51" s="501"/>
      <c r="BE51" s="501"/>
      <c r="BF51" s="504"/>
      <c r="BG51" s="504"/>
      <c r="BH51" s="504"/>
      <c r="BI51" s="504"/>
      <c r="BJ51" s="504"/>
      <c r="BK51" s="504"/>
      <c r="BL51" s="504"/>
      <c r="BM51" s="504"/>
      <c r="BN51" s="511"/>
      <c r="BO51" s="512"/>
      <c r="BP51" s="512"/>
      <c r="BQ51" s="512"/>
      <c r="BR51" s="512"/>
      <c r="BS51" s="513"/>
      <c r="BT51" s="520"/>
      <c r="BU51" s="521"/>
      <c r="BV51" s="521"/>
      <c r="BW51" s="521"/>
      <c r="BX51" s="521"/>
      <c r="BY51" s="522"/>
    </row>
    <row r="52" spans="1:77" ht="10.5" customHeight="1">
      <c r="A52" s="547"/>
      <c r="B52" s="548"/>
      <c r="C52" s="548"/>
      <c r="D52" s="548"/>
      <c r="E52" s="548"/>
      <c r="F52" s="545"/>
      <c r="G52" s="545"/>
      <c r="H52" s="545"/>
      <c r="I52" s="545"/>
      <c r="J52" s="545"/>
      <c r="K52" s="545"/>
      <c r="L52" s="545"/>
      <c r="M52" s="545"/>
      <c r="N52" s="545"/>
      <c r="O52" s="545"/>
      <c r="P52" s="545"/>
      <c r="Q52" s="545"/>
      <c r="R52" s="545"/>
      <c r="S52" s="502"/>
      <c r="T52" s="502"/>
      <c r="U52" s="502"/>
      <c r="V52" s="502"/>
      <c r="W52" s="502"/>
      <c r="X52" s="502"/>
      <c r="Y52" s="502"/>
      <c r="Z52" s="502"/>
      <c r="AA52" s="489"/>
      <c r="AB52" s="490"/>
      <c r="AC52" s="490"/>
      <c r="AD52" s="490"/>
      <c r="AE52" s="490"/>
      <c r="AF52" s="491"/>
      <c r="AG52" s="507"/>
      <c r="AH52" s="497"/>
      <c r="AI52" s="497"/>
      <c r="AJ52" s="497"/>
      <c r="AK52" s="497"/>
      <c r="AL52" s="498"/>
      <c r="AN52" s="526"/>
      <c r="AO52" s="499"/>
      <c r="AP52" s="499"/>
      <c r="AQ52" s="499"/>
      <c r="AR52" s="499"/>
      <c r="AS52" s="501"/>
      <c r="AT52" s="501"/>
      <c r="AU52" s="501"/>
      <c r="AV52" s="501"/>
      <c r="AW52" s="501"/>
      <c r="AX52" s="501"/>
      <c r="AY52" s="501"/>
      <c r="AZ52" s="501"/>
      <c r="BA52" s="501"/>
      <c r="BB52" s="501"/>
      <c r="BC52" s="501"/>
      <c r="BD52" s="501"/>
      <c r="BE52" s="501"/>
      <c r="BF52" s="504"/>
      <c r="BG52" s="504"/>
      <c r="BH52" s="504"/>
      <c r="BI52" s="504"/>
      <c r="BJ52" s="504"/>
      <c r="BK52" s="504"/>
      <c r="BL52" s="504"/>
      <c r="BM52" s="504"/>
      <c r="BN52" s="514"/>
      <c r="BO52" s="515"/>
      <c r="BP52" s="515"/>
      <c r="BQ52" s="515"/>
      <c r="BR52" s="515"/>
      <c r="BS52" s="516"/>
      <c r="BT52" s="523"/>
      <c r="BU52" s="524"/>
      <c r="BV52" s="524"/>
      <c r="BW52" s="524"/>
      <c r="BX52" s="524"/>
      <c r="BY52" s="525"/>
    </row>
    <row r="53" spans="1:77" ht="10.5" customHeight="1">
      <c r="A53" s="547">
        <v>12</v>
      </c>
      <c r="B53" s="548"/>
      <c r="C53" s="548"/>
      <c r="D53" s="548"/>
      <c r="E53" s="548"/>
      <c r="F53" s="545"/>
      <c r="G53" s="545"/>
      <c r="H53" s="545"/>
      <c r="I53" s="545"/>
      <c r="J53" s="545"/>
      <c r="K53" s="545"/>
      <c r="L53" s="545"/>
      <c r="M53" s="545"/>
      <c r="N53" s="545"/>
      <c r="O53" s="545"/>
      <c r="P53" s="545"/>
      <c r="Q53" s="545"/>
      <c r="R53" s="545"/>
      <c r="S53" s="502"/>
      <c r="T53" s="502"/>
      <c r="U53" s="502"/>
      <c r="V53" s="502"/>
      <c r="W53" s="502"/>
      <c r="X53" s="502"/>
      <c r="Y53" s="502"/>
      <c r="Z53" s="502"/>
      <c r="AA53" s="483"/>
      <c r="AB53" s="484"/>
      <c r="AC53" s="484"/>
      <c r="AD53" s="484"/>
      <c r="AE53" s="484"/>
      <c r="AF53" s="485"/>
      <c r="AG53" s="505"/>
      <c r="AH53" s="493"/>
      <c r="AI53" s="493"/>
      <c r="AJ53" s="493"/>
      <c r="AK53" s="493"/>
      <c r="AL53" s="494"/>
      <c r="AN53" s="526">
        <v>12</v>
      </c>
      <c r="AO53" s="499"/>
      <c r="AP53" s="499"/>
      <c r="AQ53" s="499"/>
      <c r="AR53" s="499"/>
      <c r="AS53" s="501"/>
      <c r="AT53" s="501"/>
      <c r="AU53" s="501"/>
      <c r="AV53" s="501"/>
      <c r="AW53" s="501"/>
      <c r="AX53" s="501"/>
      <c r="AY53" s="501"/>
      <c r="AZ53" s="501"/>
      <c r="BA53" s="501"/>
      <c r="BB53" s="501"/>
      <c r="BC53" s="501"/>
      <c r="BD53" s="501"/>
      <c r="BE53" s="501"/>
      <c r="BF53" s="504"/>
      <c r="BG53" s="504"/>
      <c r="BH53" s="504"/>
      <c r="BI53" s="504"/>
      <c r="BJ53" s="504"/>
      <c r="BK53" s="504"/>
      <c r="BL53" s="504"/>
      <c r="BM53" s="504"/>
      <c r="BN53" s="508"/>
      <c r="BO53" s="509"/>
      <c r="BP53" s="509"/>
      <c r="BQ53" s="509"/>
      <c r="BR53" s="509"/>
      <c r="BS53" s="510"/>
      <c r="BT53" s="517"/>
      <c r="BU53" s="518"/>
      <c r="BV53" s="518"/>
      <c r="BW53" s="518"/>
      <c r="BX53" s="518"/>
      <c r="BY53" s="519"/>
    </row>
    <row r="54" spans="1:77" ht="10.5" customHeight="1">
      <c r="A54" s="547"/>
      <c r="B54" s="548"/>
      <c r="C54" s="548"/>
      <c r="D54" s="548"/>
      <c r="E54" s="548"/>
      <c r="F54" s="545"/>
      <c r="G54" s="545"/>
      <c r="H54" s="545"/>
      <c r="I54" s="545"/>
      <c r="J54" s="545"/>
      <c r="K54" s="545"/>
      <c r="L54" s="545"/>
      <c r="M54" s="545"/>
      <c r="N54" s="545"/>
      <c r="O54" s="545"/>
      <c r="P54" s="545"/>
      <c r="Q54" s="545"/>
      <c r="R54" s="545"/>
      <c r="S54" s="502"/>
      <c r="T54" s="502"/>
      <c r="U54" s="502"/>
      <c r="V54" s="502"/>
      <c r="W54" s="502"/>
      <c r="X54" s="502"/>
      <c r="Y54" s="502"/>
      <c r="Z54" s="502"/>
      <c r="AA54" s="486"/>
      <c r="AB54" s="487"/>
      <c r="AC54" s="487"/>
      <c r="AD54" s="487"/>
      <c r="AE54" s="487"/>
      <c r="AF54" s="488"/>
      <c r="AG54" s="506"/>
      <c r="AH54" s="495"/>
      <c r="AI54" s="495"/>
      <c r="AJ54" s="495"/>
      <c r="AK54" s="495"/>
      <c r="AL54" s="496"/>
      <c r="AN54" s="526"/>
      <c r="AO54" s="499"/>
      <c r="AP54" s="499"/>
      <c r="AQ54" s="499"/>
      <c r="AR54" s="499"/>
      <c r="AS54" s="501"/>
      <c r="AT54" s="501"/>
      <c r="AU54" s="501"/>
      <c r="AV54" s="501"/>
      <c r="AW54" s="501"/>
      <c r="AX54" s="501"/>
      <c r="AY54" s="501"/>
      <c r="AZ54" s="501"/>
      <c r="BA54" s="501"/>
      <c r="BB54" s="501"/>
      <c r="BC54" s="501"/>
      <c r="BD54" s="501"/>
      <c r="BE54" s="501"/>
      <c r="BF54" s="504"/>
      <c r="BG54" s="504"/>
      <c r="BH54" s="504"/>
      <c r="BI54" s="504"/>
      <c r="BJ54" s="504"/>
      <c r="BK54" s="504"/>
      <c r="BL54" s="504"/>
      <c r="BM54" s="504"/>
      <c r="BN54" s="511"/>
      <c r="BO54" s="512"/>
      <c r="BP54" s="512"/>
      <c r="BQ54" s="512"/>
      <c r="BR54" s="512"/>
      <c r="BS54" s="513"/>
      <c r="BT54" s="520"/>
      <c r="BU54" s="521"/>
      <c r="BV54" s="521"/>
      <c r="BW54" s="521"/>
      <c r="BX54" s="521"/>
      <c r="BY54" s="522"/>
    </row>
    <row r="55" spans="1:77" ht="10.5" customHeight="1">
      <c r="A55" s="547"/>
      <c r="B55" s="548"/>
      <c r="C55" s="548"/>
      <c r="D55" s="548"/>
      <c r="E55" s="548"/>
      <c r="F55" s="545"/>
      <c r="G55" s="545"/>
      <c r="H55" s="545"/>
      <c r="I55" s="545"/>
      <c r="J55" s="545"/>
      <c r="K55" s="545"/>
      <c r="L55" s="545"/>
      <c r="M55" s="545"/>
      <c r="N55" s="545"/>
      <c r="O55" s="545"/>
      <c r="P55" s="545"/>
      <c r="Q55" s="545"/>
      <c r="R55" s="545"/>
      <c r="S55" s="502"/>
      <c r="T55" s="502"/>
      <c r="U55" s="502"/>
      <c r="V55" s="502"/>
      <c r="W55" s="502"/>
      <c r="X55" s="502"/>
      <c r="Y55" s="502"/>
      <c r="Z55" s="502"/>
      <c r="AA55" s="489"/>
      <c r="AB55" s="490"/>
      <c r="AC55" s="490"/>
      <c r="AD55" s="490"/>
      <c r="AE55" s="490"/>
      <c r="AF55" s="491"/>
      <c r="AG55" s="507"/>
      <c r="AH55" s="497"/>
      <c r="AI55" s="497"/>
      <c r="AJ55" s="497"/>
      <c r="AK55" s="497"/>
      <c r="AL55" s="498"/>
      <c r="AN55" s="526"/>
      <c r="AO55" s="499"/>
      <c r="AP55" s="499"/>
      <c r="AQ55" s="499"/>
      <c r="AR55" s="499"/>
      <c r="AS55" s="501"/>
      <c r="AT55" s="501"/>
      <c r="AU55" s="501"/>
      <c r="AV55" s="501"/>
      <c r="AW55" s="501"/>
      <c r="AX55" s="501"/>
      <c r="AY55" s="501"/>
      <c r="AZ55" s="501"/>
      <c r="BA55" s="501"/>
      <c r="BB55" s="501"/>
      <c r="BC55" s="501"/>
      <c r="BD55" s="501"/>
      <c r="BE55" s="501"/>
      <c r="BF55" s="504"/>
      <c r="BG55" s="504"/>
      <c r="BH55" s="504"/>
      <c r="BI55" s="504"/>
      <c r="BJ55" s="504"/>
      <c r="BK55" s="504"/>
      <c r="BL55" s="504"/>
      <c r="BM55" s="504"/>
      <c r="BN55" s="514"/>
      <c r="BO55" s="515"/>
      <c r="BP55" s="515"/>
      <c r="BQ55" s="515"/>
      <c r="BR55" s="515"/>
      <c r="BS55" s="516"/>
      <c r="BT55" s="523"/>
      <c r="BU55" s="524"/>
      <c r="BV55" s="524"/>
      <c r="BW55" s="524"/>
      <c r="BX55" s="524"/>
      <c r="BY55" s="525"/>
    </row>
    <row r="56" spans="1:77" ht="10.5" customHeight="1">
      <c r="A56" s="547">
        <v>13</v>
      </c>
      <c r="B56" s="548"/>
      <c r="C56" s="548"/>
      <c r="D56" s="548"/>
      <c r="E56" s="548"/>
      <c r="F56" s="545"/>
      <c r="G56" s="545"/>
      <c r="H56" s="545"/>
      <c r="I56" s="545"/>
      <c r="J56" s="545"/>
      <c r="K56" s="545"/>
      <c r="L56" s="545"/>
      <c r="M56" s="545"/>
      <c r="N56" s="545"/>
      <c r="O56" s="545"/>
      <c r="P56" s="545"/>
      <c r="Q56" s="545"/>
      <c r="R56" s="545"/>
      <c r="S56" s="502"/>
      <c r="T56" s="502"/>
      <c r="U56" s="502"/>
      <c r="V56" s="502"/>
      <c r="W56" s="502"/>
      <c r="X56" s="502"/>
      <c r="Y56" s="502"/>
      <c r="Z56" s="502"/>
      <c r="AA56" s="483"/>
      <c r="AB56" s="484"/>
      <c r="AC56" s="484"/>
      <c r="AD56" s="484"/>
      <c r="AE56" s="484"/>
      <c r="AF56" s="485"/>
      <c r="AG56" s="505"/>
      <c r="AH56" s="493"/>
      <c r="AI56" s="493"/>
      <c r="AJ56" s="493"/>
      <c r="AK56" s="493"/>
      <c r="AL56" s="494"/>
      <c r="AN56" s="526">
        <v>13</v>
      </c>
      <c r="AO56" s="499"/>
      <c r="AP56" s="499"/>
      <c r="AQ56" s="499"/>
      <c r="AR56" s="499"/>
      <c r="AS56" s="501"/>
      <c r="AT56" s="501"/>
      <c r="AU56" s="501"/>
      <c r="AV56" s="501"/>
      <c r="AW56" s="501"/>
      <c r="AX56" s="501"/>
      <c r="AY56" s="501"/>
      <c r="AZ56" s="501"/>
      <c r="BA56" s="501"/>
      <c r="BB56" s="501"/>
      <c r="BC56" s="501"/>
      <c r="BD56" s="501"/>
      <c r="BE56" s="501"/>
      <c r="BF56" s="504"/>
      <c r="BG56" s="504"/>
      <c r="BH56" s="504"/>
      <c r="BI56" s="504"/>
      <c r="BJ56" s="504"/>
      <c r="BK56" s="504"/>
      <c r="BL56" s="504"/>
      <c r="BM56" s="504"/>
      <c r="BN56" s="508"/>
      <c r="BO56" s="509"/>
      <c r="BP56" s="509"/>
      <c r="BQ56" s="509"/>
      <c r="BR56" s="509"/>
      <c r="BS56" s="510"/>
      <c r="BT56" s="517"/>
      <c r="BU56" s="518"/>
      <c r="BV56" s="518"/>
      <c r="BW56" s="518"/>
      <c r="BX56" s="518"/>
      <c r="BY56" s="519"/>
    </row>
    <row r="57" spans="1:77" ht="10.5" customHeight="1">
      <c r="A57" s="547"/>
      <c r="B57" s="548"/>
      <c r="C57" s="548"/>
      <c r="D57" s="548"/>
      <c r="E57" s="548"/>
      <c r="F57" s="545"/>
      <c r="G57" s="545"/>
      <c r="H57" s="545"/>
      <c r="I57" s="545"/>
      <c r="J57" s="545"/>
      <c r="K57" s="545"/>
      <c r="L57" s="545"/>
      <c r="M57" s="545"/>
      <c r="N57" s="545"/>
      <c r="O57" s="545"/>
      <c r="P57" s="545"/>
      <c r="Q57" s="545"/>
      <c r="R57" s="545"/>
      <c r="S57" s="502"/>
      <c r="T57" s="502"/>
      <c r="U57" s="502"/>
      <c r="V57" s="502"/>
      <c r="W57" s="502"/>
      <c r="X57" s="502"/>
      <c r="Y57" s="502"/>
      <c r="Z57" s="502"/>
      <c r="AA57" s="486"/>
      <c r="AB57" s="487"/>
      <c r="AC57" s="487"/>
      <c r="AD57" s="487"/>
      <c r="AE57" s="487"/>
      <c r="AF57" s="488"/>
      <c r="AG57" s="506"/>
      <c r="AH57" s="495"/>
      <c r="AI57" s="495"/>
      <c r="AJ57" s="495"/>
      <c r="AK57" s="495"/>
      <c r="AL57" s="496"/>
      <c r="AN57" s="526"/>
      <c r="AO57" s="499"/>
      <c r="AP57" s="499"/>
      <c r="AQ57" s="499"/>
      <c r="AR57" s="499"/>
      <c r="AS57" s="501"/>
      <c r="AT57" s="501"/>
      <c r="AU57" s="501"/>
      <c r="AV57" s="501"/>
      <c r="AW57" s="501"/>
      <c r="AX57" s="501"/>
      <c r="AY57" s="501"/>
      <c r="AZ57" s="501"/>
      <c r="BA57" s="501"/>
      <c r="BB57" s="501"/>
      <c r="BC57" s="501"/>
      <c r="BD57" s="501"/>
      <c r="BE57" s="501"/>
      <c r="BF57" s="504"/>
      <c r="BG57" s="504"/>
      <c r="BH57" s="504"/>
      <c r="BI57" s="504"/>
      <c r="BJ57" s="504"/>
      <c r="BK57" s="504"/>
      <c r="BL57" s="504"/>
      <c r="BM57" s="504"/>
      <c r="BN57" s="511"/>
      <c r="BO57" s="512"/>
      <c r="BP57" s="512"/>
      <c r="BQ57" s="512"/>
      <c r="BR57" s="512"/>
      <c r="BS57" s="513"/>
      <c r="BT57" s="520"/>
      <c r="BU57" s="521"/>
      <c r="BV57" s="521"/>
      <c r="BW57" s="521"/>
      <c r="BX57" s="521"/>
      <c r="BY57" s="522"/>
    </row>
    <row r="58" spans="1:77" ht="10.5" customHeight="1">
      <c r="A58" s="547"/>
      <c r="B58" s="548"/>
      <c r="C58" s="548"/>
      <c r="D58" s="548"/>
      <c r="E58" s="548"/>
      <c r="F58" s="545"/>
      <c r="G58" s="545"/>
      <c r="H58" s="545"/>
      <c r="I58" s="545"/>
      <c r="J58" s="545"/>
      <c r="K58" s="545"/>
      <c r="L58" s="545"/>
      <c r="M58" s="545"/>
      <c r="N58" s="545"/>
      <c r="O58" s="545"/>
      <c r="P58" s="545"/>
      <c r="Q58" s="545"/>
      <c r="R58" s="545"/>
      <c r="S58" s="502"/>
      <c r="T58" s="502"/>
      <c r="U58" s="502"/>
      <c r="V58" s="502"/>
      <c r="W58" s="502"/>
      <c r="X58" s="502"/>
      <c r="Y58" s="502"/>
      <c r="Z58" s="502"/>
      <c r="AA58" s="489"/>
      <c r="AB58" s="490"/>
      <c r="AC58" s="490"/>
      <c r="AD58" s="490"/>
      <c r="AE58" s="490"/>
      <c r="AF58" s="491"/>
      <c r="AG58" s="507"/>
      <c r="AH58" s="497"/>
      <c r="AI58" s="497"/>
      <c r="AJ58" s="497"/>
      <c r="AK58" s="497"/>
      <c r="AL58" s="498"/>
      <c r="AN58" s="526"/>
      <c r="AO58" s="499"/>
      <c r="AP58" s="499"/>
      <c r="AQ58" s="499"/>
      <c r="AR58" s="499"/>
      <c r="AS58" s="501"/>
      <c r="AT58" s="501"/>
      <c r="AU58" s="501"/>
      <c r="AV58" s="501"/>
      <c r="AW58" s="501"/>
      <c r="AX58" s="501"/>
      <c r="AY58" s="501"/>
      <c r="AZ58" s="501"/>
      <c r="BA58" s="501"/>
      <c r="BB58" s="501"/>
      <c r="BC58" s="501"/>
      <c r="BD58" s="501"/>
      <c r="BE58" s="501"/>
      <c r="BF58" s="504"/>
      <c r="BG58" s="504"/>
      <c r="BH58" s="504"/>
      <c r="BI58" s="504"/>
      <c r="BJ58" s="504"/>
      <c r="BK58" s="504"/>
      <c r="BL58" s="504"/>
      <c r="BM58" s="504"/>
      <c r="BN58" s="514"/>
      <c r="BO58" s="515"/>
      <c r="BP58" s="515"/>
      <c r="BQ58" s="515"/>
      <c r="BR58" s="515"/>
      <c r="BS58" s="516"/>
      <c r="BT58" s="523"/>
      <c r="BU58" s="524"/>
      <c r="BV58" s="524"/>
      <c r="BW58" s="524"/>
      <c r="BX58" s="524"/>
      <c r="BY58" s="525"/>
    </row>
    <row r="59" spans="1:77" ht="10.5" customHeight="1">
      <c r="A59" s="547">
        <v>14</v>
      </c>
      <c r="B59" s="548"/>
      <c r="C59" s="548"/>
      <c r="D59" s="548"/>
      <c r="E59" s="548"/>
      <c r="F59" s="545"/>
      <c r="G59" s="545"/>
      <c r="H59" s="545"/>
      <c r="I59" s="545"/>
      <c r="J59" s="545"/>
      <c r="K59" s="545"/>
      <c r="L59" s="545"/>
      <c r="M59" s="545"/>
      <c r="N59" s="545"/>
      <c r="O59" s="545"/>
      <c r="P59" s="545"/>
      <c r="Q59" s="545"/>
      <c r="R59" s="545"/>
      <c r="S59" s="502"/>
      <c r="T59" s="502"/>
      <c r="U59" s="502"/>
      <c r="V59" s="502"/>
      <c r="W59" s="502"/>
      <c r="X59" s="502"/>
      <c r="Y59" s="502"/>
      <c r="Z59" s="502"/>
      <c r="AA59" s="483"/>
      <c r="AB59" s="484"/>
      <c r="AC59" s="484"/>
      <c r="AD59" s="484"/>
      <c r="AE59" s="484"/>
      <c r="AF59" s="485"/>
      <c r="AG59" s="505"/>
      <c r="AH59" s="493"/>
      <c r="AI59" s="493"/>
      <c r="AJ59" s="493"/>
      <c r="AK59" s="493"/>
      <c r="AL59" s="494"/>
      <c r="AN59" s="526">
        <v>14</v>
      </c>
      <c r="AO59" s="499"/>
      <c r="AP59" s="499"/>
      <c r="AQ59" s="499"/>
      <c r="AR59" s="499"/>
      <c r="AS59" s="501"/>
      <c r="AT59" s="501"/>
      <c r="AU59" s="501"/>
      <c r="AV59" s="501"/>
      <c r="AW59" s="501"/>
      <c r="AX59" s="501"/>
      <c r="AY59" s="501"/>
      <c r="AZ59" s="501"/>
      <c r="BA59" s="501"/>
      <c r="BB59" s="501"/>
      <c r="BC59" s="501"/>
      <c r="BD59" s="501"/>
      <c r="BE59" s="501"/>
      <c r="BF59" s="504"/>
      <c r="BG59" s="504"/>
      <c r="BH59" s="504"/>
      <c r="BI59" s="504"/>
      <c r="BJ59" s="504"/>
      <c r="BK59" s="504"/>
      <c r="BL59" s="504"/>
      <c r="BM59" s="504"/>
      <c r="BN59" s="508"/>
      <c r="BO59" s="509"/>
      <c r="BP59" s="509"/>
      <c r="BQ59" s="509"/>
      <c r="BR59" s="509"/>
      <c r="BS59" s="510"/>
      <c r="BT59" s="517"/>
      <c r="BU59" s="518"/>
      <c r="BV59" s="518"/>
      <c r="BW59" s="518"/>
      <c r="BX59" s="518"/>
      <c r="BY59" s="519"/>
    </row>
    <row r="60" spans="1:77" ht="10.5" customHeight="1">
      <c r="A60" s="547"/>
      <c r="B60" s="548"/>
      <c r="C60" s="548"/>
      <c r="D60" s="548"/>
      <c r="E60" s="548"/>
      <c r="F60" s="545"/>
      <c r="G60" s="545"/>
      <c r="H60" s="545"/>
      <c r="I60" s="545"/>
      <c r="J60" s="545"/>
      <c r="K60" s="545"/>
      <c r="L60" s="545"/>
      <c r="M60" s="545"/>
      <c r="N60" s="545"/>
      <c r="O60" s="545"/>
      <c r="P60" s="545"/>
      <c r="Q60" s="545"/>
      <c r="R60" s="545"/>
      <c r="S60" s="502"/>
      <c r="T60" s="502"/>
      <c r="U60" s="502"/>
      <c r="V60" s="502"/>
      <c r="W60" s="502"/>
      <c r="X60" s="502"/>
      <c r="Y60" s="502"/>
      <c r="Z60" s="502"/>
      <c r="AA60" s="486"/>
      <c r="AB60" s="487"/>
      <c r="AC60" s="487"/>
      <c r="AD60" s="487"/>
      <c r="AE60" s="487"/>
      <c r="AF60" s="488"/>
      <c r="AG60" s="506"/>
      <c r="AH60" s="495"/>
      <c r="AI60" s="495"/>
      <c r="AJ60" s="495"/>
      <c r="AK60" s="495"/>
      <c r="AL60" s="496"/>
      <c r="AN60" s="526"/>
      <c r="AO60" s="499"/>
      <c r="AP60" s="499"/>
      <c r="AQ60" s="499"/>
      <c r="AR60" s="499"/>
      <c r="AS60" s="501"/>
      <c r="AT60" s="501"/>
      <c r="AU60" s="501"/>
      <c r="AV60" s="501"/>
      <c r="AW60" s="501"/>
      <c r="AX60" s="501"/>
      <c r="AY60" s="501"/>
      <c r="AZ60" s="501"/>
      <c r="BA60" s="501"/>
      <c r="BB60" s="501"/>
      <c r="BC60" s="501"/>
      <c r="BD60" s="501"/>
      <c r="BE60" s="501"/>
      <c r="BF60" s="504"/>
      <c r="BG60" s="504"/>
      <c r="BH60" s="504"/>
      <c r="BI60" s="504"/>
      <c r="BJ60" s="504"/>
      <c r="BK60" s="504"/>
      <c r="BL60" s="504"/>
      <c r="BM60" s="504"/>
      <c r="BN60" s="511"/>
      <c r="BO60" s="512"/>
      <c r="BP60" s="512"/>
      <c r="BQ60" s="512"/>
      <c r="BR60" s="512"/>
      <c r="BS60" s="513"/>
      <c r="BT60" s="520"/>
      <c r="BU60" s="521"/>
      <c r="BV60" s="521"/>
      <c r="BW60" s="521"/>
      <c r="BX60" s="521"/>
      <c r="BY60" s="522"/>
    </row>
    <row r="61" spans="1:77" ht="10.5" customHeight="1">
      <c r="A61" s="547"/>
      <c r="B61" s="548"/>
      <c r="C61" s="548"/>
      <c r="D61" s="548"/>
      <c r="E61" s="548"/>
      <c r="F61" s="545"/>
      <c r="G61" s="545"/>
      <c r="H61" s="545"/>
      <c r="I61" s="545"/>
      <c r="J61" s="545"/>
      <c r="K61" s="545"/>
      <c r="L61" s="545"/>
      <c r="M61" s="545"/>
      <c r="N61" s="545"/>
      <c r="O61" s="545"/>
      <c r="P61" s="545"/>
      <c r="Q61" s="545"/>
      <c r="R61" s="545"/>
      <c r="S61" s="502"/>
      <c r="T61" s="502"/>
      <c r="U61" s="502"/>
      <c r="V61" s="502"/>
      <c r="W61" s="502"/>
      <c r="X61" s="502"/>
      <c r="Y61" s="502"/>
      <c r="Z61" s="502"/>
      <c r="AA61" s="489"/>
      <c r="AB61" s="490"/>
      <c r="AC61" s="490"/>
      <c r="AD61" s="490"/>
      <c r="AE61" s="490"/>
      <c r="AF61" s="491"/>
      <c r="AG61" s="507"/>
      <c r="AH61" s="497"/>
      <c r="AI61" s="497"/>
      <c r="AJ61" s="497"/>
      <c r="AK61" s="497"/>
      <c r="AL61" s="498"/>
      <c r="AN61" s="526"/>
      <c r="AO61" s="499"/>
      <c r="AP61" s="499"/>
      <c r="AQ61" s="499"/>
      <c r="AR61" s="499"/>
      <c r="AS61" s="501"/>
      <c r="AT61" s="501"/>
      <c r="AU61" s="501"/>
      <c r="AV61" s="501"/>
      <c r="AW61" s="501"/>
      <c r="AX61" s="501"/>
      <c r="AY61" s="501"/>
      <c r="AZ61" s="501"/>
      <c r="BA61" s="501"/>
      <c r="BB61" s="501"/>
      <c r="BC61" s="501"/>
      <c r="BD61" s="501"/>
      <c r="BE61" s="501"/>
      <c r="BF61" s="504"/>
      <c r="BG61" s="504"/>
      <c r="BH61" s="504"/>
      <c r="BI61" s="504"/>
      <c r="BJ61" s="504"/>
      <c r="BK61" s="504"/>
      <c r="BL61" s="504"/>
      <c r="BM61" s="504"/>
      <c r="BN61" s="514"/>
      <c r="BO61" s="515"/>
      <c r="BP61" s="515"/>
      <c r="BQ61" s="515"/>
      <c r="BR61" s="515"/>
      <c r="BS61" s="516"/>
      <c r="BT61" s="523"/>
      <c r="BU61" s="524"/>
      <c r="BV61" s="524"/>
      <c r="BW61" s="524"/>
      <c r="BX61" s="524"/>
      <c r="BY61" s="525"/>
    </row>
    <row r="62" spans="1:77" ht="10.5" customHeight="1">
      <c r="A62" s="547">
        <v>15</v>
      </c>
      <c r="B62" s="548"/>
      <c r="C62" s="548"/>
      <c r="D62" s="548"/>
      <c r="E62" s="548"/>
      <c r="F62" s="545"/>
      <c r="G62" s="545"/>
      <c r="H62" s="545"/>
      <c r="I62" s="545"/>
      <c r="J62" s="545"/>
      <c r="K62" s="545"/>
      <c r="L62" s="545"/>
      <c r="M62" s="545"/>
      <c r="N62" s="545"/>
      <c r="O62" s="545"/>
      <c r="P62" s="545"/>
      <c r="Q62" s="545"/>
      <c r="R62" s="545"/>
      <c r="S62" s="502"/>
      <c r="T62" s="502"/>
      <c r="U62" s="502"/>
      <c r="V62" s="502"/>
      <c r="W62" s="502"/>
      <c r="X62" s="502"/>
      <c r="Y62" s="502"/>
      <c r="Z62" s="502"/>
      <c r="AA62" s="483"/>
      <c r="AB62" s="484"/>
      <c r="AC62" s="484"/>
      <c r="AD62" s="484"/>
      <c r="AE62" s="484"/>
      <c r="AF62" s="485"/>
      <c r="AG62" s="505"/>
      <c r="AH62" s="493"/>
      <c r="AI62" s="493"/>
      <c r="AJ62" s="493"/>
      <c r="AK62" s="493"/>
      <c r="AL62" s="494"/>
      <c r="AN62" s="526">
        <v>15</v>
      </c>
      <c r="AO62" s="499"/>
      <c r="AP62" s="499"/>
      <c r="AQ62" s="499"/>
      <c r="AR62" s="499"/>
      <c r="AS62" s="501"/>
      <c r="AT62" s="501"/>
      <c r="AU62" s="501"/>
      <c r="AV62" s="501"/>
      <c r="AW62" s="501"/>
      <c r="AX62" s="501"/>
      <c r="AY62" s="501"/>
      <c r="AZ62" s="501"/>
      <c r="BA62" s="501"/>
      <c r="BB62" s="501"/>
      <c r="BC62" s="501"/>
      <c r="BD62" s="501"/>
      <c r="BE62" s="501"/>
      <c r="BF62" s="504"/>
      <c r="BG62" s="504"/>
      <c r="BH62" s="504"/>
      <c r="BI62" s="504"/>
      <c r="BJ62" s="504"/>
      <c r="BK62" s="504"/>
      <c r="BL62" s="504"/>
      <c r="BM62" s="504"/>
      <c r="BN62" s="508"/>
      <c r="BO62" s="509"/>
      <c r="BP62" s="509"/>
      <c r="BQ62" s="509"/>
      <c r="BR62" s="509"/>
      <c r="BS62" s="510"/>
      <c r="BT62" s="517"/>
      <c r="BU62" s="518"/>
      <c r="BV62" s="518"/>
      <c r="BW62" s="518"/>
      <c r="BX62" s="518"/>
      <c r="BY62" s="519"/>
    </row>
    <row r="63" spans="1:77" ht="10.5" customHeight="1">
      <c r="A63" s="547"/>
      <c r="B63" s="548"/>
      <c r="C63" s="548"/>
      <c r="D63" s="548"/>
      <c r="E63" s="548"/>
      <c r="F63" s="545"/>
      <c r="G63" s="545"/>
      <c r="H63" s="545"/>
      <c r="I63" s="545"/>
      <c r="J63" s="545"/>
      <c r="K63" s="545"/>
      <c r="L63" s="545"/>
      <c r="M63" s="545"/>
      <c r="N63" s="545"/>
      <c r="O63" s="545"/>
      <c r="P63" s="545"/>
      <c r="Q63" s="545"/>
      <c r="R63" s="545"/>
      <c r="S63" s="502"/>
      <c r="T63" s="502"/>
      <c r="U63" s="502"/>
      <c r="V63" s="502"/>
      <c r="W63" s="502"/>
      <c r="X63" s="502"/>
      <c r="Y63" s="502"/>
      <c r="Z63" s="502"/>
      <c r="AA63" s="486"/>
      <c r="AB63" s="487"/>
      <c r="AC63" s="487"/>
      <c r="AD63" s="487"/>
      <c r="AE63" s="487"/>
      <c r="AF63" s="488"/>
      <c r="AG63" s="506"/>
      <c r="AH63" s="495"/>
      <c r="AI63" s="495"/>
      <c r="AJ63" s="495"/>
      <c r="AK63" s="495"/>
      <c r="AL63" s="496"/>
      <c r="AN63" s="526"/>
      <c r="AO63" s="499"/>
      <c r="AP63" s="499"/>
      <c r="AQ63" s="499"/>
      <c r="AR63" s="499"/>
      <c r="AS63" s="501"/>
      <c r="AT63" s="501"/>
      <c r="AU63" s="501"/>
      <c r="AV63" s="501"/>
      <c r="AW63" s="501"/>
      <c r="AX63" s="501"/>
      <c r="AY63" s="501"/>
      <c r="AZ63" s="501"/>
      <c r="BA63" s="501"/>
      <c r="BB63" s="501"/>
      <c r="BC63" s="501"/>
      <c r="BD63" s="501"/>
      <c r="BE63" s="501"/>
      <c r="BF63" s="504"/>
      <c r="BG63" s="504"/>
      <c r="BH63" s="504"/>
      <c r="BI63" s="504"/>
      <c r="BJ63" s="504"/>
      <c r="BK63" s="504"/>
      <c r="BL63" s="504"/>
      <c r="BM63" s="504"/>
      <c r="BN63" s="511"/>
      <c r="BO63" s="512"/>
      <c r="BP63" s="512"/>
      <c r="BQ63" s="512"/>
      <c r="BR63" s="512"/>
      <c r="BS63" s="513"/>
      <c r="BT63" s="520"/>
      <c r="BU63" s="521"/>
      <c r="BV63" s="521"/>
      <c r="BW63" s="521"/>
      <c r="BX63" s="521"/>
      <c r="BY63" s="522"/>
    </row>
    <row r="64" spans="1:77" ht="10.5" customHeight="1">
      <c r="A64" s="547"/>
      <c r="B64" s="548"/>
      <c r="C64" s="548"/>
      <c r="D64" s="548"/>
      <c r="E64" s="548"/>
      <c r="F64" s="545"/>
      <c r="G64" s="545"/>
      <c r="H64" s="545"/>
      <c r="I64" s="545"/>
      <c r="J64" s="545"/>
      <c r="K64" s="545"/>
      <c r="L64" s="545"/>
      <c r="M64" s="545"/>
      <c r="N64" s="545"/>
      <c r="O64" s="545"/>
      <c r="P64" s="545"/>
      <c r="Q64" s="545"/>
      <c r="R64" s="545"/>
      <c r="S64" s="502"/>
      <c r="T64" s="502"/>
      <c r="U64" s="502"/>
      <c r="V64" s="502"/>
      <c r="W64" s="502"/>
      <c r="X64" s="502"/>
      <c r="Y64" s="502"/>
      <c r="Z64" s="502"/>
      <c r="AA64" s="489"/>
      <c r="AB64" s="490"/>
      <c r="AC64" s="490"/>
      <c r="AD64" s="490"/>
      <c r="AE64" s="490"/>
      <c r="AF64" s="491"/>
      <c r="AG64" s="507"/>
      <c r="AH64" s="497"/>
      <c r="AI64" s="497"/>
      <c r="AJ64" s="497"/>
      <c r="AK64" s="497"/>
      <c r="AL64" s="498"/>
      <c r="AN64" s="526"/>
      <c r="AO64" s="499"/>
      <c r="AP64" s="499"/>
      <c r="AQ64" s="499"/>
      <c r="AR64" s="499"/>
      <c r="AS64" s="501"/>
      <c r="AT64" s="501"/>
      <c r="AU64" s="501"/>
      <c r="AV64" s="501"/>
      <c r="AW64" s="501"/>
      <c r="AX64" s="501"/>
      <c r="AY64" s="501"/>
      <c r="AZ64" s="501"/>
      <c r="BA64" s="501"/>
      <c r="BB64" s="501"/>
      <c r="BC64" s="501"/>
      <c r="BD64" s="501"/>
      <c r="BE64" s="501"/>
      <c r="BF64" s="504"/>
      <c r="BG64" s="504"/>
      <c r="BH64" s="504"/>
      <c r="BI64" s="504"/>
      <c r="BJ64" s="504"/>
      <c r="BK64" s="504"/>
      <c r="BL64" s="504"/>
      <c r="BM64" s="504"/>
      <c r="BN64" s="514"/>
      <c r="BO64" s="515"/>
      <c r="BP64" s="515"/>
      <c r="BQ64" s="515"/>
      <c r="BR64" s="515"/>
      <c r="BS64" s="516"/>
      <c r="BT64" s="523"/>
      <c r="BU64" s="524"/>
      <c r="BV64" s="524"/>
      <c r="BW64" s="524"/>
      <c r="BX64" s="524"/>
      <c r="BY64" s="525"/>
    </row>
    <row r="65" spans="1:40">
      <c r="A65" s="10"/>
      <c r="AN65" s="10"/>
    </row>
  </sheetData>
  <sheetProtection sheet="1" selectLockedCells="1"/>
  <mergeCells count="287">
    <mergeCell ref="A6:E6"/>
    <mergeCell ref="A8:C8"/>
    <mergeCell ref="A9:C9"/>
    <mergeCell ref="A10:C10"/>
    <mergeCell ref="A11:C11"/>
    <mergeCell ref="D9:J9"/>
    <mergeCell ref="D10:J10"/>
    <mergeCell ref="D11:J11"/>
    <mergeCell ref="F6:R6"/>
    <mergeCell ref="K9:Q9"/>
    <mergeCell ref="AG20:AL22"/>
    <mergeCell ref="A18:A19"/>
    <mergeCell ref="A26:A28"/>
    <mergeCell ref="A23:A25"/>
    <mergeCell ref="B23:E25"/>
    <mergeCell ref="A20:A22"/>
    <mergeCell ref="B20:E22"/>
    <mergeCell ref="AG26:AL28"/>
    <mergeCell ref="AA26:AF28"/>
    <mergeCell ref="AG18:AL19"/>
    <mergeCell ref="AA20:AF22"/>
    <mergeCell ref="AA23:AF25"/>
    <mergeCell ref="AG23:AL25"/>
    <mergeCell ref="P20:R22"/>
    <mergeCell ref="F23:O25"/>
    <mergeCell ref="F20:O22"/>
    <mergeCell ref="S18:Z19"/>
    <mergeCell ref="AF6:AL6"/>
    <mergeCell ref="S6:W6"/>
    <mergeCell ref="X6:AD6"/>
    <mergeCell ref="R9:X9"/>
    <mergeCell ref="Y9:AE9"/>
    <mergeCell ref="AF9:AL9"/>
    <mergeCell ref="D8:J8"/>
    <mergeCell ref="Y12:AL12"/>
    <mergeCell ref="P18:R19"/>
    <mergeCell ref="AA18:AF19"/>
    <mergeCell ref="AF8:AL8"/>
    <mergeCell ref="Y8:AE8"/>
    <mergeCell ref="R8:X8"/>
    <mergeCell ref="K8:Q8"/>
    <mergeCell ref="K10:Q10"/>
    <mergeCell ref="R10:X10"/>
    <mergeCell ref="Y10:AE10"/>
    <mergeCell ref="AF10:AL10"/>
    <mergeCell ref="K11:Q11"/>
    <mergeCell ref="R11:X11"/>
    <mergeCell ref="Y11:AE11"/>
    <mergeCell ref="AF11:AL11"/>
    <mergeCell ref="B18:E19"/>
    <mergeCell ref="F18:O19"/>
    <mergeCell ref="B41:E43"/>
    <mergeCell ref="B38:E40"/>
    <mergeCell ref="F38:O40"/>
    <mergeCell ref="P38:R40"/>
    <mergeCell ref="S38:Z40"/>
    <mergeCell ref="A32:A34"/>
    <mergeCell ref="A29:A31"/>
    <mergeCell ref="B32:E34"/>
    <mergeCell ref="F32:O34"/>
    <mergeCell ref="P32:R34"/>
    <mergeCell ref="S32:Z34"/>
    <mergeCell ref="P29:R31"/>
    <mergeCell ref="S29:Z31"/>
    <mergeCell ref="B29:E31"/>
    <mergeCell ref="F29:O31"/>
    <mergeCell ref="A50:A52"/>
    <mergeCell ref="A47:A49"/>
    <mergeCell ref="B47:E49"/>
    <mergeCell ref="F47:O49"/>
    <mergeCell ref="F44:O46"/>
    <mergeCell ref="P47:R49"/>
    <mergeCell ref="B44:E46"/>
    <mergeCell ref="P44:R46"/>
    <mergeCell ref="P50:R52"/>
    <mergeCell ref="A44:A46"/>
    <mergeCell ref="S50:Z52"/>
    <mergeCell ref="P59:R61"/>
    <mergeCell ref="S59:Z61"/>
    <mergeCell ref="F59:O61"/>
    <mergeCell ref="P53:R55"/>
    <mergeCell ref="S53:Z55"/>
    <mergeCell ref="AA59:AF61"/>
    <mergeCell ref="AA62:AF64"/>
    <mergeCell ref="AG59:AL61"/>
    <mergeCell ref="AG62:AL64"/>
    <mergeCell ref="AA56:AF58"/>
    <mergeCell ref="AG56:AL58"/>
    <mergeCell ref="AA50:AF52"/>
    <mergeCell ref="AA53:AF55"/>
    <mergeCell ref="A56:A58"/>
    <mergeCell ref="A62:A64"/>
    <mergeCell ref="A59:A61"/>
    <mergeCell ref="B62:E64"/>
    <mergeCell ref="F62:O64"/>
    <mergeCell ref="P62:R64"/>
    <mergeCell ref="S62:Z64"/>
    <mergeCell ref="B59:E61"/>
    <mergeCell ref="P23:R25"/>
    <mergeCell ref="S23:Z25"/>
    <mergeCell ref="A53:A55"/>
    <mergeCell ref="B56:E58"/>
    <mergeCell ref="F56:O58"/>
    <mergeCell ref="P56:R58"/>
    <mergeCell ref="S56:Z58"/>
    <mergeCell ref="B26:E28"/>
    <mergeCell ref="F26:O28"/>
    <mergeCell ref="P26:R28"/>
    <mergeCell ref="S26:Z28"/>
    <mergeCell ref="B53:E55"/>
    <mergeCell ref="F53:O55"/>
    <mergeCell ref="S47:Z49"/>
    <mergeCell ref="B50:E52"/>
    <mergeCell ref="F50:O52"/>
    <mergeCell ref="BD1:BJ2"/>
    <mergeCell ref="F41:O43"/>
    <mergeCell ref="P41:R43"/>
    <mergeCell ref="S41:Z43"/>
    <mergeCell ref="AN8:AP8"/>
    <mergeCell ref="AQ8:AW8"/>
    <mergeCell ref="AX8:BD8"/>
    <mergeCell ref="AN10:AP10"/>
    <mergeCell ref="AQ10:AW10"/>
    <mergeCell ref="AX10:BD10"/>
    <mergeCell ref="BE8:BK8"/>
    <mergeCell ref="AN20:AN22"/>
    <mergeCell ref="AO20:AR22"/>
    <mergeCell ref="AS20:BB22"/>
    <mergeCell ref="BC20:BE22"/>
    <mergeCell ref="BF20:BM22"/>
    <mergeCell ref="AS38:BB40"/>
    <mergeCell ref="BC38:BE40"/>
    <mergeCell ref="BF38:BM40"/>
    <mergeCell ref="AN35:AN37"/>
    <mergeCell ref="AO35:AR37"/>
    <mergeCell ref="AS35:BB37"/>
    <mergeCell ref="BC35:BE37"/>
    <mergeCell ref="BF35:BM37"/>
    <mergeCell ref="BL8:BR8"/>
    <mergeCell ref="BS8:BY8"/>
    <mergeCell ref="AN6:AR6"/>
    <mergeCell ref="AS6:BE6"/>
    <mergeCell ref="BF6:BJ6"/>
    <mergeCell ref="BK6:BQ6"/>
    <mergeCell ref="BS6:BY6"/>
    <mergeCell ref="BE10:BK10"/>
    <mergeCell ref="BL10:BR10"/>
    <mergeCell ref="BS10:BY10"/>
    <mergeCell ref="AN9:AP9"/>
    <mergeCell ref="AQ9:AW9"/>
    <mergeCell ref="AX9:BD9"/>
    <mergeCell ref="BE9:BK9"/>
    <mergeCell ref="BL9:BR9"/>
    <mergeCell ref="BS9:BY9"/>
    <mergeCell ref="BS11:BY11"/>
    <mergeCell ref="AS26:BB28"/>
    <mergeCell ref="BC26:BE28"/>
    <mergeCell ref="BF26:BM28"/>
    <mergeCell ref="AN23:AN25"/>
    <mergeCell ref="AO23:AR25"/>
    <mergeCell ref="AS23:BB25"/>
    <mergeCell ref="BC23:BE25"/>
    <mergeCell ref="BF23:BM25"/>
    <mergeCell ref="BL12:BY12"/>
    <mergeCell ref="AN18:AN19"/>
    <mergeCell ref="AO18:AR19"/>
    <mergeCell ref="AS18:BB19"/>
    <mergeCell ref="BC18:BE19"/>
    <mergeCell ref="BF18:BM19"/>
    <mergeCell ref="BN18:BS19"/>
    <mergeCell ref="BT18:BY19"/>
    <mergeCell ref="AX11:BD11"/>
    <mergeCell ref="BE11:BK11"/>
    <mergeCell ref="BL11:BR11"/>
    <mergeCell ref="BN23:BS25"/>
    <mergeCell ref="BT23:BY25"/>
    <mergeCell ref="BN26:BS28"/>
    <mergeCell ref="BT26:BY28"/>
    <mergeCell ref="BT20:BY22"/>
    <mergeCell ref="AN29:AN31"/>
    <mergeCell ref="AO29:AR31"/>
    <mergeCell ref="AS29:BB31"/>
    <mergeCell ref="BC29:BE31"/>
    <mergeCell ref="BF29:BM31"/>
    <mergeCell ref="BN29:BS31"/>
    <mergeCell ref="BT29:BY31"/>
    <mergeCell ref="AN26:AN28"/>
    <mergeCell ref="AO26:AR28"/>
    <mergeCell ref="BN20:BS22"/>
    <mergeCell ref="BN35:BS37"/>
    <mergeCell ref="BT35:BY37"/>
    <mergeCell ref="BN38:BS40"/>
    <mergeCell ref="BT38:BY40"/>
    <mergeCell ref="AN32:AN34"/>
    <mergeCell ref="AO32:AR34"/>
    <mergeCell ref="AS32:BB34"/>
    <mergeCell ref="BC32:BE34"/>
    <mergeCell ref="BF32:BM34"/>
    <mergeCell ref="AN38:AN40"/>
    <mergeCell ref="BN32:BS34"/>
    <mergeCell ref="BT32:BY34"/>
    <mergeCell ref="BC59:BE61"/>
    <mergeCell ref="BF59:BM61"/>
    <mergeCell ref="BN59:BS61"/>
    <mergeCell ref="BT59:BY61"/>
    <mergeCell ref="BT41:BY43"/>
    <mergeCell ref="BN44:BS46"/>
    <mergeCell ref="BT44:BY46"/>
    <mergeCell ref="AN50:AN52"/>
    <mergeCell ref="AO50:AR52"/>
    <mergeCell ref="AS50:BB52"/>
    <mergeCell ref="BC50:BE52"/>
    <mergeCell ref="BF50:BM52"/>
    <mergeCell ref="AN44:AN46"/>
    <mergeCell ref="AN47:AN49"/>
    <mergeCell ref="AN41:AN43"/>
    <mergeCell ref="AO41:AR43"/>
    <mergeCell ref="AS41:BB43"/>
    <mergeCell ref="BC41:BE43"/>
    <mergeCell ref="BF41:BM43"/>
    <mergeCell ref="BN41:BS43"/>
    <mergeCell ref="BN47:BS49"/>
    <mergeCell ref="BT47:BY49"/>
    <mergeCell ref="BN50:BS52"/>
    <mergeCell ref="BT50:BY52"/>
    <mergeCell ref="BN62:BS64"/>
    <mergeCell ref="BT62:BY64"/>
    <mergeCell ref="AN53:AN55"/>
    <mergeCell ref="AO53:AR55"/>
    <mergeCell ref="AS53:BB55"/>
    <mergeCell ref="BC53:BE55"/>
    <mergeCell ref="BF53:BM55"/>
    <mergeCell ref="BN53:BS55"/>
    <mergeCell ref="AN62:AN64"/>
    <mergeCell ref="AO62:AR64"/>
    <mergeCell ref="AS62:BB64"/>
    <mergeCell ref="BC62:BE64"/>
    <mergeCell ref="BF62:BM64"/>
    <mergeCell ref="AN56:AN58"/>
    <mergeCell ref="AO56:AR58"/>
    <mergeCell ref="AS56:BB58"/>
    <mergeCell ref="BC56:BE58"/>
    <mergeCell ref="BF56:BM58"/>
    <mergeCell ref="BT53:BY55"/>
    <mergeCell ref="BN56:BS58"/>
    <mergeCell ref="BT56:BY58"/>
    <mergeCell ref="AN59:AN61"/>
    <mergeCell ref="AO59:AR61"/>
    <mergeCell ref="AS59:BB61"/>
    <mergeCell ref="AO47:AR49"/>
    <mergeCell ref="AS47:BB49"/>
    <mergeCell ref="BC47:BE49"/>
    <mergeCell ref="BF47:BM49"/>
    <mergeCell ref="AG47:AL49"/>
    <mergeCell ref="AG50:AL52"/>
    <mergeCell ref="AG53:AL55"/>
    <mergeCell ref="AA47:AF49"/>
    <mergeCell ref="AG41:AL43"/>
    <mergeCell ref="AG44:AL46"/>
    <mergeCell ref="AO44:AR46"/>
    <mergeCell ref="AS44:BB46"/>
    <mergeCell ref="BC44:BE46"/>
    <mergeCell ref="BF44:BM46"/>
    <mergeCell ref="AA29:AF31"/>
    <mergeCell ref="AA32:AF34"/>
    <mergeCell ref="AA35:AF37"/>
    <mergeCell ref="AA38:AF40"/>
    <mergeCell ref="AA41:AF43"/>
    <mergeCell ref="AA44:AF46"/>
    <mergeCell ref="A2:E2"/>
    <mergeCell ref="AN2:AR2"/>
    <mergeCell ref="AG29:AL31"/>
    <mergeCell ref="AG32:AL34"/>
    <mergeCell ref="AG35:AL37"/>
    <mergeCell ref="AG38:AL40"/>
    <mergeCell ref="AO38:AR40"/>
    <mergeCell ref="AN11:AP11"/>
    <mergeCell ref="AQ11:AW11"/>
    <mergeCell ref="S20:Z22"/>
    <mergeCell ref="S44:Z46"/>
    <mergeCell ref="A38:A40"/>
    <mergeCell ref="A35:A37"/>
    <mergeCell ref="B35:E37"/>
    <mergeCell ref="F35:O37"/>
    <mergeCell ref="P35:R37"/>
    <mergeCell ref="S35:Z37"/>
    <mergeCell ref="A41:A43"/>
  </mergeCells>
  <phoneticPr fontId="1"/>
  <dataValidations count="2">
    <dataValidation type="list" allowBlank="1" showInputMessage="1" showErrorMessage="1" sqref="BN20:BS64 AA20:AF64" xr:uid="{61135750-4D13-4787-8A1F-9A8AEA7B2397}">
      <formula1>"1泊,2泊,3泊,4泊,5泊,日帰り"</formula1>
    </dataValidation>
    <dataValidation type="list" allowBlank="1" showInputMessage="1" showErrorMessage="1" sqref="P20:R64" xr:uid="{C4B2294B-F694-4BFD-9AEB-422410CE8261}">
      <formula1>"男,女"</formula1>
    </dataValidation>
  </dataValidations>
  <pageMargins left="0.7086614173228347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DADCF-8F5F-4945-8FBF-CC435AC58DCB}">
  <sheetPr codeName="Sheet4">
    <tabColor theme="9" tint="0.59999389629810485"/>
    <pageSetUpPr fitToPage="1"/>
  </sheetPr>
  <dimension ref="A1:BY41"/>
  <sheetViews>
    <sheetView showGridLines="0" view="pageBreakPreview" topLeftCell="A31" zoomScale="118" zoomScaleNormal="100" zoomScaleSheetLayoutView="118" workbookViewId="0">
      <selection activeCell="Y16" sqref="Y16"/>
    </sheetView>
  </sheetViews>
  <sheetFormatPr defaultRowHeight="13.5"/>
  <cols>
    <col min="1" max="38" width="2.25" customWidth="1"/>
    <col min="39" max="39" width="1.625" customWidth="1"/>
    <col min="40" max="77" width="2.25" customWidth="1"/>
  </cols>
  <sheetData>
    <row r="1" spans="1:77" s="102" customFormat="1">
      <c r="A1" s="102" t="s">
        <v>358</v>
      </c>
      <c r="AL1" s="336" t="s">
        <v>357</v>
      </c>
      <c r="AN1" s="102" t="s">
        <v>358</v>
      </c>
      <c r="BD1" s="482" t="s">
        <v>160</v>
      </c>
      <c r="BE1" s="482"/>
      <c r="BF1" s="482"/>
      <c r="BG1" s="482"/>
      <c r="BH1" s="482"/>
      <c r="BI1" s="482"/>
      <c r="BJ1" s="482"/>
      <c r="BK1" s="482"/>
      <c r="BY1" s="336" t="s">
        <v>357</v>
      </c>
    </row>
    <row r="2" spans="1:77" ht="18.75" customHeight="1">
      <c r="A2" s="6" t="s">
        <v>732</v>
      </c>
      <c r="AN2" s="6" t="s">
        <v>732</v>
      </c>
      <c r="BD2" s="482"/>
      <c r="BE2" s="482"/>
      <c r="BF2" s="482"/>
      <c r="BG2" s="482"/>
      <c r="BH2" s="482"/>
      <c r="BI2" s="482"/>
      <c r="BJ2" s="482"/>
      <c r="BK2" s="482"/>
    </row>
    <row r="3" spans="1:77" ht="9" customHeight="1">
      <c r="A3" s="13" t="s">
        <v>48</v>
      </c>
      <c r="AN3" s="13" t="s">
        <v>48</v>
      </c>
    </row>
    <row r="4" spans="1:77" ht="21">
      <c r="A4" s="578" t="s">
        <v>117</v>
      </c>
      <c r="B4" s="578"/>
      <c r="C4" s="578"/>
      <c r="D4" s="578"/>
      <c r="E4" s="578"/>
      <c r="F4" s="578"/>
      <c r="G4" s="578"/>
      <c r="H4" s="578"/>
      <c r="I4" s="578"/>
      <c r="J4" s="578"/>
      <c r="K4" s="578"/>
      <c r="L4" s="578"/>
      <c r="M4" s="578"/>
      <c r="N4" s="578"/>
      <c r="O4" s="578"/>
      <c r="P4" s="578"/>
      <c r="Q4" s="578"/>
      <c r="R4" s="578"/>
      <c r="S4" s="578"/>
      <c r="T4" s="578"/>
      <c r="U4" s="578"/>
      <c r="AN4" s="578" t="s">
        <v>117</v>
      </c>
      <c r="AO4" s="578"/>
      <c r="AP4" s="578"/>
      <c r="AQ4" s="578"/>
      <c r="AR4" s="578"/>
      <c r="AS4" s="578"/>
      <c r="AT4" s="578"/>
      <c r="AU4" s="578"/>
      <c r="AV4" s="578"/>
      <c r="AW4" s="578"/>
      <c r="AX4" s="578"/>
      <c r="AY4" s="578"/>
      <c r="AZ4" s="578"/>
      <c r="BA4" s="578"/>
      <c r="BB4" s="578"/>
      <c r="BC4" s="578"/>
      <c r="BD4" s="578"/>
      <c r="BE4" s="578"/>
      <c r="BF4" s="578"/>
      <c r="BG4" s="578"/>
      <c r="BH4" s="578"/>
    </row>
    <row r="5" spans="1:77" ht="28.5" customHeight="1">
      <c r="A5" s="537" t="s">
        <v>102</v>
      </c>
      <c r="B5" s="538"/>
      <c r="C5" s="538"/>
      <c r="D5" s="538"/>
      <c r="E5" s="538"/>
      <c r="F5" s="579" t="str">
        <f>IF(【様式1】申請書!AD13=0," ",【様式1】申請書!AD13)</f>
        <v xml:space="preserve"> </v>
      </c>
      <c r="G5" s="580"/>
      <c r="H5" s="580"/>
      <c r="I5" s="580"/>
      <c r="J5" s="580"/>
      <c r="K5" s="580"/>
      <c r="L5" s="580"/>
      <c r="M5" s="580"/>
      <c r="N5" s="580"/>
      <c r="O5" s="580"/>
      <c r="P5" s="580"/>
      <c r="Q5" s="580"/>
      <c r="R5" s="580"/>
      <c r="S5" s="537" t="s">
        <v>103</v>
      </c>
      <c r="T5" s="538"/>
      <c r="U5" s="538"/>
      <c r="V5" s="538"/>
      <c r="W5" s="541"/>
      <c r="X5" s="577" t="str">
        <f>IF(【様式1】申請書!AA24=0," ",【様式1】申請書!AA24)</f>
        <v xml:space="preserve"> </v>
      </c>
      <c r="Y5" s="569"/>
      <c r="Z5" s="569"/>
      <c r="AA5" s="569"/>
      <c r="AB5" s="569"/>
      <c r="AC5" s="569"/>
      <c r="AD5" s="569"/>
      <c r="AE5" s="12" t="s">
        <v>52</v>
      </c>
      <c r="AF5" s="569" t="str">
        <f>IF(【様式1】申請書!AA25=0," ",【様式1】申請書!AA25)</f>
        <v xml:space="preserve"> </v>
      </c>
      <c r="AG5" s="569"/>
      <c r="AH5" s="569"/>
      <c r="AI5" s="569"/>
      <c r="AJ5" s="569"/>
      <c r="AK5" s="569"/>
      <c r="AL5" s="570"/>
      <c r="AN5" s="537" t="s">
        <v>102</v>
      </c>
      <c r="AO5" s="538"/>
      <c r="AP5" s="538"/>
      <c r="AQ5" s="538"/>
      <c r="AR5" s="538"/>
      <c r="AS5" s="539" t="s">
        <v>378</v>
      </c>
      <c r="AT5" s="540"/>
      <c r="AU5" s="540"/>
      <c r="AV5" s="540"/>
      <c r="AW5" s="540"/>
      <c r="AX5" s="540"/>
      <c r="AY5" s="540"/>
      <c r="AZ5" s="540"/>
      <c r="BA5" s="540"/>
      <c r="BB5" s="540"/>
      <c r="BC5" s="540"/>
      <c r="BD5" s="540"/>
      <c r="BE5" s="540"/>
      <c r="BF5" s="537" t="s">
        <v>103</v>
      </c>
      <c r="BG5" s="538"/>
      <c r="BH5" s="538"/>
      <c r="BI5" s="538"/>
      <c r="BJ5" s="541"/>
      <c r="BK5" s="577">
        <v>46303</v>
      </c>
      <c r="BL5" s="569"/>
      <c r="BM5" s="569"/>
      <c r="BN5" s="569"/>
      <c r="BO5" s="569"/>
      <c r="BP5" s="569"/>
      <c r="BQ5" s="569"/>
      <c r="BR5" s="12" t="s">
        <v>52</v>
      </c>
      <c r="BS5" s="569">
        <v>46305</v>
      </c>
      <c r="BT5" s="569"/>
      <c r="BU5" s="569"/>
      <c r="BV5" s="569"/>
      <c r="BW5" s="569"/>
      <c r="BX5" s="569"/>
      <c r="BY5" s="570"/>
    </row>
    <row r="6" spans="1:77" ht="9" customHeight="1">
      <c r="A6" s="7"/>
      <c r="AN6" s="7"/>
    </row>
    <row r="7" spans="1:77">
      <c r="A7" s="571" t="s">
        <v>118</v>
      </c>
      <c r="B7" s="571"/>
      <c r="C7" s="571"/>
      <c r="D7" s="571"/>
      <c r="E7" s="571"/>
      <c r="F7" s="571"/>
      <c r="G7" s="571"/>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N7" s="571" t="s">
        <v>118</v>
      </c>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c r="BT7" s="571"/>
      <c r="BU7" s="571"/>
      <c r="BV7" s="571"/>
      <c r="BW7" s="571"/>
      <c r="BX7" s="571"/>
      <c r="BY7" s="571"/>
    </row>
    <row r="8" spans="1:77">
      <c r="A8" s="572" t="s">
        <v>178</v>
      </c>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2"/>
      <c r="AL8" s="572"/>
      <c r="AN8" s="572" t="s">
        <v>178</v>
      </c>
      <c r="AO8" s="572"/>
      <c r="AP8" s="572"/>
      <c r="AQ8" s="572"/>
      <c r="AR8" s="572"/>
      <c r="AS8" s="572"/>
      <c r="AT8" s="572"/>
      <c r="AU8" s="572"/>
      <c r="AV8" s="572"/>
      <c r="AW8" s="572"/>
      <c r="AX8" s="572"/>
      <c r="AY8" s="572"/>
      <c r="AZ8" s="572"/>
      <c r="BA8" s="572"/>
      <c r="BB8" s="572"/>
      <c r="BC8" s="572"/>
      <c r="BD8" s="572"/>
      <c r="BE8" s="572"/>
      <c r="BF8" s="572"/>
      <c r="BG8" s="572"/>
      <c r="BH8" s="572"/>
      <c r="BI8" s="572"/>
      <c r="BJ8" s="572"/>
      <c r="BK8" s="572"/>
      <c r="BL8" s="572"/>
      <c r="BM8" s="572"/>
      <c r="BN8" s="572"/>
      <c r="BO8" s="572"/>
      <c r="BP8" s="572"/>
      <c r="BQ8" s="572"/>
      <c r="BR8" s="572"/>
      <c r="BS8" s="572"/>
      <c r="BT8" s="572"/>
      <c r="BU8" s="572"/>
      <c r="BV8" s="572"/>
      <c r="BW8" s="572"/>
      <c r="BX8" s="572"/>
      <c r="BY8" s="572"/>
    </row>
    <row r="9" spans="1:77" ht="8.25" customHeight="1">
      <c r="A9" s="14"/>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N9" s="14"/>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row>
    <row r="10" spans="1:77">
      <c r="A10" s="572" t="s">
        <v>119</v>
      </c>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N10" s="572" t="s">
        <v>119</v>
      </c>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row>
    <row r="11" spans="1:77">
      <c r="A11" s="572" t="s">
        <v>120</v>
      </c>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N11" s="572" t="s">
        <v>120</v>
      </c>
      <c r="AO11" s="572"/>
      <c r="AP11" s="572"/>
      <c r="AQ11" s="572"/>
      <c r="AR11" s="572"/>
      <c r="AS11" s="572"/>
      <c r="AT11" s="572"/>
      <c r="AU11" s="572"/>
      <c r="AV11" s="572"/>
      <c r="AW11" s="572"/>
      <c r="AX11" s="572"/>
      <c r="AY11" s="572"/>
      <c r="AZ11" s="572"/>
      <c r="BA11" s="572"/>
      <c r="BB11" s="572"/>
      <c r="BC11" s="572"/>
      <c r="BD11" s="572"/>
      <c r="BE11" s="572"/>
      <c r="BF11" s="572"/>
      <c r="BG11" s="572"/>
      <c r="BH11" s="572"/>
      <c r="BI11" s="572"/>
      <c r="BJ11" s="572"/>
      <c r="BK11" s="572"/>
      <c r="BL11" s="572"/>
      <c r="BM11" s="572"/>
      <c r="BN11" s="572"/>
      <c r="BO11" s="572"/>
      <c r="BP11" s="572"/>
      <c r="BQ11" s="572"/>
      <c r="BR11" s="572"/>
      <c r="BS11" s="572"/>
      <c r="BT11" s="572"/>
      <c r="BU11" s="572"/>
      <c r="BV11" s="572"/>
      <c r="BW11" s="572"/>
      <c r="BX11" s="572"/>
      <c r="BY11" s="572"/>
    </row>
    <row r="12" spans="1:77">
      <c r="A12" s="572" t="s">
        <v>121</v>
      </c>
      <c r="B12" s="572"/>
      <c r="C12" s="572"/>
      <c r="D12" s="572"/>
      <c r="E12" s="572"/>
      <c r="F12" s="572"/>
      <c r="G12" s="572"/>
      <c r="H12" s="572"/>
      <c r="I12" s="572"/>
      <c r="J12" s="572"/>
      <c r="K12" s="572"/>
      <c r="L12" s="572"/>
      <c r="M12" s="572"/>
      <c r="N12" s="572"/>
      <c r="O12" s="572"/>
      <c r="P12" s="572"/>
      <c r="Q12" s="572"/>
      <c r="R12" s="572"/>
      <c r="S12" s="572"/>
      <c r="T12" s="572"/>
      <c r="U12" s="572"/>
      <c r="V12" s="572"/>
      <c r="W12" s="572"/>
      <c r="X12" s="572"/>
      <c r="Y12" s="572"/>
      <c r="Z12" s="572"/>
      <c r="AA12" s="572"/>
      <c r="AB12" s="572"/>
      <c r="AC12" s="572"/>
      <c r="AD12" s="572"/>
      <c r="AE12" s="572"/>
      <c r="AF12" s="572"/>
      <c r="AG12" s="572"/>
      <c r="AH12" s="572"/>
      <c r="AI12" s="572"/>
      <c r="AJ12" s="572"/>
      <c r="AK12" s="572"/>
      <c r="AL12" s="572"/>
      <c r="AN12" s="572" t="s">
        <v>121</v>
      </c>
      <c r="AO12" s="572"/>
      <c r="AP12" s="572"/>
      <c r="AQ12" s="572"/>
      <c r="AR12" s="572"/>
      <c r="AS12" s="572"/>
      <c r="AT12" s="572"/>
      <c r="AU12" s="572"/>
      <c r="AV12" s="572"/>
      <c r="AW12" s="572"/>
      <c r="AX12" s="572"/>
      <c r="AY12" s="572"/>
      <c r="AZ12" s="572"/>
      <c r="BA12" s="572"/>
      <c r="BB12" s="572"/>
      <c r="BC12" s="572"/>
      <c r="BD12" s="572"/>
      <c r="BE12" s="572"/>
      <c r="BF12" s="572"/>
      <c r="BG12" s="572"/>
      <c r="BH12" s="572"/>
      <c r="BI12" s="572"/>
      <c r="BJ12" s="572"/>
      <c r="BK12" s="572"/>
      <c r="BL12" s="572"/>
      <c r="BM12" s="572"/>
      <c r="BN12" s="572"/>
      <c r="BO12" s="572"/>
      <c r="BP12" s="572"/>
      <c r="BQ12" s="572"/>
      <c r="BR12" s="572"/>
      <c r="BS12" s="572"/>
      <c r="BT12" s="572"/>
      <c r="BU12" s="572"/>
      <c r="BV12" s="572"/>
      <c r="BW12" s="572"/>
      <c r="BX12" s="572"/>
      <c r="BY12" s="572"/>
    </row>
    <row r="13" spans="1:77">
      <c r="A13" s="572" t="s">
        <v>172</v>
      </c>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572"/>
      <c r="AN13" s="572" t="s">
        <v>172</v>
      </c>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572"/>
      <c r="BO13" s="572"/>
      <c r="BP13" s="572"/>
      <c r="BQ13" s="572"/>
      <c r="BR13" s="572"/>
      <c r="BS13" s="572"/>
      <c r="BT13" s="572"/>
      <c r="BU13" s="572"/>
      <c r="BV13" s="572"/>
      <c r="BW13" s="572"/>
      <c r="BX13" s="572"/>
      <c r="BY13" s="572"/>
    </row>
    <row r="14" spans="1:77">
      <c r="A14" s="572" t="s">
        <v>179</v>
      </c>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2"/>
      <c r="AL14" s="572"/>
      <c r="AN14" s="572" t="s">
        <v>179</v>
      </c>
      <c r="AO14" s="572"/>
      <c r="AP14" s="572"/>
      <c r="AQ14" s="572"/>
      <c r="AR14" s="572"/>
      <c r="AS14" s="572"/>
      <c r="AT14" s="572"/>
      <c r="AU14" s="572"/>
      <c r="AV14" s="572"/>
      <c r="AW14" s="572"/>
      <c r="AX14" s="572"/>
      <c r="AY14" s="572"/>
      <c r="AZ14" s="572"/>
      <c r="BA14" s="572"/>
      <c r="BB14" s="572"/>
      <c r="BC14" s="572"/>
      <c r="BD14" s="572"/>
      <c r="BE14" s="572"/>
      <c r="BF14" s="572"/>
      <c r="BG14" s="572"/>
      <c r="BH14" s="572"/>
      <c r="BI14" s="572"/>
      <c r="BJ14" s="572"/>
      <c r="BK14" s="572"/>
      <c r="BL14" s="572"/>
      <c r="BM14" s="572"/>
      <c r="BN14" s="572"/>
      <c r="BO14" s="572"/>
      <c r="BP14" s="572"/>
      <c r="BQ14" s="572"/>
      <c r="BR14" s="572"/>
      <c r="BS14" s="572"/>
      <c r="BT14" s="572"/>
      <c r="BU14" s="572"/>
      <c r="BV14" s="572"/>
      <c r="BW14" s="572"/>
      <c r="BX14" s="572"/>
      <c r="BY14" s="572"/>
    </row>
    <row r="15" spans="1:77">
      <c r="A15" s="572" t="s">
        <v>122</v>
      </c>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2"/>
      <c r="AJ15" s="572"/>
      <c r="AK15" s="572"/>
      <c r="AL15" s="572"/>
      <c r="AN15" s="572" t="s">
        <v>122</v>
      </c>
      <c r="AO15" s="572"/>
      <c r="AP15" s="572"/>
      <c r="AQ15" s="572"/>
      <c r="AR15" s="572"/>
      <c r="AS15" s="572"/>
      <c r="AT15" s="572"/>
      <c r="AU15" s="572"/>
      <c r="AV15" s="572"/>
      <c r="AW15" s="572"/>
      <c r="AX15" s="572"/>
      <c r="AY15" s="572"/>
      <c r="AZ15" s="572"/>
      <c r="BA15" s="572"/>
      <c r="BB15" s="572"/>
      <c r="BC15" s="572"/>
      <c r="BD15" s="572"/>
      <c r="BE15" s="572"/>
      <c r="BF15" s="572"/>
      <c r="BG15" s="572"/>
      <c r="BH15" s="572"/>
      <c r="BI15" s="572"/>
      <c r="BJ15" s="572"/>
      <c r="BK15" s="572"/>
      <c r="BL15" s="572"/>
      <c r="BM15" s="572"/>
      <c r="BN15" s="572"/>
      <c r="BO15" s="572"/>
      <c r="BP15" s="572"/>
      <c r="BQ15" s="572"/>
      <c r="BR15" s="572"/>
      <c r="BS15" s="572"/>
      <c r="BT15" s="572"/>
      <c r="BU15" s="572"/>
      <c r="BV15" s="572"/>
      <c r="BW15" s="572"/>
      <c r="BX15" s="572"/>
      <c r="BY15" s="572"/>
    </row>
    <row r="16" spans="1:77" s="102" customFormat="1" ht="14.25" customHeight="1">
      <c r="A16" s="109"/>
      <c r="X16" s="102" t="s">
        <v>201</v>
      </c>
      <c r="Y16" s="337"/>
      <c r="Z16" s="102" t="s">
        <v>202</v>
      </c>
      <c r="AA16" s="102" t="s">
        <v>203</v>
      </c>
      <c r="AC16" s="102" t="s">
        <v>204</v>
      </c>
      <c r="AD16" s="573">
        <f>Q38+AJ38</f>
        <v>0</v>
      </c>
      <c r="AE16" s="573"/>
      <c r="AF16" s="102" t="s">
        <v>200</v>
      </c>
      <c r="AG16" s="573">
        <f>Q39+AJ39</f>
        <v>0</v>
      </c>
      <c r="AH16" s="573"/>
      <c r="AI16" s="576" t="s">
        <v>205</v>
      </c>
      <c r="AJ16" s="576"/>
      <c r="AK16" s="573">
        <f>AD16+AG16</f>
        <v>0</v>
      </c>
      <c r="AL16" s="573"/>
      <c r="AN16" s="109"/>
      <c r="BK16" s="102" t="s">
        <v>201</v>
      </c>
      <c r="BL16" s="108">
        <v>1</v>
      </c>
      <c r="BM16" s="102" t="s">
        <v>202</v>
      </c>
      <c r="BN16" s="102" t="s">
        <v>203</v>
      </c>
      <c r="BP16" s="102" t="s">
        <v>204</v>
      </c>
      <c r="BQ16" s="573">
        <f>BD38+BW38</f>
        <v>13</v>
      </c>
      <c r="BR16" s="573"/>
      <c r="BS16" s="102" t="s">
        <v>200</v>
      </c>
      <c r="BT16" s="573">
        <f>BD39+BW39</f>
        <v>13</v>
      </c>
      <c r="BU16" s="573"/>
      <c r="BV16" s="576" t="s">
        <v>205</v>
      </c>
      <c r="BW16" s="576"/>
      <c r="BX16" s="573">
        <f>BQ16+BT16</f>
        <v>26</v>
      </c>
      <c r="BY16" s="573"/>
    </row>
    <row r="17" spans="1:77" ht="25.5" customHeight="1">
      <c r="A17" s="535" t="s">
        <v>109</v>
      </c>
      <c r="B17" s="535"/>
      <c r="C17" s="500" t="s">
        <v>123</v>
      </c>
      <c r="D17" s="500"/>
      <c r="E17" s="500"/>
      <c r="F17" s="500"/>
      <c r="G17" s="500"/>
      <c r="H17" s="500"/>
      <c r="I17" s="500"/>
      <c r="J17" s="500"/>
      <c r="K17" s="500"/>
      <c r="L17" s="500"/>
      <c r="M17" s="500"/>
      <c r="N17" s="500" t="s">
        <v>124</v>
      </c>
      <c r="O17" s="500"/>
      <c r="P17" s="500"/>
      <c r="Q17" s="500" t="s">
        <v>125</v>
      </c>
      <c r="R17" s="500"/>
      <c r="S17" s="574"/>
      <c r="T17" s="575" t="s">
        <v>109</v>
      </c>
      <c r="U17" s="500"/>
      <c r="V17" s="500" t="s">
        <v>123</v>
      </c>
      <c r="W17" s="500"/>
      <c r="X17" s="500"/>
      <c r="Y17" s="500"/>
      <c r="Z17" s="500"/>
      <c r="AA17" s="500"/>
      <c r="AB17" s="500"/>
      <c r="AC17" s="500"/>
      <c r="AD17" s="500"/>
      <c r="AE17" s="500"/>
      <c r="AF17" s="500"/>
      <c r="AG17" s="500" t="s">
        <v>124</v>
      </c>
      <c r="AH17" s="500"/>
      <c r="AI17" s="500"/>
      <c r="AJ17" s="500" t="s">
        <v>125</v>
      </c>
      <c r="AK17" s="500"/>
      <c r="AL17" s="500"/>
      <c r="AN17" s="535" t="s">
        <v>109</v>
      </c>
      <c r="AO17" s="535"/>
      <c r="AP17" s="500" t="s">
        <v>123</v>
      </c>
      <c r="AQ17" s="500"/>
      <c r="AR17" s="500"/>
      <c r="AS17" s="500"/>
      <c r="AT17" s="500"/>
      <c r="AU17" s="500"/>
      <c r="AV17" s="500"/>
      <c r="AW17" s="500"/>
      <c r="AX17" s="500"/>
      <c r="AY17" s="500"/>
      <c r="AZ17" s="500"/>
      <c r="BA17" s="500" t="s">
        <v>124</v>
      </c>
      <c r="BB17" s="500"/>
      <c r="BC17" s="500"/>
      <c r="BD17" s="500" t="s">
        <v>125</v>
      </c>
      <c r="BE17" s="500"/>
      <c r="BF17" s="574"/>
      <c r="BG17" s="575" t="s">
        <v>109</v>
      </c>
      <c r="BH17" s="500"/>
      <c r="BI17" s="500" t="s">
        <v>123</v>
      </c>
      <c r="BJ17" s="500"/>
      <c r="BK17" s="500"/>
      <c r="BL17" s="500"/>
      <c r="BM17" s="500"/>
      <c r="BN17" s="500"/>
      <c r="BO17" s="500"/>
      <c r="BP17" s="500"/>
      <c r="BQ17" s="500"/>
      <c r="BR17" s="500"/>
      <c r="BS17" s="500"/>
      <c r="BT17" s="500" t="s">
        <v>124</v>
      </c>
      <c r="BU17" s="500"/>
      <c r="BV17" s="500"/>
      <c r="BW17" s="500" t="s">
        <v>125</v>
      </c>
      <c r="BX17" s="500"/>
      <c r="BY17" s="500"/>
    </row>
    <row r="18" spans="1:77" ht="25.5" customHeight="1">
      <c r="A18" s="565">
        <v>1</v>
      </c>
      <c r="B18" s="565"/>
      <c r="C18" s="566"/>
      <c r="D18" s="566"/>
      <c r="E18" s="566"/>
      <c r="F18" s="566"/>
      <c r="G18" s="566"/>
      <c r="H18" s="566"/>
      <c r="I18" s="566"/>
      <c r="J18" s="566"/>
      <c r="K18" s="566"/>
      <c r="L18" s="566"/>
      <c r="M18" s="566"/>
      <c r="N18" s="566"/>
      <c r="O18" s="566"/>
      <c r="P18" s="566"/>
      <c r="Q18" s="566"/>
      <c r="R18" s="566"/>
      <c r="S18" s="567"/>
      <c r="T18" s="568">
        <v>21</v>
      </c>
      <c r="U18" s="565"/>
      <c r="V18" s="566"/>
      <c r="W18" s="566"/>
      <c r="X18" s="566"/>
      <c r="Y18" s="566"/>
      <c r="Z18" s="566"/>
      <c r="AA18" s="566"/>
      <c r="AB18" s="566"/>
      <c r="AC18" s="566"/>
      <c r="AD18" s="566"/>
      <c r="AE18" s="566"/>
      <c r="AF18" s="566"/>
      <c r="AG18" s="566"/>
      <c r="AH18" s="566"/>
      <c r="AI18" s="566"/>
      <c r="AJ18" s="566"/>
      <c r="AK18" s="566"/>
      <c r="AL18" s="566"/>
      <c r="AN18" s="565">
        <v>1</v>
      </c>
      <c r="AO18" s="565"/>
      <c r="AP18" s="566" t="s">
        <v>193</v>
      </c>
      <c r="AQ18" s="566"/>
      <c r="AR18" s="566"/>
      <c r="AS18" s="566"/>
      <c r="AT18" s="566"/>
      <c r="AU18" s="566"/>
      <c r="AV18" s="566"/>
      <c r="AW18" s="566"/>
      <c r="AX18" s="566"/>
      <c r="AY18" s="566"/>
      <c r="AZ18" s="566"/>
      <c r="BA18" s="566">
        <v>5</v>
      </c>
      <c r="BB18" s="566"/>
      <c r="BC18" s="566"/>
      <c r="BD18" s="566" t="s">
        <v>204</v>
      </c>
      <c r="BE18" s="566"/>
      <c r="BF18" s="567"/>
      <c r="BG18" s="568">
        <v>21</v>
      </c>
      <c r="BH18" s="565"/>
      <c r="BI18" s="566" t="s">
        <v>193</v>
      </c>
      <c r="BJ18" s="566"/>
      <c r="BK18" s="566"/>
      <c r="BL18" s="566"/>
      <c r="BM18" s="566"/>
      <c r="BN18" s="566"/>
      <c r="BO18" s="566"/>
      <c r="BP18" s="566"/>
      <c r="BQ18" s="566"/>
      <c r="BR18" s="566"/>
      <c r="BS18" s="566"/>
      <c r="BT18" s="566">
        <v>5</v>
      </c>
      <c r="BU18" s="566"/>
      <c r="BV18" s="566"/>
      <c r="BW18" s="566" t="s">
        <v>200</v>
      </c>
      <c r="BX18" s="566"/>
      <c r="BY18" s="566"/>
    </row>
    <row r="19" spans="1:77" ht="25.5" customHeight="1">
      <c r="A19" s="565">
        <v>2</v>
      </c>
      <c r="B19" s="565"/>
      <c r="C19" s="566"/>
      <c r="D19" s="566"/>
      <c r="E19" s="566"/>
      <c r="F19" s="566"/>
      <c r="G19" s="566"/>
      <c r="H19" s="566"/>
      <c r="I19" s="566"/>
      <c r="J19" s="566"/>
      <c r="K19" s="566"/>
      <c r="L19" s="566"/>
      <c r="M19" s="566"/>
      <c r="N19" s="566"/>
      <c r="O19" s="566"/>
      <c r="P19" s="566"/>
      <c r="Q19" s="566"/>
      <c r="R19" s="566"/>
      <c r="S19" s="567"/>
      <c r="T19" s="568">
        <v>22</v>
      </c>
      <c r="U19" s="565"/>
      <c r="V19" s="566"/>
      <c r="W19" s="566"/>
      <c r="X19" s="566"/>
      <c r="Y19" s="566"/>
      <c r="Z19" s="566"/>
      <c r="AA19" s="566"/>
      <c r="AB19" s="566"/>
      <c r="AC19" s="566"/>
      <c r="AD19" s="566"/>
      <c r="AE19" s="566"/>
      <c r="AF19" s="566"/>
      <c r="AG19" s="566"/>
      <c r="AH19" s="566"/>
      <c r="AI19" s="566"/>
      <c r="AJ19" s="566"/>
      <c r="AK19" s="566"/>
      <c r="AL19" s="566"/>
      <c r="AN19" s="565">
        <v>2</v>
      </c>
      <c r="AO19" s="565"/>
      <c r="AP19" s="566" t="s">
        <v>193</v>
      </c>
      <c r="AQ19" s="566"/>
      <c r="AR19" s="566"/>
      <c r="AS19" s="566"/>
      <c r="AT19" s="566"/>
      <c r="AU19" s="566"/>
      <c r="AV19" s="566"/>
      <c r="AW19" s="566"/>
      <c r="AX19" s="566"/>
      <c r="AY19" s="566"/>
      <c r="AZ19" s="566"/>
      <c r="BA19" s="566">
        <v>5</v>
      </c>
      <c r="BB19" s="566"/>
      <c r="BC19" s="566"/>
      <c r="BD19" s="566" t="s">
        <v>204</v>
      </c>
      <c r="BE19" s="566"/>
      <c r="BF19" s="567"/>
      <c r="BG19" s="568">
        <v>22</v>
      </c>
      <c r="BH19" s="565"/>
      <c r="BI19" s="566" t="s">
        <v>193</v>
      </c>
      <c r="BJ19" s="566"/>
      <c r="BK19" s="566"/>
      <c r="BL19" s="566"/>
      <c r="BM19" s="566"/>
      <c r="BN19" s="566"/>
      <c r="BO19" s="566"/>
      <c r="BP19" s="566"/>
      <c r="BQ19" s="566"/>
      <c r="BR19" s="566"/>
      <c r="BS19" s="566"/>
      <c r="BT19" s="566">
        <v>5</v>
      </c>
      <c r="BU19" s="566"/>
      <c r="BV19" s="566"/>
      <c r="BW19" s="566" t="s">
        <v>204</v>
      </c>
      <c r="BX19" s="566"/>
      <c r="BY19" s="566"/>
    </row>
    <row r="20" spans="1:77" ht="25.5" customHeight="1">
      <c r="A20" s="565">
        <v>3</v>
      </c>
      <c r="B20" s="565"/>
      <c r="C20" s="566"/>
      <c r="D20" s="566"/>
      <c r="E20" s="566"/>
      <c r="F20" s="566"/>
      <c r="G20" s="566"/>
      <c r="H20" s="566"/>
      <c r="I20" s="566"/>
      <c r="J20" s="566"/>
      <c r="K20" s="566"/>
      <c r="L20" s="566"/>
      <c r="M20" s="566"/>
      <c r="N20" s="566"/>
      <c r="O20" s="566"/>
      <c r="P20" s="566"/>
      <c r="Q20" s="566"/>
      <c r="R20" s="566"/>
      <c r="S20" s="567"/>
      <c r="T20" s="568">
        <v>23</v>
      </c>
      <c r="U20" s="565"/>
      <c r="V20" s="566"/>
      <c r="W20" s="566"/>
      <c r="X20" s="566"/>
      <c r="Y20" s="566"/>
      <c r="Z20" s="566"/>
      <c r="AA20" s="566"/>
      <c r="AB20" s="566"/>
      <c r="AC20" s="566"/>
      <c r="AD20" s="566"/>
      <c r="AE20" s="566"/>
      <c r="AF20" s="566"/>
      <c r="AG20" s="566"/>
      <c r="AH20" s="566"/>
      <c r="AI20" s="566"/>
      <c r="AJ20" s="566"/>
      <c r="AK20" s="566"/>
      <c r="AL20" s="566"/>
      <c r="AN20" s="565">
        <v>3</v>
      </c>
      <c r="AO20" s="565"/>
      <c r="AP20" s="566" t="s">
        <v>193</v>
      </c>
      <c r="AQ20" s="566"/>
      <c r="AR20" s="566"/>
      <c r="AS20" s="566"/>
      <c r="AT20" s="566"/>
      <c r="AU20" s="566"/>
      <c r="AV20" s="566"/>
      <c r="AW20" s="566"/>
      <c r="AX20" s="566"/>
      <c r="AY20" s="566"/>
      <c r="AZ20" s="566"/>
      <c r="BA20" s="566">
        <v>5</v>
      </c>
      <c r="BB20" s="566"/>
      <c r="BC20" s="566"/>
      <c r="BD20" s="566" t="s">
        <v>200</v>
      </c>
      <c r="BE20" s="566"/>
      <c r="BF20" s="567"/>
      <c r="BG20" s="568">
        <v>23</v>
      </c>
      <c r="BH20" s="565"/>
      <c r="BI20" s="566" t="s">
        <v>193</v>
      </c>
      <c r="BJ20" s="566"/>
      <c r="BK20" s="566"/>
      <c r="BL20" s="566"/>
      <c r="BM20" s="566"/>
      <c r="BN20" s="566"/>
      <c r="BO20" s="566"/>
      <c r="BP20" s="566"/>
      <c r="BQ20" s="566"/>
      <c r="BR20" s="566"/>
      <c r="BS20" s="566"/>
      <c r="BT20" s="566">
        <v>5</v>
      </c>
      <c r="BU20" s="566"/>
      <c r="BV20" s="566"/>
      <c r="BW20" s="566" t="s">
        <v>204</v>
      </c>
      <c r="BX20" s="566"/>
      <c r="BY20" s="566"/>
    </row>
    <row r="21" spans="1:77" ht="25.5" customHeight="1">
      <c r="A21" s="565">
        <v>4</v>
      </c>
      <c r="B21" s="565"/>
      <c r="C21" s="566"/>
      <c r="D21" s="566"/>
      <c r="E21" s="566"/>
      <c r="F21" s="566"/>
      <c r="G21" s="566"/>
      <c r="H21" s="566"/>
      <c r="I21" s="566"/>
      <c r="J21" s="566"/>
      <c r="K21" s="566"/>
      <c r="L21" s="566"/>
      <c r="M21" s="566"/>
      <c r="N21" s="566"/>
      <c r="O21" s="566"/>
      <c r="P21" s="566"/>
      <c r="Q21" s="566"/>
      <c r="R21" s="566"/>
      <c r="S21" s="567"/>
      <c r="T21" s="568">
        <v>24</v>
      </c>
      <c r="U21" s="565"/>
      <c r="V21" s="566"/>
      <c r="W21" s="566"/>
      <c r="X21" s="566"/>
      <c r="Y21" s="566"/>
      <c r="Z21" s="566"/>
      <c r="AA21" s="566"/>
      <c r="AB21" s="566"/>
      <c r="AC21" s="566"/>
      <c r="AD21" s="566"/>
      <c r="AE21" s="566"/>
      <c r="AF21" s="566"/>
      <c r="AG21" s="566"/>
      <c r="AH21" s="566"/>
      <c r="AI21" s="566"/>
      <c r="AJ21" s="566"/>
      <c r="AK21" s="566"/>
      <c r="AL21" s="566"/>
      <c r="AN21" s="565">
        <v>4</v>
      </c>
      <c r="AO21" s="565"/>
      <c r="AP21" s="566" t="s">
        <v>193</v>
      </c>
      <c r="AQ21" s="566"/>
      <c r="AR21" s="566"/>
      <c r="AS21" s="566"/>
      <c r="AT21" s="566"/>
      <c r="AU21" s="566"/>
      <c r="AV21" s="566"/>
      <c r="AW21" s="566"/>
      <c r="AX21" s="566"/>
      <c r="AY21" s="566"/>
      <c r="AZ21" s="566"/>
      <c r="BA21" s="566">
        <v>5</v>
      </c>
      <c r="BB21" s="566"/>
      <c r="BC21" s="566"/>
      <c r="BD21" s="566" t="s">
        <v>204</v>
      </c>
      <c r="BE21" s="566"/>
      <c r="BF21" s="567"/>
      <c r="BG21" s="568">
        <v>24</v>
      </c>
      <c r="BH21" s="565"/>
      <c r="BI21" s="566" t="s">
        <v>193</v>
      </c>
      <c r="BJ21" s="566"/>
      <c r="BK21" s="566"/>
      <c r="BL21" s="566"/>
      <c r="BM21" s="566"/>
      <c r="BN21" s="566"/>
      <c r="BO21" s="566"/>
      <c r="BP21" s="566"/>
      <c r="BQ21" s="566"/>
      <c r="BR21" s="566"/>
      <c r="BS21" s="566"/>
      <c r="BT21" s="566">
        <v>5</v>
      </c>
      <c r="BU21" s="566"/>
      <c r="BV21" s="566"/>
      <c r="BW21" s="566" t="s">
        <v>200</v>
      </c>
      <c r="BX21" s="566"/>
      <c r="BY21" s="566"/>
    </row>
    <row r="22" spans="1:77" ht="25.5" customHeight="1">
      <c r="A22" s="565">
        <v>5</v>
      </c>
      <c r="B22" s="565"/>
      <c r="C22" s="566"/>
      <c r="D22" s="566"/>
      <c r="E22" s="566"/>
      <c r="F22" s="566"/>
      <c r="G22" s="566"/>
      <c r="H22" s="566"/>
      <c r="I22" s="566"/>
      <c r="J22" s="566"/>
      <c r="K22" s="566"/>
      <c r="L22" s="566"/>
      <c r="M22" s="566"/>
      <c r="N22" s="566"/>
      <c r="O22" s="566"/>
      <c r="P22" s="566"/>
      <c r="Q22" s="566"/>
      <c r="R22" s="566"/>
      <c r="S22" s="567"/>
      <c r="T22" s="568">
        <v>25</v>
      </c>
      <c r="U22" s="565"/>
      <c r="V22" s="566"/>
      <c r="W22" s="566"/>
      <c r="X22" s="566"/>
      <c r="Y22" s="566"/>
      <c r="Z22" s="566"/>
      <c r="AA22" s="566"/>
      <c r="AB22" s="566"/>
      <c r="AC22" s="566"/>
      <c r="AD22" s="566"/>
      <c r="AE22" s="566"/>
      <c r="AF22" s="566"/>
      <c r="AG22" s="566"/>
      <c r="AH22" s="566"/>
      <c r="AI22" s="566"/>
      <c r="AJ22" s="566"/>
      <c r="AK22" s="566"/>
      <c r="AL22" s="566"/>
      <c r="AN22" s="565">
        <v>5</v>
      </c>
      <c r="AO22" s="565"/>
      <c r="AP22" s="566" t="s">
        <v>193</v>
      </c>
      <c r="AQ22" s="566"/>
      <c r="AR22" s="566"/>
      <c r="AS22" s="566"/>
      <c r="AT22" s="566"/>
      <c r="AU22" s="566"/>
      <c r="AV22" s="566"/>
      <c r="AW22" s="566"/>
      <c r="AX22" s="566"/>
      <c r="AY22" s="566"/>
      <c r="AZ22" s="566"/>
      <c r="BA22" s="566">
        <v>5</v>
      </c>
      <c r="BB22" s="566"/>
      <c r="BC22" s="566"/>
      <c r="BD22" s="566" t="s">
        <v>204</v>
      </c>
      <c r="BE22" s="566"/>
      <c r="BF22" s="567"/>
      <c r="BG22" s="568">
        <v>25</v>
      </c>
      <c r="BH22" s="565"/>
      <c r="BI22" s="566" t="s">
        <v>193</v>
      </c>
      <c r="BJ22" s="566"/>
      <c r="BK22" s="566"/>
      <c r="BL22" s="566"/>
      <c r="BM22" s="566"/>
      <c r="BN22" s="566"/>
      <c r="BO22" s="566"/>
      <c r="BP22" s="566"/>
      <c r="BQ22" s="566"/>
      <c r="BR22" s="566"/>
      <c r="BS22" s="566"/>
      <c r="BT22" s="566">
        <v>5</v>
      </c>
      <c r="BU22" s="566"/>
      <c r="BV22" s="566"/>
      <c r="BW22" s="566" t="s">
        <v>200</v>
      </c>
      <c r="BX22" s="566"/>
      <c r="BY22" s="566"/>
    </row>
    <row r="23" spans="1:77" ht="25.5" customHeight="1">
      <c r="A23" s="565">
        <v>6</v>
      </c>
      <c r="B23" s="565"/>
      <c r="C23" s="566"/>
      <c r="D23" s="566"/>
      <c r="E23" s="566"/>
      <c r="F23" s="566"/>
      <c r="G23" s="566"/>
      <c r="H23" s="566"/>
      <c r="I23" s="566"/>
      <c r="J23" s="566"/>
      <c r="K23" s="566"/>
      <c r="L23" s="566"/>
      <c r="M23" s="566"/>
      <c r="N23" s="566"/>
      <c r="O23" s="566"/>
      <c r="P23" s="566"/>
      <c r="Q23" s="566"/>
      <c r="R23" s="566"/>
      <c r="S23" s="567"/>
      <c r="T23" s="568">
        <v>26</v>
      </c>
      <c r="U23" s="565"/>
      <c r="V23" s="566"/>
      <c r="W23" s="566"/>
      <c r="X23" s="566"/>
      <c r="Y23" s="566"/>
      <c r="Z23" s="566"/>
      <c r="AA23" s="566"/>
      <c r="AB23" s="566"/>
      <c r="AC23" s="566"/>
      <c r="AD23" s="566"/>
      <c r="AE23" s="566"/>
      <c r="AF23" s="566"/>
      <c r="AG23" s="566"/>
      <c r="AH23" s="566"/>
      <c r="AI23" s="566"/>
      <c r="AJ23" s="566"/>
      <c r="AK23" s="566"/>
      <c r="AL23" s="566"/>
      <c r="AN23" s="565">
        <v>6</v>
      </c>
      <c r="AO23" s="565"/>
      <c r="AP23" s="566" t="s">
        <v>193</v>
      </c>
      <c r="AQ23" s="566"/>
      <c r="AR23" s="566"/>
      <c r="AS23" s="566"/>
      <c r="AT23" s="566"/>
      <c r="AU23" s="566"/>
      <c r="AV23" s="566"/>
      <c r="AW23" s="566"/>
      <c r="AX23" s="566"/>
      <c r="AY23" s="566"/>
      <c r="AZ23" s="566"/>
      <c r="BA23" s="566">
        <v>5</v>
      </c>
      <c r="BB23" s="566"/>
      <c r="BC23" s="566"/>
      <c r="BD23" s="566" t="s">
        <v>200</v>
      </c>
      <c r="BE23" s="566"/>
      <c r="BF23" s="567"/>
      <c r="BG23" s="568">
        <v>26</v>
      </c>
      <c r="BH23" s="565"/>
      <c r="BI23" s="566" t="s">
        <v>193</v>
      </c>
      <c r="BJ23" s="566"/>
      <c r="BK23" s="566"/>
      <c r="BL23" s="566"/>
      <c r="BM23" s="566"/>
      <c r="BN23" s="566"/>
      <c r="BO23" s="566"/>
      <c r="BP23" s="566"/>
      <c r="BQ23" s="566"/>
      <c r="BR23" s="566"/>
      <c r="BS23" s="566"/>
      <c r="BT23" s="566">
        <v>5</v>
      </c>
      <c r="BU23" s="566"/>
      <c r="BV23" s="566"/>
      <c r="BW23" s="566" t="s">
        <v>204</v>
      </c>
      <c r="BX23" s="566"/>
      <c r="BY23" s="566"/>
    </row>
    <row r="24" spans="1:77" ht="25.5" customHeight="1">
      <c r="A24" s="565">
        <v>7</v>
      </c>
      <c r="B24" s="565"/>
      <c r="C24" s="566"/>
      <c r="D24" s="566"/>
      <c r="E24" s="566"/>
      <c r="F24" s="566"/>
      <c r="G24" s="566"/>
      <c r="H24" s="566"/>
      <c r="I24" s="566"/>
      <c r="J24" s="566"/>
      <c r="K24" s="566"/>
      <c r="L24" s="566"/>
      <c r="M24" s="566"/>
      <c r="N24" s="566"/>
      <c r="O24" s="566"/>
      <c r="P24" s="566"/>
      <c r="Q24" s="566"/>
      <c r="R24" s="566"/>
      <c r="S24" s="567"/>
      <c r="T24" s="568">
        <v>27</v>
      </c>
      <c r="U24" s="565"/>
      <c r="V24" s="566"/>
      <c r="W24" s="566"/>
      <c r="X24" s="566"/>
      <c r="Y24" s="566"/>
      <c r="Z24" s="566"/>
      <c r="AA24" s="566"/>
      <c r="AB24" s="566"/>
      <c r="AC24" s="566"/>
      <c r="AD24" s="566"/>
      <c r="AE24" s="566"/>
      <c r="AF24" s="566"/>
      <c r="AG24" s="566"/>
      <c r="AH24" s="566"/>
      <c r="AI24" s="566"/>
      <c r="AJ24" s="566"/>
      <c r="AK24" s="566"/>
      <c r="AL24" s="566"/>
      <c r="AN24" s="565">
        <v>7</v>
      </c>
      <c r="AO24" s="565"/>
      <c r="AP24" s="566" t="s">
        <v>193</v>
      </c>
      <c r="AQ24" s="566"/>
      <c r="AR24" s="566"/>
      <c r="AS24" s="566"/>
      <c r="AT24" s="566"/>
      <c r="AU24" s="566"/>
      <c r="AV24" s="566"/>
      <c r="AW24" s="566"/>
      <c r="AX24" s="566"/>
      <c r="AY24" s="566"/>
      <c r="AZ24" s="566"/>
      <c r="BA24" s="566">
        <v>5</v>
      </c>
      <c r="BB24" s="566"/>
      <c r="BC24" s="566"/>
      <c r="BD24" s="566" t="s">
        <v>200</v>
      </c>
      <c r="BE24" s="566"/>
      <c r="BF24" s="567"/>
      <c r="BG24" s="568">
        <v>27</v>
      </c>
      <c r="BH24" s="565"/>
      <c r="BI24" s="566"/>
      <c r="BJ24" s="566"/>
      <c r="BK24" s="566"/>
      <c r="BL24" s="566"/>
      <c r="BM24" s="566"/>
      <c r="BN24" s="566"/>
      <c r="BO24" s="566"/>
      <c r="BP24" s="566"/>
      <c r="BQ24" s="566"/>
      <c r="BR24" s="566"/>
      <c r="BS24" s="566"/>
      <c r="BT24" s="566"/>
      <c r="BU24" s="566"/>
      <c r="BV24" s="566"/>
      <c r="BW24" s="566"/>
      <c r="BX24" s="566"/>
      <c r="BY24" s="566"/>
    </row>
    <row r="25" spans="1:77" ht="25.5" customHeight="1">
      <c r="A25" s="565">
        <v>8</v>
      </c>
      <c r="B25" s="565"/>
      <c r="C25" s="566"/>
      <c r="D25" s="566"/>
      <c r="E25" s="566"/>
      <c r="F25" s="566"/>
      <c r="G25" s="566"/>
      <c r="H25" s="566"/>
      <c r="I25" s="566"/>
      <c r="J25" s="566"/>
      <c r="K25" s="566"/>
      <c r="L25" s="566"/>
      <c r="M25" s="566"/>
      <c r="N25" s="566"/>
      <c r="O25" s="566"/>
      <c r="P25" s="566"/>
      <c r="Q25" s="566"/>
      <c r="R25" s="566"/>
      <c r="S25" s="567"/>
      <c r="T25" s="568">
        <v>28</v>
      </c>
      <c r="U25" s="565"/>
      <c r="V25" s="566"/>
      <c r="W25" s="566"/>
      <c r="X25" s="566"/>
      <c r="Y25" s="566"/>
      <c r="Z25" s="566"/>
      <c r="AA25" s="566"/>
      <c r="AB25" s="566"/>
      <c r="AC25" s="566"/>
      <c r="AD25" s="566"/>
      <c r="AE25" s="566"/>
      <c r="AF25" s="566"/>
      <c r="AG25" s="566"/>
      <c r="AH25" s="566"/>
      <c r="AI25" s="566"/>
      <c r="AJ25" s="566"/>
      <c r="AK25" s="566"/>
      <c r="AL25" s="566"/>
      <c r="AN25" s="565">
        <v>8</v>
      </c>
      <c r="AO25" s="565"/>
      <c r="AP25" s="566" t="s">
        <v>193</v>
      </c>
      <c r="AQ25" s="566"/>
      <c r="AR25" s="566"/>
      <c r="AS25" s="566"/>
      <c r="AT25" s="566"/>
      <c r="AU25" s="566"/>
      <c r="AV25" s="566"/>
      <c r="AW25" s="566"/>
      <c r="AX25" s="566"/>
      <c r="AY25" s="566"/>
      <c r="AZ25" s="566"/>
      <c r="BA25" s="566">
        <v>5</v>
      </c>
      <c r="BB25" s="566"/>
      <c r="BC25" s="566"/>
      <c r="BD25" s="566" t="s">
        <v>200</v>
      </c>
      <c r="BE25" s="566"/>
      <c r="BF25" s="567"/>
      <c r="BG25" s="568">
        <v>28</v>
      </c>
      <c r="BH25" s="565"/>
      <c r="BI25" s="566"/>
      <c r="BJ25" s="566"/>
      <c r="BK25" s="566"/>
      <c r="BL25" s="566"/>
      <c r="BM25" s="566"/>
      <c r="BN25" s="566"/>
      <c r="BO25" s="566"/>
      <c r="BP25" s="566"/>
      <c r="BQ25" s="566"/>
      <c r="BR25" s="566"/>
      <c r="BS25" s="566"/>
      <c r="BT25" s="566"/>
      <c r="BU25" s="566"/>
      <c r="BV25" s="566"/>
      <c r="BW25" s="566"/>
      <c r="BX25" s="566"/>
      <c r="BY25" s="566"/>
    </row>
    <row r="26" spans="1:77" ht="25.5" customHeight="1">
      <c r="A26" s="565">
        <v>9</v>
      </c>
      <c r="B26" s="565"/>
      <c r="C26" s="566"/>
      <c r="D26" s="566"/>
      <c r="E26" s="566"/>
      <c r="F26" s="566"/>
      <c r="G26" s="566"/>
      <c r="H26" s="566"/>
      <c r="I26" s="566"/>
      <c r="J26" s="566"/>
      <c r="K26" s="566"/>
      <c r="L26" s="566"/>
      <c r="M26" s="566"/>
      <c r="N26" s="566"/>
      <c r="O26" s="566"/>
      <c r="P26" s="566"/>
      <c r="Q26" s="566"/>
      <c r="R26" s="566"/>
      <c r="S26" s="567"/>
      <c r="T26" s="568">
        <v>29</v>
      </c>
      <c r="U26" s="565"/>
      <c r="V26" s="566"/>
      <c r="W26" s="566"/>
      <c r="X26" s="566"/>
      <c r="Y26" s="566"/>
      <c r="Z26" s="566"/>
      <c r="AA26" s="566"/>
      <c r="AB26" s="566"/>
      <c r="AC26" s="566"/>
      <c r="AD26" s="566"/>
      <c r="AE26" s="566"/>
      <c r="AF26" s="566"/>
      <c r="AG26" s="566"/>
      <c r="AH26" s="566"/>
      <c r="AI26" s="566"/>
      <c r="AJ26" s="566"/>
      <c r="AK26" s="566"/>
      <c r="AL26" s="566"/>
      <c r="AN26" s="565">
        <v>9</v>
      </c>
      <c r="AO26" s="565"/>
      <c r="AP26" s="566" t="s">
        <v>193</v>
      </c>
      <c r="AQ26" s="566"/>
      <c r="AR26" s="566"/>
      <c r="AS26" s="566"/>
      <c r="AT26" s="566"/>
      <c r="AU26" s="566"/>
      <c r="AV26" s="566"/>
      <c r="AW26" s="566"/>
      <c r="AX26" s="566"/>
      <c r="AY26" s="566"/>
      <c r="AZ26" s="566"/>
      <c r="BA26" s="566">
        <v>5</v>
      </c>
      <c r="BB26" s="566"/>
      <c r="BC26" s="566"/>
      <c r="BD26" s="566" t="s">
        <v>204</v>
      </c>
      <c r="BE26" s="566"/>
      <c r="BF26" s="567"/>
      <c r="BG26" s="568">
        <v>29</v>
      </c>
      <c r="BH26" s="565"/>
      <c r="BI26" s="566"/>
      <c r="BJ26" s="566"/>
      <c r="BK26" s="566"/>
      <c r="BL26" s="566"/>
      <c r="BM26" s="566"/>
      <c r="BN26" s="566"/>
      <c r="BO26" s="566"/>
      <c r="BP26" s="566"/>
      <c r="BQ26" s="566"/>
      <c r="BR26" s="566"/>
      <c r="BS26" s="566"/>
      <c r="BT26" s="566"/>
      <c r="BU26" s="566"/>
      <c r="BV26" s="566"/>
      <c r="BW26" s="566"/>
      <c r="BX26" s="566"/>
      <c r="BY26" s="566"/>
    </row>
    <row r="27" spans="1:77" ht="25.5" customHeight="1">
      <c r="A27" s="565">
        <v>10</v>
      </c>
      <c r="B27" s="565"/>
      <c r="C27" s="566"/>
      <c r="D27" s="566"/>
      <c r="E27" s="566"/>
      <c r="F27" s="566"/>
      <c r="G27" s="566"/>
      <c r="H27" s="566"/>
      <c r="I27" s="566"/>
      <c r="J27" s="566"/>
      <c r="K27" s="566"/>
      <c r="L27" s="566"/>
      <c r="M27" s="566"/>
      <c r="N27" s="566"/>
      <c r="O27" s="566"/>
      <c r="P27" s="566"/>
      <c r="Q27" s="566"/>
      <c r="R27" s="566"/>
      <c r="S27" s="567"/>
      <c r="T27" s="568">
        <v>30</v>
      </c>
      <c r="U27" s="565"/>
      <c r="V27" s="566"/>
      <c r="W27" s="566"/>
      <c r="X27" s="566"/>
      <c r="Y27" s="566"/>
      <c r="Z27" s="566"/>
      <c r="AA27" s="566"/>
      <c r="AB27" s="566"/>
      <c r="AC27" s="566"/>
      <c r="AD27" s="566"/>
      <c r="AE27" s="566"/>
      <c r="AF27" s="566"/>
      <c r="AG27" s="566"/>
      <c r="AH27" s="566"/>
      <c r="AI27" s="566"/>
      <c r="AJ27" s="566"/>
      <c r="AK27" s="566"/>
      <c r="AL27" s="566"/>
      <c r="AN27" s="565">
        <v>10</v>
      </c>
      <c r="AO27" s="565"/>
      <c r="AP27" s="566" t="s">
        <v>193</v>
      </c>
      <c r="AQ27" s="566"/>
      <c r="AR27" s="566"/>
      <c r="AS27" s="566"/>
      <c r="AT27" s="566"/>
      <c r="AU27" s="566"/>
      <c r="AV27" s="566"/>
      <c r="AW27" s="566"/>
      <c r="AX27" s="566"/>
      <c r="AY27" s="566"/>
      <c r="AZ27" s="566"/>
      <c r="BA27" s="566">
        <v>5</v>
      </c>
      <c r="BB27" s="566"/>
      <c r="BC27" s="566"/>
      <c r="BD27" s="566" t="s">
        <v>204</v>
      </c>
      <c r="BE27" s="566"/>
      <c r="BF27" s="567"/>
      <c r="BG27" s="568">
        <v>30</v>
      </c>
      <c r="BH27" s="565"/>
      <c r="BI27" s="566"/>
      <c r="BJ27" s="566"/>
      <c r="BK27" s="566"/>
      <c r="BL27" s="566"/>
      <c r="BM27" s="566"/>
      <c r="BN27" s="566"/>
      <c r="BO27" s="566"/>
      <c r="BP27" s="566"/>
      <c r="BQ27" s="566"/>
      <c r="BR27" s="566"/>
      <c r="BS27" s="566"/>
      <c r="BT27" s="566"/>
      <c r="BU27" s="566"/>
      <c r="BV27" s="566"/>
      <c r="BW27" s="566"/>
      <c r="BX27" s="566"/>
      <c r="BY27" s="566"/>
    </row>
    <row r="28" spans="1:77" ht="25.5" customHeight="1">
      <c r="A28" s="565">
        <v>11</v>
      </c>
      <c r="B28" s="565"/>
      <c r="C28" s="566"/>
      <c r="D28" s="566"/>
      <c r="E28" s="566"/>
      <c r="F28" s="566"/>
      <c r="G28" s="566"/>
      <c r="H28" s="566"/>
      <c r="I28" s="566"/>
      <c r="J28" s="566"/>
      <c r="K28" s="566"/>
      <c r="L28" s="566"/>
      <c r="M28" s="566"/>
      <c r="N28" s="566"/>
      <c r="O28" s="566"/>
      <c r="P28" s="566"/>
      <c r="Q28" s="566"/>
      <c r="R28" s="566"/>
      <c r="S28" s="567"/>
      <c r="T28" s="568">
        <v>31</v>
      </c>
      <c r="U28" s="565"/>
      <c r="V28" s="566"/>
      <c r="W28" s="566"/>
      <c r="X28" s="566"/>
      <c r="Y28" s="566"/>
      <c r="Z28" s="566"/>
      <c r="AA28" s="566"/>
      <c r="AB28" s="566"/>
      <c r="AC28" s="566"/>
      <c r="AD28" s="566"/>
      <c r="AE28" s="566"/>
      <c r="AF28" s="566"/>
      <c r="AG28" s="566"/>
      <c r="AH28" s="566"/>
      <c r="AI28" s="566"/>
      <c r="AJ28" s="566"/>
      <c r="AK28" s="566"/>
      <c r="AL28" s="566"/>
      <c r="AN28" s="565">
        <v>11</v>
      </c>
      <c r="AO28" s="565"/>
      <c r="AP28" s="566" t="s">
        <v>193</v>
      </c>
      <c r="AQ28" s="566"/>
      <c r="AR28" s="566"/>
      <c r="AS28" s="566"/>
      <c r="AT28" s="566"/>
      <c r="AU28" s="566"/>
      <c r="AV28" s="566"/>
      <c r="AW28" s="566"/>
      <c r="AX28" s="566"/>
      <c r="AY28" s="566"/>
      <c r="AZ28" s="566"/>
      <c r="BA28" s="566">
        <v>5</v>
      </c>
      <c r="BB28" s="566"/>
      <c r="BC28" s="566"/>
      <c r="BD28" s="566" t="s">
        <v>200</v>
      </c>
      <c r="BE28" s="566"/>
      <c r="BF28" s="567"/>
      <c r="BG28" s="568">
        <v>31</v>
      </c>
      <c r="BH28" s="565"/>
      <c r="BI28" s="566"/>
      <c r="BJ28" s="566"/>
      <c r="BK28" s="566"/>
      <c r="BL28" s="566"/>
      <c r="BM28" s="566"/>
      <c r="BN28" s="566"/>
      <c r="BO28" s="566"/>
      <c r="BP28" s="566"/>
      <c r="BQ28" s="566"/>
      <c r="BR28" s="566"/>
      <c r="BS28" s="566"/>
      <c r="BT28" s="566"/>
      <c r="BU28" s="566"/>
      <c r="BV28" s="566"/>
      <c r="BW28" s="566"/>
      <c r="BX28" s="566"/>
      <c r="BY28" s="566"/>
    </row>
    <row r="29" spans="1:77" ht="25.5" customHeight="1">
      <c r="A29" s="565">
        <v>12</v>
      </c>
      <c r="B29" s="565"/>
      <c r="C29" s="566"/>
      <c r="D29" s="566"/>
      <c r="E29" s="566"/>
      <c r="F29" s="566"/>
      <c r="G29" s="566"/>
      <c r="H29" s="566"/>
      <c r="I29" s="566"/>
      <c r="J29" s="566"/>
      <c r="K29" s="566"/>
      <c r="L29" s="566"/>
      <c r="M29" s="566"/>
      <c r="N29" s="566"/>
      <c r="O29" s="566"/>
      <c r="P29" s="566"/>
      <c r="Q29" s="566"/>
      <c r="R29" s="566"/>
      <c r="S29" s="567"/>
      <c r="T29" s="568">
        <v>32</v>
      </c>
      <c r="U29" s="565"/>
      <c r="V29" s="566"/>
      <c r="W29" s="566"/>
      <c r="X29" s="566"/>
      <c r="Y29" s="566"/>
      <c r="Z29" s="566"/>
      <c r="AA29" s="566"/>
      <c r="AB29" s="566"/>
      <c r="AC29" s="566"/>
      <c r="AD29" s="566"/>
      <c r="AE29" s="566"/>
      <c r="AF29" s="566"/>
      <c r="AG29" s="566"/>
      <c r="AH29" s="566"/>
      <c r="AI29" s="566"/>
      <c r="AJ29" s="566"/>
      <c r="AK29" s="566"/>
      <c r="AL29" s="566"/>
      <c r="AN29" s="565">
        <v>12</v>
      </c>
      <c r="AO29" s="565"/>
      <c r="AP29" s="566" t="s">
        <v>193</v>
      </c>
      <c r="AQ29" s="566"/>
      <c r="AR29" s="566"/>
      <c r="AS29" s="566"/>
      <c r="AT29" s="566"/>
      <c r="AU29" s="566"/>
      <c r="AV29" s="566"/>
      <c r="AW29" s="566"/>
      <c r="AX29" s="566"/>
      <c r="AY29" s="566"/>
      <c r="AZ29" s="566"/>
      <c r="BA29" s="566">
        <v>5</v>
      </c>
      <c r="BB29" s="566"/>
      <c r="BC29" s="566"/>
      <c r="BD29" s="566" t="s">
        <v>204</v>
      </c>
      <c r="BE29" s="566"/>
      <c r="BF29" s="567"/>
      <c r="BG29" s="568">
        <v>32</v>
      </c>
      <c r="BH29" s="565"/>
      <c r="BI29" s="566"/>
      <c r="BJ29" s="566"/>
      <c r="BK29" s="566"/>
      <c r="BL29" s="566"/>
      <c r="BM29" s="566"/>
      <c r="BN29" s="566"/>
      <c r="BO29" s="566"/>
      <c r="BP29" s="566"/>
      <c r="BQ29" s="566"/>
      <c r="BR29" s="566"/>
      <c r="BS29" s="566"/>
      <c r="BT29" s="566"/>
      <c r="BU29" s="566"/>
      <c r="BV29" s="566"/>
      <c r="BW29" s="566"/>
      <c r="BX29" s="566"/>
      <c r="BY29" s="566"/>
    </row>
    <row r="30" spans="1:77" ht="25.5" customHeight="1">
      <c r="A30" s="565">
        <v>13</v>
      </c>
      <c r="B30" s="565"/>
      <c r="C30" s="566"/>
      <c r="D30" s="566"/>
      <c r="E30" s="566"/>
      <c r="F30" s="566"/>
      <c r="G30" s="566"/>
      <c r="H30" s="566"/>
      <c r="I30" s="566"/>
      <c r="J30" s="566"/>
      <c r="K30" s="566"/>
      <c r="L30" s="566"/>
      <c r="M30" s="566"/>
      <c r="N30" s="566"/>
      <c r="O30" s="566"/>
      <c r="P30" s="566"/>
      <c r="Q30" s="566"/>
      <c r="R30" s="566"/>
      <c r="S30" s="567"/>
      <c r="T30" s="568">
        <v>33</v>
      </c>
      <c r="U30" s="565"/>
      <c r="V30" s="566"/>
      <c r="W30" s="566"/>
      <c r="X30" s="566"/>
      <c r="Y30" s="566"/>
      <c r="Z30" s="566"/>
      <c r="AA30" s="566"/>
      <c r="AB30" s="566"/>
      <c r="AC30" s="566"/>
      <c r="AD30" s="566"/>
      <c r="AE30" s="566"/>
      <c r="AF30" s="566"/>
      <c r="AG30" s="566"/>
      <c r="AH30" s="566"/>
      <c r="AI30" s="566"/>
      <c r="AJ30" s="566"/>
      <c r="AK30" s="566"/>
      <c r="AL30" s="566"/>
      <c r="AN30" s="565">
        <v>13</v>
      </c>
      <c r="AO30" s="565"/>
      <c r="AP30" s="566" t="s">
        <v>193</v>
      </c>
      <c r="AQ30" s="566"/>
      <c r="AR30" s="566"/>
      <c r="AS30" s="566"/>
      <c r="AT30" s="566"/>
      <c r="AU30" s="566"/>
      <c r="AV30" s="566"/>
      <c r="AW30" s="566"/>
      <c r="AX30" s="566"/>
      <c r="AY30" s="566"/>
      <c r="AZ30" s="566"/>
      <c r="BA30" s="566">
        <v>5</v>
      </c>
      <c r="BB30" s="566"/>
      <c r="BC30" s="566"/>
      <c r="BD30" s="566" t="s">
        <v>200</v>
      </c>
      <c r="BE30" s="566"/>
      <c r="BF30" s="567"/>
      <c r="BG30" s="568">
        <v>33</v>
      </c>
      <c r="BH30" s="565"/>
      <c r="BI30" s="566"/>
      <c r="BJ30" s="566"/>
      <c r="BK30" s="566"/>
      <c r="BL30" s="566"/>
      <c r="BM30" s="566"/>
      <c r="BN30" s="566"/>
      <c r="BO30" s="566"/>
      <c r="BP30" s="566"/>
      <c r="BQ30" s="566"/>
      <c r="BR30" s="566"/>
      <c r="BS30" s="566"/>
      <c r="BT30" s="566"/>
      <c r="BU30" s="566"/>
      <c r="BV30" s="566"/>
      <c r="BW30" s="566"/>
      <c r="BX30" s="566"/>
      <c r="BY30" s="566"/>
    </row>
    <row r="31" spans="1:77" ht="25.5" customHeight="1">
      <c r="A31" s="565">
        <v>14</v>
      </c>
      <c r="B31" s="565"/>
      <c r="C31" s="566"/>
      <c r="D31" s="566"/>
      <c r="E31" s="566"/>
      <c r="F31" s="566"/>
      <c r="G31" s="566"/>
      <c r="H31" s="566"/>
      <c r="I31" s="566"/>
      <c r="J31" s="566"/>
      <c r="K31" s="566"/>
      <c r="L31" s="566"/>
      <c r="M31" s="566"/>
      <c r="N31" s="566"/>
      <c r="O31" s="566"/>
      <c r="P31" s="566"/>
      <c r="Q31" s="566"/>
      <c r="R31" s="566"/>
      <c r="S31" s="567"/>
      <c r="T31" s="568">
        <v>34</v>
      </c>
      <c r="U31" s="565"/>
      <c r="V31" s="566"/>
      <c r="W31" s="566"/>
      <c r="X31" s="566"/>
      <c r="Y31" s="566"/>
      <c r="Z31" s="566"/>
      <c r="AA31" s="566"/>
      <c r="AB31" s="566"/>
      <c r="AC31" s="566"/>
      <c r="AD31" s="566"/>
      <c r="AE31" s="566"/>
      <c r="AF31" s="566"/>
      <c r="AG31" s="566"/>
      <c r="AH31" s="566"/>
      <c r="AI31" s="566"/>
      <c r="AJ31" s="566"/>
      <c r="AK31" s="566"/>
      <c r="AL31" s="566"/>
      <c r="AN31" s="565">
        <v>14</v>
      </c>
      <c r="AO31" s="565"/>
      <c r="AP31" s="566" t="s">
        <v>193</v>
      </c>
      <c r="AQ31" s="566"/>
      <c r="AR31" s="566"/>
      <c r="AS31" s="566"/>
      <c r="AT31" s="566"/>
      <c r="AU31" s="566"/>
      <c r="AV31" s="566"/>
      <c r="AW31" s="566"/>
      <c r="AX31" s="566"/>
      <c r="AY31" s="566"/>
      <c r="AZ31" s="566"/>
      <c r="BA31" s="566">
        <v>5</v>
      </c>
      <c r="BB31" s="566"/>
      <c r="BC31" s="566"/>
      <c r="BD31" s="566" t="s">
        <v>204</v>
      </c>
      <c r="BE31" s="566"/>
      <c r="BF31" s="567"/>
      <c r="BG31" s="568">
        <v>34</v>
      </c>
      <c r="BH31" s="565"/>
      <c r="BI31" s="566"/>
      <c r="BJ31" s="566"/>
      <c r="BK31" s="566"/>
      <c r="BL31" s="566"/>
      <c r="BM31" s="566"/>
      <c r="BN31" s="566"/>
      <c r="BO31" s="566"/>
      <c r="BP31" s="566"/>
      <c r="BQ31" s="566"/>
      <c r="BR31" s="566"/>
      <c r="BS31" s="566"/>
      <c r="BT31" s="566"/>
      <c r="BU31" s="566"/>
      <c r="BV31" s="566"/>
      <c r="BW31" s="566"/>
      <c r="BX31" s="566"/>
      <c r="BY31" s="566"/>
    </row>
    <row r="32" spans="1:77" ht="25.5" customHeight="1">
      <c r="A32" s="565">
        <v>15</v>
      </c>
      <c r="B32" s="565"/>
      <c r="C32" s="566"/>
      <c r="D32" s="566"/>
      <c r="E32" s="566"/>
      <c r="F32" s="566"/>
      <c r="G32" s="566"/>
      <c r="H32" s="566"/>
      <c r="I32" s="566"/>
      <c r="J32" s="566"/>
      <c r="K32" s="566"/>
      <c r="L32" s="566"/>
      <c r="M32" s="566"/>
      <c r="N32" s="566"/>
      <c r="O32" s="566"/>
      <c r="P32" s="566"/>
      <c r="Q32" s="566"/>
      <c r="R32" s="566"/>
      <c r="S32" s="567"/>
      <c r="T32" s="568">
        <v>35</v>
      </c>
      <c r="U32" s="565"/>
      <c r="V32" s="566"/>
      <c r="W32" s="566"/>
      <c r="X32" s="566"/>
      <c r="Y32" s="566"/>
      <c r="Z32" s="566"/>
      <c r="AA32" s="566"/>
      <c r="AB32" s="566"/>
      <c r="AC32" s="566"/>
      <c r="AD32" s="566"/>
      <c r="AE32" s="566"/>
      <c r="AF32" s="566"/>
      <c r="AG32" s="566"/>
      <c r="AH32" s="566"/>
      <c r="AI32" s="566"/>
      <c r="AJ32" s="566"/>
      <c r="AK32" s="566"/>
      <c r="AL32" s="566"/>
      <c r="AN32" s="565">
        <v>15</v>
      </c>
      <c r="AO32" s="565"/>
      <c r="AP32" s="566" t="s">
        <v>193</v>
      </c>
      <c r="AQ32" s="566"/>
      <c r="AR32" s="566"/>
      <c r="AS32" s="566"/>
      <c r="AT32" s="566"/>
      <c r="AU32" s="566"/>
      <c r="AV32" s="566"/>
      <c r="AW32" s="566"/>
      <c r="AX32" s="566"/>
      <c r="AY32" s="566"/>
      <c r="AZ32" s="566"/>
      <c r="BA32" s="566">
        <v>5</v>
      </c>
      <c r="BB32" s="566"/>
      <c r="BC32" s="566"/>
      <c r="BD32" s="566" t="s">
        <v>200</v>
      </c>
      <c r="BE32" s="566"/>
      <c r="BF32" s="567"/>
      <c r="BG32" s="568">
        <v>35</v>
      </c>
      <c r="BH32" s="565"/>
      <c r="BI32" s="566"/>
      <c r="BJ32" s="566"/>
      <c r="BK32" s="566"/>
      <c r="BL32" s="566"/>
      <c r="BM32" s="566"/>
      <c r="BN32" s="566"/>
      <c r="BO32" s="566"/>
      <c r="BP32" s="566"/>
      <c r="BQ32" s="566"/>
      <c r="BR32" s="566"/>
      <c r="BS32" s="566"/>
      <c r="BT32" s="566"/>
      <c r="BU32" s="566"/>
      <c r="BV32" s="566"/>
      <c r="BW32" s="566"/>
      <c r="BX32" s="566"/>
      <c r="BY32" s="566"/>
    </row>
    <row r="33" spans="1:77" ht="25.5" customHeight="1">
      <c r="A33" s="565">
        <v>16</v>
      </c>
      <c r="B33" s="565"/>
      <c r="C33" s="566"/>
      <c r="D33" s="566"/>
      <c r="E33" s="566"/>
      <c r="F33" s="566"/>
      <c r="G33" s="566"/>
      <c r="H33" s="566"/>
      <c r="I33" s="566"/>
      <c r="J33" s="566"/>
      <c r="K33" s="566"/>
      <c r="L33" s="566"/>
      <c r="M33" s="566"/>
      <c r="N33" s="566"/>
      <c r="O33" s="566"/>
      <c r="P33" s="566"/>
      <c r="Q33" s="566"/>
      <c r="R33" s="566"/>
      <c r="S33" s="567"/>
      <c r="T33" s="568">
        <v>36</v>
      </c>
      <c r="U33" s="565"/>
      <c r="V33" s="566"/>
      <c r="W33" s="566"/>
      <c r="X33" s="566"/>
      <c r="Y33" s="566"/>
      <c r="Z33" s="566"/>
      <c r="AA33" s="566"/>
      <c r="AB33" s="566"/>
      <c r="AC33" s="566"/>
      <c r="AD33" s="566"/>
      <c r="AE33" s="566"/>
      <c r="AF33" s="566"/>
      <c r="AG33" s="566"/>
      <c r="AH33" s="566"/>
      <c r="AI33" s="566"/>
      <c r="AJ33" s="566"/>
      <c r="AK33" s="566"/>
      <c r="AL33" s="566"/>
      <c r="AN33" s="565">
        <v>16</v>
      </c>
      <c r="AO33" s="565"/>
      <c r="AP33" s="566" t="s">
        <v>193</v>
      </c>
      <c r="AQ33" s="566"/>
      <c r="AR33" s="566"/>
      <c r="AS33" s="566"/>
      <c r="AT33" s="566"/>
      <c r="AU33" s="566"/>
      <c r="AV33" s="566"/>
      <c r="AW33" s="566"/>
      <c r="AX33" s="566"/>
      <c r="AY33" s="566"/>
      <c r="AZ33" s="566"/>
      <c r="BA33" s="566">
        <v>5</v>
      </c>
      <c r="BB33" s="566"/>
      <c r="BC33" s="566"/>
      <c r="BD33" s="566" t="s">
        <v>204</v>
      </c>
      <c r="BE33" s="566"/>
      <c r="BF33" s="567"/>
      <c r="BG33" s="568">
        <v>36</v>
      </c>
      <c r="BH33" s="565"/>
      <c r="BI33" s="566"/>
      <c r="BJ33" s="566"/>
      <c r="BK33" s="566"/>
      <c r="BL33" s="566"/>
      <c r="BM33" s="566"/>
      <c r="BN33" s="566"/>
      <c r="BO33" s="566"/>
      <c r="BP33" s="566"/>
      <c r="BQ33" s="566"/>
      <c r="BR33" s="566"/>
      <c r="BS33" s="566"/>
      <c r="BT33" s="566"/>
      <c r="BU33" s="566"/>
      <c r="BV33" s="566"/>
      <c r="BW33" s="566"/>
      <c r="BX33" s="566"/>
      <c r="BY33" s="566"/>
    </row>
    <row r="34" spans="1:77" ht="25.5" customHeight="1">
      <c r="A34" s="565">
        <v>17</v>
      </c>
      <c r="B34" s="565"/>
      <c r="C34" s="566"/>
      <c r="D34" s="566"/>
      <c r="E34" s="566"/>
      <c r="F34" s="566"/>
      <c r="G34" s="566"/>
      <c r="H34" s="566"/>
      <c r="I34" s="566"/>
      <c r="J34" s="566"/>
      <c r="K34" s="566"/>
      <c r="L34" s="566"/>
      <c r="M34" s="566"/>
      <c r="N34" s="566"/>
      <c r="O34" s="566"/>
      <c r="P34" s="566"/>
      <c r="Q34" s="566"/>
      <c r="R34" s="566"/>
      <c r="S34" s="567"/>
      <c r="T34" s="568">
        <v>37</v>
      </c>
      <c r="U34" s="565"/>
      <c r="V34" s="566"/>
      <c r="W34" s="566"/>
      <c r="X34" s="566"/>
      <c r="Y34" s="566"/>
      <c r="Z34" s="566"/>
      <c r="AA34" s="566"/>
      <c r="AB34" s="566"/>
      <c r="AC34" s="566"/>
      <c r="AD34" s="566"/>
      <c r="AE34" s="566"/>
      <c r="AF34" s="566"/>
      <c r="AG34" s="566"/>
      <c r="AH34" s="566"/>
      <c r="AI34" s="566"/>
      <c r="AJ34" s="566"/>
      <c r="AK34" s="566"/>
      <c r="AL34" s="566"/>
      <c r="AN34" s="565">
        <v>17</v>
      </c>
      <c r="AO34" s="565"/>
      <c r="AP34" s="566" t="s">
        <v>193</v>
      </c>
      <c r="AQ34" s="566"/>
      <c r="AR34" s="566"/>
      <c r="AS34" s="566"/>
      <c r="AT34" s="566"/>
      <c r="AU34" s="566"/>
      <c r="AV34" s="566"/>
      <c r="AW34" s="566"/>
      <c r="AX34" s="566"/>
      <c r="AY34" s="566"/>
      <c r="AZ34" s="566"/>
      <c r="BA34" s="566">
        <v>5</v>
      </c>
      <c r="BB34" s="566"/>
      <c r="BC34" s="566"/>
      <c r="BD34" s="566" t="s">
        <v>200</v>
      </c>
      <c r="BE34" s="566"/>
      <c r="BF34" s="567"/>
      <c r="BG34" s="568">
        <v>37</v>
      </c>
      <c r="BH34" s="565"/>
      <c r="BI34" s="566"/>
      <c r="BJ34" s="566"/>
      <c r="BK34" s="566"/>
      <c r="BL34" s="566"/>
      <c r="BM34" s="566"/>
      <c r="BN34" s="566"/>
      <c r="BO34" s="566"/>
      <c r="BP34" s="566"/>
      <c r="BQ34" s="566"/>
      <c r="BR34" s="566"/>
      <c r="BS34" s="566"/>
      <c r="BT34" s="566"/>
      <c r="BU34" s="566"/>
      <c r="BV34" s="566"/>
      <c r="BW34" s="566"/>
      <c r="BX34" s="566"/>
      <c r="BY34" s="566"/>
    </row>
    <row r="35" spans="1:77" ht="25.5" customHeight="1">
      <c r="A35" s="565">
        <v>18</v>
      </c>
      <c r="B35" s="565"/>
      <c r="C35" s="566"/>
      <c r="D35" s="566"/>
      <c r="E35" s="566"/>
      <c r="F35" s="566"/>
      <c r="G35" s="566"/>
      <c r="H35" s="566"/>
      <c r="I35" s="566"/>
      <c r="J35" s="566"/>
      <c r="K35" s="566"/>
      <c r="L35" s="566"/>
      <c r="M35" s="566"/>
      <c r="N35" s="566"/>
      <c r="O35" s="566"/>
      <c r="P35" s="566"/>
      <c r="Q35" s="566"/>
      <c r="R35" s="566"/>
      <c r="S35" s="567"/>
      <c r="T35" s="568">
        <v>38</v>
      </c>
      <c r="U35" s="565"/>
      <c r="V35" s="566"/>
      <c r="W35" s="566"/>
      <c r="X35" s="566"/>
      <c r="Y35" s="566"/>
      <c r="Z35" s="566"/>
      <c r="AA35" s="566"/>
      <c r="AB35" s="566"/>
      <c r="AC35" s="566"/>
      <c r="AD35" s="566"/>
      <c r="AE35" s="566"/>
      <c r="AF35" s="566"/>
      <c r="AG35" s="566"/>
      <c r="AH35" s="566"/>
      <c r="AI35" s="566"/>
      <c r="AJ35" s="566"/>
      <c r="AK35" s="566"/>
      <c r="AL35" s="566"/>
      <c r="AN35" s="565">
        <v>18</v>
      </c>
      <c r="AO35" s="565"/>
      <c r="AP35" s="566" t="s">
        <v>193</v>
      </c>
      <c r="AQ35" s="566"/>
      <c r="AR35" s="566"/>
      <c r="AS35" s="566"/>
      <c r="AT35" s="566"/>
      <c r="AU35" s="566"/>
      <c r="AV35" s="566"/>
      <c r="AW35" s="566"/>
      <c r="AX35" s="566"/>
      <c r="AY35" s="566"/>
      <c r="AZ35" s="566"/>
      <c r="BA35" s="566">
        <v>5</v>
      </c>
      <c r="BB35" s="566"/>
      <c r="BC35" s="566"/>
      <c r="BD35" s="566" t="s">
        <v>200</v>
      </c>
      <c r="BE35" s="566"/>
      <c r="BF35" s="567"/>
      <c r="BG35" s="568">
        <v>38</v>
      </c>
      <c r="BH35" s="565"/>
      <c r="BI35" s="566"/>
      <c r="BJ35" s="566"/>
      <c r="BK35" s="566"/>
      <c r="BL35" s="566"/>
      <c r="BM35" s="566"/>
      <c r="BN35" s="566"/>
      <c r="BO35" s="566"/>
      <c r="BP35" s="566"/>
      <c r="BQ35" s="566"/>
      <c r="BR35" s="566"/>
      <c r="BS35" s="566"/>
      <c r="BT35" s="566"/>
      <c r="BU35" s="566"/>
      <c r="BV35" s="566"/>
      <c r="BW35" s="566"/>
      <c r="BX35" s="566"/>
      <c r="BY35" s="566"/>
    </row>
    <row r="36" spans="1:77" ht="25.5" customHeight="1">
      <c r="A36" s="565">
        <v>19</v>
      </c>
      <c r="B36" s="565"/>
      <c r="C36" s="566"/>
      <c r="D36" s="566"/>
      <c r="E36" s="566"/>
      <c r="F36" s="566"/>
      <c r="G36" s="566"/>
      <c r="H36" s="566"/>
      <c r="I36" s="566"/>
      <c r="J36" s="566"/>
      <c r="K36" s="566"/>
      <c r="L36" s="566"/>
      <c r="M36" s="566"/>
      <c r="N36" s="566"/>
      <c r="O36" s="566"/>
      <c r="P36" s="566"/>
      <c r="Q36" s="566"/>
      <c r="R36" s="566"/>
      <c r="S36" s="567"/>
      <c r="T36" s="568">
        <v>39</v>
      </c>
      <c r="U36" s="565"/>
      <c r="V36" s="566"/>
      <c r="W36" s="566"/>
      <c r="X36" s="566"/>
      <c r="Y36" s="566"/>
      <c r="Z36" s="566"/>
      <c r="AA36" s="566"/>
      <c r="AB36" s="566"/>
      <c r="AC36" s="566"/>
      <c r="AD36" s="566"/>
      <c r="AE36" s="566"/>
      <c r="AF36" s="566"/>
      <c r="AG36" s="566"/>
      <c r="AH36" s="566"/>
      <c r="AI36" s="566"/>
      <c r="AJ36" s="566"/>
      <c r="AK36" s="566"/>
      <c r="AL36" s="566"/>
      <c r="AN36" s="565">
        <v>19</v>
      </c>
      <c r="AO36" s="565"/>
      <c r="AP36" s="566" t="s">
        <v>193</v>
      </c>
      <c r="AQ36" s="566"/>
      <c r="AR36" s="566"/>
      <c r="AS36" s="566"/>
      <c r="AT36" s="566"/>
      <c r="AU36" s="566"/>
      <c r="AV36" s="566"/>
      <c r="AW36" s="566"/>
      <c r="AX36" s="566"/>
      <c r="AY36" s="566"/>
      <c r="AZ36" s="566"/>
      <c r="BA36" s="566">
        <v>5</v>
      </c>
      <c r="BB36" s="566"/>
      <c r="BC36" s="566"/>
      <c r="BD36" s="566" t="s">
        <v>204</v>
      </c>
      <c r="BE36" s="566"/>
      <c r="BF36" s="567"/>
      <c r="BG36" s="568">
        <v>39</v>
      </c>
      <c r="BH36" s="565"/>
      <c r="BI36" s="566"/>
      <c r="BJ36" s="566"/>
      <c r="BK36" s="566"/>
      <c r="BL36" s="566"/>
      <c r="BM36" s="566"/>
      <c r="BN36" s="566"/>
      <c r="BO36" s="566"/>
      <c r="BP36" s="566"/>
      <c r="BQ36" s="566"/>
      <c r="BR36" s="566"/>
      <c r="BS36" s="566"/>
      <c r="BT36" s="566"/>
      <c r="BU36" s="566"/>
      <c r="BV36" s="566"/>
      <c r="BW36" s="566"/>
      <c r="BX36" s="566"/>
      <c r="BY36" s="566"/>
    </row>
    <row r="37" spans="1:77" ht="25.5" customHeight="1">
      <c r="A37" s="565">
        <v>20</v>
      </c>
      <c r="B37" s="565"/>
      <c r="C37" s="566"/>
      <c r="D37" s="566"/>
      <c r="E37" s="566"/>
      <c r="F37" s="566"/>
      <c r="G37" s="566"/>
      <c r="H37" s="566"/>
      <c r="I37" s="566"/>
      <c r="J37" s="566"/>
      <c r="K37" s="566"/>
      <c r="L37" s="566"/>
      <c r="M37" s="566"/>
      <c r="N37" s="566"/>
      <c r="O37" s="566"/>
      <c r="P37" s="566"/>
      <c r="Q37" s="566"/>
      <c r="R37" s="566"/>
      <c r="S37" s="567"/>
      <c r="T37" s="568">
        <v>40</v>
      </c>
      <c r="U37" s="565"/>
      <c r="V37" s="566"/>
      <c r="W37" s="566"/>
      <c r="X37" s="566"/>
      <c r="Y37" s="566"/>
      <c r="Z37" s="566"/>
      <c r="AA37" s="566"/>
      <c r="AB37" s="566"/>
      <c r="AC37" s="566"/>
      <c r="AD37" s="566"/>
      <c r="AE37" s="566"/>
      <c r="AF37" s="566"/>
      <c r="AG37" s="566"/>
      <c r="AH37" s="566"/>
      <c r="AI37" s="566"/>
      <c r="AJ37" s="566"/>
      <c r="AK37" s="566"/>
      <c r="AL37" s="566"/>
      <c r="AN37" s="565">
        <v>20</v>
      </c>
      <c r="AO37" s="565"/>
      <c r="AP37" s="566" t="s">
        <v>193</v>
      </c>
      <c r="AQ37" s="566"/>
      <c r="AR37" s="566"/>
      <c r="AS37" s="566"/>
      <c r="AT37" s="566"/>
      <c r="AU37" s="566"/>
      <c r="AV37" s="566"/>
      <c r="AW37" s="566"/>
      <c r="AX37" s="566"/>
      <c r="AY37" s="566"/>
      <c r="AZ37" s="566"/>
      <c r="BA37" s="566">
        <v>5</v>
      </c>
      <c r="BB37" s="566"/>
      <c r="BC37" s="566"/>
      <c r="BD37" s="566" t="s">
        <v>200</v>
      </c>
      <c r="BE37" s="566"/>
      <c r="BF37" s="567"/>
      <c r="BG37" s="568">
        <v>40</v>
      </c>
      <c r="BH37" s="565"/>
      <c r="BI37" s="566"/>
      <c r="BJ37" s="566"/>
      <c r="BK37" s="566"/>
      <c r="BL37" s="566"/>
      <c r="BM37" s="566"/>
      <c r="BN37" s="566"/>
      <c r="BO37" s="566"/>
      <c r="BP37" s="566"/>
      <c r="BQ37" s="566"/>
      <c r="BR37" s="566"/>
      <c r="BS37" s="566"/>
      <c r="BT37" s="566"/>
      <c r="BU37" s="566"/>
      <c r="BV37" s="566"/>
      <c r="BW37" s="566"/>
      <c r="BX37" s="566"/>
      <c r="BY37" s="566"/>
    </row>
    <row r="38" spans="1:77" ht="25.5" hidden="1" customHeight="1">
      <c r="A38" s="20"/>
      <c r="B38" s="20"/>
      <c r="C38" s="21"/>
      <c r="D38" s="21"/>
      <c r="E38" s="21"/>
      <c r="F38" s="21"/>
      <c r="G38" s="21"/>
      <c r="H38" s="21"/>
      <c r="I38" s="21"/>
      <c r="J38" s="21"/>
      <c r="K38" s="21"/>
      <c r="L38" s="21"/>
      <c r="M38" s="21"/>
      <c r="N38" s="21"/>
      <c r="O38" s="21"/>
      <c r="P38" s="21" t="s">
        <v>204</v>
      </c>
      <c r="Q38" s="563">
        <f>COUNTIF(Q$18:S$37,"男")</f>
        <v>0</v>
      </c>
      <c r="R38" s="563"/>
      <c r="S38" s="563"/>
      <c r="T38" s="21"/>
      <c r="U38" s="21"/>
      <c r="V38" s="21"/>
      <c r="W38" s="21"/>
      <c r="X38" s="21"/>
      <c r="Y38" s="21"/>
      <c r="Z38" s="21"/>
      <c r="AA38" s="21"/>
      <c r="AB38" s="21"/>
      <c r="AC38" s="21"/>
      <c r="AD38" s="21"/>
      <c r="AE38" s="21"/>
      <c r="AF38" s="21"/>
      <c r="AG38" s="21"/>
      <c r="AH38" s="21"/>
      <c r="AI38" s="21" t="s">
        <v>204</v>
      </c>
      <c r="AJ38" s="563">
        <f>COUNTIF(AJ$18:AL$37,"男")</f>
        <v>0</v>
      </c>
      <c r="AK38" s="563"/>
      <c r="AL38" s="563"/>
      <c r="AM38" s="21"/>
      <c r="AN38" s="21"/>
      <c r="AO38" s="21"/>
      <c r="AP38" s="21"/>
      <c r="AQ38" s="21"/>
      <c r="AR38" s="21"/>
      <c r="AS38" s="21"/>
      <c r="AT38" s="21"/>
      <c r="AU38" s="21"/>
      <c r="AV38" s="21"/>
      <c r="AW38" s="21"/>
      <c r="AX38" s="21"/>
      <c r="AY38" s="21"/>
      <c r="AZ38" s="21"/>
      <c r="BA38" s="21"/>
      <c r="BB38" s="21"/>
      <c r="BC38" s="21" t="s">
        <v>204</v>
      </c>
      <c r="BD38" s="563">
        <f>COUNTIF(BD$18:BF$37,"男")</f>
        <v>10</v>
      </c>
      <c r="BE38" s="563"/>
      <c r="BF38" s="563"/>
      <c r="BG38" s="21"/>
      <c r="BH38" s="21"/>
      <c r="BI38" s="21"/>
      <c r="BJ38" s="21"/>
      <c r="BK38" s="21"/>
      <c r="BL38" s="21"/>
      <c r="BM38" s="21"/>
      <c r="BN38" s="21"/>
      <c r="BO38" s="21"/>
      <c r="BP38" s="21"/>
      <c r="BQ38" s="21"/>
      <c r="BR38" s="21"/>
      <c r="BS38" s="21"/>
      <c r="BT38" s="21"/>
      <c r="BU38" s="21"/>
      <c r="BV38" s="21" t="s">
        <v>204</v>
      </c>
      <c r="BW38" s="563">
        <f>COUNTIF(BW$18:BY$37,"男")</f>
        <v>3</v>
      </c>
      <c r="BX38" s="563"/>
      <c r="BY38" s="563"/>
    </row>
    <row r="39" spans="1:77" ht="25.5" hidden="1" customHeight="1">
      <c r="A39" s="20"/>
      <c r="B39" s="20"/>
      <c r="C39" s="21"/>
      <c r="D39" s="21"/>
      <c r="E39" s="21"/>
      <c r="F39" s="21"/>
      <c r="G39" s="21"/>
      <c r="H39" s="21"/>
      <c r="I39" s="21"/>
      <c r="J39" s="21"/>
      <c r="K39" s="21"/>
      <c r="L39" s="21"/>
      <c r="M39" s="21"/>
      <c r="N39" s="21"/>
      <c r="O39" s="21"/>
      <c r="P39" s="21" t="s">
        <v>200</v>
      </c>
      <c r="Q39" s="564">
        <f>COUNTIF(Q$18:S$37,"女")</f>
        <v>0</v>
      </c>
      <c r="R39" s="564"/>
      <c r="S39" s="564"/>
      <c r="T39" s="21"/>
      <c r="U39" s="21"/>
      <c r="V39" s="21"/>
      <c r="W39" s="21"/>
      <c r="X39" s="21"/>
      <c r="Y39" s="21"/>
      <c r="Z39" s="21"/>
      <c r="AA39" s="21"/>
      <c r="AB39" s="21"/>
      <c r="AC39" s="21"/>
      <c r="AD39" s="21"/>
      <c r="AE39" s="21"/>
      <c r="AF39" s="21"/>
      <c r="AG39" s="21"/>
      <c r="AH39" s="21"/>
      <c r="AI39" s="21" t="s">
        <v>200</v>
      </c>
      <c r="AJ39" s="564">
        <f>COUNTIF(AJ$18:AL$37,"女")</f>
        <v>0</v>
      </c>
      <c r="AK39" s="564"/>
      <c r="AL39" s="564"/>
      <c r="AM39" s="21"/>
      <c r="AN39" s="21"/>
      <c r="AO39" s="21"/>
      <c r="AP39" s="21"/>
      <c r="AQ39" s="21"/>
      <c r="AR39" s="21"/>
      <c r="AS39" s="21"/>
      <c r="AT39" s="21"/>
      <c r="AU39" s="21"/>
      <c r="AV39" s="21"/>
      <c r="AW39" s="21"/>
      <c r="AX39" s="21"/>
      <c r="AY39" s="21"/>
      <c r="AZ39" s="21"/>
      <c r="BA39" s="21"/>
      <c r="BB39" s="21"/>
      <c r="BC39" s="21" t="s">
        <v>200</v>
      </c>
      <c r="BD39" s="564">
        <f>COUNTIF(BD$18:BF$37,"女")</f>
        <v>10</v>
      </c>
      <c r="BE39" s="564"/>
      <c r="BF39" s="564"/>
      <c r="BG39" s="21"/>
      <c r="BH39" s="21"/>
      <c r="BI39" s="21"/>
      <c r="BJ39" s="21"/>
      <c r="BK39" s="21"/>
      <c r="BL39" s="21"/>
      <c r="BM39" s="21"/>
      <c r="BN39" s="21"/>
      <c r="BO39" s="21"/>
      <c r="BP39" s="21"/>
      <c r="BQ39" s="21"/>
      <c r="BR39" s="21"/>
      <c r="BS39" s="21"/>
      <c r="BT39" s="21"/>
      <c r="BU39" s="21"/>
      <c r="BV39" s="21" t="s">
        <v>200</v>
      </c>
      <c r="BW39" s="564">
        <f>COUNTIF(BW$18:BY$37,"女")</f>
        <v>3</v>
      </c>
      <c r="BX39" s="564"/>
      <c r="BY39" s="564"/>
    </row>
    <row r="40" spans="1:77" ht="25.5" customHeight="1">
      <c r="A40" s="555" t="s">
        <v>382</v>
      </c>
      <c r="B40" s="556"/>
      <c r="C40" s="560"/>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2"/>
      <c r="AN40" s="555" t="s">
        <v>382</v>
      </c>
      <c r="AO40" s="556"/>
      <c r="AP40" s="557" t="s">
        <v>446</v>
      </c>
      <c r="AQ40" s="558"/>
      <c r="AR40" s="558"/>
      <c r="AS40" s="558"/>
      <c r="AT40" s="558"/>
      <c r="AU40" s="558"/>
      <c r="AV40" s="558"/>
      <c r="AW40" s="558"/>
      <c r="AX40" s="558"/>
      <c r="AY40" s="558"/>
      <c r="AZ40" s="558"/>
      <c r="BA40" s="558"/>
      <c r="BB40" s="558"/>
      <c r="BC40" s="558"/>
      <c r="BD40" s="558"/>
      <c r="BE40" s="558"/>
      <c r="BF40" s="558"/>
      <c r="BG40" s="558"/>
      <c r="BH40" s="558"/>
      <c r="BI40" s="558"/>
      <c r="BJ40" s="558"/>
      <c r="BK40" s="558"/>
      <c r="BL40" s="558"/>
      <c r="BM40" s="558"/>
      <c r="BN40" s="558"/>
      <c r="BO40" s="558"/>
      <c r="BP40" s="558"/>
      <c r="BQ40" s="558"/>
      <c r="BR40" s="558"/>
      <c r="BS40" s="558"/>
      <c r="BT40" s="558"/>
      <c r="BU40" s="558"/>
      <c r="BV40" s="558"/>
      <c r="BW40" s="558"/>
      <c r="BX40" s="558"/>
      <c r="BY40" s="559"/>
    </row>
    <row r="41" spans="1:77">
      <c r="AG41" s="19"/>
    </row>
  </sheetData>
  <sheetProtection sheet="1" selectLockedCells="1"/>
  <mergeCells count="385">
    <mergeCell ref="A4:U4"/>
    <mergeCell ref="A7:AL7"/>
    <mergeCell ref="A8:AL8"/>
    <mergeCell ref="A10:AL10"/>
    <mergeCell ref="A11:AL11"/>
    <mergeCell ref="A5:E5"/>
    <mergeCell ref="S5:W5"/>
    <mergeCell ref="X5:AD5"/>
    <mergeCell ref="AF5:AL5"/>
    <mergeCell ref="N19:P19"/>
    <mergeCell ref="A22:B22"/>
    <mergeCell ref="N21:P21"/>
    <mergeCell ref="N22:P22"/>
    <mergeCell ref="T20:U20"/>
    <mergeCell ref="Q21:S21"/>
    <mergeCell ref="A12:AL12"/>
    <mergeCell ref="A13:AL13"/>
    <mergeCell ref="A14:AL14"/>
    <mergeCell ref="A15:AL15"/>
    <mergeCell ref="A17:B17"/>
    <mergeCell ref="AG16:AH16"/>
    <mergeCell ref="AD16:AE16"/>
    <mergeCell ref="N17:P17"/>
    <mergeCell ref="AK16:AL16"/>
    <mergeCell ref="AI16:AJ16"/>
    <mergeCell ref="AG25:AI25"/>
    <mergeCell ref="AG23:AI23"/>
    <mergeCell ref="A23:B23"/>
    <mergeCell ref="A24:B24"/>
    <mergeCell ref="AN4:BH4"/>
    <mergeCell ref="AN5:AR5"/>
    <mergeCell ref="AS5:BE5"/>
    <mergeCell ref="BF5:BJ5"/>
    <mergeCell ref="Q18:S18"/>
    <mergeCell ref="A18:B18"/>
    <mergeCell ref="AJ17:AL17"/>
    <mergeCell ref="N20:P20"/>
    <mergeCell ref="AG24:AI24"/>
    <mergeCell ref="V17:AF17"/>
    <mergeCell ref="V19:AF19"/>
    <mergeCell ref="V20:AF20"/>
    <mergeCell ref="V21:AF21"/>
    <mergeCell ref="T17:U17"/>
    <mergeCell ref="F5:R5"/>
    <mergeCell ref="BI18:BS18"/>
    <mergeCell ref="A19:B19"/>
    <mergeCell ref="Q19:S19"/>
    <mergeCell ref="AG17:AI17"/>
    <mergeCell ref="N18:P18"/>
    <mergeCell ref="C37:M37"/>
    <mergeCell ref="C29:M29"/>
    <mergeCell ref="BK5:BQ5"/>
    <mergeCell ref="BD1:BK2"/>
    <mergeCell ref="A33:B33"/>
    <mergeCell ref="A34:B34"/>
    <mergeCell ref="A35:B35"/>
    <mergeCell ref="A36:B36"/>
    <mergeCell ref="A25:B25"/>
    <mergeCell ref="A26:B26"/>
    <mergeCell ref="A27:B27"/>
    <mergeCell ref="A28:B28"/>
    <mergeCell ref="C30:M30"/>
    <mergeCell ref="C31:M31"/>
    <mergeCell ref="C32:M32"/>
    <mergeCell ref="AJ28:AL28"/>
    <mergeCell ref="N29:P29"/>
    <mergeCell ref="Q33:S33"/>
    <mergeCell ref="Q34:S34"/>
    <mergeCell ref="N31:P31"/>
    <mergeCell ref="Q30:S30"/>
    <mergeCell ref="V35:AF35"/>
    <mergeCell ref="AJ25:AL25"/>
    <mergeCell ref="AJ26:AL26"/>
    <mergeCell ref="Q37:S37"/>
    <mergeCell ref="Q35:S35"/>
    <mergeCell ref="A37:B37"/>
    <mergeCell ref="Q17:S17"/>
    <mergeCell ref="C17:M17"/>
    <mergeCell ref="C18:M18"/>
    <mergeCell ref="C19:M19"/>
    <mergeCell ref="C20:M20"/>
    <mergeCell ref="C21:M21"/>
    <mergeCell ref="C22:M22"/>
    <mergeCell ref="A20:B20"/>
    <mergeCell ref="A21:B21"/>
    <mergeCell ref="A31:B31"/>
    <mergeCell ref="A32:B32"/>
    <mergeCell ref="C25:M25"/>
    <mergeCell ref="C26:M26"/>
    <mergeCell ref="C27:M27"/>
    <mergeCell ref="C28:M28"/>
    <mergeCell ref="A29:B29"/>
    <mergeCell ref="A30:B30"/>
    <mergeCell ref="N34:P34"/>
    <mergeCell ref="N30:P30"/>
    <mergeCell ref="C35:M35"/>
    <mergeCell ref="C36:M36"/>
    <mergeCell ref="AG27:AI27"/>
    <mergeCell ref="V18:AF18"/>
    <mergeCell ref="N37:P37"/>
    <mergeCell ref="Q32:S32"/>
    <mergeCell ref="C33:M33"/>
    <mergeCell ref="C34:M34"/>
    <mergeCell ref="V33:AF33"/>
    <mergeCell ref="V34:AF34"/>
    <mergeCell ref="N23:P23"/>
    <mergeCell ref="C23:M23"/>
    <mergeCell ref="C24:M24"/>
    <mergeCell ref="N32:P32"/>
    <mergeCell ref="N33:P33"/>
    <mergeCell ref="V36:AF36"/>
    <mergeCell ref="N35:P35"/>
    <mergeCell ref="N24:P24"/>
    <mergeCell ref="N25:P25"/>
    <mergeCell ref="N26:P26"/>
    <mergeCell ref="N27:P27"/>
    <mergeCell ref="N28:P28"/>
    <mergeCell ref="T24:U24"/>
    <mergeCell ref="N36:P36"/>
    <mergeCell ref="Q31:S31"/>
    <mergeCell ref="Q36:S36"/>
    <mergeCell ref="V27:AF27"/>
    <mergeCell ref="T27:U27"/>
    <mergeCell ref="T29:U29"/>
    <mergeCell ref="T28:U28"/>
    <mergeCell ref="Q22:S22"/>
    <mergeCell ref="Q23:S23"/>
    <mergeCell ref="Q24:S24"/>
    <mergeCell ref="T22:U22"/>
    <mergeCell ref="T23:U23"/>
    <mergeCell ref="V31:AF31"/>
    <mergeCell ref="V32:AF32"/>
    <mergeCell ref="V29:AF29"/>
    <mergeCell ref="V30:AF30"/>
    <mergeCell ref="V28:AF28"/>
    <mergeCell ref="AG31:AI31"/>
    <mergeCell ref="AG30:AI30"/>
    <mergeCell ref="AG35:AI35"/>
    <mergeCell ref="AG36:AI36"/>
    <mergeCell ref="AG28:AI28"/>
    <mergeCell ref="AG29:AI29"/>
    <mergeCell ref="AG32:AI32"/>
    <mergeCell ref="AG33:AI33"/>
    <mergeCell ref="AG34:AI34"/>
    <mergeCell ref="AJ31:AL31"/>
    <mergeCell ref="AJ32:AL32"/>
    <mergeCell ref="AJ33:AL33"/>
    <mergeCell ref="AJ34:AL34"/>
    <mergeCell ref="AG37:AI37"/>
    <mergeCell ref="AJ18:AL18"/>
    <mergeCell ref="AJ19:AL19"/>
    <mergeCell ref="AJ20:AL20"/>
    <mergeCell ref="AJ21:AL21"/>
    <mergeCell ref="AJ22:AL22"/>
    <mergeCell ref="AJ35:AL35"/>
    <mergeCell ref="AJ36:AL36"/>
    <mergeCell ref="AJ37:AL37"/>
    <mergeCell ref="AJ29:AL29"/>
    <mergeCell ref="AJ30:AL30"/>
    <mergeCell ref="AJ27:AL27"/>
    <mergeCell ref="AJ23:AL23"/>
    <mergeCell ref="AJ24:AL24"/>
    <mergeCell ref="AG18:AI18"/>
    <mergeCell ref="AG19:AI19"/>
    <mergeCell ref="AG20:AI20"/>
    <mergeCell ref="AG21:AI21"/>
    <mergeCell ref="AG22:AI22"/>
    <mergeCell ref="AG26:AI26"/>
    <mergeCell ref="T25:U25"/>
    <mergeCell ref="T18:U18"/>
    <mergeCell ref="T19:U19"/>
    <mergeCell ref="Q25:S25"/>
    <mergeCell ref="Q26:S26"/>
    <mergeCell ref="T21:U21"/>
    <mergeCell ref="Q20:S20"/>
    <mergeCell ref="T26:U26"/>
    <mergeCell ref="T35:U35"/>
    <mergeCell ref="T30:U30"/>
    <mergeCell ref="Q28:S28"/>
    <mergeCell ref="Q29:S29"/>
    <mergeCell ref="Q27:S27"/>
    <mergeCell ref="T36:U36"/>
    <mergeCell ref="T37:U37"/>
    <mergeCell ref="T31:U31"/>
    <mergeCell ref="T32:U32"/>
    <mergeCell ref="T33:U33"/>
    <mergeCell ref="T34:U34"/>
    <mergeCell ref="AN13:BY13"/>
    <mergeCell ref="AN14:BY14"/>
    <mergeCell ref="AN15:BY15"/>
    <mergeCell ref="V37:AF37"/>
    <mergeCell ref="V22:AF22"/>
    <mergeCell ref="V23:AF23"/>
    <mergeCell ref="V24:AF24"/>
    <mergeCell ref="V25:AF25"/>
    <mergeCell ref="V26:AF26"/>
    <mergeCell ref="BW17:BY17"/>
    <mergeCell ref="BQ16:BR16"/>
    <mergeCell ref="BT16:BU16"/>
    <mergeCell ref="BV16:BW16"/>
    <mergeCell ref="BT21:BV21"/>
    <mergeCell ref="BW21:BY21"/>
    <mergeCell ref="BA18:BC18"/>
    <mergeCell ref="BD18:BF18"/>
    <mergeCell ref="BG18:BH18"/>
    <mergeCell ref="BS5:BY5"/>
    <mergeCell ref="AN7:BY7"/>
    <mergeCell ref="AN8:BY8"/>
    <mergeCell ref="AN10:BY10"/>
    <mergeCell ref="AN11:BY11"/>
    <mergeCell ref="AN12:BY12"/>
    <mergeCell ref="BT19:BV19"/>
    <mergeCell ref="BW19:BY19"/>
    <mergeCell ref="BX16:BY16"/>
    <mergeCell ref="AN17:AO17"/>
    <mergeCell ref="AP17:AZ17"/>
    <mergeCell ref="BA17:BC17"/>
    <mergeCell ref="BD17:BF17"/>
    <mergeCell ref="BG17:BH17"/>
    <mergeCell ref="BI17:BS17"/>
    <mergeCell ref="BT17:BV17"/>
    <mergeCell ref="AN19:AO19"/>
    <mergeCell ref="AP19:AZ19"/>
    <mergeCell ref="BA19:BC19"/>
    <mergeCell ref="BD19:BF19"/>
    <mergeCell ref="BG19:BH19"/>
    <mergeCell ref="BI19:BS19"/>
    <mergeCell ref="AN18:AO18"/>
    <mergeCell ref="AP18:AZ18"/>
    <mergeCell ref="BT18:BV18"/>
    <mergeCell ref="BW18:BY18"/>
    <mergeCell ref="AN21:AO21"/>
    <mergeCell ref="AP21:AZ21"/>
    <mergeCell ref="BA21:BC21"/>
    <mergeCell ref="BD21:BF21"/>
    <mergeCell ref="BG21:BH21"/>
    <mergeCell ref="BI21:BS21"/>
    <mergeCell ref="BT23:BV23"/>
    <mergeCell ref="BW23:BY23"/>
    <mergeCell ref="AN20:AO20"/>
    <mergeCell ref="AP20:AZ20"/>
    <mergeCell ref="BA20:BC20"/>
    <mergeCell ref="BD20:BF20"/>
    <mergeCell ref="BG20:BH20"/>
    <mergeCell ref="BI20:BS20"/>
    <mergeCell ref="BT20:BV20"/>
    <mergeCell ref="BW20:BY20"/>
    <mergeCell ref="AN23:AO23"/>
    <mergeCell ref="AP23:AZ23"/>
    <mergeCell ref="BA23:BC23"/>
    <mergeCell ref="BD23:BF23"/>
    <mergeCell ref="BG23:BH23"/>
    <mergeCell ref="BI23:BS23"/>
    <mergeCell ref="AN22:AO22"/>
    <mergeCell ref="AP22:AZ22"/>
    <mergeCell ref="BA22:BC22"/>
    <mergeCell ref="BD22:BF22"/>
    <mergeCell ref="BG22:BH22"/>
    <mergeCell ref="BI22:BS22"/>
    <mergeCell ref="BT22:BV22"/>
    <mergeCell ref="BW22:BY22"/>
    <mergeCell ref="AN25:AO25"/>
    <mergeCell ref="AP25:AZ25"/>
    <mergeCell ref="BA25:BC25"/>
    <mergeCell ref="BD25:BF25"/>
    <mergeCell ref="BG25:BH25"/>
    <mergeCell ref="BI25:BS25"/>
    <mergeCell ref="AN24:AO24"/>
    <mergeCell ref="AP24:AZ24"/>
    <mergeCell ref="BA24:BC24"/>
    <mergeCell ref="BD24:BF24"/>
    <mergeCell ref="BG24:BH24"/>
    <mergeCell ref="BI24:BS24"/>
    <mergeCell ref="BT24:BV24"/>
    <mergeCell ref="BW24:BY24"/>
    <mergeCell ref="AN27:AO27"/>
    <mergeCell ref="AP27:AZ27"/>
    <mergeCell ref="BA27:BC27"/>
    <mergeCell ref="BD27:BF27"/>
    <mergeCell ref="BG27:BH27"/>
    <mergeCell ref="BI27:BS27"/>
    <mergeCell ref="BT25:BV25"/>
    <mergeCell ref="BW25:BY25"/>
    <mergeCell ref="AN26:AO26"/>
    <mergeCell ref="AP26:AZ26"/>
    <mergeCell ref="BA26:BC26"/>
    <mergeCell ref="BD26:BF26"/>
    <mergeCell ref="BG26:BH26"/>
    <mergeCell ref="BI26:BS26"/>
    <mergeCell ref="BT26:BV26"/>
    <mergeCell ref="BW26:BY26"/>
    <mergeCell ref="AN29:AO29"/>
    <mergeCell ref="AP29:AZ29"/>
    <mergeCell ref="BA29:BC29"/>
    <mergeCell ref="BD29:BF29"/>
    <mergeCell ref="BG29:BH29"/>
    <mergeCell ref="BI29:BS29"/>
    <mergeCell ref="BT27:BV27"/>
    <mergeCell ref="BW27:BY27"/>
    <mergeCell ref="AN28:AO28"/>
    <mergeCell ref="AP28:AZ28"/>
    <mergeCell ref="BA28:BC28"/>
    <mergeCell ref="BD28:BF28"/>
    <mergeCell ref="BG28:BH28"/>
    <mergeCell ref="BI28:BS28"/>
    <mergeCell ref="BT28:BV28"/>
    <mergeCell ref="BW28:BY28"/>
    <mergeCell ref="AN31:AO31"/>
    <mergeCell ref="AP31:AZ31"/>
    <mergeCell ref="BA31:BC31"/>
    <mergeCell ref="BD31:BF31"/>
    <mergeCell ref="BG31:BH31"/>
    <mergeCell ref="BI31:BS31"/>
    <mergeCell ref="BT29:BV29"/>
    <mergeCell ref="BW29:BY29"/>
    <mergeCell ref="AN30:AO30"/>
    <mergeCell ref="AP30:AZ30"/>
    <mergeCell ref="BA30:BC30"/>
    <mergeCell ref="BD30:BF30"/>
    <mergeCell ref="BG30:BH30"/>
    <mergeCell ref="BI30:BS30"/>
    <mergeCell ref="BT30:BV30"/>
    <mergeCell ref="BW30:BY30"/>
    <mergeCell ref="AN35:AO35"/>
    <mergeCell ref="AP35:AZ35"/>
    <mergeCell ref="BA35:BC35"/>
    <mergeCell ref="BD35:BF35"/>
    <mergeCell ref="BG35:BH35"/>
    <mergeCell ref="BI35:BS35"/>
    <mergeCell ref="BT32:BV32"/>
    <mergeCell ref="BW32:BY32"/>
    <mergeCell ref="AN33:AO33"/>
    <mergeCell ref="AP33:AZ33"/>
    <mergeCell ref="BA33:BC33"/>
    <mergeCell ref="BD33:BF33"/>
    <mergeCell ref="BG33:BH33"/>
    <mergeCell ref="BI33:BS33"/>
    <mergeCell ref="BT31:BV31"/>
    <mergeCell ref="BW31:BY31"/>
    <mergeCell ref="AN32:AO32"/>
    <mergeCell ref="AP32:AZ32"/>
    <mergeCell ref="BA32:BC32"/>
    <mergeCell ref="BD32:BF32"/>
    <mergeCell ref="BG32:BH32"/>
    <mergeCell ref="BI32:BS32"/>
    <mergeCell ref="BW38:BY38"/>
    <mergeCell ref="BT37:BV37"/>
    <mergeCell ref="BW37:BY37"/>
    <mergeCell ref="AN34:AO34"/>
    <mergeCell ref="AP34:AZ34"/>
    <mergeCell ref="BA34:BC34"/>
    <mergeCell ref="BD34:BF34"/>
    <mergeCell ref="BG34:BH34"/>
    <mergeCell ref="BI34:BS34"/>
    <mergeCell ref="BT34:BV34"/>
    <mergeCell ref="BW34:BY34"/>
    <mergeCell ref="AN37:AO37"/>
    <mergeCell ref="AP37:AZ37"/>
    <mergeCell ref="BA37:BC37"/>
    <mergeCell ref="BD37:BF37"/>
    <mergeCell ref="BG37:BH37"/>
    <mergeCell ref="BI37:BS37"/>
    <mergeCell ref="BT35:BV35"/>
    <mergeCell ref="AN36:AO36"/>
    <mergeCell ref="AP36:AZ36"/>
    <mergeCell ref="BA36:BC36"/>
    <mergeCell ref="BD36:BF36"/>
    <mergeCell ref="BG36:BH36"/>
    <mergeCell ref="BI36:BS36"/>
    <mergeCell ref="BT36:BV36"/>
    <mergeCell ref="BW36:BY36"/>
    <mergeCell ref="BT33:BV33"/>
    <mergeCell ref="BW33:BY33"/>
    <mergeCell ref="BW35:BY35"/>
    <mergeCell ref="AN40:AO40"/>
    <mergeCell ref="AP40:BY40"/>
    <mergeCell ref="A40:B40"/>
    <mergeCell ref="C40:AL40"/>
    <mergeCell ref="Q38:S38"/>
    <mergeCell ref="Q39:S39"/>
    <mergeCell ref="AJ38:AL38"/>
    <mergeCell ref="AJ39:AL39"/>
    <mergeCell ref="BD38:BF38"/>
    <mergeCell ref="BD39:BF39"/>
    <mergeCell ref="BW39:BY39"/>
  </mergeCells>
  <phoneticPr fontId="1"/>
  <dataValidations count="1">
    <dataValidation type="list" allowBlank="1" showInputMessage="1" showErrorMessage="1" sqref="Q18:S37 AJ18:AL37 BD18:BF37 BW18:BY37" xr:uid="{4A88097C-EAD6-4E9B-B940-B44929D1220E}">
      <formula1>"男,女"</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43380-80E8-478B-9861-0769707DB327}">
  <sheetPr codeName="Sheet5">
    <tabColor theme="9" tint="0.59999389629810485"/>
    <pageSetUpPr fitToPage="1"/>
  </sheetPr>
  <dimension ref="A1:CD65"/>
  <sheetViews>
    <sheetView showGridLines="0" view="pageBreakPreview" zoomScale="118" zoomScaleNormal="100" zoomScaleSheetLayoutView="118" workbookViewId="0">
      <selection activeCell="D9" sqref="D9:J9"/>
    </sheetView>
  </sheetViews>
  <sheetFormatPr defaultRowHeight="13.5"/>
  <cols>
    <col min="1" max="1" width="3.125" style="96" customWidth="1"/>
    <col min="2" max="38" width="2.375" style="96" customWidth="1"/>
    <col min="39" max="39" width="1.625" style="96" customWidth="1"/>
    <col min="40" max="40" width="3.125" style="96" customWidth="1"/>
    <col min="41" max="77" width="2.375" style="96" customWidth="1"/>
    <col min="78" max="81" width="1.625" style="96" customWidth="1"/>
    <col min="82" max="82" width="1.625" style="96" hidden="1" customWidth="1"/>
    <col min="83" max="95" width="1.625" style="96" customWidth="1"/>
    <col min="96" max="16384" width="9" style="96"/>
  </cols>
  <sheetData>
    <row r="1" spans="1:77" s="102" customFormat="1">
      <c r="A1" s="102" t="s">
        <v>358</v>
      </c>
      <c r="AL1" s="336" t="s">
        <v>357</v>
      </c>
      <c r="AN1" s="102" t="s">
        <v>358</v>
      </c>
      <c r="BY1" s="336" t="s">
        <v>357</v>
      </c>
    </row>
    <row r="2" spans="1:77" s="340" customFormat="1" ht="18.75">
      <c r="A2" s="492" t="s">
        <v>731</v>
      </c>
      <c r="B2" s="492"/>
      <c r="C2" s="492"/>
      <c r="D2" s="492"/>
      <c r="E2" s="492"/>
      <c r="F2" s="492"/>
      <c r="AN2" s="492" t="s">
        <v>731</v>
      </c>
      <c r="AO2" s="492"/>
      <c r="AP2" s="492"/>
      <c r="AQ2" s="492"/>
      <c r="AR2" s="492"/>
      <c r="AS2" s="492"/>
      <c r="BE2" s="629" t="s">
        <v>160</v>
      </c>
      <c r="BF2" s="629"/>
      <c r="BG2" s="629"/>
      <c r="BH2" s="629"/>
      <c r="BI2" s="629"/>
      <c r="BJ2" s="629"/>
      <c r="BK2" s="629"/>
    </row>
    <row r="3" spans="1:77" ht="4.5" customHeight="1">
      <c r="A3" s="8"/>
      <c r="AN3" s="8"/>
    </row>
    <row r="4" spans="1:77" ht="24.75">
      <c r="A4" s="97" t="s">
        <v>101</v>
      </c>
      <c r="AN4" s="97" t="s">
        <v>101</v>
      </c>
    </row>
    <row r="5" spans="1:77" ht="4.5" customHeight="1">
      <c r="A5" s="10"/>
      <c r="AN5" s="10"/>
    </row>
    <row r="6" spans="1:77" ht="33" customHeight="1">
      <c r="A6" s="537" t="s">
        <v>102</v>
      </c>
      <c r="B6" s="538"/>
      <c r="C6" s="538"/>
      <c r="D6" s="538"/>
      <c r="E6" s="538"/>
      <c r="F6" s="539" t="str">
        <f>IF(【様式1】申請書!AD13=0," ",【様式1】申請書!AD13)</f>
        <v xml:space="preserve"> </v>
      </c>
      <c r="G6" s="540"/>
      <c r="H6" s="540"/>
      <c r="I6" s="540"/>
      <c r="J6" s="540"/>
      <c r="K6" s="540"/>
      <c r="L6" s="540"/>
      <c r="M6" s="540"/>
      <c r="N6" s="540"/>
      <c r="O6" s="540"/>
      <c r="P6" s="540"/>
      <c r="Q6" s="540"/>
      <c r="R6" s="540"/>
      <c r="S6" s="537" t="s">
        <v>103</v>
      </c>
      <c r="T6" s="538"/>
      <c r="U6" s="538"/>
      <c r="V6" s="538"/>
      <c r="W6" s="541"/>
      <c r="X6" s="542" t="str">
        <f>IF(【様式1】申請書!AA24=0," ",【様式1】申請書!AA24)</f>
        <v xml:space="preserve"> </v>
      </c>
      <c r="Y6" s="543"/>
      <c r="Z6" s="543"/>
      <c r="AA6" s="543"/>
      <c r="AB6" s="543"/>
      <c r="AC6" s="543"/>
      <c r="AD6" s="543"/>
      <c r="AE6" s="12" t="s">
        <v>52</v>
      </c>
      <c r="AF6" s="543" t="str">
        <f>IF(【様式1】申請書!AA25=0," ",【様式1】申請書!AA25)</f>
        <v xml:space="preserve"> </v>
      </c>
      <c r="AG6" s="543"/>
      <c r="AH6" s="543"/>
      <c r="AI6" s="543"/>
      <c r="AJ6" s="543"/>
      <c r="AK6" s="543"/>
      <c r="AL6" s="544"/>
      <c r="AN6" s="537" t="s">
        <v>102</v>
      </c>
      <c r="AO6" s="538"/>
      <c r="AP6" s="538"/>
      <c r="AQ6" s="538"/>
      <c r="AR6" s="541"/>
      <c r="AS6" s="539" t="s">
        <v>439</v>
      </c>
      <c r="AT6" s="540"/>
      <c r="AU6" s="540"/>
      <c r="AV6" s="540"/>
      <c r="AW6" s="540"/>
      <c r="AX6" s="540"/>
      <c r="AY6" s="540"/>
      <c r="AZ6" s="540"/>
      <c r="BA6" s="540"/>
      <c r="BB6" s="540"/>
      <c r="BC6" s="540"/>
      <c r="BD6" s="540"/>
      <c r="BE6" s="620"/>
      <c r="BF6" s="537" t="s">
        <v>103</v>
      </c>
      <c r="BG6" s="538"/>
      <c r="BH6" s="538"/>
      <c r="BI6" s="538"/>
      <c r="BJ6" s="541"/>
      <c r="BK6" s="542">
        <v>46303</v>
      </c>
      <c r="BL6" s="543"/>
      <c r="BM6" s="543"/>
      <c r="BN6" s="543"/>
      <c r="BO6" s="543"/>
      <c r="BP6" s="543"/>
      <c r="BQ6" s="543"/>
      <c r="BR6" s="12" t="s">
        <v>52</v>
      </c>
      <c r="BS6" s="543">
        <v>46305</v>
      </c>
      <c r="BT6" s="543"/>
      <c r="BU6" s="543"/>
      <c r="BV6" s="543"/>
      <c r="BW6" s="543"/>
      <c r="BX6" s="543"/>
      <c r="BY6" s="544"/>
    </row>
    <row r="7" spans="1:77" ht="7.5" customHeight="1">
      <c r="A7" s="10"/>
      <c r="AN7" s="10"/>
    </row>
    <row r="8" spans="1:77" ht="33" customHeight="1">
      <c r="A8" s="536"/>
      <c r="B8" s="536"/>
      <c r="C8" s="536"/>
      <c r="D8" s="536" t="s">
        <v>115</v>
      </c>
      <c r="E8" s="536"/>
      <c r="F8" s="536"/>
      <c r="G8" s="536"/>
      <c r="H8" s="536"/>
      <c r="I8" s="536"/>
      <c r="J8" s="536"/>
      <c r="K8" s="536" t="s">
        <v>116</v>
      </c>
      <c r="L8" s="536"/>
      <c r="M8" s="536"/>
      <c r="N8" s="536"/>
      <c r="O8" s="536"/>
      <c r="P8" s="536"/>
      <c r="Q8" s="536"/>
      <c r="R8" s="536" t="s">
        <v>104</v>
      </c>
      <c r="S8" s="536"/>
      <c r="T8" s="536"/>
      <c r="U8" s="536"/>
      <c r="V8" s="536"/>
      <c r="W8" s="536"/>
      <c r="X8" s="536"/>
      <c r="Y8" s="536" t="s">
        <v>105</v>
      </c>
      <c r="Z8" s="536"/>
      <c r="AA8" s="536"/>
      <c r="AB8" s="536"/>
      <c r="AC8" s="536"/>
      <c r="AD8" s="536"/>
      <c r="AE8" s="536"/>
      <c r="AF8" s="536" t="s">
        <v>106</v>
      </c>
      <c r="AG8" s="536"/>
      <c r="AH8" s="536"/>
      <c r="AI8" s="536"/>
      <c r="AJ8" s="536"/>
      <c r="AK8" s="536"/>
      <c r="AL8" s="536"/>
      <c r="AN8" s="617"/>
      <c r="AO8" s="618"/>
      <c r="AP8" s="619"/>
      <c r="AQ8" s="617" t="s">
        <v>115</v>
      </c>
      <c r="AR8" s="618"/>
      <c r="AS8" s="618"/>
      <c r="AT8" s="618"/>
      <c r="AU8" s="618"/>
      <c r="AV8" s="618"/>
      <c r="AW8" s="619"/>
      <c r="AX8" s="617" t="s">
        <v>116</v>
      </c>
      <c r="AY8" s="618"/>
      <c r="AZ8" s="618"/>
      <c r="BA8" s="618"/>
      <c r="BB8" s="618"/>
      <c r="BC8" s="618"/>
      <c r="BD8" s="619"/>
      <c r="BE8" s="617" t="s">
        <v>104</v>
      </c>
      <c r="BF8" s="618"/>
      <c r="BG8" s="618"/>
      <c r="BH8" s="618"/>
      <c r="BI8" s="618"/>
      <c r="BJ8" s="618"/>
      <c r="BK8" s="619"/>
      <c r="BL8" s="617" t="s">
        <v>105</v>
      </c>
      <c r="BM8" s="618"/>
      <c r="BN8" s="618"/>
      <c r="BO8" s="618"/>
      <c r="BP8" s="618"/>
      <c r="BQ8" s="618"/>
      <c r="BR8" s="619"/>
      <c r="BS8" s="617" t="s">
        <v>106</v>
      </c>
      <c r="BT8" s="618"/>
      <c r="BU8" s="618"/>
      <c r="BV8" s="618"/>
      <c r="BW8" s="618"/>
      <c r="BX8" s="618"/>
      <c r="BY8" s="619"/>
    </row>
    <row r="9" spans="1:77" ht="30.75" customHeight="1">
      <c r="A9" s="500" t="s">
        <v>77</v>
      </c>
      <c r="B9" s="500"/>
      <c r="C9" s="500"/>
      <c r="D9" s="545"/>
      <c r="E9" s="545"/>
      <c r="F9" s="545"/>
      <c r="G9" s="545"/>
      <c r="H9" s="545"/>
      <c r="I9" s="545"/>
      <c r="J9" s="545"/>
      <c r="K9" s="545"/>
      <c r="L9" s="545"/>
      <c r="M9" s="545"/>
      <c r="N9" s="545"/>
      <c r="O9" s="545"/>
      <c r="P9" s="545"/>
      <c r="Q9" s="545"/>
      <c r="R9" s="545">
        <v>0</v>
      </c>
      <c r="S9" s="545"/>
      <c r="T9" s="545"/>
      <c r="U9" s="545"/>
      <c r="V9" s="545"/>
      <c r="W9" s="545"/>
      <c r="X9" s="545"/>
      <c r="Y9" s="545"/>
      <c r="Z9" s="545"/>
      <c r="AA9" s="545"/>
      <c r="AB9" s="545"/>
      <c r="AC9" s="545"/>
      <c r="AD9" s="545"/>
      <c r="AE9" s="545"/>
      <c r="AF9" s="501">
        <f>SUM(D9:AE9)</f>
        <v>0</v>
      </c>
      <c r="AG9" s="501"/>
      <c r="AH9" s="501"/>
      <c r="AI9" s="501"/>
      <c r="AJ9" s="501"/>
      <c r="AK9" s="501"/>
      <c r="AL9" s="501"/>
      <c r="AN9" s="574" t="s">
        <v>77</v>
      </c>
      <c r="AO9" s="612"/>
      <c r="AP9" s="613"/>
      <c r="AQ9" s="609">
        <v>1</v>
      </c>
      <c r="AR9" s="610"/>
      <c r="AS9" s="610"/>
      <c r="AT9" s="610"/>
      <c r="AU9" s="610"/>
      <c r="AV9" s="610"/>
      <c r="AW9" s="611"/>
      <c r="AX9" s="609">
        <v>0</v>
      </c>
      <c r="AY9" s="610"/>
      <c r="AZ9" s="610"/>
      <c r="BA9" s="610"/>
      <c r="BB9" s="610"/>
      <c r="BC9" s="610"/>
      <c r="BD9" s="611"/>
      <c r="BE9" s="609">
        <v>0</v>
      </c>
      <c r="BF9" s="610"/>
      <c r="BG9" s="610"/>
      <c r="BH9" s="610"/>
      <c r="BI9" s="610"/>
      <c r="BJ9" s="610"/>
      <c r="BK9" s="611"/>
      <c r="BL9" s="609">
        <v>1</v>
      </c>
      <c r="BM9" s="610"/>
      <c r="BN9" s="610"/>
      <c r="BO9" s="610"/>
      <c r="BP9" s="610"/>
      <c r="BQ9" s="610"/>
      <c r="BR9" s="611"/>
      <c r="BS9" s="614">
        <f>SUM(AQ9:BR9)</f>
        <v>2</v>
      </c>
      <c r="BT9" s="615"/>
      <c r="BU9" s="615"/>
      <c r="BV9" s="615"/>
      <c r="BW9" s="615"/>
      <c r="BX9" s="615"/>
      <c r="BY9" s="616"/>
    </row>
    <row r="10" spans="1:77" ht="30.75" customHeight="1">
      <c r="A10" s="500" t="s">
        <v>78</v>
      </c>
      <c r="B10" s="500"/>
      <c r="C10" s="500"/>
      <c r="D10" s="545"/>
      <c r="E10" s="545"/>
      <c r="F10" s="545"/>
      <c r="G10" s="545"/>
      <c r="H10" s="545"/>
      <c r="I10" s="545"/>
      <c r="J10" s="545"/>
      <c r="K10" s="545"/>
      <c r="L10" s="545"/>
      <c r="M10" s="545"/>
      <c r="N10" s="545"/>
      <c r="O10" s="545"/>
      <c r="P10" s="545"/>
      <c r="Q10" s="545"/>
      <c r="R10" s="545">
        <v>0</v>
      </c>
      <c r="S10" s="545"/>
      <c r="T10" s="545"/>
      <c r="U10" s="545"/>
      <c r="V10" s="545"/>
      <c r="W10" s="545"/>
      <c r="X10" s="545"/>
      <c r="Y10" s="545"/>
      <c r="Z10" s="545"/>
      <c r="AA10" s="545"/>
      <c r="AB10" s="545"/>
      <c r="AC10" s="545"/>
      <c r="AD10" s="545"/>
      <c r="AE10" s="545"/>
      <c r="AF10" s="501">
        <f>SUM(D10:AE10)</f>
        <v>0</v>
      </c>
      <c r="AG10" s="501"/>
      <c r="AH10" s="501"/>
      <c r="AI10" s="501"/>
      <c r="AJ10" s="501"/>
      <c r="AK10" s="501"/>
      <c r="AL10" s="501"/>
      <c r="AN10" s="574" t="s">
        <v>78</v>
      </c>
      <c r="AO10" s="612"/>
      <c r="AP10" s="613"/>
      <c r="AQ10" s="609">
        <v>1</v>
      </c>
      <c r="AR10" s="610"/>
      <c r="AS10" s="610"/>
      <c r="AT10" s="610"/>
      <c r="AU10" s="610"/>
      <c r="AV10" s="610"/>
      <c r="AW10" s="611"/>
      <c r="AX10" s="609">
        <v>0</v>
      </c>
      <c r="AY10" s="610"/>
      <c r="AZ10" s="610"/>
      <c r="BA10" s="610"/>
      <c r="BB10" s="610"/>
      <c r="BC10" s="610"/>
      <c r="BD10" s="611"/>
      <c r="BE10" s="609">
        <v>0</v>
      </c>
      <c r="BF10" s="610"/>
      <c r="BG10" s="610"/>
      <c r="BH10" s="610"/>
      <c r="BI10" s="610"/>
      <c r="BJ10" s="610"/>
      <c r="BK10" s="611"/>
      <c r="BL10" s="609">
        <v>2</v>
      </c>
      <c r="BM10" s="610"/>
      <c r="BN10" s="610"/>
      <c r="BO10" s="610"/>
      <c r="BP10" s="610"/>
      <c r="BQ10" s="610"/>
      <c r="BR10" s="611"/>
      <c r="BS10" s="614">
        <f>SUM(AQ10:BR10)</f>
        <v>3</v>
      </c>
      <c r="BT10" s="615"/>
      <c r="BU10" s="615"/>
      <c r="BV10" s="615"/>
      <c r="BW10" s="615"/>
      <c r="BX10" s="615"/>
      <c r="BY10" s="616"/>
    </row>
    <row r="11" spans="1:77" ht="30.75" customHeight="1">
      <c r="A11" s="500" t="s">
        <v>75</v>
      </c>
      <c r="B11" s="500"/>
      <c r="C11" s="500"/>
      <c r="D11" s="501">
        <f>SUM(D9:J10)</f>
        <v>0</v>
      </c>
      <c r="E11" s="501"/>
      <c r="F11" s="501"/>
      <c r="G11" s="501"/>
      <c r="H11" s="501"/>
      <c r="I11" s="501"/>
      <c r="J11" s="501"/>
      <c r="K11" s="501">
        <f>SUM(K9:Q10)</f>
        <v>0</v>
      </c>
      <c r="L11" s="501"/>
      <c r="M11" s="501"/>
      <c r="N11" s="501"/>
      <c r="O11" s="501"/>
      <c r="P11" s="501"/>
      <c r="Q11" s="501"/>
      <c r="R11" s="501">
        <f>SUM(R9:X10)</f>
        <v>0</v>
      </c>
      <c r="S11" s="501"/>
      <c r="T11" s="501"/>
      <c r="U11" s="501"/>
      <c r="V11" s="501"/>
      <c r="W11" s="501"/>
      <c r="X11" s="501"/>
      <c r="Y11" s="501">
        <f>SUM(Y9:AE10)</f>
        <v>0</v>
      </c>
      <c r="Z11" s="501"/>
      <c r="AA11" s="501"/>
      <c r="AB11" s="501"/>
      <c r="AC11" s="501"/>
      <c r="AD11" s="501"/>
      <c r="AE11" s="501"/>
      <c r="AF11" s="501">
        <f>SUM(D11:AE11)</f>
        <v>0</v>
      </c>
      <c r="AG11" s="501"/>
      <c r="AH11" s="501"/>
      <c r="AI11" s="501"/>
      <c r="AJ11" s="501"/>
      <c r="AK11" s="501"/>
      <c r="AL11" s="501"/>
      <c r="AN11" s="574" t="s">
        <v>75</v>
      </c>
      <c r="AO11" s="612"/>
      <c r="AP11" s="613"/>
      <c r="AQ11" s="614">
        <f>SUM(AQ9:AW10)</f>
        <v>2</v>
      </c>
      <c r="AR11" s="615"/>
      <c r="AS11" s="615"/>
      <c r="AT11" s="615"/>
      <c r="AU11" s="615"/>
      <c r="AV11" s="615"/>
      <c r="AW11" s="616"/>
      <c r="AX11" s="614">
        <f>SUM(AX9:BD10)</f>
        <v>0</v>
      </c>
      <c r="AY11" s="615"/>
      <c r="AZ11" s="615"/>
      <c r="BA11" s="615"/>
      <c r="BB11" s="615"/>
      <c r="BC11" s="615"/>
      <c r="BD11" s="616"/>
      <c r="BE11" s="614">
        <f>SUM(BE9:BK10)</f>
        <v>0</v>
      </c>
      <c r="BF11" s="615"/>
      <c r="BG11" s="615"/>
      <c r="BH11" s="615"/>
      <c r="BI11" s="615"/>
      <c r="BJ11" s="615"/>
      <c r="BK11" s="616"/>
      <c r="BL11" s="614">
        <f>SUM(BL9:BR10)</f>
        <v>3</v>
      </c>
      <c r="BM11" s="615"/>
      <c r="BN11" s="615"/>
      <c r="BO11" s="615"/>
      <c r="BP11" s="615"/>
      <c r="BQ11" s="615"/>
      <c r="BR11" s="616"/>
      <c r="BS11" s="614">
        <f>SUM(AQ11:BR11)</f>
        <v>5</v>
      </c>
      <c r="BT11" s="615"/>
      <c r="BU11" s="615"/>
      <c r="BV11" s="615"/>
      <c r="BW11" s="615"/>
      <c r="BX11" s="615"/>
      <c r="BY11" s="616"/>
    </row>
    <row r="12" spans="1:77" ht="10.5" customHeight="1">
      <c r="A12" s="10"/>
      <c r="Y12" s="533"/>
      <c r="Z12" s="533"/>
      <c r="AA12" s="533"/>
      <c r="AB12" s="533"/>
      <c r="AC12" s="533"/>
      <c r="AD12" s="533"/>
      <c r="AE12" s="533"/>
      <c r="AF12" s="533"/>
      <c r="AG12" s="533"/>
      <c r="AH12" s="533"/>
      <c r="AI12" s="533"/>
      <c r="AJ12" s="533"/>
      <c r="AK12" s="533"/>
      <c r="AL12" s="533"/>
      <c r="AN12" s="10"/>
      <c r="BL12" s="533"/>
      <c r="BM12" s="533"/>
      <c r="BN12" s="533"/>
      <c r="BO12" s="533"/>
      <c r="BP12" s="533"/>
      <c r="BQ12" s="533"/>
      <c r="BR12" s="533"/>
      <c r="BS12" s="533"/>
      <c r="BT12" s="533"/>
      <c r="BU12" s="533"/>
      <c r="BV12" s="533"/>
      <c r="BW12" s="533"/>
      <c r="BX12" s="533"/>
      <c r="BY12" s="533"/>
    </row>
    <row r="13" spans="1:77" ht="18.75" customHeight="1">
      <c r="A13" s="98" t="s">
        <v>220</v>
      </c>
      <c r="AN13" s="98" t="s">
        <v>220</v>
      </c>
    </row>
    <row r="14" spans="1:77">
      <c r="A14" s="11" t="s">
        <v>108</v>
      </c>
      <c r="AN14" s="11" t="s">
        <v>108</v>
      </c>
    </row>
    <row r="15" spans="1:77">
      <c r="A15" s="11" t="s">
        <v>169</v>
      </c>
      <c r="AN15" s="11" t="s">
        <v>169</v>
      </c>
    </row>
    <row r="16" spans="1:77">
      <c r="A16" s="11" t="s">
        <v>168</v>
      </c>
      <c r="AN16" s="11" t="s">
        <v>168</v>
      </c>
    </row>
    <row r="17" spans="1:82" ht="6" customHeight="1">
      <c r="A17" s="10"/>
      <c r="AN17" s="10"/>
    </row>
    <row r="18" spans="1:82" ht="10.5" customHeight="1">
      <c r="A18" s="534" t="s">
        <v>109</v>
      </c>
      <c r="B18" s="535" t="s">
        <v>166</v>
      </c>
      <c r="C18" s="535"/>
      <c r="D18" s="535"/>
      <c r="E18" s="535"/>
      <c r="F18" s="535" t="s">
        <v>111</v>
      </c>
      <c r="G18" s="535"/>
      <c r="H18" s="535"/>
      <c r="I18" s="535"/>
      <c r="J18" s="535"/>
      <c r="K18" s="535"/>
      <c r="L18" s="535"/>
      <c r="M18" s="535"/>
      <c r="N18" s="535"/>
      <c r="O18" s="535"/>
      <c r="P18" s="500" t="s">
        <v>112</v>
      </c>
      <c r="Q18" s="500"/>
      <c r="R18" s="500"/>
      <c r="S18" s="535" t="s">
        <v>165</v>
      </c>
      <c r="T18" s="500"/>
      <c r="U18" s="500"/>
      <c r="V18" s="500"/>
      <c r="W18" s="500"/>
      <c r="X18" s="500"/>
      <c r="Y18" s="500"/>
      <c r="Z18" s="500"/>
      <c r="AA18" s="508" t="s">
        <v>443</v>
      </c>
      <c r="AB18" s="509"/>
      <c r="AC18" s="509"/>
      <c r="AD18" s="509"/>
      <c r="AE18" s="509"/>
      <c r="AF18" s="510"/>
      <c r="AG18" s="508" t="s">
        <v>114</v>
      </c>
      <c r="AH18" s="509"/>
      <c r="AI18" s="509"/>
      <c r="AJ18" s="509"/>
      <c r="AK18" s="509"/>
      <c r="AL18" s="510"/>
      <c r="AN18" s="621" t="s">
        <v>109</v>
      </c>
      <c r="AO18" s="623" t="s">
        <v>166</v>
      </c>
      <c r="AP18" s="624"/>
      <c r="AQ18" s="624"/>
      <c r="AR18" s="625"/>
      <c r="AS18" s="623" t="s">
        <v>111</v>
      </c>
      <c r="AT18" s="624"/>
      <c r="AU18" s="624"/>
      <c r="AV18" s="624"/>
      <c r="AW18" s="624"/>
      <c r="AX18" s="624"/>
      <c r="AY18" s="624"/>
      <c r="AZ18" s="624"/>
      <c r="BA18" s="624"/>
      <c r="BB18" s="625"/>
      <c r="BC18" s="508" t="s">
        <v>112</v>
      </c>
      <c r="BD18" s="509"/>
      <c r="BE18" s="510"/>
      <c r="BF18" s="623" t="s">
        <v>165</v>
      </c>
      <c r="BG18" s="624"/>
      <c r="BH18" s="624"/>
      <c r="BI18" s="624"/>
      <c r="BJ18" s="624"/>
      <c r="BK18" s="624"/>
      <c r="BL18" s="624"/>
      <c r="BM18" s="625"/>
      <c r="BN18" s="508" t="s">
        <v>443</v>
      </c>
      <c r="BO18" s="509"/>
      <c r="BP18" s="509"/>
      <c r="BQ18" s="509"/>
      <c r="BR18" s="509"/>
      <c r="BS18" s="510"/>
      <c r="BT18" s="508" t="s">
        <v>114</v>
      </c>
      <c r="BU18" s="509"/>
      <c r="BV18" s="509"/>
      <c r="BW18" s="509"/>
      <c r="BX18" s="509"/>
      <c r="BY18" s="510"/>
    </row>
    <row r="19" spans="1:82" ht="9.75" customHeight="1">
      <c r="A19" s="534"/>
      <c r="B19" s="535"/>
      <c r="C19" s="535"/>
      <c r="D19" s="535"/>
      <c r="E19" s="535"/>
      <c r="F19" s="535"/>
      <c r="G19" s="535"/>
      <c r="H19" s="535"/>
      <c r="I19" s="535"/>
      <c r="J19" s="535"/>
      <c r="K19" s="535"/>
      <c r="L19" s="535"/>
      <c r="M19" s="535"/>
      <c r="N19" s="535"/>
      <c r="O19" s="535"/>
      <c r="P19" s="500"/>
      <c r="Q19" s="500"/>
      <c r="R19" s="500"/>
      <c r="S19" s="500"/>
      <c r="T19" s="500"/>
      <c r="U19" s="500"/>
      <c r="V19" s="500"/>
      <c r="W19" s="500"/>
      <c r="X19" s="500"/>
      <c r="Y19" s="500"/>
      <c r="Z19" s="500"/>
      <c r="AA19" s="514"/>
      <c r="AB19" s="515"/>
      <c r="AC19" s="515"/>
      <c r="AD19" s="515"/>
      <c r="AE19" s="515"/>
      <c r="AF19" s="516"/>
      <c r="AG19" s="514"/>
      <c r="AH19" s="515"/>
      <c r="AI19" s="515"/>
      <c r="AJ19" s="515"/>
      <c r="AK19" s="515"/>
      <c r="AL19" s="516"/>
      <c r="AN19" s="622"/>
      <c r="AO19" s="626"/>
      <c r="AP19" s="627"/>
      <c r="AQ19" s="627"/>
      <c r="AR19" s="628"/>
      <c r="AS19" s="626"/>
      <c r="AT19" s="627"/>
      <c r="AU19" s="627"/>
      <c r="AV19" s="627"/>
      <c r="AW19" s="627"/>
      <c r="AX19" s="627"/>
      <c r="AY19" s="627"/>
      <c r="AZ19" s="627"/>
      <c r="BA19" s="627"/>
      <c r="BB19" s="628"/>
      <c r="BC19" s="514"/>
      <c r="BD19" s="515"/>
      <c r="BE19" s="516"/>
      <c r="BF19" s="626"/>
      <c r="BG19" s="627"/>
      <c r="BH19" s="627"/>
      <c r="BI19" s="627"/>
      <c r="BJ19" s="627"/>
      <c r="BK19" s="627"/>
      <c r="BL19" s="627"/>
      <c r="BM19" s="628"/>
      <c r="BN19" s="514"/>
      <c r="BO19" s="515"/>
      <c r="BP19" s="515"/>
      <c r="BQ19" s="515"/>
      <c r="BR19" s="515"/>
      <c r="BS19" s="516"/>
      <c r="BT19" s="514"/>
      <c r="BU19" s="515"/>
      <c r="BV19" s="515"/>
      <c r="BW19" s="515"/>
      <c r="BX19" s="515"/>
      <c r="BY19" s="516"/>
    </row>
    <row r="20" spans="1:82" ht="10.5" customHeight="1">
      <c r="A20" s="547">
        <v>1</v>
      </c>
      <c r="B20" s="608"/>
      <c r="C20" s="608"/>
      <c r="D20" s="608"/>
      <c r="E20" s="608"/>
      <c r="F20" s="545"/>
      <c r="G20" s="545"/>
      <c r="H20" s="545"/>
      <c r="I20" s="545"/>
      <c r="J20" s="545"/>
      <c r="K20" s="545"/>
      <c r="L20" s="545"/>
      <c r="M20" s="545"/>
      <c r="N20" s="545"/>
      <c r="O20" s="545"/>
      <c r="P20" s="545"/>
      <c r="Q20" s="545"/>
      <c r="R20" s="545"/>
      <c r="S20" s="545"/>
      <c r="T20" s="545"/>
      <c r="U20" s="545"/>
      <c r="V20" s="545"/>
      <c r="W20" s="545"/>
      <c r="X20" s="545"/>
      <c r="Y20" s="545"/>
      <c r="Z20" s="545"/>
      <c r="AA20" s="584"/>
      <c r="AB20" s="549"/>
      <c r="AC20" s="549"/>
      <c r="AD20" s="549"/>
      <c r="AE20" s="549"/>
      <c r="AF20" s="550"/>
      <c r="AG20" s="584"/>
      <c r="AH20" s="549"/>
      <c r="AI20" s="549"/>
      <c r="AJ20" s="549"/>
      <c r="AK20" s="549"/>
      <c r="AL20" s="550"/>
      <c r="AN20" s="587">
        <v>1</v>
      </c>
      <c r="AO20" s="590" t="s">
        <v>167</v>
      </c>
      <c r="AP20" s="591"/>
      <c r="AQ20" s="591"/>
      <c r="AR20" s="592"/>
      <c r="AS20" s="599" t="s">
        <v>174</v>
      </c>
      <c r="AT20" s="600"/>
      <c r="AU20" s="600"/>
      <c r="AV20" s="600"/>
      <c r="AW20" s="600"/>
      <c r="AX20" s="600"/>
      <c r="AY20" s="600"/>
      <c r="AZ20" s="600"/>
      <c r="BA20" s="600"/>
      <c r="BB20" s="601"/>
      <c r="BC20" s="599" t="s">
        <v>129</v>
      </c>
      <c r="BD20" s="600"/>
      <c r="BE20" s="601"/>
      <c r="BF20" s="501"/>
      <c r="BG20" s="501"/>
      <c r="BH20" s="501"/>
      <c r="BI20" s="501"/>
      <c r="BJ20" s="501"/>
      <c r="BK20" s="501"/>
      <c r="BL20" s="501"/>
      <c r="BM20" s="501"/>
      <c r="BN20" s="581" t="s">
        <v>645</v>
      </c>
      <c r="BO20" s="527"/>
      <c r="BP20" s="527"/>
      <c r="BQ20" s="527"/>
      <c r="BR20" s="527"/>
      <c r="BS20" s="528"/>
      <c r="BT20" s="581"/>
      <c r="BU20" s="527"/>
      <c r="BV20" s="527"/>
      <c r="BW20" s="527"/>
      <c r="BX20" s="527"/>
      <c r="BY20" s="528"/>
      <c r="CD20" s="96" t="s">
        <v>167</v>
      </c>
    </row>
    <row r="21" spans="1:82" ht="10.5" customHeight="1">
      <c r="A21" s="547"/>
      <c r="B21" s="608"/>
      <c r="C21" s="608"/>
      <c r="D21" s="608"/>
      <c r="E21" s="608"/>
      <c r="F21" s="545"/>
      <c r="G21" s="545"/>
      <c r="H21" s="545"/>
      <c r="I21" s="545"/>
      <c r="J21" s="545"/>
      <c r="K21" s="545"/>
      <c r="L21" s="545"/>
      <c r="M21" s="545"/>
      <c r="N21" s="545"/>
      <c r="O21" s="545"/>
      <c r="P21" s="545"/>
      <c r="Q21" s="545"/>
      <c r="R21" s="545"/>
      <c r="S21" s="545"/>
      <c r="T21" s="545"/>
      <c r="U21" s="545"/>
      <c r="V21" s="545"/>
      <c r="W21" s="545"/>
      <c r="X21" s="545"/>
      <c r="Y21" s="545"/>
      <c r="Z21" s="545"/>
      <c r="AA21" s="585"/>
      <c r="AB21" s="551"/>
      <c r="AC21" s="551"/>
      <c r="AD21" s="551"/>
      <c r="AE21" s="551"/>
      <c r="AF21" s="552"/>
      <c r="AG21" s="585"/>
      <c r="AH21" s="551"/>
      <c r="AI21" s="551"/>
      <c r="AJ21" s="551"/>
      <c r="AK21" s="551"/>
      <c r="AL21" s="552"/>
      <c r="AN21" s="588"/>
      <c r="AO21" s="593"/>
      <c r="AP21" s="594"/>
      <c r="AQ21" s="594"/>
      <c r="AR21" s="595"/>
      <c r="AS21" s="602"/>
      <c r="AT21" s="603"/>
      <c r="AU21" s="603"/>
      <c r="AV21" s="603"/>
      <c r="AW21" s="603"/>
      <c r="AX21" s="603"/>
      <c r="AY21" s="603"/>
      <c r="AZ21" s="603"/>
      <c r="BA21" s="603"/>
      <c r="BB21" s="604"/>
      <c r="BC21" s="602"/>
      <c r="BD21" s="603"/>
      <c r="BE21" s="604"/>
      <c r="BF21" s="501"/>
      <c r="BG21" s="501"/>
      <c r="BH21" s="501"/>
      <c r="BI21" s="501"/>
      <c r="BJ21" s="501"/>
      <c r="BK21" s="501"/>
      <c r="BL21" s="501"/>
      <c r="BM21" s="501"/>
      <c r="BN21" s="582"/>
      <c r="BO21" s="529"/>
      <c r="BP21" s="529"/>
      <c r="BQ21" s="529"/>
      <c r="BR21" s="529"/>
      <c r="BS21" s="530"/>
      <c r="BT21" s="582"/>
      <c r="BU21" s="529"/>
      <c r="BV21" s="529"/>
      <c r="BW21" s="529"/>
      <c r="BX21" s="529"/>
      <c r="BY21" s="530"/>
      <c r="CD21" s="96" t="s">
        <v>170</v>
      </c>
    </row>
    <row r="22" spans="1:82" ht="10.5" customHeight="1">
      <c r="A22" s="547"/>
      <c r="B22" s="608"/>
      <c r="C22" s="608"/>
      <c r="D22" s="608"/>
      <c r="E22" s="608"/>
      <c r="F22" s="545"/>
      <c r="G22" s="545"/>
      <c r="H22" s="545"/>
      <c r="I22" s="545"/>
      <c r="J22" s="545"/>
      <c r="K22" s="545"/>
      <c r="L22" s="545"/>
      <c r="M22" s="545"/>
      <c r="N22" s="545"/>
      <c r="O22" s="545"/>
      <c r="P22" s="545"/>
      <c r="Q22" s="545"/>
      <c r="R22" s="545"/>
      <c r="S22" s="545"/>
      <c r="T22" s="545"/>
      <c r="U22" s="545"/>
      <c r="V22" s="545"/>
      <c r="W22" s="545"/>
      <c r="X22" s="545"/>
      <c r="Y22" s="545"/>
      <c r="Z22" s="545"/>
      <c r="AA22" s="586"/>
      <c r="AB22" s="553"/>
      <c r="AC22" s="553"/>
      <c r="AD22" s="553"/>
      <c r="AE22" s="553"/>
      <c r="AF22" s="554"/>
      <c r="AG22" s="586"/>
      <c r="AH22" s="553"/>
      <c r="AI22" s="553"/>
      <c r="AJ22" s="553"/>
      <c r="AK22" s="553"/>
      <c r="AL22" s="554"/>
      <c r="AN22" s="589"/>
      <c r="AO22" s="596"/>
      <c r="AP22" s="597"/>
      <c r="AQ22" s="597"/>
      <c r="AR22" s="598"/>
      <c r="AS22" s="605"/>
      <c r="AT22" s="606"/>
      <c r="AU22" s="606"/>
      <c r="AV22" s="606"/>
      <c r="AW22" s="606"/>
      <c r="AX22" s="606"/>
      <c r="AY22" s="606"/>
      <c r="AZ22" s="606"/>
      <c r="BA22" s="606"/>
      <c r="BB22" s="607"/>
      <c r="BC22" s="605"/>
      <c r="BD22" s="606"/>
      <c r="BE22" s="607"/>
      <c r="BF22" s="501"/>
      <c r="BG22" s="501"/>
      <c r="BH22" s="501"/>
      <c r="BI22" s="501"/>
      <c r="BJ22" s="501"/>
      <c r="BK22" s="501"/>
      <c r="BL22" s="501"/>
      <c r="BM22" s="501"/>
      <c r="BN22" s="583"/>
      <c r="BO22" s="531"/>
      <c r="BP22" s="531"/>
      <c r="BQ22" s="531"/>
      <c r="BR22" s="531"/>
      <c r="BS22" s="532"/>
      <c r="BT22" s="583"/>
      <c r="BU22" s="531"/>
      <c r="BV22" s="531"/>
      <c r="BW22" s="531"/>
      <c r="BX22" s="531"/>
      <c r="BY22" s="532"/>
      <c r="CD22" s="96" t="s">
        <v>171</v>
      </c>
    </row>
    <row r="23" spans="1:82" ht="10.5" customHeight="1">
      <c r="A23" s="547">
        <v>2</v>
      </c>
      <c r="B23" s="608"/>
      <c r="C23" s="608"/>
      <c r="D23" s="608"/>
      <c r="E23" s="608"/>
      <c r="F23" s="545"/>
      <c r="G23" s="545"/>
      <c r="H23" s="545"/>
      <c r="I23" s="545"/>
      <c r="J23" s="545"/>
      <c r="K23" s="545"/>
      <c r="L23" s="545"/>
      <c r="M23" s="545"/>
      <c r="N23" s="545"/>
      <c r="O23" s="545"/>
      <c r="P23" s="545"/>
      <c r="Q23" s="545"/>
      <c r="R23" s="545"/>
      <c r="S23" s="545"/>
      <c r="T23" s="545"/>
      <c r="U23" s="545"/>
      <c r="V23" s="545"/>
      <c r="W23" s="545"/>
      <c r="X23" s="545"/>
      <c r="Y23" s="545"/>
      <c r="Z23" s="545"/>
      <c r="AA23" s="584"/>
      <c r="AB23" s="549"/>
      <c r="AC23" s="549"/>
      <c r="AD23" s="549"/>
      <c r="AE23" s="549"/>
      <c r="AF23" s="550"/>
      <c r="AG23" s="584"/>
      <c r="AH23" s="549"/>
      <c r="AI23" s="549"/>
      <c r="AJ23" s="549"/>
      <c r="AK23" s="549"/>
      <c r="AL23" s="550"/>
      <c r="AN23" s="587">
        <v>2</v>
      </c>
      <c r="AO23" s="590" t="s">
        <v>167</v>
      </c>
      <c r="AP23" s="591"/>
      <c r="AQ23" s="591"/>
      <c r="AR23" s="592"/>
      <c r="AS23" s="599" t="s">
        <v>173</v>
      </c>
      <c r="AT23" s="600"/>
      <c r="AU23" s="600"/>
      <c r="AV23" s="600"/>
      <c r="AW23" s="600"/>
      <c r="AX23" s="600"/>
      <c r="AY23" s="600"/>
      <c r="AZ23" s="600"/>
      <c r="BA23" s="600"/>
      <c r="BB23" s="601"/>
      <c r="BC23" s="599" t="s">
        <v>128</v>
      </c>
      <c r="BD23" s="600"/>
      <c r="BE23" s="601"/>
      <c r="BF23" s="501"/>
      <c r="BG23" s="501"/>
      <c r="BH23" s="501"/>
      <c r="BI23" s="501"/>
      <c r="BJ23" s="501"/>
      <c r="BK23" s="501"/>
      <c r="BL23" s="501"/>
      <c r="BM23" s="501"/>
      <c r="BN23" s="581" t="s">
        <v>440</v>
      </c>
      <c r="BO23" s="527"/>
      <c r="BP23" s="527"/>
      <c r="BQ23" s="527"/>
      <c r="BR23" s="527"/>
      <c r="BS23" s="528"/>
      <c r="BT23" s="581"/>
      <c r="BU23" s="527"/>
      <c r="BV23" s="527"/>
      <c r="BW23" s="527"/>
      <c r="BX23" s="527"/>
      <c r="BY23" s="528"/>
    </row>
    <row r="24" spans="1:82" ht="10.5" customHeight="1">
      <c r="A24" s="547"/>
      <c r="B24" s="608"/>
      <c r="C24" s="608"/>
      <c r="D24" s="608"/>
      <c r="E24" s="608"/>
      <c r="F24" s="545"/>
      <c r="G24" s="545"/>
      <c r="H24" s="545"/>
      <c r="I24" s="545"/>
      <c r="J24" s="545"/>
      <c r="K24" s="545"/>
      <c r="L24" s="545"/>
      <c r="M24" s="545"/>
      <c r="N24" s="545"/>
      <c r="O24" s="545"/>
      <c r="P24" s="545"/>
      <c r="Q24" s="545"/>
      <c r="R24" s="545"/>
      <c r="S24" s="545"/>
      <c r="T24" s="545"/>
      <c r="U24" s="545"/>
      <c r="V24" s="545"/>
      <c r="W24" s="545"/>
      <c r="X24" s="545"/>
      <c r="Y24" s="545"/>
      <c r="Z24" s="545"/>
      <c r="AA24" s="585"/>
      <c r="AB24" s="551"/>
      <c r="AC24" s="551"/>
      <c r="AD24" s="551"/>
      <c r="AE24" s="551"/>
      <c r="AF24" s="552"/>
      <c r="AG24" s="585"/>
      <c r="AH24" s="551"/>
      <c r="AI24" s="551"/>
      <c r="AJ24" s="551"/>
      <c r="AK24" s="551"/>
      <c r="AL24" s="552"/>
      <c r="AN24" s="588"/>
      <c r="AO24" s="593"/>
      <c r="AP24" s="594"/>
      <c r="AQ24" s="594"/>
      <c r="AR24" s="595"/>
      <c r="AS24" s="602"/>
      <c r="AT24" s="603"/>
      <c r="AU24" s="603"/>
      <c r="AV24" s="603"/>
      <c r="AW24" s="603"/>
      <c r="AX24" s="603"/>
      <c r="AY24" s="603"/>
      <c r="AZ24" s="603"/>
      <c r="BA24" s="603"/>
      <c r="BB24" s="604"/>
      <c r="BC24" s="602"/>
      <c r="BD24" s="603"/>
      <c r="BE24" s="604"/>
      <c r="BF24" s="501"/>
      <c r="BG24" s="501"/>
      <c r="BH24" s="501"/>
      <c r="BI24" s="501"/>
      <c r="BJ24" s="501"/>
      <c r="BK24" s="501"/>
      <c r="BL24" s="501"/>
      <c r="BM24" s="501"/>
      <c r="BN24" s="582"/>
      <c r="BO24" s="529"/>
      <c r="BP24" s="529"/>
      <c r="BQ24" s="529"/>
      <c r="BR24" s="529"/>
      <c r="BS24" s="530"/>
      <c r="BT24" s="582"/>
      <c r="BU24" s="529"/>
      <c r="BV24" s="529"/>
      <c r="BW24" s="529"/>
      <c r="BX24" s="529"/>
      <c r="BY24" s="530"/>
      <c r="CD24" s="96" t="s">
        <v>295</v>
      </c>
    </row>
    <row r="25" spans="1:82" ht="10.5" customHeight="1">
      <c r="A25" s="547"/>
      <c r="B25" s="608"/>
      <c r="C25" s="608"/>
      <c r="D25" s="608"/>
      <c r="E25" s="608"/>
      <c r="F25" s="545"/>
      <c r="G25" s="545"/>
      <c r="H25" s="545"/>
      <c r="I25" s="545"/>
      <c r="J25" s="545"/>
      <c r="K25" s="545"/>
      <c r="L25" s="545"/>
      <c r="M25" s="545"/>
      <c r="N25" s="545"/>
      <c r="O25" s="545"/>
      <c r="P25" s="545"/>
      <c r="Q25" s="545"/>
      <c r="R25" s="545"/>
      <c r="S25" s="545"/>
      <c r="T25" s="545"/>
      <c r="U25" s="545"/>
      <c r="V25" s="545"/>
      <c r="W25" s="545"/>
      <c r="X25" s="545"/>
      <c r="Y25" s="545"/>
      <c r="Z25" s="545"/>
      <c r="AA25" s="586"/>
      <c r="AB25" s="553"/>
      <c r="AC25" s="553"/>
      <c r="AD25" s="553"/>
      <c r="AE25" s="553"/>
      <c r="AF25" s="554"/>
      <c r="AG25" s="586"/>
      <c r="AH25" s="553"/>
      <c r="AI25" s="553"/>
      <c r="AJ25" s="553"/>
      <c r="AK25" s="553"/>
      <c r="AL25" s="554"/>
      <c r="AN25" s="589"/>
      <c r="AO25" s="596"/>
      <c r="AP25" s="597"/>
      <c r="AQ25" s="597"/>
      <c r="AR25" s="598"/>
      <c r="AS25" s="605"/>
      <c r="AT25" s="606"/>
      <c r="AU25" s="606"/>
      <c r="AV25" s="606"/>
      <c r="AW25" s="606"/>
      <c r="AX25" s="606"/>
      <c r="AY25" s="606"/>
      <c r="AZ25" s="606"/>
      <c r="BA25" s="606"/>
      <c r="BB25" s="607"/>
      <c r="BC25" s="605"/>
      <c r="BD25" s="606"/>
      <c r="BE25" s="607"/>
      <c r="BF25" s="501"/>
      <c r="BG25" s="501"/>
      <c r="BH25" s="501"/>
      <c r="BI25" s="501"/>
      <c r="BJ25" s="501"/>
      <c r="BK25" s="501"/>
      <c r="BL25" s="501"/>
      <c r="BM25" s="501"/>
      <c r="BN25" s="583"/>
      <c r="BO25" s="531"/>
      <c r="BP25" s="531"/>
      <c r="BQ25" s="531"/>
      <c r="BR25" s="531"/>
      <c r="BS25" s="532"/>
      <c r="BT25" s="583"/>
      <c r="BU25" s="531"/>
      <c r="BV25" s="531"/>
      <c r="BW25" s="531"/>
      <c r="BX25" s="531"/>
      <c r="BY25" s="532"/>
      <c r="CD25" s="96" t="s">
        <v>297</v>
      </c>
    </row>
    <row r="26" spans="1:82" ht="10.5" customHeight="1">
      <c r="A26" s="547">
        <v>3</v>
      </c>
      <c r="B26" s="608"/>
      <c r="C26" s="608"/>
      <c r="D26" s="608"/>
      <c r="E26" s="608"/>
      <c r="F26" s="545"/>
      <c r="G26" s="545"/>
      <c r="H26" s="545"/>
      <c r="I26" s="545"/>
      <c r="J26" s="545"/>
      <c r="K26" s="545"/>
      <c r="L26" s="545"/>
      <c r="M26" s="545"/>
      <c r="N26" s="545"/>
      <c r="O26" s="545"/>
      <c r="P26" s="545"/>
      <c r="Q26" s="545"/>
      <c r="R26" s="545"/>
      <c r="S26" s="545"/>
      <c r="T26" s="545"/>
      <c r="U26" s="545"/>
      <c r="V26" s="545"/>
      <c r="W26" s="545"/>
      <c r="X26" s="545"/>
      <c r="Y26" s="545"/>
      <c r="Z26" s="545"/>
      <c r="AA26" s="584"/>
      <c r="AB26" s="549"/>
      <c r="AC26" s="549"/>
      <c r="AD26" s="549"/>
      <c r="AE26" s="549"/>
      <c r="AF26" s="550"/>
      <c r="AG26" s="584"/>
      <c r="AH26" s="549"/>
      <c r="AI26" s="549"/>
      <c r="AJ26" s="549"/>
      <c r="AK26" s="549"/>
      <c r="AL26" s="550"/>
      <c r="AN26" s="587">
        <v>3</v>
      </c>
      <c r="AO26" s="590" t="s">
        <v>167</v>
      </c>
      <c r="AP26" s="591"/>
      <c r="AQ26" s="591"/>
      <c r="AR26" s="592"/>
      <c r="AS26" s="599" t="s">
        <v>175</v>
      </c>
      <c r="AT26" s="600"/>
      <c r="AU26" s="600"/>
      <c r="AV26" s="600"/>
      <c r="AW26" s="600"/>
      <c r="AX26" s="600"/>
      <c r="AY26" s="600"/>
      <c r="AZ26" s="600"/>
      <c r="BA26" s="600"/>
      <c r="BB26" s="601"/>
      <c r="BC26" s="599" t="s">
        <v>129</v>
      </c>
      <c r="BD26" s="600"/>
      <c r="BE26" s="601"/>
      <c r="BF26" s="501" t="s">
        <v>183</v>
      </c>
      <c r="BG26" s="501"/>
      <c r="BH26" s="501"/>
      <c r="BI26" s="501"/>
      <c r="BJ26" s="501"/>
      <c r="BK26" s="501"/>
      <c r="BL26" s="501"/>
      <c r="BM26" s="501"/>
      <c r="BN26" s="581" t="s">
        <v>445</v>
      </c>
      <c r="BO26" s="527"/>
      <c r="BP26" s="527"/>
      <c r="BQ26" s="527"/>
      <c r="BR26" s="527"/>
      <c r="BS26" s="528"/>
      <c r="BT26" s="581" t="s">
        <v>646</v>
      </c>
      <c r="BU26" s="527"/>
      <c r="BV26" s="527"/>
      <c r="BW26" s="527"/>
      <c r="BX26" s="527"/>
      <c r="BY26" s="528"/>
      <c r="CD26" s="96" t="s">
        <v>296</v>
      </c>
    </row>
    <row r="27" spans="1:82" ht="10.5" customHeight="1">
      <c r="A27" s="547"/>
      <c r="B27" s="608"/>
      <c r="C27" s="608"/>
      <c r="D27" s="608"/>
      <c r="E27" s="608"/>
      <c r="F27" s="545"/>
      <c r="G27" s="545"/>
      <c r="H27" s="545"/>
      <c r="I27" s="545"/>
      <c r="J27" s="545"/>
      <c r="K27" s="545"/>
      <c r="L27" s="545"/>
      <c r="M27" s="545"/>
      <c r="N27" s="545"/>
      <c r="O27" s="545"/>
      <c r="P27" s="545"/>
      <c r="Q27" s="545"/>
      <c r="R27" s="545"/>
      <c r="S27" s="545"/>
      <c r="T27" s="545"/>
      <c r="U27" s="545"/>
      <c r="V27" s="545"/>
      <c r="W27" s="545"/>
      <c r="X27" s="545"/>
      <c r="Y27" s="545"/>
      <c r="Z27" s="545"/>
      <c r="AA27" s="585"/>
      <c r="AB27" s="551"/>
      <c r="AC27" s="551"/>
      <c r="AD27" s="551"/>
      <c r="AE27" s="551"/>
      <c r="AF27" s="552"/>
      <c r="AG27" s="585"/>
      <c r="AH27" s="551"/>
      <c r="AI27" s="551"/>
      <c r="AJ27" s="551"/>
      <c r="AK27" s="551"/>
      <c r="AL27" s="552"/>
      <c r="AN27" s="588"/>
      <c r="AO27" s="593"/>
      <c r="AP27" s="594"/>
      <c r="AQ27" s="594"/>
      <c r="AR27" s="595"/>
      <c r="AS27" s="602"/>
      <c r="AT27" s="603"/>
      <c r="AU27" s="603"/>
      <c r="AV27" s="603"/>
      <c r="AW27" s="603"/>
      <c r="AX27" s="603"/>
      <c r="AY27" s="603"/>
      <c r="AZ27" s="603"/>
      <c r="BA27" s="603"/>
      <c r="BB27" s="604"/>
      <c r="BC27" s="602"/>
      <c r="BD27" s="603"/>
      <c r="BE27" s="604"/>
      <c r="BF27" s="501"/>
      <c r="BG27" s="501"/>
      <c r="BH27" s="501"/>
      <c r="BI27" s="501"/>
      <c r="BJ27" s="501"/>
      <c r="BK27" s="501"/>
      <c r="BL27" s="501"/>
      <c r="BM27" s="501"/>
      <c r="BN27" s="582"/>
      <c r="BO27" s="529"/>
      <c r="BP27" s="529"/>
      <c r="BQ27" s="529"/>
      <c r="BR27" s="529"/>
      <c r="BS27" s="530"/>
      <c r="BT27" s="582"/>
      <c r="BU27" s="529"/>
      <c r="BV27" s="529"/>
      <c r="BW27" s="529"/>
      <c r="BX27" s="529"/>
      <c r="BY27" s="530"/>
      <c r="CD27" s="96" t="s">
        <v>298</v>
      </c>
    </row>
    <row r="28" spans="1:82" ht="10.5" customHeight="1">
      <c r="A28" s="547"/>
      <c r="B28" s="608"/>
      <c r="C28" s="608"/>
      <c r="D28" s="608"/>
      <c r="E28" s="608"/>
      <c r="F28" s="545"/>
      <c r="G28" s="545"/>
      <c r="H28" s="545"/>
      <c r="I28" s="545"/>
      <c r="J28" s="545"/>
      <c r="K28" s="545"/>
      <c r="L28" s="545"/>
      <c r="M28" s="545"/>
      <c r="N28" s="545"/>
      <c r="O28" s="545"/>
      <c r="P28" s="545"/>
      <c r="Q28" s="545"/>
      <c r="R28" s="545"/>
      <c r="S28" s="545"/>
      <c r="T28" s="545"/>
      <c r="U28" s="545"/>
      <c r="V28" s="545"/>
      <c r="W28" s="545"/>
      <c r="X28" s="545"/>
      <c r="Y28" s="545"/>
      <c r="Z28" s="545"/>
      <c r="AA28" s="586"/>
      <c r="AB28" s="553"/>
      <c r="AC28" s="553"/>
      <c r="AD28" s="553"/>
      <c r="AE28" s="553"/>
      <c r="AF28" s="554"/>
      <c r="AG28" s="586"/>
      <c r="AH28" s="553"/>
      <c r="AI28" s="553"/>
      <c r="AJ28" s="553"/>
      <c r="AK28" s="553"/>
      <c r="AL28" s="554"/>
      <c r="AN28" s="589"/>
      <c r="AO28" s="596"/>
      <c r="AP28" s="597"/>
      <c r="AQ28" s="597"/>
      <c r="AR28" s="598"/>
      <c r="AS28" s="605"/>
      <c r="AT28" s="606"/>
      <c r="AU28" s="606"/>
      <c r="AV28" s="606"/>
      <c r="AW28" s="606"/>
      <c r="AX28" s="606"/>
      <c r="AY28" s="606"/>
      <c r="AZ28" s="606"/>
      <c r="BA28" s="606"/>
      <c r="BB28" s="607"/>
      <c r="BC28" s="605"/>
      <c r="BD28" s="606"/>
      <c r="BE28" s="607"/>
      <c r="BF28" s="501"/>
      <c r="BG28" s="501"/>
      <c r="BH28" s="501"/>
      <c r="BI28" s="501"/>
      <c r="BJ28" s="501"/>
      <c r="BK28" s="501"/>
      <c r="BL28" s="501"/>
      <c r="BM28" s="501"/>
      <c r="BN28" s="583"/>
      <c r="BO28" s="531"/>
      <c r="BP28" s="531"/>
      <c r="BQ28" s="531"/>
      <c r="BR28" s="531"/>
      <c r="BS28" s="532"/>
      <c r="BT28" s="583"/>
      <c r="BU28" s="531"/>
      <c r="BV28" s="531"/>
      <c r="BW28" s="531"/>
      <c r="BX28" s="531"/>
      <c r="BY28" s="532"/>
      <c r="CD28" s="96" t="s">
        <v>299</v>
      </c>
    </row>
    <row r="29" spans="1:82" ht="10.5" customHeight="1">
      <c r="A29" s="547">
        <v>4</v>
      </c>
      <c r="B29" s="608"/>
      <c r="C29" s="608"/>
      <c r="D29" s="608"/>
      <c r="E29" s="608"/>
      <c r="F29" s="545"/>
      <c r="G29" s="545"/>
      <c r="H29" s="545"/>
      <c r="I29" s="545"/>
      <c r="J29" s="545"/>
      <c r="K29" s="545"/>
      <c r="L29" s="545"/>
      <c r="M29" s="545"/>
      <c r="N29" s="545"/>
      <c r="O29" s="545"/>
      <c r="P29" s="545"/>
      <c r="Q29" s="545"/>
      <c r="R29" s="545"/>
      <c r="S29" s="545"/>
      <c r="T29" s="545"/>
      <c r="U29" s="545"/>
      <c r="V29" s="545"/>
      <c r="W29" s="545"/>
      <c r="X29" s="545"/>
      <c r="Y29" s="545"/>
      <c r="Z29" s="545"/>
      <c r="AA29" s="584"/>
      <c r="AB29" s="549"/>
      <c r="AC29" s="549"/>
      <c r="AD29" s="549"/>
      <c r="AE29" s="549"/>
      <c r="AF29" s="550"/>
      <c r="AG29" s="584"/>
      <c r="AH29" s="549"/>
      <c r="AI29" s="549"/>
      <c r="AJ29" s="549"/>
      <c r="AK29" s="549"/>
      <c r="AL29" s="550"/>
      <c r="AN29" s="587">
        <v>4</v>
      </c>
      <c r="AO29" s="590" t="s">
        <v>171</v>
      </c>
      <c r="AP29" s="591"/>
      <c r="AQ29" s="591"/>
      <c r="AR29" s="592"/>
      <c r="AS29" s="599" t="s">
        <v>177</v>
      </c>
      <c r="AT29" s="600"/>
      <c r="AU29" s="600"/>
      <c r="AV29" s="600"/>
      <c r="AW29" s="600"/>
      <c r="AX29" s="600"/>
      <c r="AY29" s="600"/>
      <c r="AZ29" s="600"/>
      <c r="BA29" s="600"/>
      <c r="BB29" s="601"/>
      <c r="BC29" s="599" t="s">
        <v>128</v>
      </c>
      <c r="BD29" s="600"/>
      <c r="BE29" s="601"/>
      <c r="BF29" s="501" t="s">
        <v>181</v>
      </c>
      <c r="BG29" s="501"/>
      <c r="BH29" s="501"/>
      <c r="BI29" s="501"/>
      <c r="BJ29" s="501"/>
      <c r="BK29" s="501"/>
      <c r="BL29" s="501"/>
      <c r="BM29" s="501"/>
      <c r="BN29" s="581" t="s">
        <v>645</v>
      </c>
      <c r="BO29" s="527"/>
      <c r="BP29" s="527"/>
      <c r="BQ29" s="527"/>
      <c r="BR29" s="527"/>
      <c r="BS29" s="528"/>
      <c r="BT29" s="581"/>
      <c r="BU29" s="527"/>
      <c r="BV29" s="527"/>
      <c r="BW29" s="527"/>
      <c r="BX29" s="527"/>
      <c r="BY29" s="528"/>
      <c r="CD29" s="96" t="s">
        <v>300</v>
      </c>
    </row>
    <row r="30" spans="1:82" ht="10.5" customHeight="1">
      <c r="A30" s="547"/>
      <c r="B30" s="608"/>
      <c r="C30" s="608"/>
      <c r="D30" s="608"/>
      <c r="E30" s="608"/>
      <c r="F30" s="545"/>
      <c r="G30" s="545"/>
      <c r="H30" s="545"/>
      <c r="I30" s="545"/>
      <c r="J30" s="545"/>
      <c r="K30" s="545"/>
      <c r="L30" s="545"/>
      <c r="M30" s="545"/>
      <c r="N30" s="545"/>
      <c r="O30" s="545"/>
      <c r="P30" s="545"/>
      <c r="Q30" s="545"/>
      <c r="R30" s="545"/>
      <c r="S30" s="545"/>
      <c r="T30" s="545"/>
      <c r="U30" s="545"/>
      <c r="V30" s="545"/>
      <c r="W30" s="545"/>
      <c r="X30" s="545"/>
      <c r="Y30" s="545"/>
      <c r="Z30" s="545"/>
      <c r="AA30" s="585"/>
      <c r="AB30" s="551"/>
      <c r="AC30" s="551"/>
      <c r="AD30" s="551"/>
      <c r="AE30" s="551"/>
      <c r="AF30" s="552"/>
      <c r="AG30" s="585"/>
      <c r="AH30" s="551"/>
      <c r="AI30" s="551"/>
      <c r="AJ30" s="551"/>
      <c r="AK30" s="551"/>
      <c r="AL30" s="552"/>
      <c r="AN30" s="588"/>
      <c r="AO30" s="593"/>
      <c r="AP30" s="594"/>
      <c r="AQ30" s="594"/>
      <c r="AR30" s="595"/>
      <c r="AS30" s="602"/>
      <c r="AT30" s="603"/>
      <c r="AU30" s="603"/>
      <c r="AV30" s="603"/>
      <c r="AW30" s="603"/>
      <c r="AX30" s="603"/>
      <c r="AY30" s="603"/>
      <c r="AZ30" s="603"/>
      <c r="BA30" s="603"/>
      <c r="BB30" s="604"/>
      <c r="BC30" s="602"/>
      <c r="BD30" s="603"/>
      <c r="BE30" s="604"/>
      <c r="BF30" s="501"/>
      <c r="BG30" s="501"/>
      <c r="BH30" s="501"/>
      <c r="BI30" s="501"/>
      <c r="BJ30" s="501"/>
      <c r="BK30" s="501"/>
      <c r="BL30" s="501"/>
      <c r="BM30" s="501"/>
      <c r="BN30" s="582"/>
      <c r="BO30" s="529"/>
      <c r="BP30" s="529"/>
      <c r="BQ30" s="529"/>
      <c r="BR30" s="529"/>
      <c r="BS30" s="530"/>
      <c r="BT30" s="582"/>
      <c r="BU30" s="529"/>
      <c r="BV30" s="529"/>
      <c r="BW30" s="529"/>
      <c r="BX30" s="529"/>
      <c r="BY30" s="530"/>
    </row>
    <row r="31" spans="1:82" ht="10.5" customHeight="1">
      <c r="A31" s="547"/>
      <c r="B31" s="608"/>
      <c r="C31" s="608"/>
      <c r="D31" s="608"/>
      <c r="E31" s="608"/>
      <c r="F31" s="545"/>
      <c r="G31" s="545"/>
      <c r="H31" s="545"/>
      <c r="I31" s="545"/>
      <c r="J31" s="545"/>
      <c r="K31" s="545"/>
      <c r="L31" s="545"/>
      <c r="M31" s="545"/>
      <c r="N31" s="545"/>
      <c r="O31" s="545"/>
      <c r="P31" s="545"/>
      <c r="Q31" s="545"/>
      <c r="R31" s="545"/>
      <c r="S31" s="545"/>
      <c r="T31" s="545"/>
      <c r="U31" s="545"/>
      <c r="V31" s="545"/>
      <c r="W31" s="545"/>
      <c r="X31" s="545"/>
      <c r="Y31" s="545"/>
      <c r="Z31" s="545"/>
      <c r="AA31" s="586"/>
      <c r="AB31" s="553"/>
      <c r="AC31" s="553"/>
      <c r="AD31" s="553"/>
      <c r="AE31" s="553"/>
      <c r="AF31" s="554"/>
      <c r="AG31" s="586"/>
      <c r="AH31" s="553"/>
      <c r="AI31" s="553"/>
      <c r="AJ31" s="553"/>
      <c r="AK31" s="553"/>
      <c r="AL31" s="554"/>
      <c r="AN31" s="589"/>
      <c r="AO31" s="596"/>
      <c r="AP31" s="597"/>
      <c r="AQ31" s="597"/>
      <c r="AR31" s="598"/>
      <c r="AS31" s="605"/>
      <c r="AT31" s="606"/>
      <c r="AU31" s="606"/>
      <c r="AV31" s="606"/>
      <c r="AW31" s="606"/>
      <c r="AX31" s="606"/>
      <c r="AY31" s="606"/>
      <c r="AZ31" s="606"/>
      <c r="BA31" s="606"/>
      <c r="BB31" s="607"/>
      <c r="BC31" s="605"/>
      <c r="BD31" s="606"/>
      <c r="BE31" s="607"/>
      <c r="BF31" s="501"/>
      <c r="BG31" s="501"/>
      <c r="BH31" s="501"/>
      <c r="BI31" s="501"/>
      <c r="BJ31" s="501"/>
      <c r="BK31" s="501"/>
      <c r="BL31" s="501"/>
      <c r="BM31" s="501"/>
      <c r="BN31" s="583"/>
      <c r="BO31" s="531"/>
      <c r="BP31" s="531"/>
      <c r="BQ31" s="531"/>
      <c r="BR31" s="531"/>
      <c r="BS31" s="532"/>
      <c r="BT31" s="583"/>
      <c r="BU31" s="531"/>
      <c r="BV31" s="531"/>
      <c r="BW31" s="531"/>
      <c r="BX31" s="531"/>
      <c r="BY31" s="532"/>
    </row>
    <row r="32" spans="1:82" ht="10.5" customHeight="1">
      <c r="A32" s="547">
        <v>5</v>
      </c>
      <c r="B32" s="608"/>
      <c r="C32" s="608"/>
      <c r="D32" s="608"/>
      <c r="E32" s="608"/>
      <c r="F32" s="545"/>
      <c r="G32" s="545"/>
      <c r="H32" s="545"/>
      <c r="I32" s="545"/>
      <c r="J32" s="545"/>
      <c r="K32" s="545"/>
      <c r="L32" s="545"/>
      <c r="M32" s="545"/>
      <c r="N32" s="545"/>
      <c r="O32" s="545"/>
      <c r="P32" s="545"/>
      <c r="Q32" s="545"/>
      <c r="R32" s="545"/>
      <c r="S32" s="545"/>
      <c r="T32" s="545"/>
      <c r="U32" s="545"/>
      <c r="V32" s="545"/>
      <c r="W32" s="545"/>
      <c r="X32" s="545"/>
      <c r="Y32" s="545"/>
      <c r="Z32" s="545"/>
      <c r="AA32" s="584"/>
      <c r="AB32" s="549"/>
      <c r="AC32" s="549"/>
      <c r="AD32" s="549"/>
      <c r="AE32" s="549"/>
      <c r="AF32" s="550"/>
      <c r="AG32" s="584"/>
      <c r="AH32" s="549"/>
      <c r="AI32" s="549"/>
      <c r="AJ32" s="549"/>
      <c r="AK32" s="549"/>
      <c r="AL32" s="550"/>
      <c r="AN32" s="587">
        <v>5</v>
      </c>
      <c r="AO32" s="590" t="s">
        <v>171</v>
      </c>
      <c r="AP32" s="591"/>
      <c r="AQ32" s="591"/>
      <c r="AR32" s="592"/>
      <c r="AS32" s="599" t="s">
        <v>176</v>
      </c>
      <c r="AT32" s="600"/>
      <c r="AU32" s="600"/>
      <c r="AV32" s="600"/>
      <c r="AW32" s="600"/>
      <c r="AX32" s="600"/>
      <c r="AY32" s="600"/>
      <c r="AZ32" s="600"/>
      <c r="BA32" s="600"/>
      <c r="BB32" s="601"/>
      <c r="BC32" s="599" t="s">
        <v>129</v>
      </c>
      <c r="BD32" s="600"/>
      <c r="BE32" s="601"/>
      <c r="BF32" s="501" t="s">
        <v>182</v>
      </c>
      <c r="BG32" s="501"/>
      <c r="BH32" s="501"/>
      <c r="BI32" s="501"/>
      <c r="BJ32" s="501"/>
      <c r="BK32" s="501"/>
      <c r="BL32" s="501"/>
      <c r="BM32" s="501"/>
      <c r="BN32" s="581" t="s">
        <v>645</v>
      </c>
      <c r="BO32" s="527"/>
      <c r="BP32" s="527"/>
      <c r="BQ32" s="527"/>
      <c r="BR32" s="527"/>
      <c r="BS32" s="528"/>
      <c r="BT32" s="581"/>
      <c r="BU32" s="527"/>
      <c r="BV32" s="527"/>
      <c r="BW32" s="527"/>
      <c r="BX32" s="527"/>
      <c r="BY32" s="528"/>
    </row>
    <row r="33" spans="1:77" ht="10.5" customHeight="1">
      <c r="A33" s="547"/>
      <c r="B33" s="608"/>
      <c r="C33" s="608"/>
      <c r="D33" s="608"/>
      <c r="E33" s="608"/>
      <c r="F33" s="545"/>
      <c r="G33" s="545"/>
      <c r="H33" s="545"/>
      <c r="I33" s="545"/>
      <c r="J33" s="545"/>
      <c r="K33" s="545"/>
      <c r="L33" s="545"/>
      <c r="M33" s="545"/>
      <c r="N33" s="545"/>
      <c r="O33" s="545"/>
      <c r="P33" s="545"/>
      <c r="Q33" s="545"/>
      <c r="R33" s="545"/>
      <c r="S33" s="545"/>
      <c r="T33" s="545"/>
      <c r="U33" s="545"/>
      <c r="V33" s="545"/>
      <c r="W33" s="545"/>
      <c r="X33" s="545"/>
      <c r="Y33" s="545"/>
      <c r="Z33" s="545"/>
      <c r="AA33" s="585"/>
      <c r="AB33" s="551"/>
      <c r="AC33" s="551"/>
      <c r="AD33" s="551"/>
      <c r="AE33" s="551"/>
      <c r="AF33" s="552"/>
      <c r="AG33" s="585"/>
      <c r="AH33" s="551"/>
      <c r="AI33" s="551"/>
      <c r="AJ33" s="551"/>
      <c r="AK33" s="551"/>
      <c r="AL33" s="552"/>
      <c r="AN33" s="588"/>
      <c r="AO33" s="593"/>
      <c r="AP33" s="594"/>
      <c r="AQ33" s="594"/>
      <c r="AR33" s="595"/>
      <c r="AS33" s="602"/>
      <c r="AT33" s="603"/>
      <c r="AU33" s="603"/>
      <c r="AV33" s="603"/>
      <c r="AW33" s="603"/>
      <c r="AX33" s="603"/>
      <c r="AY33" s="603"/>
      <c r="AZ33" s="603"/>
      <c r="BA33" s="603"/>
      <c r="BB33" s="604"/>
      <c r="BC33" s="602"/>
      <c r="BD33" s="603"/>
      <c r="BE33" s="604"/>
      <c r="BF33" s="501"/>
      <c r="BG33" s="501"/>
      <c r="BH33" s="501"/>
      <c r="BI33" s="501"/>
      <c r="BJ33" s="501"/>
      <c r="BK33" s="501"/>
      <c r="BL33" s="501"/>
      <c r="BM33" s="501"/>
      <c r="BN33" s="582"/>
      <c r="BO33" s="529"/>
      <c r="BP33" s="529"/>
      <c r="BQ33" s="529"/>
      <c r="BR33" s="529"/>
      <c r="BS33" s="530"/>
      <c r="BT33" s="582"/>
      <c r="BU33" s="529"/>
      <c r="BV33" s="529"/>
      <c r="BW33" s="529"/>
      <c r="BX33" s="529"/>
      <c r="BY33" s="530"/>
    </row>
    <row r="34" spans="1:77" ht="10.5" customHeight="1">
      <c r="A34" s="547"/>
      <c r="B34" s="608"/>
      <c r="C34" s="608"/>
      <c r="D34" s="608"/>
      <c r="E34" s="608"/>
      <c r="F34" s="545"/>
      <c r="G34" s="545"/>
      <c r="H34" s="545"/>
      <c r="I34" s="545"/>
      <c r="J34" s="545"/>
      <c r="K34" s="545"/>
      <c r="L34" s="545"/>
      <c r="M34" s="545"/>
      <c r="N34" s="545"/>
      <c r="O34" s="545"/>
      <c r="P34" s="545"/>
      <c r="Q34" s="545"/>
      <c r="R34" s="545"/>
      <c r="S34" s="545"/>
      <c r="T34" s="545"/>
      <c r="U34" s="545"/>
      <c r="V34" s="545"/>
      <c r="W34" s="545"/>
      <c r="X34" s="545"/>
      <c r="Y34" s="545"/>
      <c r="Z34" s="545"/>
      <c r="AA34" s="586"/>
      <c r="AB34" s="553"/>
      <c r="AC34" s="553"/>
      <c r="AD34" s="553"/>
      <c r="AE34" s="553"/>
      <c r="AF34" s="554"/>
      <c r="AG34" s="586"/>
      <c r="AH34" s="553"/>
      <c r="AI34" s="553"/>
      <c r="AJ34" s="553"/>
      <c r="AK34" s="553"/>
      <c r="AL34" s="554"/>
      <c r="AN34" s="589"/>
      <c r="AO34" s="596"/>
      <c r="AP34" s="597"/>
      <c r="AQ34" s="597"/>
      <c r="AR34" s="598"/>
      <c r="AS34" s="605"/>
      <c r="AT34" s="606"/>
      <c r="AU34" s="606"/>
      <c r="AV34" s="606"/>
      <c r="AW34" s="606"/>
      <c r="AX34" s="606"/>
      <c r="AY34" s="606"/>
      <c r="AZ34" s="606"/>
      <c r="BA34" s="606"/>
      <c r="BB34" s="607"/>
      <c r="BC34" s="605"/>
      <c r="BD34" s="606"/>
      <c r="BE34" s="607"/>
      <c r="BF34" s="501"/>
      <c r="BG34" s="501"/>
      <c r="BH34" s="501"/>
      <c r="BI34" s="501"/>
      <c r="BJ34" s="501"/>
      <c r="BK34" s="501"/>
      <c r="BL34" s="501"/>
      <c r="BM34" s="501"/>
      <c r="BN34" s="583"/>
      <c r="BO34" s="531"/>
      <c r="BP34" s="531"/>
      <c r="BQ34" s="531"/>
      <c r="BR34" s="531"/>
      <c r="BS34" s="532"/>
      <c r="BT34" s="583"/>
      <c r="BU34" s="531"/>
      <c r="BV34" s="531"/>
      <c r="BW34" s="531"/>
      <c r="BX34" s="531"/>
      <c r="BY34" s="532"/>
    </row>
    <row r="35" spans="1:77" ht="10.5" customHeight="1">
      <c r="A35" s="547">
        <v>6</v>
      </c>
      <c r="B35" s="608"/>
      <c r="C35" s="608"/>
      <c r="D35" s="608"/>
      <c r="E35" s="608"/>
      <c r="F35" s="545"/>
      <c r="G35" s="545"/>
      <c r="H35" s="545"/>
      <c r="I35" s="545"/>
      <c r="J35" s="545"/>
      <c r="K35" s="545"/>
      <c r="L35" s="545"/>
      <c r="M35" s="545"/>
      <c r="N35" s="545"/>
      <c r="O35" s="545"/>
      <c r="P35" s="545"/>
      <c r="Q35" s="545"/>
      <c r="R35" s="545"/>
      <c r="S35" s="545"/>
      <c r="T35" s="545"/>
      <c r="U35" s="545"/>
      <c r="V35" s="545"/>
      <c r="W35" s="545"/>
      <c r="X35" s="545"/>
      <c r="Y35" s="545"/>
      <c r="Z35" s="545"/>
      <c r="AA35" s="584"/>
      <c r="AB35" s="549"/>
      <c r="AC35" s="549"/>
      <c r="AD35" s="549"/>
      <c r="AE35" s="549"/>
      <c r="AF35" s="550"/>
      <c r="AG35" s="584"/>
      <c r="AH35" s="549"/>
      <c r="AI35" s="549"/>
      <c r="AJ35" s="549"/>
      <c r="AK35" s="549"/>
      <c r="AL35" s="550"/>
      <c r="AN35" s="587">
        <v>6</v>
      </c>
      <c r="AO35" s="590"/>
      <c r="AP35" s="591"/>
      <c r="AQ35" s="591"/>
      <c r="AR35" s="592"/>
      <c r="AS35" s="599"/>
      <c r="AT35" s="600"/>
      <c r="AU35" s="600"/>
      <c r="AV35" s="600"/>
      <c r="AW35" s="600"/>
      <c r="AX35" s="600"/>
      <c r="AY35" s="600"/>
      <c r="AZ35" s="600"/>
      <c r="BA35" s="600"/>
      <c r="BB35" s="601"/>
      <c r="BC35" s="599"/>
      <c r="BD35" s="600"/>
      <c r="BE35" s="601"/>
      <c r="BF35" s="501"/>
      <c r="BG35" s="501"/>
      <c r="BH35" s="501"/>
      <c r="BI35" s="501"/>
      <c r="BJ35" s="501"/>
      <c r="BK35" s="501"/>
      <c r="BL35" s="501"/>
      <c r="BM35" s="501"/>
      <c r="BN35" s="581"/>
      <c r="BO35" s="527"/>
      <c r="BP35" s="527"/>
      <c r="BQ35" s="527"/>
      <c r="BR35" s="527"/>
      <c r="BS35" s="528"/>
      <c r="BT35" s="581"/>
      <c r="BU35" s="527"/>
      <c r="BV35" s="527"/>
      <c r="BW35" s="527"/>
      <c r="BX35" s="527"/>
      <c r="BY35" s="528"/>
    </row>
    <row r="36" spans="1:77" ht="10.5" customHeight="1">
      <c r="A36" s="547"/>
      <c r="B36" s="608"/>
      <c r="C36" s="608"/>
      <c r="D36" s="608"/>
      <c r="E36" s="608"/>
      <c r="F36" s="545"/>
      <c r="G36" s="545"/>
      <c r="H36" s="545"/>
      <c r="I36" s="545"/>
      <c r="J36" s="545"/>
      <c r="K36" s="545"/>
      <c r="L36" s="545"/>
      <c r="M36" s="545"/>
      <c r="N36" s="545"/>
      <c r="O36" s="545"/>
      <c r="P36" s="545"/>
      <c r="Q36" s="545"/>
      <c r="R36" s="545"/>
      <c r="S36" s="545"/>
      <c r="T36" s="545"/>
      <c r="U36" s="545"/>
      <c r="V36" s="545"/>
      <c r="W36" s="545"/>
      <c r="X36" s="545"/>
      <c r="Y36" s="545"/>
      <c r="Z36" s="545"/>
      <c r="AA36" s="585"/>
      <c r="AB36" s="551"/>
      <c r="AC36" s="551"/>
      <c r="AD36" s="551"/>
      <c r="AE36" s="551"/>
      <c r="AF36" s="552"/>
      <c r="AG36" s="585"/>
      <c r="AH36" s="551"/>
      <c r="AI36" s="551"/>
      <c r="AJ36" s="551"/>
      <c r="AK36" s="551"/>
      <c r="AL36" s="552"/>
      <c r="AN36" s="588"/>
      <c r="AO36" s="593"/>
      <c r="AP36" s="594"/>
      <c r="AQ36" s="594"/>
      <c r="AR36" s="595"/>
      <c r="AS36" s="602"/>
      <c r="AT36" s="603"/>
      <c r="AU36" s="603"/>
      <c r="AV36" s="603"/>
      <c r="AW36" s="603"/>
      <c r="AX36" s="603"/>
      <c r="AY36" s="603"/>
      <c r="AZ36" s="603"/>
      <c r="BA36" s="603"/>
      <c r="BB36" s="604"/>
      <c r="BC36" s="602"/>
      <c r="BD36" s="603"/>
      <c r="BE36" s="604"/>
      <c r="BF36" s="501"/>
      <c r="BG36" s="501"/>
      <c r="BH36" s="501"/>
      <c r="BI36" s="501"/>
      <c r="BJ36" s="501"/>
      <c r="BK36" s="501"/>
      <c r="BL36" s="501"/>
      <c r="BM36" s="501"/>
      <c r="BN36" s="582"/>
      <c r="BO36" s="529"/>
      <c r="BP36" s="529"/>
      <c r="BQ36" s="529"/>
      <c r="BR36" s="529"/>
      <c r="BS36" s="530"/>
      <c r="BT36" s="582"/>
      <c r="BU36" s="529"/>
      <c r="BV36" s="529"/>
      <c r="BW36" s="529"/>
      <c r="BX36" s="529"/>
      <c r="BY36" s="530"/>
    </row>
    <row r="37" spans="1:77" ht="10.5" customHeight="1">
      <c r="A37" s="547"/>
      <c r="B37" s="608"/>
      <c r="C37" s="608"/>
      <c r="D37" s="608"/>
      <c r="E37" s="608"/>
      <c r="F37" s="545"/>
      <c r="G37" s="545"/>
      <c r="H37" s="545"/>
      <c r="I37" s="545"/>
      <c r="J37" s="545"/>
      <c r="K37" s="545"/>
      <c r="L37" s="545"/>
      <c r="M37" s="545"/>
      <c r="N37" s="545"/>
      <c r="O37" s="545"/>
      <c r="P37" s="545"/>
      <c r="Q37" s="545"/>
      <c r="R37" s="545"/>
      <c r="S37" s="545"/>
      <c r="T37" s="545"/>
      <c r="U37" s="545"/>
      <c r="V37" s="545"/>
      <c r="W37" s="545"/>
      <c r="X37" s="545"/>
      <c r="Y37" s="545"/>
      <c r="Z37" s="545"/>
      <c r="AA37" s="586"/>
      <c r="AB37" s="553"/>
      <c r="AC37" s="553"/>
      <c r="AD37" s="553"/>
      <c r="AE37" s="553"/>
      <c r="AF37" s="554"/>
      <c r="AG37" s="586"/>
      <c r="AH37" s="553"/>
      <c r="AI37" s="553"/>
      <c r="AJ37" s="553"/>
      <c r="AK37" s="553"/>
      <c r="AL37" s="554"/>
      <c r="AN37" s="589"/>
      <c r="AO37" s="596"/>
      <c r="AP37" s="597"/>
      <c r="AQ37" s="597"/>
      <c r="AR37" s="598"/>
      <c r="AS37" s="605"/>
      <c r="AT37" s="606"/>
      <c r="AU37" s="606"/>
      <c r="AV37" s="606"/>
      <c r="AW37" s="606"/>
      <c r="AX37" s="606"/>
      <c r="AY37" s="606"/>
      <c r="AZ37" s="606"/>
      <c r="BA37" s="606"/>
      <c r="BB37" s="607"/>
      <c r="BC37" s="605"/>
      <c r="BD37" s="606"/>
      <c r="BE37" s="607"/>
      <c r="BF37" s="501"/>
      <c r="BG37" s="501"/>
      <c r="BH37" s="501"/>
      <c r="BI37" s="501"/>
      <c r="BJ37" s="501"/>
      <c r="BK37" s="501"/>
      <c r="BL37" s="501"/>
      <c r="BM37" s="501"/>
      <c r="BN37" s="583"/>
      <c r="BO37" s="531"/>
      <c r="BP37" s="531"/>
      <c r="BQ37" s="531"/>
      <c r="BR37" s="531"/>
      <c r="BS37" s="532"/>
      <c r="BT37" s="583"/>
      <c r="BU37" s="531"/>
      <c r="BV37" s="531"/>
      <c r="BW37" s="531"/>
      <c r="BX37" s="531"/>
      <c r="BY37" s="532"/>
    </row>
    <row r="38" spans="1:77" ht="10.5" customHeight="1">
      <c r="A38" s="547">
        <v>7</v>
      </c>
      <c r="B38" s="608"/>
      <c r="C38" s="608"/>
      <c r="D38" s="608"/>
      <c r="E38" s="608"/>
      <c r="F38" s="545"/>
      <c r="G38" s="545"/>
      <c r="H38" s="545"/>
      <c r="I38" s="545"/>
      <c r="J38" s="545"/>
      <c r="K38" s="545"/>
      <c r="L38" s="545"/>
      <c r="M38" s="545"/>
      <c r="N38" s="545"/>
      <c r="O38" s="545"/>
      <c r="P38" s="545"/>
      <c r="Q38" s="545"/>
      <c r="R38" s="545"/>
      <c r="S38" s="545"/>
      <c r="T38" s="545"/>
      <c r="U38" s="545"/>
      <c r="V38" s="545"/>
      <c r="W38" s="545"/>
      <c r="X38" s="545"/>
      <c r="Y38" s="545"/>
      <c r="Z38" s="545"/>
      <c r="AA38" s="584"/>
      <c r="AB38" s="549"/>
      <c r="AC38" s="549"/>
      <c r="AD38" s="549"/>
      <c r="AE38" s="549"/>
      <c r="AF38" s="550"/>
      <c r="AG38" s="584"/>
      <c r="AH38" s="549"/>
      <c r="AI38" s="549"/>
      <c r="AJ38" s="549"/>
      <c r="AK38" s="549"/>
      <c r="AL38" s="550"/>
      <c r="AN38" s="587">
        <v>7</v>
      </c>
      <c r="AO38" s="590"/>
      <c r="AP38" s="591"/>
      <c r="AQ38" s="591"/>
      <c r="AR38" s="592"/>
      <c r="AS38" s="599"/>
      <c r="AT38" s="600"/>
      <c r="AU38" s="600"/>
      <c r="AV38" s="600"/>
      <c r="AW38" s="600"/>
      <c r="AX38" s="600"/>
      <c r="AY38" s="600"/>
      <c r="AZ38" s="600"/>
      <c r="BA38" s="600"/>
      <c r="BB38" s="601"/>
      <c r="BC38" s="599"/>
      <c r="BD38" s="600"/>
      <c r="BE38" s="601"/>
      <c r="BF38" s="501"/>
      <c r="BG38" s="501"/>
      <c r="BH38" s="501"/>
      <c r="BI38" s="501"/>
      <c r="BJ38" s="501"/>
      <c r="BK38" s="501"/>
      <c r="BL38" s="501"/>
      <c r="BM38" s="501"/>
      <c r="BN38" s="581"/>
      <c r="BO38" s="527"/>
      <c r="BP38" s="527"/>
      <c r="BQ38" s="527"/>
      <c r="BR38" s="527"/>
      <c r="BS38" s="528"/>
      <c r="BT38" s="581"/>
      <c r="BU38" s="527"/>
      <c r="BV38" s="527"/>
      <c r="BW38" s="527"/>
      <c r="BX38" s="527"/>
      <c r="BY38" s="528"/>
    </row>
    <row r="39" spans="1:77" ht="10.5" customHeight="1">
      <c r="A39" s="547"/>
      <c r="B39" s="608"/>
      <c r="C39" s="608"/>
      <c r="D39" s="608"/>
      <c r="E39" s="608"/>
      <c r="F39" s="545"/>
      <c r="G39" s="545"/>
      <c r="H39" s="545"/>
      <c r="I39" s="545"/>
      <c r="J39" s="545"/>
      <c r="K39" s="545"/>
      <c r="L39" s="545"/>
      <c r="M39" s="545"/>
      <c r="N39" s="545"/>
      <c r="O39" s="545"/>
      <c r="P39" s="545"/>
      <c r="Q39" s="545"/>
      <c r="R39" s="545"/>
      <c r="S39" s="545"/>
      <c r="T39" s="545"/>
      <c r="U39" s="545"/>
      <c r="V39" s="545"/>
      <c r="W39" s="545"/>
      <c r="X39" s="545"/>
      <c r="Y39" s="545"/>
      <c r="Z39" s="545"/>
      <c r="AA39" s="585"/>
      <c r="AB39" s="551"/>
      <c r="AC39" s="551"/>
      <c r="AD39" s="551"/>
      <c r="AE39" s="551"/>
      <c r="AF39" s="552"/>
      <c r="AG39" s="585"/>
      <c r="AH39" s="551"/>
      <c r="AI39" s="551"/>
      <c r="AJ39" s="551"/>
      <c r="AK39" s="551"/>
      <c r="AL39" s="552"/>
      <c r="AN39" s="588"/>
      <c r="AO39" s="593"/>
      <c r="AP39" s="594"/>
      <c r="AQ39" s="594"/>
      <c r="AR39" s="595"/>
      <c r="AS39" s="602"/>
      <c r="AT39" s="603"/>
      <c r="AU39" s="603"/>
      <c r="AV39" s="603"/>
      <c r="AW39" s="603"/>
      <c r="AX39" s="603"/>
      <c r="AY39" s="603"/>
      <c r="AZ39" s="603"/>
      <c r="BA39" s="603"/>
      <c r="BB39" s="604"/>
      <c r="BC39" s="602"/>
      <c r="BD39" s="603"/>
      <c r="BE39" s="604"/>
      <c r="BF39" s="501"/>
      <c r="BG39" s="501"/>
      <c r="BH39" s="501"/>
      <c r="BI39" s="501"/>
      <c r="BJ39" s="501"/>
      <c r="BK39" s="501"/>
      <c r="BL39" s="501"/>
      <c r="BM39" s="501"/>
      <c r="BN39" s="582"/>
      <c r="BO39" s="529"/>
      <c r="BP39" s="529"/>
      <c r="BQ39" s="529"/>
      <c r="BR39" s="529"/>
      <c r="BS39" s="530"/>
      <c r="BT39" s="582"/>
      <c r="BU39" s="529"/>
      <c r="BV39" s="529"/>
      <c r="BW39" s="529"/>
      <c r="BX39" s="529"/>
      <c r="BY39" s="530"/>
    </row>
    <row r="40" spans="1:77" ht="10.5" customHeight="1">
      <c r="A40" s="547"/>
      <c r="B40" s="608"/>
      <c r="C40" s="608"/>
      <c r="D40" s="608"/>
      <c r="E40" s="608"/>
      <c r="F40" s="545"/>
      <c r="G40" s="545"/>
      <c r="H40" s="545"/>
      <c r="I40" s="545"/>
      <c r="J40" s="545"/>
      <c r="K40" s="545"/>
      <c r="L40" s="545"/>
      <c r="M40" s="545"/>
      <c r="N40" s="545"/>
      <c r="O40" s="545"/>
      <c r="P40" s="545"/>
      <c r="Q40" s="545"/>
      <c r="R40" s="545"/>
      <c r="S40" s="545"/>
      <c r="T40" s="545"/>
      <c r="U40" s="545"/>
      <c r="V40" s="545"/>
      <c r="W40" s="545"/>
      <c r="X40" s="545"/>
      <c r="Y40" s="545"/>
      <c r="Z40" s="545"/>
      <c r="AA40" s="586"/>
      <c r="AB40" s="553"/>
      <c r="AC40" s="553"/>
      <c r="AD40" s="553"/>
      <c r="AE40" s="553"/>
      <c r="AF40" s="554"/>
      <c r="AG40" s="586"/>
      <c r="AH40" s="553"/>
      <c r="AI40" s="553"/>
      <c r="AJ40" s="553"/>
      <c r="AK40" s="553"/>
      <c r="AL40" s="554"/>
      <c r="AN40" s="589"/>
      <c r="AO40" s="596"/>
      <c r="AP40" s="597"/>
      <c r="AQ40" s="597"/>
      <c r="AR40" s="598"/>
      <c r="AS40" s="605"/>
      <c r="AT40" s="606"/>
      <c r="AU40" s="606"/>
      <c r="AV40" s="606"/>
      <c r="AW40" s="606"/>
      <c r="AX40" s="606"/>
      <c r="AY40" s="606"/>
      <c r="AZ40" s="606"/>
      <c r="BA40" s="606"/>
      <c r="BB40" s="607"/>
      <c r="BC40" s="605"/>
      <c r="BD40" s="606"/>
      <c r="BE40" s="607"/>
      <c r="BF40" s="501"/>
      <c r="BG40" s="501"/>
      <c r="BH40" s="501"/>
      <c r="BI40" s="501"/>
      <c r="BJ40" s="501"/>
      <c r="BK40" s="501"/>
      <c r="BL40" s="501"/>
      <c r="BM40" s="501"/>
      <c r="BN40" s="583"/>
      <c r="BO40" s="531"/>
      <c r="BP40" s="531"/>
      <c r="BQ40" s="531"/>
      <c r="BR40" s="531"/>
      <c r="BS40" s="532"/>
      <c r="BT40" s="583"/>
      <c r="BU40" s="531"/>
      <c r="BV40" s="531"/>
      <c r="BW40" s="531"/>
      <c r="BX40" s="531"/>
      <c r="BY40" s="532"/>
    </row>
    <row r="41" spans="1:77" ht="10.5" customHeight="1">
      <c r="A41" s="547">
        <v>8</v>
      </c>
      <c r="B41" s="608"/>
      <c r="C41" s="608"/>
      <c r="D41" s="608"/>
      <c r="E41" s="608"/>
      <c r="F41" s="545"/>
      <c r="G41" s="545"/>
      <c r="H41" s="545"/>
      <c r="I41" s="545"/>
      <c r="J41" s="545"/>
      <c r="K41" s="545"/>
      <c r="L41" s="545"/>
      <c r="M41" s="545"/>
      <c r="N41" s="545"/>
      <c r="O41" s="545"/>
      <c r="P41" s="545"/>
      <c r="Q41" s="545"/>
      <c r="R41" s="545"/>
      <c r="S41" s="545"/>
      <c r="T41" s="545"/>
      <c r="U41" s="545"/>
      <c r="V41" s="545"/>
      <c r="W41" s="545"/>
      <c r="X41" s="545"/>
      <c r="Y41" s="545"/>
      <c r="Z41" s="545"/>
      <c r="AA41" s="584"/>
      <c r="AB41" s="549"/>
      <c r="AC41" s="549"/>
      <c r="AD41" s="549"/>
      <c r="AE41" s="549"/>
      <c r="AF41" s="550"/>
      <c r="AG41" s="584"/>
      <c r="AH41" s="549"/>
      <c r="AI41" s="549"/>
      <c r="AJ41" s="549"/>
      <c r="AK41" s="549"/>
      <c r="AL41" s="550"/>
      <c r="AN41" s="587">
        <v>8</v>
      </c>
      <c r="AO41" s="590"/>
      <c r="AP41" s="591"/>
      <c r="AQ41" s="591"/>
      <c r="AR41" s="592"/>
      <c r="AS41" s="599"/>
      <c r="AT41" s="600"/>
      <c r="AU41" s="600"/>
      <c r="AV41" s="600"/>
      <c r="AW41" s="600"/>
      <c r="AX41" s="600"/>
      <c r="AY41" s="600"/>
      <c r="AZ41" s="600"/>
      <c r="BA41" s="600"/>
      <c r="BB41" s="601"/>
      <c r="BC41" s="599"/>
      <c r="BD41" s="600"/>
      <c r="BE41" s="601"/>
      <c r="BF41" s="501"/>
      <c r="BG41" s="501"/>
      <c r="BH41" s="501"/>
      <c r="BI41" s="501"/>
      <c r="BJ41" s="501"/>
      <c r="BK41" s="501"/>
      <c r="BL41" s="501"/>
      <c r="BM41" s="501"/>
      <c r="BN41" s="581"/>
      <c r="BO41" s="527"/>
      <c r="BP41" s="527"/>
      <c r="BQ41" s="527"/>
      <c r="BR41" s="527"/>
      <c r="BS41" s="528"/>
      <c r="BT41" s="581"/>
      <c r="BU41" s="527"/>
      <c r="BV41" s="527"/>
      <c r="BW41" s="527"/>
      <c r="BX41" s="527"/>
      <c r="BY41" s="528"/>
    </row>
    <row r="42" spans="1:77" ht="10.5" customHeight="1">
      <c r="A42" s="547"/>
      <c r="B42" s="608"/>
      <c r="C42" s="608"/>
      <c r="D42" s="608"/>
      <c r="E42" s="608"/>
      <c r="F42" s="545"/>
      <c r="G42" s="545"/>
      <c r="H42" s="545"/>
      <c r="I42" s="545"/>
      <c r="J42" s="545"/>
      <c r="K42" s="545"/>
      <c r="L42" s="545"/>
      <c r="M42" s="545"/>
      <c r="N42" s="545"/>
      <c r="O42" s="545"/>
      <c r="P42" s="545"/>
      <c r="Q42" s="545"/>
      <c r="R42" s="545"/>
      <c r="S42" s="545"/>
      <c r="T42" s="545"/>
      <c r="U42" s="545"/>
      <c r="V42" s="545"/>
      <c r="W42" s="545"/>
      <c r="X42" s="545"/>
      <c r="Y42" s="545"/>
      <c r="Z42" s="545"/>
      <c r="AA42" s="585"/>
      <c r="AB42" s="551"/>
      <c r="AC42" s="551"/>
      <c r="AD42" s="551"/>
      <c r="AE42" s="551"/>
      <c r="AF42" s="552"/>
      <c r="AG42" s="585"/>
      <c r="AH42" s="551"/>
      <c r="AI42" s="551"/>
      <c r="AJ42" s="551"/>
      <c r="AK42" s="551"/>
      <c r="AL42" s="552"/>
      <c r="AN42" s="588"/>
      <c r="AO42" s="593"/>
      <c r="AP42" s="594"/>
      <c r="AQ42" s="594"/>
      <c r="AR42" s="595"/>
      <c r="AS42" s="602"/>
      <c r="AT42" s="603"/>
      <c r="AU42" s="603"/>
      <c r="AV42" s="603"/>
      <c r="AW42" s="603"/>
      <c r="AX42" s="603"/>
      <c r="AY42" s="603"/>
      <c r="AZ42" s="603"/>
      <c r="BA42" s="603"/>
      <c r="BB42" s="604"/>
      <c r="BC42" s="602"/>
      <c r="BD42" s="603"/>
      <c r="BE42" s="604"/>
      <c r="BF42" s="501"/>
      <c r="BG42" s="501"/>
      <c r="BH42" s="501"/>
      <c r="BI42" s="501"/>
      <c r="BJ42" s="501"/>
      <c r="BK42" s="501"/>
      <c r="BL42" s="501"/>
      <c r="BM42" s="501"/>
      <c r="BN42" s="582"/>
      <c r="BO42" s="529"/>
      <c r="BP42" s="529"/>
      <c r="BQ42" s="529"/>
      <c r="BR42" s="529"/>
      <c r="BS42" s="530"/>
      <c r="BT42" s="582"/>
      <c r="BU42" s="529"/>
      <c r="BV42" s="529"/>
      <c r="BW42" s="529"/>
      <c r="BX42" s="529"/>
      <c r="BY42" s="530"/>
    </row>
    <row r="43" spans="1:77" ht="10.5" customHeight="1">
      <c r="A43" s="547"/>
      <c r="B43" s="608"/>
      <c r="C43" s="608"/>
      <c r="D43" s="608"/>
      <c r="E43" s="608"/>
      <c r="F43" s="545"/>
      <c r="G43" s="545"/>
      <c r="H43" s="545"/>
      <c r="I43" s="545"/>
      <c r="J43" s="545"/>
      <c r="K43" s="545"/>
      <c r="L43" s="545"/>
      <c r="M43" s="545"/>
      <c r="N43" s="545"/>
      <c r="O43" s="545"/>
      <c r="P43" s="545"/>
      <c r="Q43" s="545"/>
      <c r="R43" s="545"/>
      <c r="S43" s="545"/>
      <c r="T43" s="545"/>
      <c r="U43" s="545"/>
      <c r="V43" s="545"/>
      <c r="W43" s="545"/>
      <c r="X43" s="545"/>
      <c r="Y43" s="545"/>
      <c r="Z43" s="545"/>
      <c r="AA43" s="586"/>
      <c r="AB43" s="553"/>
      <c r="AC43" s="553"/>
      <c r="AD43" s="553"/>
      <c r="AE43" s="553"/>
      <c r="AF43" s="554"/>
      <c r="AG43" s="586"/>
      <c r="AH43" s="553"/>
      <c r="AI43" s="553"/>
      <c r="AJ43" s="553"/>
      <c r="AK43" s="553"/>
      <c r="AL43" s="554"/>
      <c r="AN43" s="589"/>
      <c r="AO43" s="596"/>
      <c r="AP43" s="597"/>
      <c r="AQ43" s="597"/>
      <c r="AR43" s="598"/>
      <c r="AS43" s="605"/>
      <c r="AT43" s="606"/>
      <c r="AU43" s="606"/>
      <c r="AV43" s="606"/>
      <c r="AW43" s="606"/>
      <c r="AX43" s="606"/>
      <c r="AY43" s="606"/>
      <c r="AZ43" s="606"/>
      <c r="BA43" s="606"/>
      <c r="BB43" s="607"/>
      <c r="BC43" s="605"/>
      <c r="BD43" s="606"/>
      <c r="BE43" s="607"/>
      <c r="BF43" s="501"/>
      <c r="BG43" s="501"/>
      <c r="BH43" s="501"/>
      <c r="BI43" s="501"/>
      <c r="BJ43" s="501"/>
      <c r="BK43" s="501"/>
      <c r="BL43" s="501"/>
      <c r="BM43" s="501"/>
      <c r="BN43" s="583"/>
      <c r="BO43" s="531"/>
      <c r="BP43" s="531"/>
      <c r="BQ43" s="531"/>
      <c r="BR43" s="531"/>
      <c r="BS43" s="532"/>
      <c r="BT43" s="583"/>
      <c r="BU43" s="531"/>
      <c r="BV43" s="531"/>
      <c r="BW43" s="531"/>
      <c r="BX43" s="531"/>
      <c r="BY43" s="532"/>
    </row>
    <row r="44" spans="1:77" ht="10.5" customHeight="1">
      <c r="A44" s="547">
        <v>9</v>
      </c>
      <c r="B44" s="608"/>
      <c r="C44" s="608"/>
      <c r="D44" s="608"/>
      <c r="E44" s="608"/>
      <c r="F44" s="545"/>
      <c r="G44" s="545"/>
      <c r="H44" s="545"/>
      <c r="I44" s="545"/>
      <c r="J44" s="545"/>
      <c r="K44" s="545"/>
      <c r="L44" s="545"/>
      <c r="M44" s="545"/>
      <c r="N44" s="545"/>
      <c r="O44" s="545"/>
      <c r="P44" s="545"/>
      <c r="Q44" s="545"/>
      <c r="R44" s="545"/>
      <c r="S44" s="545"/>
      <c r="T44" s="545"/>
      <c r="U44" s="545"/>
      <c r="V44" s="545"/>
      <c r="W44" s="545"/>
      <c r="X44" s="545"/>
      <c r="Y44" s="545"/>
      <c r="Z44" s="545"/>
      <c r="AA44" s="584"/>
      <c r="AB44" s="549"/>
      <c r="AC44" s="549"/>
      <c r="AD44" s="549"/>
      <c r="AE44" s="549"/>
      <c r="AF44" s="550"/>
      <c r="AG44" s="584"/>
      <c r="AH44" s="549"/>
      <c r="AI44" s="549"/>
      <c r="AJ44" s="549"/>
      <c r="AK44" s="549"/>
      <c r="AL44" s="550"/>
      <c r="AN44" s="587">
        <v>9</v>
      </c>
      <c r="AO44" s="590"/>
      <c r="AP44" s="591"/>
      <c r="AQ44" s="591"/>
      <c r="AR44" s="592"/>
      <c r="AS44" s="599"/>
      <c r="AT44" s="600"/>
      <c r="AU44" s="600"/>
      <c r="AV44" s="600"/>
      <c r="AW44" s="600"/>
      <c r="AX44" s="600"/>
      <c r="AY44" s="600"/>
      <c r="AZ44" s="600"/>
      <c r="BA44" s="600"/>
      <c r="BB44" s="601"/>
      <c r="BC44" s="599"/>
      <c r="BD44" s="600"/>
      <c r="BE44" s="601"/>
      <c r="BF44" s="501"/>
      <c r="BG44" s="501"/>
      <c r="BH44" s="501"/>
      <c r="BI44" s="501"/>
      <c r="BJ44" s="501"/>
      <c r="BK44" s="501"/>
      <c r="BL44" s="501"/>
      <c r="BM44" s="501"/>
      <c r="BN44" s="581"/>
      <c r="BO44" s="527"/>
      <c r="BP44" s="527"/>
      <c r="BQ44" s="527"/>
      <c r="BR44" s="527"/>
      <c r="BS44" s="528"/>
      <c r="BT44" s="581"/>
      <c r="BU44" s="527"/>
      <c r="BV44" s="527"/>
      <c r="BW44" s="527"/>
      <c r="BX44" s="527"/>
      <c r="BY44" s="528"/>
    </row>
    <row r="45" spans="1:77" ht="10.5" customHeight="1">
      <c r="A45" s="547"/>
      <c r="B45" s="608"/>
      <c r="C45" s="608"/>
      <c r="D45" s="608"/>
      <c r="E45" s="608"/>
      <c r="F45" s="545"/>
      <c r="G45" s="545"/>
      <c r="H45" s="545"/>
      <c r="I45" s="545"/>
      <c r="J45" s="545"/>
      <c r="K45" s="545"/>
      <c r="L45" s="545"/>
      <c r="M45" s="545"/>
      <c r="N45" s="545"/>
      <c r="O45" s="545"/>
      <c r="P45" s="545"/>
      <c r="Q45" s="545"/>
      <c r="R45" s="545"/>
      <c r="S45" s="545"/>
      <c r="T45" s="545"/>
      <c r="U45" s="545"/>
      <c r="V45" s="545"/>
      <c r="W45" s="545"/>
      <c r="X45" s="545"/>
      <c r="Y45" s="545"/>
      <c r="Z45" s="545"/>
      <c r="AA45" s="585"/>
      <c r="AB45" s="551"/>
      <c r="AC45" s="551"/>
      <c r="AD45" s="551"/>
      <c r="AE45" s="551"/>
      <c r="AF45" s="552"/>
      <c r="AG45" s="585"/>
      <c r="AH45" s="551"/>
      <c r="AI45" s="551"/>
      <c r="AJ45" s="551"/>
      <c r="AK45" s="551"/>
      <c r="AL45" s="552"/>
      <c r="AN45" s="588"/>
      <c r="AO45" s="593"/>
      <c r="AP45" s="594"/>
      <c r="AQ45" s="594"/>
      <c r="AR45" s="595"/>
      <c r="AS45" s="602"/>
      <c r="AT45" s="603"/>
      <c r="AU45" s="603"/>
      <c r="AV45" s="603"/>
      <c r="AW45" s="603"/>
      <c r="AX45" s="603"/>
      <c r="AY45" s="603"/>
      <c r="AZ45" s="603"/>
      <c r="BA45" s="603"/>
      <c r="BB45" s="604"/>
      <c r="BC45" s="602"/>
      <c r="BD45" s="603"/>
      <c r="BE45" s="604"/>
      <c r="BF45" s="501"/>
      <c r="BG45" s="501"/>
      <c r="BH45" s="501"/>
      <c r="BI45" s="501"/>
      <c r="BJ45" s="501"/>
      <c r="BK45" s="501"/>
      <c r="BL45" s="501"/>
      <c r="BM45" s="501"/>
      <c r="BN45" s="582"/>
      <c r="BO45" s="529"/>
      <c r="BP45" s="529"/>
      <c r="BQ45" s="529"/>
      <c r="BR45" s="529"/>
      <c r="BS45" s="530"/>
      <c r="BT45" s="582"/>
      <c r="BU45" s="529"/>
      <c r="BV45" s="529"/>
      <c r="BW45" s="529"/>
      <c r="BX45" s="529"/>
      <c r="BY45" s="530"/>
    </row>
    <row r="46" spans="1:77" ht="10.5" customHeight="1">
      <c r="A46" s="547"/>
      <c r="B46" s="608"/>
      <c r="C46" s="608"/>
      <c r="D46" s="608"/>
      <c r="E46" s="608"/>
      <c r="F46" s="545"/>
      <c r="G46" s="545"/>
      <c r="H46" s="545"/>
      <c r="I46" s="545"/>
      <c r="J46" s="545"/>
      <c r="K46" s="545"/>
      <c r="L46" s="545"/>
      <c r="M46" s="545"/>
      <c r="N46" s="545"/>
      <c r="O46" s="545"/>
      <c r="P46" s="545"/>
      <c r="Q46" s="545"/>
      <c r="R46" s="545"/>
      <c r="S46" s="545"/>
      <c r="T46" s="545"/>
      <c r="U46" s="545"/>
      <c r="V46" s="545"/>
      <c r="W46" s="545"/>
      <c r="X46" s="545"/>
      <c r="Y46" s="545"/>
      <c r="Z46" s="545"/>
      <c r="AA46" s="586"/>
      <c r="AB46" s="553"/>
      <c r="AC46" s="553"/>
      <c r="AD46" s="553"/>
      <c r="AE46" s="553"/>
      <c r="AF46" s="554"/>
      <c r="AG46" s="586"/>
      <c r="AH46" s="553"/>
      <c r="AI46" s="553"/>
      <c r="AJ46" s="553"/>
      <c r="AK46" s="553"/>
      <c r="AL46" s="554"/>
      <c r="AN46" s="589"/>
      <c r="AO46" s="596"/>
      <c r="AP46" s="597"/>
      <c r="AQ46" s="597"/>
      <c r="AR46" s="598"/>
      <c r="AS46" s="605"/>
      <c r="AT46" s="606"/>
      <c r="AU46" s="606"/>
      <c r="AV46" s="606"/>
      <c r="AW46" s="606"/>
      <c r="AX46" s="606"/>
      <c r="AY46" s="606"/>
      <c r="AZ46" s="606"/>
      <c r="BA46" s="606"/>
      <c r="BB46" s="607"/>
      <c r="BC46" s="605"/>
      <c r="BD46" s="606"/>
      <c r="BE46" s="607"/>
      <c r="BF46" s="501"/>
      <c r="BG46" s="501"/>
      <c r="BH46" s="501"/>
      <c r="BI46" s="501"/>
      <c r="BJ46" s="501"/>
      <c r="BK46" s="501"/>
      <c r="BL46" s="501"/>
      <c r="BM46" s="501"/>
      <c r="BN46" s="583"/>
      <c r="BO46" s="531"/>
      <c r="BP46" s="531"/>
      <c r="BQ46" s="531"/>
      <c r="BR46" s="531"/>
      <c r="BS46" s="532"/>
      <c r="BT46" s="583"/>
      <c r="BU46" s="531"/>
      <c r="BV46" s="531"/>
      <c r="BW46" s="531"/>
      <c r="BX46" s="531"/>
      <c r="BY46" s="532"/>
    </row>
    <row r="47" spans="1:77" ht="10.5" customHeight="1">
      <c r="A47" s="547">
        <v>10</v>
      </c>
      <c r="B47" s="608"/>
      <c r="C47" s="608"/>
      <c r="D47" s="608"/>
      <c r="E47" s="608"/>
      <c r="F47" s="545"/>
      <c r="G47" s="545"/>
      <c r="H47" s="545"/>
      <c r="I47" s="545"/>
      <c r="J47" s="545"/>
      <c r="K47" s="545"/>
      <c r="L47" s="545"/>
      <c r="M47" s="545"/>
      <c r="N47" s="545"/>
      <c r="O47" s="545"/>
      <c r="P47" s="545"/>
      <c r="Q47" s="545"/>
      <c r="R47" s="545"/>
      <c r="S47" s="545"/>
      <c r="T47" s="545"/>
      <c r="U47" s="545"/>
      <c r="V47" s="545"/>
      <c r="W47" s="545"/>
      <c r="X47" s="545"/>
      <c r="Y47" s="545"/>
      <c r="Z47" s="545"/>
      <c r="AA47" s="584"/>
      <c r="AB47" s="549"/>
      <c r="AC47" s="549"/>
      <c r="AD47" s="549"/>
      <c r="AE47" s="549"/>
      <c r="AF47" s="550"/>
      <c r="AG47" s="584"/>
      <c r="AH47" s="549"/>
      <c r="AI47" s="549"/>
      <c r="AJ47" s="549"/>
      <c r="AK47" s="549"/>
      <c r="AL47" s="550"/>
      <c r="AN47" s="587">
        <v>10</v>
      </c>
      <c r="AO47" s="590"/>
      <c r="AP47" s="591"/>
      <c r="AQ47" s="591"/>
      <c r="AR47" s="592"/>
      <c r="AS47" s="599"/>
      <c r="AT47" s="600"/>
      <c r="AU47" s="600"/>
      <c r="AV47" s="600"/>
      <c r="AW47" s="600"/>
      <c r="AX47" s="600"/>
      <c r="AY47" s="600"/>
      <c r="AZ47" s="600"/>
      <c r="BA47" s="600"/>
      <c r="BB47" s="601"/>
      <c r="BC47" s="599"/>
      <c r="BD47" s="600"/>
      <c r="BE47" s="601"/>
      <c r="BF47" s="501"/>
      <c r="BG47" s="501"/>
      <c r="BH47" s="501"/>
      <c r="BI47" s="501"/>
      <c r="BJ47" s="501"/>
      <c r="BK47" s="501"/>
      <c r="BL47" s="501"/>
      <c r="BM47" s="501"/>
      <c r="BN47" s="581"/>
      <c r="BO47" s="527"/>
      <c r="BP47" s="527"/>
      <c r="BQ47" s="527"/>
      <c r="BR47" s="527"/>
      <c r="BS47" s="528"/>
      <c r="BT47" s="581"/>
      <c r="BU47" s="527"/>
      <c r="BV47" s="527"/>
      <c r="BW47" s="527"/>
      <c r="BX47" s="527"/>
      <c r="BY47" s="528"/>
    </row>
    <row r="48" spans="1:77" ht="10.5" customHeight="1">
      <c r="A48" s="547"/>
      <c r="B48" s="608"/>
      <c r="C48" s="608"/>
      <c r="D48" s="608"/>
      <c r="E48" s="608"/>
      <c r="F48" s="545"/>
      <c r="G48" s="545"/>
      <c r="H48" s="545"/>
      <c r="I48" s="545"/>
      <c r="J48" s="545"/>
      <c r="K48" s="545"/>
      <c r="L48" s="545"/>
      <c r="M48" s="545"/>
      <c r="N48" s="545"/>
      <c r="O48" s="545"/>
      <c r="P48" s="545"/>
      <c r="Q48" s="545"/>
      <c r="R48" s="545"/>
      <c r="S48" s="545"/>
      <c r="T48" s="545"/>
      <c r="U48" s="545"/>
      <c r="V48" s="545"/>
      <c r="W48" s="545"/>
      <c r="X48" s="545"/>
      <c r="Y48" s="545"/>
      <c r="Z48" s="545"/>
      <c r="AA48" s="585"/>
      <c r="AB48" s="551"/>
      <c r="AC48" s="551"/>
      <c r="AD48" s="551"/>
      <c r="AE48" s="551"/>
      <c r="AF48" s="552"/>
      <c r="AG48" s="585"/>
      <c r="AH48" s="551"/>
      <c r="AI48" s="551"/>
      <c r="AJ48" s="551"/>
      <c r="AK48" s="551"/>
      <c r="AL48" s="552"/>
      <c r="AN48" s="588"/>
      <c r="AO48" s="593"/>
      <c r="AP48" s="594"/>
      <c r="AQ48" s="594"/>
      <c r="AR48" s="595"/>
      <c r="AS48" s="602"/>
      <c r="AT48" s="603"/>
      <c r="AU48" s="603"/>
      <c r="AV48" s="603"/>
      <c r="AW48" s="603"/>
      <c r="AX48" s="603"/>
      <c r="AY48" s="603"/>
      <c r="AZ48" s="603"/>
      <c r="BA48" s="603"/>
      <c r="BB48" s="604"/>
      <c r="BC48" s="602"/>
      <c r="BD48" s="603"/>
      <c r="BE48" s="604"/>
      <c r="BF48" s="501"/>
      <c r="BG48" s="501"/>
      <c r="BH48" s="501"/>
      <c r="BI48" s="501"/>
      <c r="BJ48" s="501"/>
      <c r="BK48" s="501"/>
      <c r="BL48" s="501"/>
      <c r="BM48" s="501"/>
      <c r="BN48" s="582"/>
      <c r="BO48" s="529"/>
      <c r="BP48" s="529"/>
      <c r="BQ48" s="529"/>
      <c r="BR48" s="529"/>
      <c r="BS48" s="530"/>
      <c r="BT48" s="582"/>
      <c r="BU48" s="529"/>
      <c r="BV48" s="529"/>
      <c r="BW48" s="529"/>
      <c r="BX48" s="529"/>
      <c r="BY48" s="530"/>
    </row>
    <row r="49" spans="1:77" ht="10.5" customHeight="1">
      <c r="A49" s="547"/>
      <c r="B49" s="608"/>
      <c r="C49" s="608"/>
      <c r="D49" s="608"/>
      <c r="E49" s="608"/>
      <c r="F49" s="545"/>
      <c r="G49" s="545"/>
      <c r="H49" s="545"/>
      <c r="I49" s="545"/>
      <c r="J49" s="545"/>
      <c r="K49" s="545"/>
      <c r="L49" s="545"/>
      <c r="M49" s="545"/>
      <c r="N49" s="545"/>
      <c r="O49" s="545"/>
      <c r="P49" s="545"/>
      <c r="Q49" s="545"/>
      <c r="R49" s="545"/>
      <c r="S49" s="545"/>
      <c r="T49" s="545"/>
      <c r="U49" s="545"/>
      <c r="V49" s="545"/>
      <c r="W49" s="545"/>
      <c r="X49" s="545"/>
      <c r="Y49" s="545"/>
      <c r="Z49" s="545"/>
      <c r="AA49" s="586"/>
      <c r="AB49" s="553"/>
      <c r="AC49" s="553"/>
      <c r="AD49" s="553"/>
      <c r="AE49" s="553"/>
      <c r="AF49" s="554"/>
      <c r="AG49" s="586"/>
      <c r="AH49" s="553"/>
      <c r="AI49" s="553"/>
      <c r="AJ49" s="553"/>
      <c r="AK49" s="553"/>
      <c r="AL49" s="554"/>
      <c r="AN49" s="589"/>
      <c r="AO49" s="596"/>
      <c r="AP49" s="597"/>
      <c r="AQ49" s="597"/>
      <c r="AR49" s="598"/>
      <c r="AS49" s="605"/>
      <c r="AT49" s="606"/>
      <c r="AU49" s="606"/>
      <c r="AV49" s="606"/>
      <c r="AW49" s="606"/>
      <c r="AX49" s="606"/>
      <c r="AY49" s="606"/>
      <c r="AZ49" s="606"/>
      <c r="BA49" s="606"/>
      <c r="BB49" s="607"/>
      <c r="BC49" s="605"/>
      <c r="BD49" s="606"/>
      <c r="BE49" s="607"/>
      <c r="BF49" s="501"/>
      <c r="BG49" s="501"/>
      <c r="BH49" s="501"/>
      <c r="BI49" s="501"/>
      <c r="BJ49" s="501"/>
      <c r="BK49" s="501"/>
      <c r="BL49" s="501"/>
      <c r="BM49" s="501"/>
      <c r="BN49" s="583"/>
      <c r="BO49" s="531"/>
      <c r="BP49" s="531"/>
      <c r="BQ49" s="531"/>
      <c r="BR49" s="531"/>
      <c r="BS49" s="532"/>
      <c r="BT49" s="583"/>
      <c r="BU49" s="531"/>
      <c r="BV49" s="531"/>
      <c r="BW49" s="531"/>
      <c r="BX49" s="531"/>
      <c r="BY49" s="532"/>
    </row>
    <row r="50" spans="1:77" ht="10.5" customHeight="1">
      <c r="A50" s="547">
        <v>11</v>
      </c>
      <c r="B50" s="608"/>
      <c r="C50" s="608"/>
      <c r="D50" s="608"/>
      <c r="E50" s="608"/>
      <c r="F50" s="545"/>
      <c r="G50" s="545"/>
      <c r="H50" s="545"/>
      <c r="I50" s="545"/>
      <c r="J50" s="545"/>
      <c r="K50" s="545"/>
      <c r="L50" s="545"/>
      <c r="M50" s="545"/>
      <c r="N50" s="545"/>
      <c r="O50" s="545"/>
      <c r="P50" s="545"/>
      <c r="Q50" s="545"/>
      <c r="R50" s="545"/>
      <c r="S50" s="545"/>
      <c r="T50" s="545"/>
      <c r="U50" s="545"/>
      <c r="V50" s="545"/>
      <c r="W50" s="545"/>
      <c r="X50" s="545"/>
      <c r="Y50" s="545"/>
      <c r="Z50" s="545"/>
      <c r="AA50" s="584"/>
      <c r="AB50" s="549"/>
      <c r="AC50" s="549"/>
      <c r="AD50" s="549"/>
      <c r="AE50" s="549"/>
      <c r="AF50" s="550"/>
      <c r="AG50" s="584"/>
      <c r="AH50" s="549"/>
      <c r="AI50" s="549"/>
      <c r="AJ50" s="549"/>
      <c r="AK50" s="549"/>
      <c r="AL50" s="550"/>
      <c r="AN50" s="587">
        <v>11</v>
      </c>
      <c r="AO50" s="590"/>
      <c r="AP50" s="591"/>
      <c r="AQ50" s="591"/>
      <c r="AR50" s="592"/>
      <c r="AS50" s="599"/>
      <c r="AT50" s="600"/>
      <c r="AU50" s="600"/>
      <c r="AV50" s="600"/>
      <c r="AW50" s="600"/>
      <c r="AX50" s="600"/>
      <c r="AY50" s="600"/>
      <c r="AZ50" s="600"/>
      <c r="BA50" s="600"/>
      <c r="BB50" s="601"/>
      <c r="BC50" s="599"/>
      <c r="BD50" s="600"/>
      <c r="BE50" s="601"/>
      <c r="BF50" s="501"/>
      <c r="BG50" s="501"/>
      <c r="BH50" s="501"/>
      <c r="BI50" s="501"/>
      <c r="BJ50" s="501"/>
      <c r="BK50" s="501"/>
      <c r="BL50" s="501"/>
      <c r="BM50" s="501"/>
      <c r="BN50" s="581"/>
      <c r="BO50" s="527"/>
      <c r="BP50" s="527"/>
      <c r="BQ50" s="527"/>
      <c r="BR50" s="527"/>
      <c r="BS50" s="528"/>
      <c r="BT50" s="581"/>
      <c r="BU50" s="527"/>
      <c r="BV50" s="527"/>
      <c r="BW50" s="527"/>
      <c r="BX50" s="527"/>
      <c r="BY50" s="528"/>
    </row>
    <row r="51" spans="1:77" ht="10.5" customHeight="1">
      <c r="A51" s="547"/>
      <c r="B51" s="608"/>
      <c r="C51" s="608"/>
      <c r="D51" s="608"/>
      <c r="E51" s="608"/>
      <c r="F51" s="545"/>
      <c r="G51" s="545"/>
      <c r="H51" s="545"/>
      <c r="I51" s="545"/>
      <c r="J51" s="545"/>
      <c r="K51" s="545"/>
      <c r="L51" s="545"/>
      <c r="M51" s="545"/>
      <c r="N51" s="545"/>
      <c r="O51" s="545"/>
      <c r="P51" s="545"/>
      <c r="Q51" s="545"/>
      <c r="R51" s="545"/>
      <c r="S51" s="545"/>
      <c r="T51" s="545"/>
      <c r="U51" s="545"/>
      <c r="V51" s="545"/>
      <c r="W51" s="545"/>
      <c r="X51" s="545"/>
      <c r="Y51" s="545"/>
      <c r="Z51" s="545"/>
      <c r="AA51" s="585"/>
      <c r="AB51" s="551"/>
      <c r="AC51" s="551"/>
      <c r="AD51" s="551"/>
      <c r="AE51" s="551"/>
      <c r="AF51" s="552"/>
      <c r="AG51" s="585"/>
      <c r="AH51" s="551"/>
      <c r="AI51" s="551"/>
      <c r="AJ51" s="551"/>
      <c r="AK51" s="551"/>
      <c r="AL51" s="552"/>
      <c r="AN51" s="588"/>
      <c r="AO51" s="593"/>
      <c r="AP51" s="594"/>
      <c r="AQ51" s="594"/>
      <c r="AR51" s="595"/>
      <c r="AS51" s="602"/>
      <c r="AT51" s="603"/>
      <c r="AU51" s="603"/>
      <c r="AV51" s="603"/>
      <c r="AW51" s="603"/>
      <c r="AX51" s="603"/>
      <c r="AY51" s="603"/>
      <c r="AZ51" s="603"/>
      <c r="BA51" s="603"/>
      <c r="BB51" s="604"/>
      <c r="BC51" s="602"/>
      <c r="BD51" s="603"/>
      <c r="BE51" s="604"/>
      <c r="BF51" s="501"/>
      <c r="BG51" s="501"/>
      <c r="BH51" s="501"/>
      <c r="BI51" s="501"/>
      <c r="BJ51" s="501"/>
      <c r="BK51" s="501"/>
      <c r="BL51" s="501"/>
      <c r="BM51" s="501"/>
      <c r="BN51" s="582"/>
      <c r="BO51" s="529"/>
      <c r="BP51" s="529"/>
      <c r="BQ51" s="529"/>
      <c r="BR51" s="529"/>
      <c r="BS51" s="530"/>
      <c r="BT51" s="582"/>
      <c r="BU51" s="529"/>
      <c r="BV51" s="529"/>
      <c r="BW51" s="529"/>
      <c r="BX51" s="529"/>
      <c r="BY51" s="530"/>
    </row>
    <row r="52" spans="1:77" ht="10.5" customHeight="1">
      <c r="A52" s="547"/>
      <c r="B52" s="608"/>
      <c r="C52" s="608"/>
      <c r="D52" s="608"/>
      <c r="E52" s="608"/>
      <c r="F52" s="545"/>
      <c r="G52" s="545"/>
      <c r="H52" s="545"/>
      <c r="I52" s="545"/>
      <c r="J52" s="545"/>
      <c r="K52" s="545"/>
      <c r="L52" s="545"/>
      <c r="M52" s="545"/>
      <c r="N52" s="545"/>
      <c r="O52" s="545"/>
      <c r="P52" s="545"/>
      <c r="Q52" s="545"/>
      <c r="R52" s="545"/>
      <c r="S52" s="545"/>
      <c r="T52" s="545"/>
      <c r="U52" s="545"/>
      <c r="V52" s="545"/>
      <c r="W52" s="545"/>
      <c r="X52" s="545"/>
      <c r="Y52" s="545"/>
      <c r="Z52" s="545"/>
      <c r="AA52" s="586"/>
      <c r="AB52" s="553"/>
      <c r="AC52" s="553"/>
      <c r="AD52" s="553"/>
      <c r="AE52" s="553"/>
      <c r="AF52" s="554"/>
      <c r="AG52" s="586"/>
      <c r="AH52" s="553"/>
      <c r="AI52" s="553"/>
      <c r="AJ52" s="553"/>
      <c r="AK52" s="553"/>
      <c r="AL52" s="554"/>
      <c r="AN52" s="589"/>
      <c r="AO52" s="596"/>
      <c r="AP52" s="597"/>
      <c r="AQ52" s="597"/>
      <c r="AR52" s="598"/>
      <c r="AS52" s="605"/>
      <c r="AT52" s="606"/>
      <c r="AU52" s="606"/>
      <c r="AV52" s="606"/>
      <c r="AW52" s="606"/>
      <c r="AX52" s="606"/>
      <c r="AY52" s="606"/>
      <c r="AZ52" s="606"/>
      <c r="BA52" s="606"/>
      <c r="BB52" s="607"/>
      <c r="BC52" s="605"/>
      <c r="BD52" s="606"/>
      <c r="BE52" s="607"/>
      <c r="BF52" s="501"/>
      <c r="BG52" s="501"/>
      <c r="BH52" s="501"/>
      <c r="BI52" s="501"/>
      <c r="BJ52" s="501"/>
      <c r="BK52" s="501"/>
      <c r="BL52" s="501"/>
      <c r="BM52" s="501"/>
      <c r="BN52" s="583"/>
      <c r="BO52" s="531"/>
      <c r="BP52" s="531"/>
      <c r="BQ52" s="531"/>
      <c r="BR52" s="531"/>
      <c r="BS52" s="532"/>
      <c r="BT52" s="583"/>
      <c r="BU52" s="531"/>
      <c r="BV52" s="531"/>
      <c r="BW52" s="531"/>
      <c r="BX52" s="531"/>
      <c r="BY52" s="532"/>
    </row>
    <row r="53" spans="1:77" ht="10.5" customHeight="1">
      <c r="A53" s="547">
        <v>12</v>
      </c>
      <c r="B53" s="608"/>
      <c r="C53" s="608"/>
      <c r="D53" s="608"/>
      <c r="E53" s="608"/>
      <c r="F53" s="545"/>
      <c r="G53" s="545"/>
      <c r="H53" s="545"/>
      <c r="I53" s="545"/>
      <c r="J53" s="545"/>
      <c r="K53" s="545"/>
      <c r="L53" s="545"/>
      <c r="M53" s="545"/>
      <c r="N53" s="545"/>
      <c r="O53" s="545"/>
      <c r="P53" s="545"/>
      <c r="Q53" s="545"/>
      <c r="R53" s="545"/>
      <c r="S53" s="545"/>
      <c r="T53" s="545"/>
      <c r="U53" s="545"/>
      <c r="V53" s="545"/>
      <c r="W53" s="545"/>
      <c r="X53" s="545"/>
      <c r="Y53" s="545"/>
      <c r="Z53" s="545"/>
      <c r="AA53" s="584"/>
      <c r="AB53" s="549"/>
      <c r="AC53" s="549"/>
      <c r="AD53" s="549"/>
      <c r="AE53" s="549"/>
      <c r="AF53" s="550"/>
      <c r="AG53" s="584"/>
      <c r="AH53" s="549"/>
      <c r="AI53" s="549"/>
      <c r="AJ53" s="549"/>
      <c r="AK53" s="549"/>
      <c r="AL53" s="550"/>
      <c r="AN53" s="587">
        <v>12</v>
      </c>
      <c r="AO53" s="590"/>
      <c r="AP53" s="591"/>
      <c r="AQ53" s="591"/>
      <c r="AR53" s="592"/>
      <c r="AS53" s="599"/>
      <c r="AT53" s="600"/>
      <c r="AU53" s="600"/>
      <c r="AV53" s="600"/>
      <c r="AW53" s="600"/>
      <c r="AX53" s="600"/>
      <c r="AY53" s="600"/>
      <c r="AZ53" s="600"/>
      <c r="BA53" s="600"/>
      <c r="BB53" s="601"/>
      <c r="BC53" s="599"/>
      <c r="BD53" s="600"/>
      <c r="BE53" s="601"/>
      <c r="BF53" s="501"/>
      <c r="BG53" s="501"/>
      <c r="BH53" s="501"/>
      <c r="BI53" s="501"/>
      <c r="BJ53" s="501"/>
      <c r="BK53" s="501"/>
      <c r="BL53" s="501"/>
      <c r="BM53" s="501"/>
      <c r="BN53" s="581"/>
      <c r="BO53" s="527"/>
      <c r="BP53" s="527"/>
      <c r="BQ53" s="527"/>
      <c r="BR53" s="527"/>
      <c r="BS53" s="528"/>
      <c r="BT53" s="581"/>
      <c r="BU53" s="527"/>
      <c r="BV53" s="527"/>
      <c r="BW53" s="527"/>
      <c r="BX53" s="527"/>
      <c r="BY53" s="528"/>
    </row>
    <row r="54" spans="1:77" ht="10.5" customHeight="1">
      <c r="A54" s="547"/>
      <c r="B54" s="608"/>
      <c r="C54" s="608"/>
      <c r="D54" s="608"/>
      <c r="E54" s="608"/>
      <c r="F54" s="545"/>
      <c r="G54" s="545"/>
      <c r="H54" s="545"/>
      <c r="I54" s="545"/>
      <c r="J54" s="545"/>
      <c r="K54" s="545"/>
      <c r="L54" s="545"/>
      <c r="M54" s="545"/>
      <c r="N54" s="545"/>
      <c r="O54" s="545"/>
      <c r="P54" s="545"/>
      <c r="Q54" s="545"/>
      <c r="R54" s="545"/>
      <c r="S54" s="545"/>
      <c r="T54" s="545"/>
      <c r="U54" s="545"/>
      <c r="V54" s="545"/>
      <c r="W54" s="545"/>
      <c r="X54" s="545"/>
      <c r="Y54" s="545"/>
      <c r="Z54" s="545"/>
      <c r="AA54" s="585"/>
      <c r="AB54" s="551"/>
      <c r="AC54" s="551"/>
      <c r="AD54" s="551"/>
      <c r="AE54" s="551"/>
      <c r="AF54" s="552"/>
      <c r="AG54" s="585"/>
      <c r="AH54" s="551"/>
      <c r="AI54" s="551"/>
      <c r="AJ54" s="551"/>
      <c r="AK54" s="551"/>
      <c r="AL54" s="552"/>
      <c r="AN54" s="588"/>
      <c r="AO54" s="593"/>
      <c r="AP54" s="594"/>
      <c r="AQ54" s="594"/>
      <c r="AR54" s="595"/>
      <c r="AS54" s="602"/>
      <c r="AT54" s="603"/>
      <c r="AU54" s="603"/>
      <c r="AV54" s="603"/>
      <c r="AW54" s="603"/>
      <c r="AX54" s="603"/>
      <c r="AY54" s="603"/>
      <c r="AZ54" s="603"/>
      <c r="BA54" s="603"/>
      <c r="BB54" s="604"/>
      <c r="BC54" s="602"/>
      <c r="BD54" s="603"/>
      <c r="BE54" s="604"/>
      <c r="BF54" s="501"/>
      <c r="BG54" s="501"/>
      <c r="BH54" s="501"/>
      <c r="BI54" s="501"/>
      <c r="BJ54" s="501"/>
      <c r="BK54" s="501"/>
      <c r="BL54" s="501"/>
      <c r="BM54" s="501"/>
      <c r="BN54" s="582"/>
      <c r="BO54" s="529"/>
      <c r="BP54" s="529"/>
      <c r="BQ54" s="529"/>
      <c r="BR54" s="529"/>
      <c r="BS54" s="530"/>
      <c r="BT54" s="582"/>
      <c r="BU54" s="529"/>
      <c r="BV54" s="529"/>
      <c r="BW54" s="529"/>
      <c r="BX54" s="529"/>
      <c r="BY54" s="530"/>
    </row>
    <row r="55" spans="1:77" ht="10.5" customHeight="1">
      <c r="A55" s="547"/>
      <c r="B55" s="608"/>
      <c r="C55" s="608"/>
      <c r="D55" s="608"/>
      <c r="E55" s="608"/>
      <c r="F55" s="545"/>
      <c r="G55" s="545"/>
      <c r="H55" s="545"/>
      <c r="I55" s="545"/>
      <c r="J55" s="545"/>
      <c r="K55" s="545"/>
      <c r="L55" s="545"/>
      <c r="M55" s="545"/>
      <c r="N55" s="545"/>
      <c r="O55" s="545"/>
      <c r="P55" s="545"/>
      <c r="Q55" s="545"/>
      <c r="R55" s="545"/>
      <c r="S55" s="545"/>
      <c r="T55" s="545"/>
      <c r="U55" s="545"/>
      <c r="V55" s="545"/>
      <c r="W55" s="545"/>
      <c r="X55" s="545"/>
      <c r="Y55" s="545"/>
      <c r="Z55" s="545"/>
      <c r="AA55" s="586"/>
      <c r="AB55" s="553"/>
      <c r="AC55" s="553"/>
      <c r="AD55" s="553"/>
      <c r="AE55" s="553"/>
      <c r="AF55" s="554"/>
      <c r="AG55" s="586"/>
      <c r="AH55" s="553"/>
      <c r="AI55" s="553"/>
      <c r="AJ55" s="553"/>
      <c r="AK55" s="553"/>
      <c r="AL55" s="554"/>
      <c r="AN55" s="589"/>
      <c r="AO55" s="596"/>
      <c r="AP55" s="597"/>
      <c r="AQ55" s="597"/>
      <c r="AR55" s="598"/>
      <c r="AS55" s="605"/>
      <c r="AT55" s="606"/>
      <c r="AU55" s="606"/>
      <c r="AV55" s="606"/>
      <c r="AW55" s="606"/>
      <c r="AX55" s="606"/>
      <c r="AY55" s="606"/>
      <c r="AZ55" s="606"/>
      <c r="BA55" s="606"/>
      <c r="BB55" s="607"/>
      <c r="BC55" s="605"/>
      <c r="BD55" s="606"/>
      <c r="BE55" s="607"/>
      <c r="BF55" s="501"/>
      <c r="BG55" s="501"/>
      <c r="BH55" s="501"/>
      <c r="BI55" s="501"/>
      <c r="BJ55" s="501"/>
      <c r="BK55" s="501"/>
      <c r="BL55" s="501"/>
      <c r="BM55" s="501"/>
      <c r="BN55" s="583"/>
      <c r="BO55" s="531"/>
      <c r="BP55" s="531"/>
      <c r="BQ55" s="531"/>
      <c r="BR55" s="531"/>
      <c r="BS55" s="532"/>
      <c r="BT55" s="583"/>
      <c r="BU55" s="531"/>
      <c r="BV55" s="531"/>
      <c r="BW55" s="531"/>
      <c r="BX55" s="531"/>
      <c r="BY55" s="532"/>
    </row>
    <row r="56" spans="1:77" ht="10.5" customHeight="1">
      <c r="A56" s="547">
        <v>13</v>
      </c>
      <c r="B56" s="608"/>
      <c r="C56" s="608"/>
      <c r="D56" s="608"/>
      <c r="E56" s="608"/>
      <c r="F56" s="545"/>
      <c r="G56" s="545"/>
      <c r="H56" s="545"/>
      <c r="I56" s="545"/>
      <c r="J56" s="545"/>
      <c r="K56" s="545"/>
      <c r="L56" s="545"/>
      <c r="M56" s="545"/>
      <c r="N56" s="545"/>
      <c r="O56" s="545"/>
      <c r="P56" s="545"/>
      <c r="Q56" s="545"/>
      <c r="R56" s="545"/>
      <c r="S56" s="545"/>
      <c r="T56" s="545"/>
      <c r="U56" s="545"/>
      <c r="V56" s="545"/>
      <c r="W56" s="545"/>
      <c r="X56" s="545"/>
      <c r="Y56" s="545"/>
      <c r="Z56" s="545"/>
      <c r="AA56" s="584"/>
      <c r="AB56" s="549"/>
      <c r="AC56" s="549"/>
      <c r="AD56" s="549"/>
      <c r="AE56" s="549"/>
      <c r="AF56" s="550"/>
      <c r="AG56" s="584"/>
      <c r="AH56" s="549"/>
      <c r="AI56" s="549"/>
      <c r="AJ56" s="549"/>
      <c r="AK56" s="549"/>
      <c r="AL56" s="550"/>
      <c r="AN56" s="587">
        <v>13</v>
      </c>
      <c r="AO56" s="590"/>
      <c r="AP56" s="591"/>
      <c r="AQ56" s="591"/>
      <c r="AR56" s="592"/>
      <c r="AS56" s="599"/>
      <c r="AT56" s="600"/>
      <c r="AU56" s="600"/>
      <c r="AV56" s="600"/>
      <c r="AW56" s="600"/>
      <c r="AX56" s="600"/>
      <c r="AY56" s="600"/>
      <c r="AZ56" s="600"/>
      <c r="BA56" s="600"/>
      <c r="BB56" s="601"/>
      <c r="BC56" s="599"/>
      <c r="BD56" s="600"/>
      <c r="BE56" s="601"/>
      <c r="BF56" s="501"/>
      <c r="BG56" s="501"/>
      <c r="BH56" s="501"/>
      <c r="BI56" s="501"/>
      <c r="BJ56" s="501"/>
      <c r="BK56" s="501"/>
      <c r="BL56" s="501"/>
      <c r="BM56" s="501"/>
      <c r="BN56" s="581"/>
      <c r="BO56" s="527"/>
      <c r="BP56" s="527"/>
      <c r="BQ56" s="527"/>
      <c r="BR56" s="527"/>
      <c r="BS56" s="528"/>
      <c r="BT56" s="581"/>
      <c r="BU56" s="527"/>
      <c r="BV56" s="527"/>
      <c r="BW56" s="527"/>
      <c r="BX56" s="527"/>
      <c r="BY56" s="528"/>
    </row>
    <row r="57" spans="1:77" ht="10.5" customHeight="1">
      <c r="A57" s="547"/>
      <c r="B57" s="608"/>
      <c r="C57" s="608"/>
      <c r="D57" s="608"/>
      <c r="E57" s="608"/>
      <c r="F57" s="545"/>
      <c r="G57" s="545"/>
      <c r="H57" s="545"/>
      <c r="I57" s="545"/>
      <c r="J57" s="545"/>
      <c r="K57" s="545"/>
      <c r="L57" s="545"/>
      <c r="M57" s="545"/>
      <c r="N57" s="545"/>
      <c r="O57" s="545"/>
      <c r="P57" s="545"/>
      <c r="Q57" s="545"/>
      <c r="R57" s="545"/>
      <c r="S57" s="545"/>
      <c r="T57" s="545"/>
      <c r="U57" s="545"/>
      <c r="V57" s="545"/>
      <c r="W57" s="545"/>
      <c r="X57" s="545"/>
      <c r="Y57" s="545"/>
      <c r="Z57" s="545"/>
      <c r="AA57" s="585"/>
      <c r="AB57" s="551"/>
      <c r="AC57" s="551"/>
      <c r="AD57" s="551"/>
      <c r="AE57" s="551"/>
      <c r="AF57" s="552"/>
      <c r="AG57" s="585"/>
      <c r="AH57" s="551"/>
      <c r="AI57" s="551"/>
      <c r="AJ57" s="551"/>
      <c r="AK57" s="551"/>
      <c r="AL57" s="552"/>
      <c r="AN57" s="588"/>
      <c r="AO57" s="593"/>
      <c r="AP57" s="594"/>
      <c r="AQ57" s="594"/>
      <c r="AR57" s="595"/>
      <c r="AS57" s="602"/>
      <c r="AT57" s="603"/>
      <c r="AU57" s="603"/>
      <c r="AV57" s="603"/>
      <c r="AW57" s="603"/>
      <c r="AX57" s="603"/>
      <c r="AY57" s="603"/>
      <c r="AZ57" s="603"/>
      <c r="BA57" s="603"/>
      <c r="BB57" s="604"/>
      <c r="BC57" s="602"/>
      <c r="BD57" s="603"/>
      <c r="BE57" s="604"/>
      <c r="BF57" s="501"/>
      <c r="BG57" s="501"/>
      <c r="BH57" s="501"/>
      <c r="BI57" s="501"/>
      <c r="BJ57" s="501"/>
      <c r="BK57" s="501"/>
      <c r="BL57" s="501"/>
      <c r="BM57" s="501"/>
      <c r="BN57" s="582"/>
      <c r="BO57" s="529"/>
      <c r="BP57" s="529"/>
      <c r="BQ57" s="529"/>
      <c r="BR57" s="529"/>
      <c r="BS57" s="530"/>
      <c r="BT57" s="582"/>
      <c r="BU57" s="529"/>
      <c r="BV57" s="529"/>
      <c r="BW57" s="529"/>
      <c r="BX57" s="529"/>
      <c r="BY57" s="530"/>
    </row>
    <row r="58" spans="1:77" ht="10.5" customHeight="1">
      <c r="A58" s="547"/>
      <c r="B58" s="608"/>
      <c r="C58" s="608"/>
      <c r="D58" s="608"/>
      <c r="E58" s="608"/>
      <c r="F58" s="545"/>
      <c r="G58" s="545"/>
      <c r="H58" s="545"/>
      <c r="I58" s="545"/>
      <c r="J58" s="545"/>
      <c r="K58" s="545"/>
      <c r="L58" s="545"/>
      <c r="M58" s="545"/>
      <c r="N58" s="545"/>
      <c r="O58" s="545"/>
      <c r="P58" s="545"/>
      <c r="Q58" s="545"/>
      <c r="R58" s="545"/>
      <c r="S58" s="545"/>
      <c r="T58" s="545"/>
      <c r="U58" s="545"/>
      <c r="V58" s="545"/>
      <c r="W58" s="545"/>
      <c r="X58" s="545"/>
      <c r="Y58" s="545"/>
      <c r="Z58" s="545"/>
      <c r="AA58" s="586"/>
      <c r="AB58" s="553"/>
      <c r="AC58" s="553"/>
      <c r="AD58" s="553"/>
      <c r="AE58" s="553"/>
      <c r="AF58" s="554"/>
      <c r="AG58" s="586"/>
      <c r="AH58" s="553"/>
      <c r="AI58" s="553"/>
      <c r="AJ58" s="553"/>
      <c r="AK58" s="553"/>
      <c r="AL58" s="554"/>
      <c r="AN58" s="589"/>
      <c r="AO58" s="596"/>
      <c r="AP58" s="597"/>
      <c r="AQ58" s="597"/>
      <c r="AR58" s="598"/>
      <c r="AS58" s="605"/>
      <c r="AT58" s="606"/>
      <c r="AU58" s="606"/>
      <c r="AV58" s="606"/>
      <c r="AW58" s="606"/>
      <c r="AX58" s="606"/>
      <c r="AY58" s="606"/>
      <c r="AZ58" s="606"/>
      <c r="BA58" s="606"/>
      <c r="BB58" s="607"/>
      <c r="BC58" s="605"/>
      <c r="BD58" s="606"/>
      <c r="BE58" s="607"/>
      <c r="BF58" s="501"/>
      <c r="BG58" s="501"/>
      <c r="BH58" s="501"/>
      <c r="BI58" s="501"/>
      <c r="BJ58" s="501"/>
      <c r="BK58" s="501"/>
      <c r="BL58" s="501"/>
      <c r="BM58" s="501"/>
      <c r="BN58" s="583"/>
      <c r="BO58" s="531"/>
      <c r="BP58" s="531"/>
      <c r="BQ58" s="531"/>
      <c r="BR58" s="531"/>
      <c r="BS58" s="532"/>
      <c r="BT58" s="583"/>
      <c r="BU58" s="531"/>
      <c r="BV58" s="531"/>
      <c r="BW58" s="531"/>
      <c r="BX58" s="531"/>
      <c r="BY58" s="532"/>
    </row>
    <row r="59" spans="1:77" ht="10.5" customHeight="1">
      <c r="A59" s="547">
        <v>14</v>
      </c>
      <c r="B59" s="608"/>
      <c r="C59" s="608"/>
      <c r="D59" s="608"/>
      <c r="E59" s="608"/>
      <c r="F59" s="545"/>
      <c r="G59" s="545"/>
      <c r="H59" s="545"/>
      <c r="I59" s="545"/>
      <c r="J59" s="545"/>
      <c r="K59" s="545"/>
      <c r="L59" s="545"/>
      <c r="M59" s="545"/>
      <c r="N59" s="545"/>
      <c r="O59" s="545"/>
      <c r="P59" s="545"/>
      <c r="Q59" s="545"/>
      <c r="R59" s="545"/>
      <c r="S59" s="545"/>
      <c r="T59" s="545"/>
      <c r="U59" s="545"/>
      <c r="V59" s="545"/>
      <c r="W59" s="545"/>
      <c r="X59" s="545"/>
      <c r="Y59" s="545"/>
      <c r="Z59" s="545"/>
      <c r="AA59" s="584"/>
      <c r="AB59" s="549"/>
      <c r="AC59" s="549"/>
      <c r="AD59" s="549"/>
      <c r="AE59" s="549"/>
      <c r="AF59" s="550"/>
      <c r="AG59" s="584"/>
      <c r="AH59" s="549"/>
      <c r="AI59" s="549"/>
      <c r="AJ59" s="549"/>
      <c r="AK59" s="549"/>
      <c r="AL59" s="550"/>
      <c r="AN59" s="587">
        <v>14</v>
      </c>
      <c r="AO59" s="590"/>
      <c r="AP59" s="591"/>
      <c r="AQ59" s="591"/>
      <c r="AR59" s="592"/>
      <c r="AS59" s="599"/>
      <c r="AT59" s="600"/>
      <c r="AU59" s="600"/>
      <c r="AV59" s="600"/>
      <c r="AW59" s="600"/>
      <c r="AX59" s="600"/>
      <c r="AY59" s="600"/>
      <c r="AZ59" s="600"/>
      <c r="BA59" s="600"/>
      <c r="BB59" s="601"/>
      <c r="BC59" s="599"/>
      <c r="BD59" s="600"/>
      <c r="BE59" s="601"/>
      <c r="BF59" s="501"/>
      <c r="BG59" s="501"/>
      <c r="BH59" s="501"/>
      <c r="BI59" s="501"/>
      <c r="BJ59" s="501"/>
      <c r="BK59" s="501"/>
      <c r="BL59" s="501"/>
      <c r="BM59" s="501"/>
      <c r="BN59" s="581"/>
      <c r="BO59" s="527"/>
      <c r="BP59" s="527"/>
      <c r="BQ59" s="527"/>
      <c r="BR59" s="527"/>
      <c r="BS59" s="528"/>
      <c r="BT59" s="581"/>
      <c r="BU59" s="527"/>
      <c r="BV59" s="527"/>
      <c r="BW59" s="527"/>
      <c r="BX59" s="527"/>
      <c r="BY59" s="528"/>
    </row>
    <row r="60" spans="1:77" ht="10.5" customHeight="1">
      <c r="A60" s="547"/>
      <c r="B60" s="608"/>
      <c r="C60" s="608"/>
      <c r="D60" s="608"/>
      <c r="E60" s="608"/>
      <c r="F60" s="545"/>
      <c r="G60" s="545"/>
      <c r="H60" s="545"/>
      <c r="I60" s="545"/>
      <c r="J60" s="545"/>
      <c r="K60" s="545"/>
      <c r="L60" s="545"/>
      <c r="M60" s="545"/>
      <c r="N60" s="545"/>
      <c r="O60" s="545"/>
      <c r="P60" s="545"/>
      <c r="Q60" s="545"/>
      <c r="R60" s="545"/>
      <c r="S60" s="545"/>
      <c r="T60" s="545"/>
      <c r="U60" s="545"/>
      <c r="V60" s="545"/>
      <c r="W60" s="545"/>
      <c r="X60" s="545"/>
      <c r="Y60" s="545"/>
      <c r="Z60" s="545"/>
      <c r="AA60" s="585"/>
      <c r="AB60" s="551"/>
      <c r="AC60" s="551"/>
      <c r="AD60" s="551"/>
      <c r="AE60" s="551"/>
      <c r="AF60" s="552"/>
      <c r="AG60" s="585"/>
      <c r="AH60" s="551"/>
      <c r="AI60" s="551"/>
      <c r="AJ60" s="551"/>
      <c r="AK60" s="551"/>
      <c r="AL60" s="552"/>
      <c r="AN60" s="588"/>
      <c r="AO60" s="593"/>
      <c r="AP60" s="594"/>
      <c r="AQ60" s="594"/>
      <c r="AR60" s="595"/>
      <c r="AS60" s="602"/>
      <c r="AT60" s="603"/>
      <c r="AU60" s="603"/>
      <c r="AV60" s="603"/>
      <c r="AW60" s="603"/>
      <c r="AX60" s="603"/>
      <c r="AY60" s="603"/>
      <c r="AZ60" s="603"/>
      <c r="BA60" s="603"/>
      <c r="BB60" s="604"/>
      <c r="BC60" s="602"/>
      <c r="BD60" s="603"/>
      <c r="BE60" s="604"/>
      <c r="BF60" s="501"/>
      <c r="BG60" s="501"/>
      <c r="BH60" s="501"/>
      <c r="BI60" s="501"/>
      <c r="BJ60" s="501"/>
      <c r="BK60" s="501"/>
      <c r="BL60" s="501"/>
      <c r="BM60" s="501"/>
      <c r="BN60" s="582"/>
      <c r="BO60" s="529"/>
      <c r="BP60" s="529"/>
      <c r="BQ60" s="529"/>
      <c r="BR60" s="529"/>
      <c r="BS60" s="530"/>
      <c r="BT60" s="582"/>
      <c r="BU60" s="529"/>
      <c r="BV60" s="529"/>
      <c r="BW60" s="529"/>
      <c r="BX60" s="529"/>
      <c r="BY60" s="530"/>
    </row>
    <row r="61" spans="1:77" ht="10.5" customHeight="1">
      <c r="A61" s="547"/>
      <c r="B61" s="608"/>
      <c r="C61" s="608"/>
      <c r="D61" s="608"/>
      <c r="E61" s="608"/>
      <c r="F61" s="545"/>
      <c r="G61" s="545"/>
      <c r="H61" s="545"/>
      <c r="I61" s="545"/>
      <c r="J61" s="545"/>
      <c r="K61" s="545"/>
      <c r="L61" s="545"/>
      <c r="M61" s="545"/>
      <c r="N61" s="545"/>
      <c r="O61" s="545"/>
      <c r="P61" s="545"/>
      <c r="Q61" s="545"/>
      <c r="R61" s="545"/>
      <c r="S61" s="545"/>
      <c r="T61" s="545"/>
      <c r="U61" s="545"/>
      <c r="V61" s="545"/>
      <c r="W61" s="545"/>
      <c r="X61" s="545"/>
      <c r="Y61" s="545"/>
      <c r="Z61" s="545"/>
      <c r="AA61" s="586"/>
      <c r="AB61" s="553"/>
      <c r="AC61" s="553"/>
      <c r="AD61" s="553"/>
      <c r="AE61" s="553"/>
      <c r="AF61" s="554"/>
      <c r="AG61" s="586"/>
      <c r="AH61" s="553"/>
      <c r="AI61" s="553"/>
      <c r="AJ61" s="553"/>
      <c r="AK61" s="553"/>
      <c r="AL61" s="554"/>
      <c r="AN61" s="589"/>
      <c r="AO61" s="596"/>
      <c r="AP61" s="597"/>
      <c r="AQ61" s="597"/>
      <c r="AR61" s="598"/>
      <c r="AS61" s="605"/>
      <c r="AT61" s="606"/>
      <c r="AU61" s="606"/>
      <c r="AV61" s="606"/>
      <c r="AW61" s="606"/>
      <c r="AX61" s="606"/>
      <c r="AY61" s="606"/>
      <c r="AZ61" s="606"/>
      <c r="BA61" s="606"/>
      <c r="BB61" s="607"/>
      <c r="BC61" s="605"/>
      <c r="BD61" s="606"/>
      <c r="BE61" s="607"/>
      <c r="BF61" s="501"/>
      <c r="BG61" s="501"/>
      <c r="BH61" s="501"/>
      <c r="BI61" s="501"/>
      <c r="BJ61" s="501"/>
      <c r="BK61" s="501"/>
      <c r="BL61" s="501"/>
      <c r="BM61" s="501"/>
      <c r="BN61" s="583"/>
      <c r="BO61" s="531"/>
      <c r="BP61" s="531"/>
      <c r="BQ61" s="531"/>
      <c r="BR61" s="531"/>
      <c r="BS61" s="532"/>
      <c r="BT61" s="583"/>
      <c r="BU61" s="531"/>
      <c r="BV61" s="531"/>
      <c r="BW61" s="531"/>
      <c r="BX61" s="531"/>
      <c r="BY61" s="532"/>
    </row>
    <row r="62" spans="1:77" ht="10.5" customHeight="1">
      <c r="A62" s="547">
        <v>15</v>
      </c>
      <c r="B62" s="608"/>
      <c r="C62" s="608"/>
      <c r="D62" s="608"/>
      <c r="E62" s="608"/>
      <c r="F62" s="545"/>
      <c r="G62" s="545"/>
      <c r="H62" s="545"/>
      <c r="I62" s="545"/>
      <c r="J62" s="545"/>
      <c r="K62" s="545"/>
      <c r="L62" s="545"/>
      <c r="M62" s="545"/>
      <c r="N62" s="545"/>
      <c r="O62" s="545"/>
      <c r="P62" s="545"/>
      <c r="Q62" s="545"/>
      <c r="R62" s="545"/>
      <c r="S62" s="545"/>
      <c r="T62" s="545"/>
      <c r="U62" s="545"/>
      <c r="V62" s="545"/>
      <c r="W62" s="545"/>
      <c r="X62" s="545"/>
      <c r="Y62" s="545"/>
      <c r="Z62" s="545"/>
      <c r="AA62" s="584"/>
      <c r="AB62" s="549"/>
      <c r="AC62" s="549"/>
      <c r="AD62" s="549"/>
      <c r="AE62" s="549"/>
      <c r="AF62" s="550"/>
      <c r="AG62" s="584"/>
      <c r="AH62" s="549"/>
      <c r="AI62" s="549"/>
      <c r="AJ62" s="549"/>
      <c r="AK62" s="549"/>
      <c r="AL62" s="550"/>
      <c r="AN62" s="587">
        <v>15</v>
      </c>
      <c r="AO62" s="590"/>
      <c r="AP62" s="591"/>
      <c r="AQ62" s="591"/>
      <c r="AR62" s="592"/>
      <c r="AS62" s="599"/>
      <c r="AT62" s="600"/>
      <c r="AU62" s="600"/>
      <c r="AV62" s="600"/>
      <c r="AW62" s="600"/>
      <c r="AX62" s="600"/>
      <c r="AY62" s="600"/>
      <c r="AZ62" s="600"/>
      <c r="BA62" s="600"/>
      <c r="BB62" s="601"/>
      <c r="BC62" s="599"/>
      <c r="BD62" s="600"/>
      <c r="BE62" s="601"/>
      <c r="BF62" s="501"/>
      <c r="BG62" s="501"/>
      <c r="BH62" s="501"/>
      <c r="BI62" s="501"/>
      <c r="BJ62" s="501"/>
      <c r="BK62" s="501"/>
      <c r="BL62" s="501"/>
      <c r="BM62" s="501"/>
      <c r="BN62" s="581"/>
      <c r="BO62" s="527"/>
      <c r="BP62" s="527"/>
      <c r="BQ62" s="527"/>
      <c r="BR62" s="527"/>
      <c r="BS62" s="528"/>
      <c r="BT62" s="581"/>
      <c r="BU62" s="527"/>
      <c r="BV62" s="527"/>
      <c r="BW62" s="527"/>
      <c r="BX62" s="527"/>
      <c r="BY62" s="528"/>
    </row>
    <row r="63" spans="1:77" ht="10.5" customHeight="1">
      <c r="A63" s="547"/>
      <c r="B63" s="608"/>
      <c r="C63" s="608"/>
      <c r="D63" s="608"/>
      <c r="E63" s="608"/>
      <c r="F63" s="545"/>
      <c r="G63" s="545"/>
      <c r="H63" s="545"/>
      <c r="I63" s="545"/>
      <c r="J63" s="545"/>
      <c r="K63" s="545"/>
      <c r="L63" s="545"/>
      <c r="M63" s="545"/>
      <c r="N63" s="545"/>
      <c r="O63" s="545"/>
      <c r="P63" s="545"/>
      <c r="Q63" s="545"/>
      <c r="R63" s="545"/>
      <c r="S63" s="545"/>
      <c r="T63" s="545"/>
      <c r="U63" s="545"/>
      <c r="V63" s="545"/>
      <c r="W63" s="545"/>
      <c r="X63" s="545"/>
      <c r="Y63" s="545"/>
      <c r="Z63" s="545"/>
      <c r="AA63" s="585"/>
      <c r="AB63" s="551"/>
      <c r="AC63" s="551"/>
      <c r="AD63" s="551"/>
      <c r="AE63" s="551"/>
      <c r="AF63" s="552"/>
      <c r="AG63" s="585"/>
      <c r="AH63" s="551"/>
      <c r="AI63" s="551"/>
      <c r="AJ63" s="551"/>
      <c r="AK63" s="551"/>
      <c r="AL63" s="552"/>
      <c r="AN63" s="588"/>
      <c r="AO63" s="593"/>
      <c r="AP63" s="594"/>
      <c r="AQ63" s="594"/>
      <c r="AR63" s="595"/>
      <c r="AS63" s="602"/>
      <c r="AT63" s="603"/>
      <c r="AU63" s="603"/>
      <c r="AV63" s="603"/>
      <c r="AW63" s="603"/>
      <c r="AX63" s="603"/>
      <c r="AY63" s="603"/>
      <c r="AZ63" s="603"/>
      <c r="BA63" s="603"/>
      <c r="BB63" s="604"/>
      <c r="BC63" s="602"/>
      <c r="BD63" s="603"/>
      <c r="BE63" s="604"/>
      <c r="BF63" s="501"/>
      <c r="BG63" s="501"/>
      <c r="BH63" s="501"/>
      <c r="BI63" s="501"/>
      <c r="BJ63" s="501"/>
      <c r="BK63" s="501"/>
      <c r="BL63" s="501"/>
      <c r="BM63" s="501"/>
      <c r="BN63" s="582"/>
      <c r="BO63" s="529"/>
      <c r="BP63" s="529"/>
      <c r="BQ63" s="529"/>
      <c r="BR63" s="529"/>
      <c r="BS63" s="530"/>
      <c r="BT63" s="582"/>
      <c r="BU63" s="529"/>
      <c r="BV63" s="529"/>
      <c r="BW63" s="529"/>
      <c r="BX63" s="529"/>
      <c r="BY63" s="530"/>
    </row>
    <row r="64" spans="1:77" ht="10.5" customHeight="1">
      <c r="A64" s="547"/>
      <c r="B64" s="608"/>
      <c r="C64" s="608"/>
      <c r="D64" s="608"/>
      <c r="E64" s="608"/>
      <c r="F64" s="545"/>
      <c r="G64" s="545"/>
      <c r="H64" s="545"/>
      <c r="I64" s="545"/>
      <c r="J64" s="545"/>
      <c r="K64" s="545"/>
      <c r="L64" s="545"/>
      <c r="M64" s="545"/>
      <c r="N64" s="545"/>
      <c r="O64" s="545"/>
      <c r="P64" s="545"/>
      <c r="Q64" s="545"/>
      <c r="R64" s="545"/>
      <c r="S64" s="545"/>
      <c r="T64" s="545"/>
      <c r="U64" s="545"/>
      <c r="V64" s="545"/>
      <c r="W64" s="545"/>
      <c r="X64" s="545"/>
      <c r="Y64" s="545"/>
      <c r="Z64" s="545"/>
      <c r="AA64" s="586"/>
      <c r="AB64" s="553"/>
      <c r="AC64" s="553"/>
      <c r="AD64" s="553"/>
      <c r="AE64" s="553"/>
      <c r="AF64" s="554"/>
      <c r="AG64" s="586"/>
      <c r="AH64" s="553"/>
      <c r="AI64" s="553"/>
      <c r="AJ64" s="553"/>
      <c r="AK64" s="553"/>
      <c r="AL64" s="554"/>
      <c r="AN64" s="589"/>
      <c r="AO64" s="596"/>
      <c r="AP64" s="597"/>
      <c r="AQ64" s="597"/>
      <c r="AR64" s="598"/>
      <c r="AS64" s="605"/>
      <c r="AT64" s="606"/>
      <c r="AU64" s="606"/>
      <c r="AV64" s="606"/>
      <c r="AW64" s="606"/>
      <c r="AX64" s="606"/>
      <c r="AY64" s="606"/>
      <c r="AZ64" s="606"/>
      <c r="BA64" s="606"/>
      <c r="BB64" s="607"/>
      <c r="BC64" s="605"/>
      <c r="BD64" s="606"/>
      <c r="BE64" s="607"/>
      <c r="BF64" s="501"/>
      <c r="BG64" s="501"/>
      <c r="BH64" s="501"/>
      <c r="BI64" s="501"/>
      <c r="BJ64" s="501"/>
      <c r="BK64" s="501"/>
      <c r="BL64" s="501"/>
      <c r="BM64" s="501"/>
      <c r="BN64" s="583"/>
      <c r="BO64" s="531"/>
      <c r="BP64" s="531"/>
      <c r="BQ64" s="531"/>
      <c r="BR64" s="531"/>
      <c r="BS64" s="532"/>
      <c r="BT64" s="583"/>
      <c r="BU64" s="531"/>
      <c r="BV64" s="531"/>
      <c r="BW64" s="531"/>
      <c r="BX64" s="531"/>
      <c r="BY64" s="532"/>
    </row>
    <row r="65" spans="1:40" ht="24.75" customHeight="1">
      <c r="A65" s="10"/>
      <c r="AN65" s="10"/>
    </row>
  </sheetData>
  <sheetProtection sheet="1" selectLockedCells="1"/>
  <mergeCells count="287">
    <mergeCell ref="BF50:BM52"/>
    <mergeCell ref="AO53:AR55"/>
    <mergeCell ref="AN41:AN43"/>
    <mergeCell ref="AO41:AR43"/>
    <mergeCell ref="AS41:BB43"/>
    <mergeCell ref="BC41:BE43"/>
    <mergeCell ref="BF41:BM43"/>
    <mergeCell ref="AS53:BB55"/>
    <mergeCell ref="BC53:BE55"/>
    <mergeCell ref="BF53:BM55"/>
    <mergeCell ref="AO44:AR46"/>
    <mergeCell ref="AS44:BB46"/>
    <mergeCell ref="BC44:BE46"/>
    <mergeCell ref="AO50:AR52"/>
    <mergeCell ref="AS50:BB52"/>
    <mergeCell ref="BC50:BE52"/>
    <mergeCell ref="BE2:BK2"/>
    <mergeCell ref="AN2:AS2"/>
    <mergeCell ref="AO56:AR58"/>
    <mergeCell ref="AS56:BB58"/>
    <mergeCell ref="BC56:BE58"/>
    <mergeCell ref="BF56:BM58"/>
    <mergeCell ref="AN50:AN52"/>
    <mergeCell ref="BF62:BM64"/>
    <mergeCell ref="AN59:AN61"/>
    <mergeCell ref="AO59:AR61"/>
    <mergeCell ref="BC47:BE49"/>
    <mergeCell ref="BF47:BM49"/>
    <mergeCell ref="AN56:AN58"/>
    <mergeCell ref="AS59:BB61"/>
    <mergeCell ref="BC59:BE61"/>
    <mergeCell ref="BF59:BM61"/>
    <mergeCell ref="AN53:AN55"/>
    <mergeCell ref="BF44:BM46"/>
    <mergeCell ref="AN47:AN49"/>
    <mergeCell ref="AO47:AR49"/>
    <mergeCell ref="AS47:BB49"/>
    <mergeCell ref="AN38:AN40"/>
    <mergeCell ref="AO38:AR40"/>
    <mergeCell ref="AS38:BB40"/>
    <mergeCell ref="BN47:BS49"/>
    <mergeCell ref="BT47:BY49"/>
    <mergeCell ref="BN35:BS37"/>
    <mergeCell ref="BT35:BY37"/>
    <mergeCell ref="BN38:BS40"/>
    <mergeCell ref="BT38:BY40"/>
    <mergeCell ref="BN41:BS43"/>
    <mergeCell ref="BT41:BY43"/>
    <mergeCell ref="BN44:BS46"/>
    <mergeCell ref="BT44:BY46"/>
    <mergeCell ref="BF38:BM40"/>
    <mergeCell ref="AN44:AN46"/>
    <mergeCell ref="BN32:BS34"/>
    <mergeCell ref="BT32:BY34"/>
    <mergeCell ref="BC35:BE37"/>
    <mergeCell ref="BF35:BM37"/>
    <mergeCell ref="BN29:BS31"/>
    <mergeCell ref="BT29:BY31"/>
    <mergeCell ref="AN32:AN34"/>
    <mergeCell ref="AO32:AR34"/>
    <mergeCell ref="AS32:BB34"/>
    <mergeCell ref="BC32:BE34"/>
    <mergeCell ref="BF32:BM34"/>
    <mergeCell ref="AN35:AN37"/>
    <mergeCell ref="AO35:AR37"/>
    <mergeCell ref="AS35:BB37"/>
    <mergeCell ref="BC38:BE40"/>
    <mergeCell ref="AN26:AN28"/>
    <mergeCell ref="AO26:AR28"/>
    <mergeCell ref="AS26:BB28"/>
    <mergeCell ref="BC26:BE28"/>
    <mergeCell ref="BF26:BM28"/>
    <mergeCell ref="BN26:BS28"/>
    <mergeCell ref="BT26:BY28"/>
    <mergeCell ref="AN29:AN31"/>
    <mergeCell ref="AO29:AR31"/>
    <mergeCell ref="AS29:BB31"/>
    <mergeCell ref="BC29:BE31"/>
    <mergeCell ref="BF29:BM31"/>
    <mergeCell ref="BT20:BY22"/>
    <mergeCell ref="BN23:BS25"/>
    <mergeCell ref="BT23:BY25"/>
    <mergeCell ref="AN23:AN25"/>
    <mergeCell ref="AO23:AR25"/>
    <mergeCell ref="AS23:BB25"/>
    <mergeCell ref="BC23:BE25"/>
    <mergeCell ref="BF23:BM25"/>
    <mergeCell ref="AN20:AN22"/>
    <mergeCell ref="AO20:AR22"/>
    <mergeCell ref="AS20:BB22"/>
    <mergeCell ref="BC20:BE22"/>
    <mergeCell ref="BF20:BM22"/>
    <mergeCell ref="BN20:BS22"/>
    <mergeCell ref="AX11:BD11"/>
    <mergeCell ref="BE11:BK11"/>
    <mergeCell ref="BL11:BR11"/>
    <mergeCell ref="BS11:BY11"/>
    <mergeCell ref="BN18:BS19"/>
    <mergeCell ref="BT18:BY19"/>
    <mergeCell ref="BL12:BY12"/>
    <mergeCell ref="AN18:AN19"/>
    <mergeCell ref="AO18:AR19"/>
    <mergeCell ref="AS18:BB19"/>
    <mergeCell ref="BC18:BE19"/>
    <mergeCell ref="BF18:BM19"/>
    <mergeCell ref="BL9:BR9"/>
    <mergeCell ref="BS9:BY9"/>
    <mergeCell ref="AN10:AP10"/>
    <mergeCell ref="AQ10:AW10"/>
    <mergeCell ref="AX10:BD10"/>
    <mergeCell ref="BE10:BK10"/>
    <mergeCell ref="BL10:BR10"/>
    <mergeCell ref="BS10:BY10"/>
    <mergeCell ref="AN9:AP9"/>
    <mergeCell ref="BE9:BK9"/>
    <mergeCell ref="BK6:BQ6"/>
    <mergeCell ref="BS6:BY6"/>
    <mergeCell ref="AN8:AP8"/>
    <mergeCell ref="AQ8:AW8"/>
    <mergeCell ref="AX8:BD8"/>
    <mergeCell ref="BE8:BK8"/>
    <mergeCell ref="BL8:BR8"/>
    <mergeCell ref="BS8:BY8"/>
    <mergeCell ref="AS6:BE6"/>
    <mergeCell ref="AN6:AR6"/>
    <mergeCell ref="A62:A64"/>
    <mergeCell ref="B62:E64"/>
    <mergeCell ref="F62:O64"/>
    <mergeCell ref="P62:R64"/>
    <mergeCell ref="S62:Z64"/>
    <mergeCell ref="BF6:BJ6"/>
    <mergeCell ref="AX9:BD9"/>
    <mergeCell ref="AQ9:AW9"/>
    <mergeCell ref="AN11:AP11"/>
    <mergeCell ref="AQ11:AW11"/>
    <mergeCell ref="AG53:AL55"/>
    <mergeCell ref="AG56:AL58"/>
    <mergeCell ref="A59:A61"/>
    <mergeCell ref="B59:E61"/>
    <mergeCell ref="F59:O61"/>
    <mergeCell ref="P59:R61"/>
    <mergeCell ref="S59:Z61"/>
    <mergeCell ref="P53:R55"/>
    <mergeCell ref="S53:Z55"/>
    <mergeCell ref="F53:O55"/>
    <mergeCell ref="A47:A49"/>
    <mergeCell ref="B47:E49"/>
    <mergeCell ref="F47:O49"/>
    <mergeCell ref="P47:R49"/>
    <mergeCell ref="AG50:AL52"/>
    <mergeCell ref="A50:A52"/>
    <mergeCell ref="B50:E52"/>
    <mergeCell ref="F50:O52"/>
    <mergeCell ref="P50:R52"/>
    <mergeCell ref="S50:Z52"/>
    <mergeCell ref="S41:Z43"/>
    <mergeCell ref="AG47:AL49"/>
    <mergeCell ref="AG44:AL46"/>
    <mergeCell ref="A32:A34"/>
    <mergeCell ref="B32:E34"/>
    <mergeCell ref="F32:O34"/>
    <mergeCell ref="P32:R34"/>
    <mergeCell ref="S32:Z34"/>
    <mergeCell ref="A56:A58"/>
    <mergeCell ref="B56:E58"/>
    <mergeCell ref="F56:O58"/>
    <mergeCell ref="P56:R58"/>
    <mergeCell ref="S56:Z58"/>
    <mergeCell ref="A53:A55"/>
    <mergeCell ref="B53:E55"/>
    <mergeCell ref="S35:Z37"/>
    <mergeCell ref="A44:A46"/>
    <mergeCell ref="B44:E46"/>
    <mergeCell ref="F44:O46"/>
    <mergeCell ref="P44:R46"/>
    <mergeCell ref="S44:Z46"/>
    <mergeCell ref="A41:A43"/>
    <mergeCell ref="B41:E43"/>
    <mergeCell ref="F41:O43"/>
    <mergeCell ref="P41:R43"/>
    <mergeCell ref="S47:Z49"/>
    <mergeCell ref="A38:A40"/>
    <mergeCell ref="B38:E40"/>
    <mergeCell ref="F38:O40"/>
    <mergeCell ref="P38:R40"/>
    <mergeCell ref="S38:Z40"/>
    <mergeCell ref="A35:A37"/>
    <mergeCell ref="B35:E37"/>
    <mergeCell ref="F35:O37"/>
    <mergeCell ref="P35:R37"/>
    <mergeCell ref="F20:O22"/>
    <mergeCell ref="P20:R22"/>
    <mergeCell ref="AG29:AL31"/>
    <mergeCell ref="AF11:AL11"/>
    <mergeCell ref="A26:A28"/>
    <mergeCell ref="B26:E28"/>
    <mergeCell ref="F26:O28"/>
    <mergeCell ref="P26:R28"/>
    <mergeCell ref="S26:Z28"/>
    <mergeCell ref="A23:A25"/>
    <mergeCell ref="B23:E25"/>
    <mergeCell ref="F23:O25"/>
    <mergeCell ref="P23:R25"/>
    <mergeCell ref="S20:Z22"/>
    <mergeCell ref="A29:A31"/>
    <mergeCell ref="B29:E31"/>
    <mergeCell ref="F29:O31"/>
    <mergeCell ref="P29:R31"/>
    <mergeCell ref="S29:Z31"/>
    <mergeCell ref="AG18:AL19"/>
    <mergeCell ref="AF8:AL8"/>
    <mergeCell ref="Y12:AL12"/>
    <mergeCell ref="A18:A19"/>
    <mergeCell ref="B18:E19"/>
    <mergeCell ref="F18:O19"/>
    <mergeCell ref="P18:R19"/>
    <mergeCell ref="S18:Z19"/>
    <mergeCell ref="A11:C11"/>
    <mergeCell ref="D11:J11"/>
    <mergeCell ref="AA18:AF19"/>
    <mergeCell ref="A10:C10"/>
    <mergeCell ref="D10:J10"/>
    <mergeCell ref="K10:Q10"/>
    <mergeCell ref="R10:X10"/>
    <mergeCell ref="Y10:AE10"/>
    <mergeCell ref="AF10:AL10"/>
    <mergeCell ref="A9:C9"/>
    <mergeCell ref="D9:J9"/>
    <mergeCell ref="K9:Q9"/>
    <mergeCell ref="R9:X9"/>
    <mergeCell ref="Y9:AE9"/>
    <mergeCell ref="AF9:AL9"/>
    <mergeCell ref="A8:C8"/>
    <mergeCell ref="AA44:AF46"/>
    <mergeCell ref="AA47:AF49"/>
    <mergeCell ref="AA50:AF52"/>
    <mergeCell ref="AA20:AF22"/>
    <mergeCell ref="AA23:AF25"/>
    <mergeCell ref="AA26:AF28"/>
    <mergeCell ref="AA29:AF31"/>
    <mergeCell ref="AA32:AF34"/>
    <mergeCell ref="A2:F2"/>
    <mergeCell ref="A6:E6"/>
    <mergeCell ref="F6:R6"/>
    <mergeCell ref="S6:W6"/>
    <mergeCell ref="X6:AD6"/>
    <mergeCell ref="K11:Q11"/>
    <mergeCell ref="R11:X11"/>
    <mergeCell ref="Y11:AE11"/>
    <mergeCell ref="D8:J8"/>
    <mergeCell ref="K8:Q8"/>
    <mergeCell ref="R8:X8"/>
    <mergeCell ref="Y8:AE8"/>
    <mergeCell ref="AF6:AL6"/>
    <mergeCell ref="S23:Z25"/>
    <mergeCell ref="A20:A22"/>
    <mergeCell ref="B20:E22"/>
    <mergeCell ref="AG20:AL22"/>
    <mergeCell ref="AG23:AL25"/>
    <mergeCell ref="AG26:AL28"/>
    <mergeCell ref="AG35:AL37"/>
    <mergeCell ref="AG38:AL40"/>
    <mergeCell ref="AG41:AL43"/>
    <mergeCell ref="AA35:AF37"/>
    <mergeCell ref="AA38:AF40"/>
    <mergeCell ref="AA41:AF43"/>
    <mergeCell ref="AG32:AL34"/>
    <mergeCell ref="AG59:AL61"/>
    <mergeCell ref="AG62:AL64"/>
    <mergeCell ref="AN62:AN64"/>
    <mergeCell ref="AO62:AR64"/>
    <mergeCell ref="AS62:BB64"/>
    <mergeCell ref="BC62:BE64"/>
    <mergeCell ref="AA53:AF55"/>
    <mergeCell ref="AA56:AF58"/>
    <mergeCell ref="AA59:AF61"/>
    <mergeCell ref="AA62:AF64"/>
    <mergeCell ref="BN50:BS52"/>
    <mergeCell ref="BT50:BY52"/>
    <mergeCell ref="BN53:BS55"/>
    <mergeCell ref="BT53:BY55"/>
    <mergeCell ref="BN56:BS58"/>
    <mergeCell ref="BT56:BY58"/>
    <mergeCell ref="BN59:BS61"/>
    <mergeCell ref="BT59:BY61"/>
    <mergeCell ref="BN62:BS64"/>
    <mergeCell ref="BT62:BY64"/>
  </mergeCells>
  <phoneticPr fontId="1"/>
  <dataValidations count="2">
    <dataValidation type="list" allowBlank="1" showInputMessage="1" showErrorMessage="1" sqref="B20:E64 AO20:AR64" xr:uid="{06702436-0818-4CCE-9629-0C4AA40FB085}">
      <formula1>$CD$20:$CD$22</formula1>
    </dataValidation>
    <dataValidation type="list" allowBlank="1" showInputMessage="1" showErrorMessage="1" sqref="BN20:BS64 AA20:AF64" xr:uid="{32372351-3A7E-4997-9F70-D1572486C741}">
      <formula1>"1泊,2泊,3泊,4泊,5泊,日帰り"</formula1>
    </dataValidation>
  </dataValidations>
  <pageMargins left="0.7086614173228347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59790-B3B3-4EB1-8F7F-0B325294AE2D}">
  <sheetPr codeName="Sheet6">
    <tabColor theme="7" tint="0.59999389629810485"/>
    <pageSetUpPr fitToPage="1"/>
  </sheetPr>
  <dimension ref="A1:CI66"/>
  <sheetViews>
    <sheetView showGridLines="0" view="pageBreakPreview" topLeftCell="A30" zoomScale="106" zoomScaleNormal="160" zoomScaleSheetLayoutView="106" zoomScalePageLayoutView="160" workbookViewId="0">
      <selection activeCell="D57" sqref="D57:F57"/>
    </sheetView>
  </sheetViews>
  <sheetFormatPr defaultColWidth="2.375" defaultRowHeight="12"/>
  <cols>
    <col min="1" max="42" width="2.5" style="130" customWidth="1"/>
    <col min="43" max="43" width="6.5" style="261" hidden="1" customWidth="1"/>
    <col min="44" max="44" width="4.625" style="261" hidden="1" customWidth="1"/>
    <col min="45" max="45" width="2.375" style="130"/>
    <col min="46" max="87" width="2.5" style="130" customWidth="1"/>
    <col min="88" max="16384" width="2.375" style="130"/>
  </cols>
  <sheetData>
    <row r="1" spans="1:87" ht="12" customHeight="1">
      <c r="A1" s="129" t="s">
        <v>352</v>
      </c>
      <c r="AT1" s="129" t="s">
        <v>352</v>
      </c>
      <c r="BK1" s="630" t="s">
        <v>160</v>
      </c>
      <c r="BL1" s="630"/>
      <c r="BM1" s="630"/>
      <c r="BN1" s="630"/>
      <c r="BO1" s="630"/>
      <c r="BP1" s="630"/>
      <c r="BQ1" s="630"/>
      <c r="BR1" s="630"/>
    </row>
    <row r="2" spans="1:87" ht="12" customHeight="1">
      <c r="A2" s="129" t="s">
        <v>508</v>
      </c>
      <c r="AD2" s="631" t="s">
        <v>96</v>
      </c>
      <c r="AE2" s="631"/>
      <c r="AF2" s="631"/>
      <c r="AG2" s="631"/>
      <c r="AH2" s="631"/>
      <c r="AI2" s="631"/>
      <c r="AJ2" s="631"/>
      <c r="AK2" s="631"/>
      <c r="AL2" s="631"/>
      <c r="AM2" s="631"/>
      <c r="AN2" s="631"/>
      <c r="AO2" s="631"/>
      <c r="AP2" s="631"/>
      <c r="AQ2" s="264" t="str">
        <f>IF(【様式1】申請書!AA24=0," ",【様式1】申請書!AA24)</f>
        <v xml:space="preserve"> </v>
      </c>
      <c r="AT2" s="129" t="s">
        <v>508</v>
      </c>
      <c r="BK2" s="630"/>
      <c r="BL2" s="630"/>
      <c r="BM2" s="630"/>
      <c r="BN2" s="630"/>
      <c r="BO2" s="630"/>
      <c r="BP2" s="630"/>
      <c r="BQ2" s="630"/>
      <c r="BR2" s="630"/>
      <c r="BW2" s="631" t="s">
        <v>96</v>
      </c>
      <c r="BX2" s="631"/>
      <c r="BY2" s="631"/>
      <c r="BZ2" s="631"/>
      <c r="CA2" s="631"/>
      <c r="CB2" s="631"/>
      <c r="CC2" s="631"/>
      <c r="CD2" s="631"/>
      <c r="CE2" s="631"/>
      <c r="CF2" s="631"/>
      <c r="CG2" s="631"/>
      <c r="CH2" s="631"/>
      <c r="CI2" s="631"/>
    </row>
    <row r="3" spans="1:87" ht="9.9499999999999993" customHeight="1">
      <c r="A3" s="632" t="s">
        <v>775</v>
      </c>
      <c r="B3" s="632"/>
      <c r="C3" s="632"/>
      <c r="D3" s="632"/>
      <c r="E3" s="632"/>
      <c r="F3" s="632"/>
      <c r="G3" s="632"/>
      <c r="H3" s="632"/>
      <c r="I3" s="632"/>
      <c r="J3" s="632"/>
      <c r="K3" s="632"/>
      <c r="L3" s="632"/>
      <c r="M3" s="632"/>
      <c r="N3" s="632"/>
      <c r="O3" s="632"/>
      <c r="P3" s="632"/>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264" t="str">
        <f>IF(【様式1】申請書!AA24=0," ",AQ2+1)</f>
        <v xml:space="preserve"> </v>
      </c>
      <c r="AT3" s="632" t="s">
        <v>775</v>
      </c>
      <c r="AU3" s="632"/>
      <c r="AV3" s="632"/>
      <c r="AW3" s="632"/>
      <c r="AX3" s="632"/>
      <c r="AY3" s="632"/>
      <c r="AZ3" s="632"/>
      <c r="BA3" s="632"/>
      <c r="BB3" s="632"/>
      <c r="BC3" s="632"/>
      <c r="BD3" s="632"/>
      <c r="BE3" s="632"/>
      <c r="BF3" s="632"/>
      <c r="BG3" s="632"/>
      <c r="BH3" s="632"/>
      <c r="BI3" s="632"/>
      <c r="BJ3" s="633"/>
      <c r="BK3" s="633"/>
      <c r="BL3" s="633"/>
      <c r="BM3" s="633"/>
      <c r="BN3" s="633"/>
      <c r="BO3" s="633"/>
      <c r="BP3" s="633"/>
      <c r="BQ3" s="633"/>
      <c r="BR3" s="633"/>
      <c r="BS3" s="633"/>
      <c r="BT3" s="633"/>
      <c r="BU3" s="633"/>
      <c r="BV3" s="633"/>
      <c r="BW3" s="633"/>
      <c r="BX3" s="633"/>
      <c r="BY3" s="633"/>
      <c r="BZ3" s="633"/>
      <c r="CA3" s="633"/>
      <c r="CB3" s="633"/>
      <c r="CC3" s="633"/>
      <c r="CD3" s="633"/>
      <c r="CE3" s="633"/>
      <c r="CF3" s="633"/>
      <c r="CG3" s="633"/>
      <c r="CH3" s="633"/>
      <c r="CI3" s="633"/>
    </row>
    <row r="4" spans="1:87" ht="9.9499999999999993" customHeight="1">
      <c r="A4" s="632"/>
      <c r="B4" s="632"/>
      <c r="C4" s="632"/>
      <c r="D4" s="632"/>
      <c r="E4" s="632"/>
      <c r="F4" s="632"/>
      <c r="G4" s="632"/>
      <c r="H4" s="632"/>
      <c r="I4" s="632"/>
      <c r="J4" s="632"/>
      <c r="K4" s="632"/>
      <c r="L4" s="632"/>
      <c r="M4" s="632"/>
      <c r="N4" s="632"/>
      <c r="O4" s="632"/>
      <c r="P4" s="632"/>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264" t="str">
        <f>IF(【様式1】申請書!$AA$24=0," ",AQ3+1)</f>
        <v xml:space="preserve"> </v>
      </c>
      <c r="AT4" s="632"/>
      <c r="AU4" s="632"/>
      <c r="AV4" s="632"/>
      <c r="AW4" s="632"/>
      <c r="AX4" s="632"/>
      <c r="AY4" s="632"/>
      <c r="AZ4" s="632"/>
      <c r="BA4" s="632"/>
      <c r="BB4" s="632"/>
      <c r="BC4" s="632"/>
      <c r="BD4" s="632"/>
      <c r="BE4" s="632"/>
      <c r="BF4" s="632"/>
      <c r="BG4" s="632"/>
      <c r="BH4" s="632"/>
      <c r="BI4" s="632"/>
      <c r="BJ4" s="633"/>
      <c r="BK4" s="633"/>
      <c r="BL4" s="633"/>
      <c r="BM4" s="633"/>
      <c r="BN4" s="633"/>
      <c r="BO4" s="633"/>
      <c r="BP4" s="633"/>
      <c r="BQ4" s="633"/>
      <c r="BR4" s="633"/>
      <c r="BS4" s="633"/>
      <c r="BT4" s="633"/>
      <c r="BU4" s="633"/>
      <c r="BV4" s="633"/>
      <c r="BW4" s="633"/>
      <c r="BX4" s="633"/>
      <c r="BY4" s="633"/>
      <c r="BZ4" s="633"/>
      <c r="CA4" s="633"/>
      <c r="CB4" s="633"/>
      <c r="CC4" s="633"/>
      <c r="CD4" s="633"/>
      <c r="CE4" s="633"/>
      <c r="CF4" s="633"/>
      <c r="CG4" s="633"/>
      <c r="CH4" s="633"/>
      <c r="CI4" s="633"/>
    </row>
    <row r="5" spans="1:87" ht="12" customHeight="1">
      <c r="A5" s="131"/>
      <c r="B5" s="131"/>
      <c r="C5" s="131"/>
      <c r="D5" s="131"/>
      <c r="E5" s="131"/>
      <c r="F5" s="131"/>
      <c r="G5" s="131"/>
      <c r="H5" s="131"/>
      <c r="I5" s="131"/>
      <c r="J5" s="131"/>
      <c r="K5" s="131"/>
      <c r="L5" s="131"/>
      <c r="M5" s="131"/>
      <c r="N5" s="131"/>
      <c r="O5" s="131"/>
      <c r="P5" s="131"/>
      <c r="Q5" s="634" t="s">
        <v>366</v>
      </c>
      <c r="R5" s="634"/>
      <c r="S5" s="634"/>
      <c r="T5" s="634"/>
      <c r="U5" s="634"/>
      <c r="V5" s="634"/>
      <c r="W5" s="634"/>
      <c r="X5" s="634"/>
      <c r="Y5" s="634"/>
      <c r="Z5" s="634"/>
      <c r="AA5" s="634"/>
      <c r="AB5" s="634"/>
      <c r="AC5" s="634"/>
      <c r="AD5" s="634"/>
      <c r="AE5" s="634"/>
      <c r="AF5" s="634"/>
      <c r="AG5" s="634"/>
      <c r="AH5" s="634"/>
      <c r="AI5" s="634"/>
      <c r="AJ5" s="634"/>
      <c r="AK5" s="634"/>
      <c r="AL5" s="635"/>
      <c r="AM5" s="635"/>
      <c r="AN5" s="635"/>
      <c r="AO5" s="635"/>
      <c r="AP5" s="635"/>
      <c r="AQ5" s="264"/>
      <c r="AT5" s="131"/>
      <c r="AU5" s="131"/>
      <c r="AV5" s="131"/>
      <c r="AW5" s="131"/>
      <c r="AX5" s="131"/>
      <c r="AY5" s="131"/>
      <c r="AZ5" s="131"/>
      <c r="BA5" s="131"/>
      <c r="BB5" s="131"/>
      <c r="BC5" s="131"/>
      <c r="BD5" s="131"/>
      <c r="BE5" s="131"/>
      <c r="BF5" s="131"/>
      <c r="BG5" s="131"/>
      <c r="BH5" s="131"/>
      <c r="BI5" s="131"/>
      <c r="BJ5" s="634" t="s">
        <v>366</v>
      </c>
      <c r="BK5" s="634"/>
      <c r="BL5" s="634"/>
      <c r="BM5" s="634"/>
      <c r="BN5" s="634"/>
      <c r="BO5" s="634"/>
      <c r="BP5" s="634"/>
      <c r="BQ5" s="634"/>
      <c r="BR5" s="634"/>
      <c r="BS5" s="634"/>
      <c r="BT5" s="634"/>
      <c r="BU5" s="634"/>
      <c r="BV5" s="634"/>
      <c r="BW5" s="634"/>
      <c r="BX5" s="634"/>
      <c r="BY5" s="634"/>
      <c r="BZ5" s="634"/>
      <c r="CA5" s="634"/>
      <c r="CB5" s="634"/>
      <c r="CC5" s="634"/>
      <c r="CD5" s="634"/>
      <c r="CE5" s="635"/>
      <c r="CF5" s="635"/>
      <c r="CG5" s="635"/>
      <c r="CH5" s="635"/>
      <c r="CI5" s="635"/>
    </row>
    <row r="6" spans="1:87" ht="24" customHeight="1">
      <c r="A6" s="639" t="s">
        <v>363</v>
      </c>
      <c r="B6" s="640"/>
      <c r="C6" s="643" t="str">
        <f>IF(【様式1】申請書!AD13=0," ",【様式1】申請書!AD13)</f>
        <v xml:space="preserve"> </v>
      </c>
      <c r="D6" s="644"/>
      <c r="E6" s="644"/>
      <c r="F6" s="644"/>
      <c r="G6" s="644"/>
      <c r="H6" s="644"/>
      <c r="I6" s="644"/>
      <c r="J6" s="644"/>
      <c r="K6" s="644"/>
      <c r="L6" s="644"/>
      <c r="M6" s="644"/>
      <c r="N6" s="645"/>
      <c r="O6" s="646" t="s">
        <v>97</v>
      </c>
      <c r="P6" s="646"/>
      <c r="Q6" s="647" t="str">
        <f>IF(【様式1】申請書!AF21=0," ",【様式1】申請書!AF21)</f>
        <v xml:space="preserve"> </v>
      </c>
      <c r="R6" s="648"/>
      <c r="S6" s="648"/>
      <c r="T6" s="648"/>
      <c r="U6" s="648"/>
      <c r="V6" s="648"/>
      <c r="W6" s="648"/>
      <c r="X6" s="648"/>
      <c r="Y6" s="648"/>
      <c r="Z6" s="649"/>
      <c r="AA6" s="650" t="s">
        <v>383</v>
      </c>
      <c r="AB6" s="651"/>
      <c r="AC6" s="651"/>
      <c r="AD6" s="652"/>
      <c r="AE6" s="666" t="str">
        <f>IF(【様式1】申請書!AF20=0," ",【様式1】申請書!AF20)</f>
        <v xml:space="preserve"> </v>
      </c>
      <c r="AF6" s="667"/>
      <c r="AG6" s="667"/>
      <c r="AH6" s="667"/>
      <c r="AI6" s="667"/>
      <c r="AJ6" s="667"/>
      <c r="AK6" s="667"/>
      <c r="AL6" s="667"/>
      <c r="AM6" s="667"/>
      <c r="AN6" s="667"/>
      <c r="AO6" s="667"/>
      <c r="AP6" s="668"/>
      <c r="AQ6" s="264"/>
      <c r="AT6" s="639" t="s">
        <v>363</v>
      </c>
      <c r="AU6" s="640"/>
      <c r="AV6" s="643" t="s">
        <v>632</v>
      </c>
      <c r="AW6" s="644"/>
      <c r="AX6" s="644"/>
      <c r="AY6" s="644"/>
      <c r="AZ6" s="644"/>
      <c r="BA6" s="644"/>
      <c r="BB6" s="644"/>
      <c r="BC6" s="644"/>
      <c r="BD6" s="644"/>
      <c r="BE6" s="644"/>
      <c r="BF6" s="644"/>
      <c r="BG6" s="645"/>
      <c r="BH6" s="646" t="s">
        <v>97</v>
      </c>
      <c r="BI6" s="646"/>
      <c r="BJ6" s="647" t="s">
        <v>633</v>
      </c>
      <c r="BK6" s="648"/>
      <c r="BL6" s="648"/>
      <c r="BM6" s="648"/>
      <c r="BN6" s="648"/>
      <c r="BO6" s="648"/>
      <c r="BP6" s="648"/>
      <c r="BQ6" s="648"/>
      <c r="BR6" s="648"/>
      <c r="BS6" s="649"/>
      <c r="BT6" s="650" t="s">
        <v>383</v>
      </c>
      <c r="BU6" s="651"/>
      <c r="BV6" s="651"/>
      <c r="BW6" s="652"/>
      <c r="BX6" s="666" t="s">
        <v>634</v>
      </c>
      <c r="BY6" s="667"/>
      <c r="BZ6" s="667"/>
      <c r="CA6" s="667"/>
      <c r="CB6" s="667"/>
      <c r="CC6" s="667"/>
      <c r="CD6" s="667"/>
      <c r="CE6" s="667"/>
      <c r="CF6" s="667"/>
      <c r="CG6" s="667"/>
      <c r="CH6" s="667"/>
      <c r="CI6" s="668"/>
    </row>
    <row r="7" spans="1:87" ht="24" customHeight="1">
      <c r="A7" s="641"/>
      <c r="B7" s="642"/>
      <c r="C7" s="132"/>
      <c r="D7" s="133"/>
      <c r="E7" s="134" t="s">
        <v>127</v>
      </c>
      <c r="F7" s="151"/>
      <c r="G7" s="134" t="s">
        <v>365</v>
      </c>
      <c r="H7" s="135"/>
      <c r="I7" s="135" t="s">
        <v>371</v>
      </c>
      <c r="J7" s="136"/>
      <c r="K7" s="137"/>
      <c r="L7" s="669"/>
      <c r="M7" s="669"/>
      <c r="N7" s="138" t="s">
        <v>154</v>
      </c>
      <c r="O7" s="670" t="s">
        <v>67</v>
      </c>
      <c r="P7" s="670"/>
      <c r="Q7" s="671" t="str">
        <f>IF(【様式1】申請書!AF23=0," ",【様式1】申請書!AF23)</f>
        <v xml:space="preserve"> </v>
      </c>
      <c r="R7" s="672"/>
      <c r="S7" s="672"/>
      <c r="T7" s="672"/>
      <c r="U7" s="672"/>
      <c r="V7" s="672"/>
      <c r="W7" s="672"/>
      <c r="X7" s="672"/>
      <c r="Y7" s="672"/>
      <c r="Z7" s="673"/>
      <c r="AA7" s="674" t="s">
        <v>384</v>
      </c>
      <c r="AB7" s="675"/>
      <c r="AC7" s="675"/>
      <c r="AD7" s="676"/>
      <c r="AE7" s="636"/>
      <c r="AF7" s="637"/>
      <c r="AG7" s="637"/>
      <c r="AH7" s="637"/>
      <c r="AI7" s="637"/>
      <c r="AJ7" s="637"/>
      <c r="AK7" s="637"/>
      <c r="AL7" s="637"/>
      <c r="AM7" s="637"/>
      <c r="AN7" s="637"/>
      <c r="AO7" s="637"/>
      <c r="AP7" s="638"/>
      <c r="AT7" s="641"/>
      <c r="AU7" s="642"/>
      <c r="AV7" s="132"/>
      <c r="AW7" s="133"/>
      <c r="AX7" s="134" t="s">
        <v>511</v>
      </c>
      <c r="AY7" s="252">
        <v>5</v>
      </c>
      <c r="AZ7" s="134" t="s">
        <v>512</v>
      </c>
      <c r="BA7" s="134"/>
      <c r="BB7" s="134" t="s">
        <v>513</v>
      </c>
      <c r="BC7" s="253"/>
      <c r="BD7" s="137"/>
      <c r="BE7" s="729">
        <v>2</v>
      </c>
      <c r="BF7" s="729"/>
      <c r="BG7" s="138" t="s">
        <v>514</v>
      </c>
      <c r="BH7" s="670" t="s">
        <v>67</v>
      </c>
      <c r="BI7" s="670"/>
      <c r="BJ7" s="671" t="s">
        <v>635</v>
      </c>
      <c r="BK7" s="672"/>
      <c r="BL7" s="672"/>
      <c r="BM7" s="672"/>
      <c r="BN7" s="672"/>
      <c r="BO7" s="672"/>
      <c r="BP7" s="672"/>
      <c r="BQ7" s="672"/>
      <c r="BR7" s="672"/>
      <c r="BS7" s="673"/>
      <c r="BT7" s="674" t="s">
        <v>515</v>
      </c>
      <c r="BU7" s="675"/>
      <c r="BV7" s="675"/>
      <c r="BW7" s="676"/>
      <c r="BX7" s="730" t="s">
        <v>636</v>
      </c>
      <c r="BY7" s="731"/>
      <c r="BZ7" s="731"/>
      <c r="CA7" s="731"/>
      <c r="CB7" s="731"/>
      <c r="CC7" s="731"/>
      <c r="CD7" s="731"/>
      <c r="CE7" s="731"/>
      <c r="CF7" s="731"/>
      <c r="CG7" s="731"/>
      <c r="CH7" s="731"/>
      <c r="CI7" s="732"/>
    </row>
    <row r="8" spans="1:87" ht="24" customHeight="1">
      <c r="A8" s="653" t="s">
        <v>98</v>
      </c>
      <c r="B8" s="654"/>
      <c r="C8" s="655"/>
      <c r="D8" s="656" t="str">
        <f>IF(【様式1】申請書!AA24=0," ",【様式1】申請書!AA24)</f>
        <v xml:space="preserve"> </v>
      </c>
      <c r="E8" s="657"/>
      <c r="F8" s="657"/>
      <c r="G8" s="657"/>
      <c r="H8" s="657"/>
      <c r="I8" s="657"/>
      <c r="J8" s="657"/>
      <c r="K8" s="658" t="s">
        <v>52</v>
      </c>
      <c r="L8" s="658"/>
      <c r="M8" s="659" t="str">
        <f>IF(【様式1】申請書!AA25=0," ",【様式1】申請書!AA25)</f>
        <v xml:space="preserve"> </v>
      </c>
      <c r="N8" s="659"/>
      <c r="O8" s="659"/>
      <c r="P8" s="659"/>
      <c r="Q8" s="659"/>
      <c r="R8" s="659"/>
      <c r="S8" s="660"/>
      <c r="T8" s="661" t="s">
        <v>364</v>
      </c>
      <c r="U8" s="662"/>
      <c r="V8" s="662"/>
      <c r="W8" s="662"/>
      <c r="X8" s="663"/>
      <c r="Y8" s="664" t="s">
        <v>99</v>
      </c>
      <c r="Z8" s="665"/>
      <c r="AA8" s="677"/>
      <c r="AB8" s="678"/>
      <c r="AC8" s="678"/>
      <c r="AD8" s="678"/>
      <c r="AE8" s="678"/>
      <c r="AF8" s="678"/>
      <c r="AG8" s="679"/>
      <c r="AH8" s="664" t="s">
        <v>100</v>
      </c>
      <c r="AI8" s="665"/>
      <c r="AJ8" s="677"/>
      <c r="AK8" s="678"/>
      <c r="AL8" s="678"/>
      <c r="AM8" s="678"/>
      <c r="AN8" s="678"/>
      <c r="AO8" s="678"/>
      <c r="AP8" s="680"/>
      <c r="AT8" s="653" t="s">
        <v>98</v>
      </c>
      <c r="AU8" s="654"/>
      <c r="AV8" s="655"/>
      <c r="AW8" s="656">
        <v>46303</v>
      </c>
      <c r="AX8" s="657"/>
      <c r="AY8" s="657"/>
      <c r="AZ8" s="657"/>
      <c r="BA8" s="657"/>
      <c r="BB8" s="657"/>
      <c r="BC8" s="657"/>
      <c r="BD8" s="658" t="s">
        <v>516</v>
      </c>
      <c r="BE8" s="658"/>
      <c r="BF8" s="659">
        <v>46305</v>
      </c>
      <c r="BG8" s="659"/>
      <c r="BH8" s="659"/>
      <c r="BI8" s="659"/>
      <c r="BJ8" s="659"/>
      <c r="BK8" s="659"/>
      <c r="BL8" s="660"/>
      <c r="BM8" s="661" t="s">
        <v>364</v>
      </c>
      <c r="BN8" s="662"/>
      <c r="BO8" s="662"/>
      <c r="BP8" s="662"/>
      <c r="BQ8" s="663"/>
      <c r="BR8" s="664" t="s">
        <v>99</v>
      </c>
      <c r="BS8" s="665"/>
      <c r="BT8" s="736" t="s">
        <v>631</v>
      </c>
      <c r="BU8" s="737"/>
      <c r="BV8" s="737"/>
      <c r="BW8" s="737"/>
      <c r="BX8" s="737"/>
      <c r="BY8" s="737"/>
      <c r="BZ8" s="739"/>
      <c r="CA8" s="664" t="s">
        <v>100</v>
      </c>
      <c r="CB8" s="665"/>
      <c r="CC8" s="736" t="s">
        <v>631</v>
      </c>
      <c r="CD8" s="737"/>
      <c r="CE8" s="737"/>
      <c r="CF8" s="737"/>
      <c r="CG8" s="737"/>
      <c r="CH8" s="737"/>
      <c r="CI8" s="738"/>
    </row>
    <row r="9" spans="1:87" ht="6" customHeight="1">
      <c r="A9" s="217"/>
      <c r="B9" s="218"/>
      <c r="C9" s="218"/>
      <c r="D9" s="218"/>
      <c r="E9" s="217"/>
      <c r="F9" s="217"/>
      <c r="G9" s="217"/>
      <c r="H9" s="217"/>
      <c r="I9" s="217"/>
      <c r="J9" s="217"/>
      <c r="K9" s="217"/>
      <c r="L9" s="217"/>
      <c r="M9" s="217"/>
      <c r="N9" s="217"/>
      <c r="O9" s="217"/>
      <c r="P9" s="217"/>
      <c r="Q9" s="217"/>
      <c r="R9" s="217"/>
      <c r="S9" s="217"/>
      <c r="T9" s="217"/>
      <c r="U9" s="217"/>
      <c r="V9" s="217"/>
      <c r="W9" s="218"/>
      <c r="X9" s="218"/>
      <c r="Y9" s="218"/>
      <c r="Z9" s="217"/>
      <c r="AA9" s="217"/>
      <c r="AB9" s="217"/>
      <c r="AC9" s="217"/>
      <c r="AD9" s="217"/>
      <c r="AE9" s="217"/>
      <c r="AF9" s="217"/>
      <c r="AG9" s="217"/>
      <c r="AH9" s="217"/>
      <c r="AI9" s="217"/>
      <c r="AJ9" s="217"/>
      <c r="AK9" s="217"/>
      <c r="AL9" s="217"/>
      <c r="AM9" s="217"/>
      <c r="AN9" s="217"/>
      <c r="AO9" s="217"/>
      <c r="AP9" s="217"/>
      <c r="AT9" s="131"/>
      <c r="AU9" s="254"/>
      <c r="AV9" s="254"/>
      <c r="AW9" s="254"/>
      <c r="AX9" s="131"/>
      <c r="AY9" s="131"/>
      <c r="AZ9" s="131"/>
      <c r="BA9" s="131"/>
      <c r="BB9" s="131"/>
      <c r="BC9" s="131"/>
      <c r="BD9" s="131"/>
      <c r="BE9" s="131"/>
      <c r="BF9" s="131"/>
      <c r="BG9" s="131"/>
      <c r="BH9" s="131"/>
      <c r="BI9" s="131"/>
      <c r="BJ9" s="131"/>
      <c r="BK9" s="131"/>
      <c r="BL9" s="131"/>
      <c r="BM9" s="131"/>
      <c r="BN9" s="131"/>
      <c r="BO9" s="131"/>
      <c r="BP9" s="254"/>
      <c r="BQ9" s="254"/>
      <c r="BR9" s="254"/>
      <c r="BS9" s="131"/>
      <c r="BT9" s="131"/>
      <c r="BU9" s="131"/>
      <c r="BV9" s="131"/>
      <c r="BW9" s="131"/>
      <c r="BX9" s="131"/>
      <c r="BY9" s="131"/>
      <c r="BZ9" s="131"/>
      <c r="CA9" s="131"/>
      <c r="CB9" s="131"/>
      <c r="CC9" s="131"/>
      <c r="CD9" s="131"/>
      <c r="CE9" s="131"/>
      <c r="CF9" s="131"/>
      <c r="CG9" s="131"/>
      <c r="CH9" s="131"/>
      <c r="CI9" s="131"/>
    </row>
    <row r="10" spans="1:87" ht="18" hidden="1" customHeight="1">
      <c r="A10" s="687" t="s">
        <v>499</v>
      </c>
      <c r="B10" s="688"/>
      <c r="C10" s="689"/>
      <c r="D10" s="239"/>
      <c r="E10" s="149" t="s">
        <v>210</v>
      </c>
      <c r="F10" s="149"/>
      <c r="G10" s="149"/>
      <c r="H10" s="149" t="s">
        <v>323</v>
      </c>
      <c r="I10" s="688" t="s">
        <v>263</v>
      </c>
      <c r="J10" s="688"/>
      <c r="K10" s="688"/>
      <c r="L10" s="149" t="s">
        <v>368</v>
      </c>
      <c r="M10" s="149" t="s">
        <v>501</v>
      </c>
      <c r="N10" s="142"/>
      <c r="O10" s="719" t="s">
        <v>263</v>
      </c>
      <c r="P10" s="719"/>
      <c r="Q10" s="719"/>
      <c r="R10" s="149" t="s">
        <v>372</v>
      </c>
      <c r="S10" s="149"/>
      <c r="T10" s="142" t="s">
        <v>502</v>
      </c>
      <c r="U10" s="149"/>
      <c r="V10" s="149"/>
      <c r="W10" s="240"/>
      <c r="X10" s="240"/>
      <c r="Y10" s="149"/>
      <c r="Z10" s="149"/>
      <c r="AA10" s="149"/>
      <c r="AB10" s="149"/>
      <c r="AC10" s="149"/>
      <c r="AD10" s="149"/>
      <c r="AE10" s="149"/>
      <c r="AF10" s="149"/>
      <c r="AG10" s="149"/>
      <c r="AH10" s="149"/>
      <c r="AI10" s="149"/>
      <c r="AJ10" s="149"/>
      <c r="AK10" s="149"/>
      <c r="AL10" s="149"/>
      <c r="AM10" s="149"/>
      <c r="AN10" s="149"/>
      <c r="AO10" s="149"/>
      <c r="AP10" s="225"/>
      <c r="AT10" s="687" t="s">
        <v>517</v>
      </c>
      <c r="AU10" s="688"/>
      <c r="AV10" s="689"/>
      <c r="AW10" s="239"/>
      <c r="AX10" s="149" t="s">
        <v>518</v>
      </c>
      <c r="AY10" s="149"/>
      <c r="AZ10" s="149"/>
      <c r="BA10" s="149" t="s">
        <v>519</v>
      </c>
      <c r="BB10" s="688" t="s">
        <v>520</v>
      </c>
      <c r="BC10" s="688"/>
      <c r="BD10" s="688"/>
      <c r="BE10" s="149" t="s">
        <v>521</v>
      </c>
      <c r="BF10" s="149" t="s">
        <v>522</v>
      </c>
      <c r="BG10" s="142"/>
      <c r="BH10" s="719" t="s">
        <v>520</v>
      </c>
      <c r="BI10" s="719"/>
      <c r="BJ10" s="719"/>
      <c r="BK10" s="149" t="s">
        <v>523</v>
      </c>
      <c r="BL10" s="149"/>
      <c r="BM10" s="142" t="s">
        <v>524</v>
      </c>
      <c r="BN10" s="149"/>
      <c r="BO10" s="149"/>
      <c r="BP10" s="240"/>
      <c r="BQ10" s="240"/>
      <c r="BR10" s="149"/>
      <c r="BS10" s="149"/>
      <c r="BT10" s="149"/>
      <c r="BU10" s="149"/>
      <c r="BV10" s="149"/>
      <c r="BW10" s="149"/>
      <c r="BX10" s="149"/>
      <c r="BY10" s="149"/>
      <c r="BZ10" s="149"/>
      <c r="CA10" s="149"/>
      <c r="CB10" s="149"/>
      <c r="CC10" s="149"/>
      <c r="CD10" s="149"/>
      <c r="CE10" s="149"/>
      <c r="CF10" s="149"/>
      <c r="CG10" s="149"/>
      <c r="CH10" s="149"/>
      <c r="CI10" s="225"/>
    </row>
    <row r="11" spans="1:87" ht="18" hidden="1" customHeight="1">
      <c r="A11" s="720" t="s">
        <v>369</v>
      </c>
      <c r="B11" s="662"/>
      <c r="C11" s="662"/>
      <c r="D11" s="662"/>
      <c r="E11" s="721"/>
      <c r="F11" s="229"/>
      <c r="G11" s="145" t="s">
        <v>210</v>
      </c>
      <c r="H11" s="145"/>
      <c r="I11" s="145"/>
      <c r="J11" s="145" t="s">
        <v>500</v>
      </c>
      <c r="K11" s="145"/>
      <c r="L11" s="145"/>
      <c r="M11" s="145" t="s">
        <v>370</v>
      </c>
      <c r="N11" s="145"/>
      <c r="O11" s="145"/>
      <c r="P11" s="145"/>
      <c r="Q11" s="145" t="s">
        <v>367</v>
      </c>
      <c r="R11" s="145"/>
      <c r="S11" s="145"/>
      <c r="T11" s="145"/>
      <c r="U11" s="145"/>
      <c r="V11" s="145"/>
      <c r="W11" s="688" t="s">
        <v>263</v>
      </c>
      <c r="X11" s="688"/>
      <c r="Y11" s="688"/>
      <c r="Z11" s="145" t="s">
        <v>372</v>
      </c>
      <c r="AA11" s="230"/>
      <c r="AB11" s="687" t="s">
        <v>504</v>
      </c>
      <c r="AC11" s="688"/>
      <c r="AD11" s="688"/>
      <c r="AE11" s="688"/>
      <c r="AF11" s="688"/>
      <c r="AG11" s="688"/>
      <c r="AH11" s="688"/>
      <c r="AI11" s="688"/>
      <c r="AJ11" s="689"/>
      <c r="AK11" s="229"/>
      <c r="AL11" s="145" t="s">
        <v>210</v>
      </c>
      <c r="AM11" s="145"/>
      <c r="AN11" s="145"/>
      <c r="AO11" s="145" t="s">
        <v>323</v>
      </c>
      <c r="AP11" s="230"/>
      <c r="AT11" s="720" t="s">
        <v>525</v>
      </c>
      <c r="AU11" s="662"/>
      <c r="AV11" s="662"/>
      <c r="AW11" s="662"/>
      <c r="AX11" s="721"/>
      <c r="AY11" s="229"/>
      <c r="AZ11" s="145" t="s">
        <v>518</v>
      </c>
      <c r="BA11" s="145"/>
      <c r="BB11" s="145"/>
      <c r="BC11" s="145" t="s">
        <v>526</v>
      </c>
      <c r="BD11" s="145"/>
      <c r="BE11" s="145"/>
      <c r="BF11" s="145" t="s">
        <v>527</v>
      </c>
      <c r="BG11" s="145"/>
      <c r="BH11" s="145"/>
      <c r="BI11" s="145"/>
      <c r="BJ11" s="145" t="s">
        <v>528</v>
      </c>
      <c r="BK11" s="145"/>
      <c r="BL11" s="145"/>
      <c r="BM11" s="145"/>
      <c r="BN11" s="145"/>
      <c r="BO11" s="145"/>
      <c r="BP11" s="688" t="s">
        <v>520</v>
      </c>
      <c r="BQ11" s="688"/>
      <c r="BR11" s="688"/>
      <c r="BS11" s="145" t="s">
        <v>523</v>
      </c>
      <c r="BT11" s="230"/>
      <c r="BU11" s="687" t="s">
        <v>529</v>
      </c>
      <c r="BV11" s="688"/>
      <c r="BW11" s="688"/>
      <c r="BX11" s="688"/>
      <c r="BY11" s="688"/>
      <c r="BZ11" s="688"/>
      <c r="CA11" s="688"/>
      <c r="CB11" s="688"/>
      <c r="CC11" s="689"/>
      <c r="CD11" s="229"/>
      <c r="CE11" s="145" t="s">
        <v>518</v>
      </c>
      <c r="CF11" s="145"/>
      <c r="CG11" s="145"/>
      <c r="CH11" s="145" t="s">
        <v>519</v>
      </c>
      <c r="CI11" s="230"/>
    </row>
    <row r="12" spans="1:87" ht="6" customHeight="1">
      <c r="A12" s="217"/>
      <c r="B12" s="218"/>
      <c r="C12" s="218"/>
      <c r="D12" s="218"/>
      <c r="E12" s="217"/>
      <c r="F12" s="217"/>
      <c r="G12" s="217"/>
      <c r="H12" s="217"/>
      <c r="I12" s="217"/>
      <c r="J12" s="217"/>
      <c r="K12" s="217"/>
      <c r="L12" s="217"/>
      <c r="M12" s="217"/>
      <c r="N12" s="217"/>
      <c r="O12" s="217"/>
      <c r="P12" s="217"/>
      <c r="Q12" s="217"/>
      <c r="R12" s="217"/>
      <c r="S12" s="217"/>
      <c r="T12" s="217"/>
      <c r="U12" s="217"/>
      <c r="V12" s="217"/>
      <c r="W12" s="218"/>
      <c r="X12" s="218"/>
      <c r="Y12" s="218"/>
      <c r="Z12" s="217"/>
      <c r="AA12" s="217"/>
      <c r="AB12" s="217"/>
      <c r="AC12" s="217"/>
      <c r="AD12" s="217"/>
      <c r="AE12" s="217"/>
      <c r="AF12" s="217"/>
      <c r="AG12" s="217"/>
      <c r="AH12" s="217"/>
      <c r="AI12" s="217"/>
      <c r="AJ12" s="217"/>
      <c r="AK12" s="217"/>
      <c r="AL12" s="217"/>
      <c r="AM12" s="217"/>
      <c r="AN12" s="217"/>
      <c r="AO12" s="217"/>
      <c r="AP12" s="217"/>
      <c r="AT12" s="131"/>
      <c r="AU12" s="254"/>
      <c r="AV12" s="254"/>
      <c r="AW12" s="254"/>
      <c r="AX12" s="131"/>
      <c r="AY12" s="131"/>
      <c r="AZ12" s="131"/>
      <c r="BA12" s="131"/>
      <c r="BB12" s="131"/>
      <c r="BC12" s="131"/>
      <c r="BD12" s="131"/>
      <c r="BE12" s="131"/>
      <c r="BF12" s="131"/>
      <c r="BG12" s="131"/>
      <c r="BH12" s="131"/>
      <c r="BI12" s="131"/>
      <c r="BJ12" s="131"/>
      <c r="BK12" s="131"/>
      <c r="BL12" s="131"/>
      <c r="BM12" s="131"/>
      <c r="BN12" s="131"/>
      <c r="BO12" s="131"/>
      <c r="BP12" s="254"/>
      <c r="BQ12" s="254"/>
      <c r="BR12" s="254"/>
      <c r="BS12" s="131"/>
      <c r="BT12" s="131"/>
      <c r="BU12" s="131"/>
      <c r="BV12" s="131"/>
      <c r="BW12" s="131"/>
      <c r="BX12" s="131"/>
      <c r="BY12" s="131"/>
      <c r="BZ12" s="131"/>
      <c r="CA12" s="131"/>
      <c r="CB12" s="131"/>
      <c r="CC12" s="131"/>
      <c r="CD12" s="131"/>
      <c r="CE12" s="131"/>
      <c r="CF12" s="131"/>
      <c r="CG12" s="131"/>
      <c r="CH12" s="131"/>
      <c r="CI12" s="131"/>
    </row>
    <row r="13" spans="1:87" ht="15.95" customHeight="1">
      <c r="A13" s="221" t="s">
        <v>472</v>
      </c>
      <c r="B13" s="139"/>
      <c r="C13" s="139"/>
      <c r="D13" s="139"/>
      <c r="E13" s="139"/>
      <c r="F13" s="139"/>
      <c r="G13" s="139"/>
      <c r="H13" s="139"/>
      <c r="I13" s="139"/>
      <c r="J13" s="139"/>
      <c r="K13" s="139"/>
      <c r="L13" s="139"/>
      <c r="M13" s="139"/>
      <c r="N13" s="139"/>
      <c r="O13" s="139"/>
      <c r="P13" s="139"/>
      <c r="Q13" s="139"/>
      <c r="R13" s="139"/>
      <c r="S13" s="139"/>
      <c r="T13" s="139"/>
      <c r="U13" s="139"/>
      <c r="AT13" s="255" t="s">
        <v>530</v>
      </c>
      <c r="AU13" s="256"/>
      <c r="AV13" s="256"/>
      <c r="AW13" s="256"/>
      <c r="AX13" s="256"/>
      <c r="AY13" s="256"/>
      <c r="AZ13" s="256"/>
      <c r="BA13" s="256"/>
      <c r="BB13" s="256"/>
      <c r="BC13" s="256"/>
      <c r="BD13" s="256"/>
      <c r="BE13" s="256"/>
      <c r="BF13" s="256"/>
      <c r="BG13" s="256"/>
      <c r="BH13" s="256"/>
      <c r="BI13" s="256"/>
      <c r="BJ13" s="256"/>
      <c r="BK13" s="256"/>
      <c r="BL13" s="256"/>
      <c r="BM13" s="256"/>
      <c r="BN13" s="256"/>
    </row>
    <row r="14" spans="1:87" ht="20.100000000000001" customHeight="1">
      <c r="A14" s="214"/>
      <c r="B14" s="148" t="s">
        <v>468</v>
      </c>
      <c r="C14" s="215"/>
      <c r="D14" s="214"/>
      <c r="E14" s="220"/>
      <c r="F14" s="148"/>
      <c r="G14" s="215"/>
      <c r="H14" s="232" t="str">
        <f>IF(AQ14=FALSE," ","実施日時")</f>
        <v xml:space="preserve"> </v>
      </c>
      <c r="I14" s="684"/>
      <c r="J14" s="684"/>
      <c r="K14" s="684"/>
      <c r="L14" s="684"/>
      <c r="M14" s="684"/>
      <c r="N14" s="684"/>
      <c r="O14" s="220"/>
      <c r="P14" s="698" t="s">
        <v>506</v>
      </c>
      <c r="Q14" s="685"/>
      <c r="R14" s="685"/>
      <c r="S14" s="248" t="s">
        <v>52</v>
      </c>
      <c r="T14" s="685" t="s">
        <v>506</v>
      </c>
      <c r="U14" s="685"/>
      <c r="V14" s="685"/>
      <c r="W14" s="215"/>
      <c r="X14" s="215"/>
      <c r="Y14" s="215"/>
      <c r="Z14" s="215"/>
      <c r="AA14" s="215"/>
      <c r="AB14" s="215"/>
      <c r="AC14" s="215"/>
      <c r="AD14" s="215"/>
      <c r="AE14" s="215"/>
      <c r="AF14" s="215"/>
      <c r="AG14" s="215"/>
      <c r="AH14" s="215"/>
      <c r="AI14" s="215"/>
      <c r="AJ14" s="215"/>
      <c r="AK14" s="215"/>
      <c r="AL14" s="215"/>
      <c r="AM14" s="215"/>
      <c r="AN14" s="215"/>
      <c r="AO14" s="215"/>
      <c r="AP14" s="216"/>
      <c r="AQ14" s="261" t="b">
        <v>0</v>
      </c>
      <c r="AT14" s="214"/>
      <c r="AU14" s="148" t="s">
        <v>531</v>
      </c>
      <c r="AV14" s="215"/>
      <c r="AW14" s="214"/>
      <c r="AX14" s="220"/>
      <c r="AY14" s="148"/>
      <c r="AZ14" s="215"/>
      <c r="BA14" s="232" t="s">
        <v>532</v>
      </c>
      <c r="BB14" s="733">
        <v>46303</v>
      </c>
      <c r="BC14" s="733"/>
      <c r="BD14" s="733"/>
      <c r="BE14" s="733"/>
      <c r="BF14" s="733"/>
      <c r="BG14" s="733"/>
      <c r="BH14" s="220"/>
      <c r="BI14" s="734">
        <v>0.375</v>
      </c>
      <c r="BJ14" s="735"/>
      <c r="BK14" s="735"/>
      <c r="BL14" s="215" t="s">
        <v>516</v>
      </c>
      <c r="BM14" s="734">
        <v>0.64583333333333337</v>
      </c>
      <c r="BN14" s="735"/>
      <c r="BO14" s="735"/>
      <c r="BP14" s="215"/>
      <c r="BQ14" s="215"/>
      <c r="BR14" s="215"/>
      <c r="BS14" s="215"/>
      <c r="BT14" s="215"/>
      <c r="BU14" s="215"/>
      <c r="BV14" s="215"/>
      <c r="BW14" s="215"/>
      <c r="BX14" s="215"/>
      <c r="BY14" s="215"/>
      <c r="BZ14" s="215"/>
      <c r="CA14" s="215"/>
      <c r="CB14" s="215"/>
      <c r="CC14" s="215"/>
      <c r="CD14" s="215"/>
      <c r="CE14" s="215"/>
      <c r="CF14" s="215"/>
      <c r="CG14" s="215"/>
      <c r="CH14" s="215"/>
      <c r="CI14" s="216"/>
    </row>
    <row r="15" spans="1:87" ht="20.100000000000001" customHeight="1">
      <c r="A15" s="687" t="s">
        <v>333</v>
      </c>
      <c r="B15" s="688"/>
      <c r="C15" s="688"/>
      <c r="D15" s="222" t="str">
        <f>IF(AQ14=FALSE," ","自然の家への立ち寄り")</f>
        <v xml:space="preserve"> </v>
      </c>
      <c r="E15" s="149"/>
      <c r="F15" s="149"/>
      <c r="G15" s="149"/>
      <c r="H15" s="149"/>
      <c r="I15" s="149"/>
      <c r="J15" s="149"/>
      <c r="K15" s="149"/>
      <c r="L15" s="149" t="str">
        <f>IF(AQ14=FALSE," ","有")</f>
        <v xml:space="preserve"> </v>
      </c>
      <c r="M15" s="701" t="s">
        <v>507</v>
      </c>
      <c r="N15" s="683"/>
      <c r="O15" s="683"/>
      <c r="P15" s="149" t="str">
        <f>IF(AQ14=FALSE," ","頃")</f>
        <v xml:space="preserve"> </v>
      </c>
      <c r="Q15" s="149"/>
      <c r="R15" s="149" t="str">
        <f>IF(AQ14=FALSE," ","無")</f>
        <v xml:space="preserve"> </v>
      </c>
      <c r="S15" s="149"/>
      <c r="T15" s="149" t="str">
        <f>IF(AQ14=FALSE," ","来所予定者（")</f>
        <v xml:space="preserve"> </v>
      </c>
      <c r="U15" s="149"/>
      <c r="V15" s="149"/>
      <c r="W15" s="149"/>
      <c r="X15" s="682"/>
      <c r="Y15" s="682"/>
      <c r="Z15" s="682"/>
      <c r="AA15" s="682"/>
      <c r="AB15" s="682"/>
      <c r="AC15" s="682"/>
      <c r="AD15" s="149" t="str">
        <f>IF(AQ14=FALSE," ","）")</f>
        <v xml:space="preserve"> </v>
      </c>
      <c r="AE15" s="149"/>
      <c r="AF15" s="222" t="str">
        <f>IF(AQ14=FALSE," ","トランシーバーの使用希望台数")</f>
        <v xml:space="preserve"> </v>
      </c>
      <c r="AG15" s="149"/>
      <c r="AH15" s="149"/>
      <c r="AI15" s="149"/>
      <c r="AJ15" s="149"/>
      <c r="AK15" s="149"/>
      <c r="AL15" s="149"/>
      <c r="AM15" s="149"/>
      <c r="AN15" s="249"/>
      <c r="AO15" s="250"/>
      <c r="AP15" s="226" t="str">
        <f>IF(AQ14=FALSE," ","台")</f>
        <v xml:space="preserve"> </v>
      </c>
      <c r="AQ15" s="333" t="b">
        <v>0</v>
      </c>
      <c r="AT15" s="687" t="s">
        <v>533</v>
      </c>
      <c r="AU15" s="688"/>
      <c r="AV15" s="688"/>
      <c r="AW15" s="222" t="s">
        <v>534</v>
      </c>
      <c r="AX15" s="149"/>
      <c r="AY15" s="149"/>
      <c r="AZ15" s="149"/>
      <c r="BA15" s="149"/>
      <c r="BB15" s="149"/>
      <c r="BC15" s="149"/>
      <c r="BD15" s="149"/>
      <c r="BE15" s="149" t="s">
        <v>519</v>
      </c>
      <c r="BF15" s="740">
        <v>0.33333333333333331</v>
      </c>
      <c r="BG15" s="724"/>
      <c r="BH15" s="724"/>
      <c r="BI15" s="149" t="s">
        <v>521</v>
      </c>
      <c r="BJ15" s="149"/>
      <c r="BK15" s="149" t="s">
        <v>518</v>
      </c>
      <c r="BL15" s="149"/>
      <c r="BM15" s="149" t="s">
        <v>535</v>
      </c>
      <c r="BN15" s="149"/>
      <c r="BO15" s="149"/>
      <c r="BP15" s="149"/>
      <c r="BQ15" s="742" t="s">
        <v>639</v>
      </c>
      <c r="BR15" s="742"/>
      <c r="BS15" s="742"/>
      <c r="BT15" s="742"/>
      <c r="BU15" s="742"/>
      <c r="BV15" s="742"/>
      <c r="BW15" s="149"/>
      <c r="BX15" s="149"/>
      <c r="BY15" s="149" t="s">
        <v>536</v>
      </c>
      <c r="BZ15" s="149"/>
      <c r="CA15" s="149"/>
      <c r="CB15" s="149"/>
      <c r="CC15" s="149"/>
      <c r="CD15" s="149"/>
      <c r="CE15" s="149"/>
      <c r="CF15" s="149"/>
      <c r="CG15" s="149"/>
      <c r="CH15" s="257">
        <v>3</v>
      </c>
      <c r="CI15" s="226" t="s">
        <v>537</v>
      </c>
    </row>
    <row r="16" spans="1:87" ht="20.100000000000001" customHeight="1">
      <c r="A16" s="690" t="s">
        <v>309</v>
      </c>
      <c r="B16" s="691"/>
      <c r="C16" s="691"/>
      <c r="D16" s="241"/>
      <c r="E16" s="217" t="str">
        <f>IF(AQ14=FALSE," ","刈田・熊野方面")</f>
        <v xml:space="preserve"> </v>
      </c>
      <c r="F16" s="217"/>
      <c r="G16" s="217"/>
      <c r="H16" s="217"/>
      <c r="I16" s="217"/>
      <c r="J16" s="217"/>
      <c r="K16" s="217" t="str">
        <f>IF(AQ14=FALSE," ","南蔵王方面")</f>
        <v xml:space="preserve"> </v>
      </c>
      <c r="L16" s="217"/>
      <c r="M16" s="217"/>
      <c r="N16" s="217"/>
      <c r="O16" s="217"/>
      <c r="P16" s="217" t="str">
        <f>IF(AQ14=FALSE," ","北蔵王方面")</f>
        <v xml:space="preserve"> </v>
      </c>
      <c r="Q16" s="217"/>
      <c r="R16" s="217"/>
      <c r="S16" s="217"/>
      <c r="T16" s="217"/>
      <c r="U16" s="217" t="str">
        <f>IF(AQ14=FALSE," ","聖山平")</f>
        <v xml:space="preserve"> </v>
      </c>
      <c r="V16" s="217"/>
      <c r="W16" s="217"/>
      <c r="X16" s="217"/>
      <c r="Y16" s="217" t="str">
        <f>IF(AQ14=FALSE," ","舟石・三階滝方面")</f>
        <v xml:space="preserve"> </v>
      </c>
      <c r="Z16" s="217"/>
      <c r="AA16" s="217"/>
      <c r="AB16" s="217"/>
      <c r="AC16" s="217"/>
      <c r="AD16" s="217"/>
      <c r="AE16" s="217"/>
      <c r="AF16" s="217" t="str">
        <f>IF(AQ14=FALSE," ","後烏帽子岳・前烏帽子岳")</f>
        <v xml:space="preserve"> </v>
      </c>
      <c r="AG16" s="217"/>
      <c r="AH16" s="217"/>
      <c r="AI16" s="217"/>
      <c r="AJ16" s="217"/>
      <c r="AK16" s="217"/>
      <c r="AL16" s="217"/>
      <c r="AM16" s="217"/>
      <c r="AN16" s="217"/>
      <c r="AO16" s="217"/>
      <c r="AP16" s="242"/>
      <c r="AQ16" s="262"/>
      <c r="AT16" s="690" t="s">
        <v>538</v>
      </c>
      <c r="AU16" s="691"/>
      <c r="AV16" s="691"/>
      <c r="AW16" s="241"/>
      <c r="AX16" s="131" t="s">
        <v>539</v>
      </c>
      <c r="AY16" s="131"/>
      <c r="AZ16" s="131"/>
      <c r="BA16" s="131"/>
      <c r="BB16" s="131"/>
      <c r="BC16" s="131"/>
      <c r="BD16" s="131" t="s">
        <v>540</v>
      </c>
      <c r="BE16" s="131"/>
      <c r="BF16" s="131"/>
      <c r="BG16" s="131"/>
      <c r="BH16" s="131"/>
      <c r="BI16" s="131" t="s">
        <v>541</v>
      </c>
      <c r="BJ16" s="131"/>
      <c r="BK16" s="131"/>
      <c r="BL16" s="131"/>
      <c r="BM16" s="131"/>
      <c r="BN16" s="131" t="s">
        <v>542</v>
      </c>
      <c r="BO16" s="131"/>
      <c r="BP16" s="131"/>
      <c r="BQ16" s="131"/>
      <c r="BR16" s="131" t="s">
        <v>543</v>
      </c>
      <c r="BS16" s="131"/>
      <c r="BT16" s="131"/>
      <c r="BU16" s="131"/>
      <c r="BV16" s="131"/>
      <c r="BW16" s="131"/>
      <c r="BX16" s="131"/>
      <c r="BY16" s="131" t="s">
        <v>544</v>
      </c>
      <c r="BZ16" s="131"/>
      <c r="CA16" s="131"/>
      <c r="CB16" s="131"/>
      <c r="CC16" s="131"/>
      <c r="CD16" s="131"/>
      <c r="CE16" s="131"/>
      <c r="CF16" s="131"/>
      <c r="CG16" s="131"/>
      <c r="CH16" s="131"/>
      <c r="CI16" s="242"/>
    </row>
    <row r="17" spans="1:87" ht="20.100000000000001" customHeight="1">
      <c r="A17" s="710"/>
      <c r="B17" s="711"/>
      <c r="C17" s="711"/>
      <c r="D17" s="241"/>
      <c r="E17" s="217" t="str">
        <f>IF(AQ14=FALSE," ","石子遊歩道・千年杉")</f>
        <v xml:space="preserve"> </v>
      </c>
      <c r="F17" s="217"/>
      <c r="G17" s="217"/>
      <c r="H17" s="217"/>
      <c r="I17" s="217"/>
      <c r="J17" s="217"/>
      <c r="K17" s="217"/>
      <c r="L17" s="217"/>
      <c r="M17" s="217" t="str">
        <f>IF(AQ14=FALSE," ","狐ヶ森・ハートランド")</f>
        <v xml:space="preserve"> </v>
      </c>
      <c r="N17" s="217"/>
      <c r="O17" s="217"/>
      <c r="P17" s="217"/>
      <c r="Q17" s="217"/>
      <c r="R17" s="217"/>
      <c r="S17" s="217"/>
      <c r="T17" s="217"/>
      <c r="U17" s="217" t="str">
        <f>IF(AQ14=FALSE," ","遠刈田温泉散策")</f>
        <v xml:space="preserve"> </v>
      </c>
      <c r="V17" s="217"/>
      <c r="W17" s="217"/>
      <c r="X17" s="217"/>
      <c r="Y17" s="217"/>
      <c r="Z17" s="217"/>
      <c r="AA17" s="217" t="str">
        <f>IF(AQ14=FALSE," ","宮城オルレ 蔵王・遠刈田温泉コース")</f>
        <v xml:space="preserve"> </v>
      </c>
      <c r="AB17" s="217"/>
      <c r="AC17" s="217"/>
      <c r="AD17" s="217"/>
      <c r="AE17" s="217"/>
      <c r="AF17" s="217"/>
      <c r="AG17" s="217"/>
      <c r="AH17" s="217"/>
      <c r="AI17" s="217"/>
      <c r="AJ17" s="217"/>
      <c r="AK17" s="217"/>
      <c r="AL17" s="217"/>
      <c r="AM17" s="217"/>
      <c r="AN17" s="217"/>
      <c r="AO17" s="217"/>
      <c r="AP17" s="242"/>
      <c r="AT17" s="710"/>
      <c r="AU17" s="743"/>
      <c r="AV17" s="743"/>
      <c r="AW17" s="241"/>
      <c r="AX17" s="131" t="s">
        <v>545</v>
      </c>
      <c r="AY17" s="131"/>
      <c r="AZ17" s="131"/>
      <c r="BA17" s="131"/>
      <c r="BB17" s="131"/>
      <c r="BC17" s="131"/>
      <c r="BD17" s="131"/>
      <c r="BE17" s="131"/>
      <c r="BF17" s="131" t="s">
        <v>546</v>
      </c>
      <c r="BG17" s="131"/>
      <c r="BH17" s="131"/>
      <c r="BI17" s="131"/>
      <c r="BJ17" s="131"/>
      <c r="BK17" s="131"/>
      <c r="BL17" s="131"/>
      <c r="BM17" s="131"/>
      <c r="BN17" s="131" t="s">
        <v>547</v>
      </c>
      <c r="BO17" s="131"/>
      <c r="BP17" s="131"/>
      <c r="BQ17" s="131"/>
      <c r="BR17" s="131"/>
      <c r="BS17" s="131"/>
      <c r="BT17" s="131" t="s">
        <v>548</v>
      </c>
      <c r="BU17" s="131"/>
      <c r="BV17" s="131"/>
      <c r="BW17" s="131"/>
      <c r="BX17" s="131"/>
      <c r="BY17" s="131"/>
      <c r="BZ17" s="131"/>
      <c r="CA17" s="131"/>
      <c r="CB17" s="131"/>
      <c r="CC17" s="131"/>
      <c r="CD17" s="131"/>
      <c r="CE17" s="131"/>
      <c r="CF17" s="131"/>
      <c r="CG17" s="131"/>
      <c r="CH17" s="131"/>
      <c r="CI17" s="242"/>
    </row>
    <row r="18" spans="1:87" ht="20.100000000000001" customHeight="1">
      <c r="A18" s="695"/>
      <c r="B18" s="696"/>
      <c r="C18" s="696"/>
      <c r="D18" s="229"/>
      <c r="E18" s="145" t="str">
        <f>IF(AQ14=FALSE," ","野鳥の森トレッキング")</f>
        <v xml:space="preserve"> </v>
      </c>
      <c r="F18" s="145"/>
      <c r="G18" s="145"/>
      <c r="H18" s="145"/>
      <c r="I18" s="145"/>
      <c r="J18" s="145"/>
      <c r="K18" s="145"/>
      <c r="L18" s="145"/>
      <c r="M18" s="145" t="str">
        <f>IF(AQ14=FALSE," ","沢登り・その他（")</f>
        <v xml:space="preserve"> </v>
      </c>
      <c r="N18" s="145"/>
      <c r="O18" s="145"/>
      <c r="P18" s="236"/>
      <c r="Q18" s="236"/>
      <c r="R18" s="702"/>
      <c r="S18" s="702"/>
      <c r="T18" s="702"/>
      <c r="U18" s="702"/>
      <c r="V18" s="702"/>
      <c r="W18" s="702"/>
      <c r="X18" s="702"/>
      <c r="Y18" s="702"/>
      <c r="Z18" s="702"/>
      <c r="AA18" s="702"/>
      <c r="AB18" s="702"/>
      <c r="AC18" s="702"/>
      <c r="AD18" s="702"/>
      <c r="AE18" s="702"/>
      <c r="AF18" s="702"/>
      <c r="AG18" s="702"/>
      <c r="AH18" s="702"/>
      <c r="AI18" s="702"/>
      <c r="AJ18" s="145" t="str">
        <f>IF(AQ14=FALSE," ",")")</f>
        <v xml:space="preserve"> </v>
      </c>
      <c r="AK18" s="145"/>
      <c r="AL18" s="145"/>
      <c r="AM18" s="145"/>
      <c r="AN18" s="145"/>
      <c r="AO18" s="145"/>
      <c r="AP18" s="230"/>
      <c r="AT18" s="695"/>
      <c r="AU18" s="696"/>
      <c r="AV18" s="696"/>
      <c r="AW18" s="229"/>
      <c r="AX18" s="145" t="s">
        <v>549</v>
      </c>
      <c r="AY18" s="145"/>
      <c r="AZ18" s="145"/>
      <c r="BA18" s="145"/>
      <c r="BB18" s="145"/>
      <c r="BC18" s="145"/>
      <c r="BD18" s="145"/>
      <c r="BE18" s="145"/>
      <c r="BF18" s="145" t="s">
        <v>550</v>
      </c>
      <c r="BG18" s="145"/>
      <c r="BH18" s="145"/>
      <c r="BI18" s="236"/>
      <c r="BJ18" s="236"/>
      <c r="BK18" s="696"/>
      <c r="BL18" s="696"/>
      <c r="BM18" s="696"/>
      <c r="BN18" s="696"/>
      <c r="BO18" s="696"/>
      <c r="BP18" s="696"/>
      <c r="BQ18" s="696"/>
      <c r="BR18" s="696"/>
      <c r="BS18" s="696"/>
      <c r="BT18" s="696"/>
      <c r="BU18" s="696"/>
      <c r="BV18" s="696"/>
      <c r="BW18" s="696"/>
      <c r="BX18" s="696"/>
      <c r="BY18" s="696"/>
      <c r="BZ18" s="696"/>
      <c r="CA18" s="696"/>
      <c r="CB18" s="696"/>
      <c r="CC18" s="145" t="s">
        <v>514</v>
      </c>
      <c r="CD18" s="145"/>
      <c r="CE18" s="145"/>
      <c r="CF18" s="145"/>
      <c r="CG18" s="145"/>
      <c r="CH18" s="145"/>
      <c r="CI18" s="230"/>
    </row>
    <row r="19" spans="1:87" ht="20.100000000000001" customHeight="1">
      <c r="A19" s="687" t="s">
        <v>469</v>
      </c>
      <c r="B19" s="688"/>
      <c r="C19" s="688"/>
      <c r="D19" s="728"/>
      <c r="E19" s="699"/>
      <c r="F19" s="699"/>
      <c r="G19" s="699"/>
      <c r="H19" s="700"/>
      <c r="I19" s="687" t="s">
        <v>470</v>
      </c>
      <c r="J19" s="688"/>
      <c r="K19" s="689"/>
      <c r="L19" s="699"/>
      <c r="M19" s="699"/>
      <c r="N19" s="699"/>
      <c r="O19" s="699"/>
      <c r="P19" s="700"/>
      <c r="Q19" s="687" t="s">
        <v>471</v>
      </c>
      <c r="R19" s="688"/>
      <c r="S19" s="689"/>
      <c r="T19" s="222"/>
      <c r="U19" s="149" t="str">
        <f>IF(AQ14=FALSE," ","自然の家に依頼")</f>
        <v xml:space="preserve"> </v>
      </c>
      <c r="V19" s="149"/>
      <c r="W19" s="149"/>
      <c r="X19" s="149"/>
      <c r="Y19" s="149"/>
      <c r="Z19" s="149"/>
      <c r="AA19" s="149" t="str">
        <f>IF(AQ14=FALSE," ","団体等で依頼")</f>
        <v xml:space="preserve"> </v>
      </c>
      <c r="AB19" s="149"/>
      <c r="AC19" s="149"/>
      <c r="AD19" s="149"/>
      <c r="AE19" s="149"/>
      <c r="AF19" s="149"/>
      <c r="AG19" s="149" t="str">
        <f>IF(AQ14=FALSE," ","参加者に有資格者有り")</f>
        <v xml:space="preserve"> </v>
      </c>
      <c r="AH19" s="149"/>
      <c r="AI19" s="149"/>
      <c r="AJ19" s="149"/>
      <c r="AK19" s="149"/>
      <c r="AL19" s="149"/>
      <c r="AM19" s="149"/>
      <c r="AN19" s="149"/>
      <c r="AO19" s="149" t="str">
        <f>IF(AQ14=FALSE," ","なし")</f>
        <v xml:space="preserve"> </v>
      </c>
      <c r="AP19" s="226"/>
      <c r="AQ19" s="261" t="b">
        <v>0</v>
      </c>
      <c r="AT19" s="687" t="s">
        <v>551</v>
      </c>
      <c r="AU19" s="688"/>
      <c r="AV19" s="688"/>
      <c r="AW19" s="744" t="s">
        <v>315</v>
      </c>
      <c r="AX19" s="724"/>
      <c r="AY19" s="724"/>
      <c r="AZ19" s="724"/>
      <c r="BA19" s="745"/>
      <c r="BB19" s="687" t="s">
        <v>552</v>
      </c>
      <c r="BC19" s="688"/>
      <c r="BD19" s="689"/>
      <c r="BE19" s="746" t="s">
        <v>637</v>
      </c>
      <c r="BF19" s="746"/>
      <c r="BG19" s="746"/>
      <c r="BH19" s="746"/>
      <c r="BI19" s="747"/>
      <c r="BJ19" s="687" t="s">
        <v>553</v>
      </c>
      <c r="BK19" s="688"/>
      <c r="BL19" s="689"/>
      <c r="BM19" s="222"/>
      <c r="BN19" s="149" t="s">
        <v>554</v>
      </c>
      <c r="BO19" s="149"/>
      <c r="BP19" s="149"/>
      <c r="BQ19" s="149"/>
      <c r="BR19" s="149"/>
      <c r="BS19" s="149"/>
      <c r="BT19" s="149" t="s">
        <v>555</v>
      </c>
      <c r="BU19" s="149"/>
      <c r="BV19" s="149"/>
      <c r="BW19" s="149"/>
      <c r="BX19" s="149"/>
      <c r="BY19" s="149"/>
      <c r="BZ19" s="149" t="s">
        <v>556</v>
      </c>
      <c r="CA19" s="149"/>
      <c r="CB19" s="149"/>
      <c r="CC19" s="149"/>
      <c r="CD19" s="149"/>
      <c r="CE19" s="149"/>
      <c r="CF19" s="149"/>
      <c r="CG19" s="149"/>
      <c r="CH19" s="149" t="s">
        <v>557</v>
      </c>
      <c r="CI19" s="226"/>
    </row>
    <row r="20" spans="1:87" ht="20.100000000000001" customHeight="1">
      <c r="A20" s="687" t="s">
        <v>489</v>
      </c>
      <c r="B20" s="688"/>
      <c r="C20" s="688"/>
      <c r="D20" s="222"/>
      <c r="E20" s="149" t="str">
        <f>IF(AQ14=FALSE," ","上り")</f>
        <v xml:space="preserve"> </v>
      </c>
      <c r="F20" s="149"/>
      <c r="G20" s="683"/>
      <c r="H20" s="683"/>
      <c r="I20" s="149" t="str">
        <f>IF(AQ14=FALSE," ","人")</f>
        <v xml:space="preserve"> </v>
      </c>
      <c r="J20" s="146"/>
      <c r="K20" s="223" t="str">
        <f>IF(AQ14=FALSE," ","乗車予定時刻")</f>
        <v xml:space="preserve"> </v>
      </c>
      <c r="L20" s="149"/>
      <c r="M20" s="150"/>
      <c r="N20" s="149"/>
      <c r="O20" s="701" t="s">
        <v>507</v>
      </c>
      <c r="P20" s="683"/>
      <c r="Q20" s="683"/>
      <c r="R20" s="149"/>
      <c r="S20" s="149"/>
      <c r="T20" s="149"/>
      <c r="U20" s="149" t="str">
        <f>IF(AQ14=FALSE," ","下り")</f>
        <v xml:space="preserve"> </v>
      </c>
      <c r="V20" s="149"/>
      <c r="W20" s="683"/>
      <c r="X20" s="683"/>
      <c r="Y20" s="149" t="str">
        <f>IF(AQ14=FALSE," ","人")</f>
        <v xml:space="preserve"> </v>
      </c>
      <c r="Z20" s="146"/>
      <c r="AA20" s="223" t="str">
        <f>IF(AQ14=FALSE," ","乗車予定時刻")</f>
        <v xml:space="preserve"> </v>
      </c>
      <c r="AB20" s="149"/>
      <c r="AC20" s="150"/>
      <c r="AD20" s="149"/>
      <c r="AE20" s="683" t="s">
        <v>507</v>
      </c>
      <c r="AF20" s="683"/>
      <c r="AG20" s="683"/>
      <c r="AH20" s="149"/>
      <c r="AI20" s="149"/>
      <c r="AJ20" s="149"/>
      <c r="AK20" s="149"/>
      <c r="AL20" s="149"/>
      <c r="AM20" s="149"/>
      <c r="AN20" s="149"/>
      <c r="AO20" s="149"/>
      <c r="AP20" s="225" t="str">
        <f>IF(AQ14=FALSE," ","※後烏帽子岳に登る団体のみ")</f>
        <v xml:space="preserve"> </v>
      </c>
      <c r="AT20" s="687" t="s">
        <v>558</v>
      </c>
      <c r="AU20" s="688"/>
      <c r="AV20" s="688"/>
      <c r="AW20" s="222"/>
      <c r="AX20" s="149" t="s">
        <v>559</v>
      </c>
      <c r="AY20" s="149"/>
      <c r="AZ20" s="724"/>
      <c r="BA20" s="724"/>
      <c r="BB20" s="149" t="s">
        <v>560</v>
      </c>
      <c r="BC20" s="146"/>
      <c r="BD20" s="223" t="s">
        <v>561</v>
      </c>
      <c r="BE20" s="149"/>
      <c r="BF20" s="150"/>
      <c r="BG20" s="149"/>
      <c r="BH20" s="724" t="s">
        <v>520</v>
      </c>
      <c r="BI20" s="724"/>
      <c r="BJ20" s="724"/>
      <c r="BK20" s="149"/>
      <c r="BL20" s="149"/>
      <c r="BM20" s="149"/>
      <c r="BN20" s="149" t="s">
        <v>562</v>
      </c>
      <c r="BO20" s="149"/>
      <c r="BP20" s="724">
        <v>59</v>
      </c>
      <c r="BQ20" s="724"/>
      <c r="BR20" s="149" t="s">
        <v>560</v>
      </c>
      <c r="BS20" s="146"/>
      <c r="BT20" s="223" t="s">
        <v>561</v>
      </c>
      <c r="BU20" s="149"/>
      <c r="BV20" s="150"/>
      <c r="BW20" s="149"/>
      <c r="BX20" s="740">
        <v>0.58333333333333337</v>
      </c>
      <c r="BY20" s="724"/>
      <c r="BZ20" s="724"/>
      <c r="CA20" s="149"/>
      <c r="CB20" s="149"/>
      <c r="CC20" s="149"/>
      <c r="CD20" s="149"/>
      <c r="CE20" s="149"/>
      <c r="CF20" s="149"/>
      <c r="CG20" s="149"/>
      <c r="CH20" s="149"/>
      <c r="CI20" s="225" t="s">
        <v>563</v>
      </c>
    </row>
    <row r="21" spans="1:87" ht="23.25" customHeight="1">
      <c r="A21" s="703" t="s">
        <v>382</v>
      </c>
      <c r="B21" s="703"/>
      <c r="C21" s="687"/>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4"/>
      <c r="AM21" s="704"/>
      <c r="AN21" s="704"/>
      <c r="AO21" s="704"/>
      <c r="AP21" s="704"/>
      <c r="AT21" s="703" t="s">
        <v>564</v>
      </c>
      <c r="AU21" s="703"/>
      <c r="AV21" s="687"/>
      <c r="AW21" s="741" t="s">
        <v>638</v>
      </c>
      <c r="AX21" s="741"/>
      <c r="AY21" s="741"/>
      <c r="AZ21" s="741"/>
      <c r="BA21" s="741"/>
      <c r="BB21" s="741"/>
      <c r="BC21" s="741"/>
      <c r="BD21" s="741"/>
      <c r="BE21" s="741"/>
      <c r="BF21" s="741"/>
      <c r="BG21" s="741"/>
      <c r="BH21" s="741"/>
      <c r="BI21" s="741"/>
      <c r="BJ21" s="741"/>
      <c r="BK21" s="741"/>
      <c r="BL21" s="741"/>
      <c r="BM21" s="741"/>
      <c r="BN21" s="741"/>
      <c r="BO21" s="741"/>
      <c r="BP21" s="741"/>
      <c r="BQ21" s="741"/>
      <c r="BR21" s="741"/>
      <c r="BS21" s="741"/>
      <c r="BT21" s="741"/>
      <c r="BU21" s="741"/>
      <c r="BV21" s="741"/>
      <c r="BW21" s="741"/>
      <c r="BX21" s="741"/>
      <c r="BY21" s="741"/>
      <c r="BZ21" s="741"/>
      <c r="CA21" s="741"/>
      <c r="CB21" s="741"/>
      <c r="CC21" s="741"/>
      <c r="CD21" s="741"/>
      <c r="CE21" s="741"/>
      <c r="CF21" s="741"/>
      <c r="CG21" s="741"/>
      <c r="CH21" s="741"/>
      <c r="CI21" s="741"/>
    </row>
    <row r="22" spans="1:87" ht="12" customHeight="1">
      <c r="A22" s="217"/>
      <c r="B22" s="217"/>
      <c r="C22" s="217"/>
      <c r="D22" s="217"/>
      <c r="E22" s="217"/>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63"/>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c r="BZ22" s="131"/>
      <c r="CA22" s="131"/>
      <c r="CB22" s="131"/>
      <c r="CC22" s="131"/>
      <c r="CD22" s="131"/>
      <c r="CE22" s="131"/>
      <c r="CF22" s="131"/>
      <c r="CG22" s="131"/>
      <c r="CH22" s="131"/>
      <c r="CI22" s="131"/>
    </row>
    <row r="23" spans="1:87" ht="20.100000000000001" customHeight="1">
      <c r="A23" s="214"/>
      <c r="B23" s="148" t="s">
        <v>473</v>
      </c>
      <c r="C23" s="215"/>
      <c r="D23" s="215"/>
      <c r="E23" s="220"/>
      <c r="F23" s="148"/>
      <c r="G23" s="215"/>
      <c r="H23" s="232"/>
      <c r="I23" s="220"/>
      <c r="J23" s="148"/>
      <c r="K23" s="215"/>
      <c r="L23" s="232" t="str">
        <f>IF(AQ23=FALSE," ","実施日時")</f>
        <v xml:space="preserve"> </v>
      </c>
      <c r="M23" s="684"/>
      <c r="N23" s="684"/>
      <c r="O23" s="684"/>
      <c r="P23" s="684"/>
      <c r="Q23" s="684"/>
      <c r="R23" s="684"/>
      <c r="S23" s="220"/>
      <c r="T23" s="685" t="s">
        <v>263</v>
      </c>
      <c r="U23" s="685"/>
      <c r="V23" s="685"/>
      <c r="W23" s="215" t="s">
        <v>52</v>
      </c>
      <c r="X23" s="685" t="s">
        <v>263</v>
      </c>
      <c r="Y23" s="685"/>
      <c r="Z23" s="685"/>
      <c r="AA23" s="215"/>
      <c r="AB23" s="215"/>
      <c r="AC23" s="215"/>
      <c r="AD23" s="215"/>
      <c r="AE23" s="215"/>
      <c r="AF23" s="215"/>
      <c r="AG23" s="215"/>
      <c r="AH23" s="215"/>
      <c r="AI23" s="215"/>
      <c r="AJ23" s="215"/>
      <c r="AK23" s="215"/>
      <c r="AL23" s="215"/>
      <c r="AM23" s="215"/>
      <c r="AN23" s="215"/>
      <c r="AO23" s="215"/>
      <c r="AP23" s="216"/>
      <c r="AQ23" s="261" t="b">
        <v>0</v>
      </c>
      <c r="AT23" s="214"/>
      <c r="AU23" s="148" t="s">
        <v>565</v>
      </c>
      <c r="AV23" s="215"/>
      <c r="AW23" s="215"/>
      <c r="AX23" s="220"/>
      <c r="AY23" s="148"/>
      <c r="AZ23" s="215"/>
      <c r="BA23" s="232"/>
      <c r="BB23" s="220"/>
      <c r="BC23" s="148"/>
      <c r="BD23" s="215"/>
      <c r="BE23" s="232" t="s">
        <v>532</v>
      </c>
      <c r="BF23" s="748">
        <v>46304</v>
      </c>
      <c r="BG23" s="748"/>
      <c r="BH23" s="748"/>
      <c r="BI23" s="748"/>
      <c r="BJ23" s="748"/>
      <c r="BK23" s="748"/>
      <c r="BL23" s="220"/>
      <c r="BM23" s="734">
        <v>0.79166666666666663</v>
      </c>
      <c r="BN23" s="735"/>
      <c r="BO23" s="735"/>
      <c r="BP23" s="215" t="s">
        <v>516</v>
      </c>
      <c r="BQ23" s="734">
        <v>0.83333333333333337</v>
      </c>
      <c r="BR23" s="735"/>
      <c r="BS23" s="735"/>
      <c r="BT23" s="215"/>
      <c r="BU23" s="215"/>
      <c r="BV23" s="215"/>
      <c r="BW23" s="215"/>
      <c r="BX23" s="215"/>
      <c r="BY23" s="215"/>
      <c r="BZ23" s="215"/>
      <c r="CA23" s="215"/>
      <c r="CB23" s="215"/>
      <c r="CC23" s="215"/>
      <c r="CD23" s="215"/>
      <c r="CE23" s="215"/>
      <c r="CF23" s="215"/>
      <c r="CG23" s="215"/>
      <c r="CH23" s="215"/>
      <c r="CI23" s="216"/>
    </row>
    <row r="24" spans="1:87" ht="20.100000000000001" customHeight="1">
      <c r="A24" s="687" t="s">
        <v>474</v>
      </c>
      <c r="B24" s="688"/>
      <c r="C24" s="689"/>
      <c r="D24" s="217"/>
      <c r="E24" s="217" t="str">
        <f>IF(AQ23=FALSE," ","第1CF場")</f>
        <v xml:space="preserve"> </v>
      </c>
      <c r="F24" s="217"/>
      <c r="G24" s="217"/>
      <c r="H24" s="217"/>
      <c r="I24" s="217" t="str">
        <f>IF(AQ23=FALSE," ","第2CF場")</f>
        <v xml:space="preserve"> </v>
      </c>
      <c r="J24" s="217"/>
      <c r="K24" s="217"/>
      <c r="L24" s="217"/>
      <c r="M24" s="217" t="str">
        <f>IF(AQ23=FALSE," ","第3CF場")</f>
        <v xml:space="preserve"> </v>
      </c>
      <c r="N24" s="217"/>
      <c r="O24" s="217"/>
      <c r="P24" s="217"/>
      <c r="Q24" s="217" t="str">
        <f>IF(AQ23=FALSE," ","第4CF場")</f>
        <v xml:space="preserve"> </v>
      </c>
      <c r="R24" s="217"/>
      <c r="S24" s="217"/>
      <c r="T24" s="217"/>
      <c r="U24" s="690" t="s">
        <v>475</v>
      </c>
      <c r="V24" s="691"/>
      <c r="W24" s="692"/>
      <c r="X24" s="693" t="s">
        <v>507</v>
      </c>
      <c r="Y24" s="694"/>
      <c r="Z24" s="694"/>
      <c r="AA24" s="147" t="str">
        <f>IF(AQ23=FALSE," ","～")</f>
        <v xml:space="preserve"> </v>
      </c>
      <c r="AB24" s="147" t="str">
        <f>IF(AQ23=FALSE," ","担当：")</f>
        <v xml:space="preserve"> </v>
      </c>
      <c r="AC24" s="149"/>
      <c r="AD24" s="683"/>
      <c r="AE24" s="683"/>
      <c r="AF24" s="683"/>
      <c r="AG24" s="683"/>
      <c r="AH24" s="147"/>
      <c r="AI24" s="147"/>
      <c r="AJ24" s="147"/>
      <c r="AK24" s="147"/>
      <c r="AL24" s="147"/>
      <c r="AM24" s="147"/>
      <c r="AN24" s="147"/>
      <c r="AO24" s="147"/>
      <c r="AP24" s="361" t="s">
        <v>670</v>
      </c>
      <c r="AT24" s="687" t="s">
        <v>566</v>
      </c>
      <c r="AU24" s="688"/>
      <c r="AV24" s="689"/>
      <c r="AW24" s="131"/>
      <c r="AX24" s="131" t="s">
        <v>567</v>
      </c>
      <c r="AY24" s="131"/>
      <c r="AZ24" s="131"/>
      <c r="BA24" s="131"/>
      <c r="BB24" s="131" t="s">
        <v>568</v>
      </c>
      <c r="BC24" s="131"/>
      <c r="BD24" s="131"/>
      <c r="BE24" s="131"/>
      <c r="BF24" s="131" t="s">
        <v>569</v>
      </c>
      <c r="BG24" s="131"/>
      <c r="BH24" s="131"/>
      <c r="BI24" s="131"/>
      <c r="BJ24" s="131" t="s">
        <v>570</v>
      </c>
      <c r="BK24" s="131"/>
      <c r="BL24" s="131"/>
      <c r="BM24" s="131"/>
      <c r="BN24" s="690" t="s">
        <v>571</v>
      </c>
      <c r="BO24" s="691"/>
      <c r="BP24" s="692"/>
      <c r="BQ24" s="749">
        <v>0.6875</v>
      </c>
      <c r="BR24" s="750"/>
      <c r="BS24" s="750"/>
      <c r="BT24" s="147" t="s">
        <v>516</v>
      </c>
      <c r="BU24" s="147"/>
      <c r="BV24" s="688" t="s">
        <v>572</v>
      </c>
      <c r="BW24" s="688"/>
      <c r="BX24" s="746" t="s">
        <v>197</v>
      </c>
      <c r="BY24" s="746"/>
      <c r="BZ24" s="746"/>
      <c r="CA24" s="147"/>
      <c r="CB24" s="147"/>
      <c r="CC24" s="147"/>
      <c r="CD24" s="147"/>
      <c r="CE24" s="147"/>
      <c r="CF24" s="147"/>
      <c r="CG24" s="147"/>
      <c r="CH24" s="147"/>
      <c r="CI24" s="361" t="s">
        <v>573</v>
      </c>
    </row>
    <row r="25" spans="1:87" ht="20.100000000000001" customHeight="1">
      <c r="A25" s="687" t="s">
        <v>373</v>
      </c>
      <c r="B25" s="688"/>
      <c r="C25" s="689"/>
      <c r="D25" s="259"/>
      <c r="E25" s="149" t="str">
        <f>IF(AQ23=FALSE," ","持参")</f>
        <v xml:space="preserve"> </v>
      </c>
      <c r="F25" s="149"/>
      <c r="G25" s="149"/>
      <c r="H25" s="149"/>
      <c r="I25" s="149" t="str">
        <f>IF(AQ23=FALSE," ","自然の家のものを使用　⇒　")</f>
        <v xml:space="preserve"> </v>
      </c>
      <c r="J25" s="149"/>
      <c r="K25" s="149"/>
      <c r="L25" s="149"/>
      <c r="M25" s="149"/>
      <c r="N25" s="149"/>
      <c r="O25" s="149"/>
      <c r="P25" s="149"/>
      <c r="Q25" s="149"/>
      <c r="R25" s="149" t="str">
        <f>IF(AQ23=FALSE," ","Bluetoothスピーカーを使用。")</f>
        <v xml:space="preserve"> </v>
      </c>
      <c r="S25" s="149"/>
      <c r="T25" s="149"/>
      <c r="U25" s="149"/>
      <c r="V25" s="149"/>
      <c r="W25" s="149"/>
      <c r="X25" s="149"/>
      <c r="Y25" s="149"/>
      <c r="Z25" s="149"/>
      <c r="AA25" s="362" t="str">
        <f>IF(AQ23=FALSE," ","※ 利用事前研で決定します。事前研に不参加の場合は要確認。")</f>
        <v xml:space="preserve"> </v>
      </c>
      <c r="AB25" s="149"/>
      <c r="AC25" s="149"/>
      <c r="AD25" s="149"/>
      <c r="AE25" s="149"/>
      <c r="AF25" s="149"/>
      <c r="AG25" s="149"/>
      <c r="AH25" s="149"/>
      <c r="AI25" s="149"/>
      <c r="AJ25" s="149"/>
      <c r="AK25" s="149"/>
      <c r="AL25" s="149"/>
      <c r="AM25" s="149"/>
      <c r="AN25" s="149"/>
      <c r="AO25" s="149"/>
      <c r="AP25" s="226"/>
      <c r="AT25" s="687" t="s">
        <v>574</v>
      </c>
      <c r="AU25" s="688"/>
      <c r="AV25" s="689"/>
      <c r="AW25" s="259"/>
      <c r="AX25" s="149" t="s">
        <v>575</v>
      </c>
      <c r="AY25" s="149"/>
      <c r="AZ25" s="149"/>
      <c r="BA25" s="149"/>
      <c r="BB25" s="149" t="s">
        <v>576</v>
      </c>
      <c r="BC25" s="149"/>
      <c r="BD25" s="149"/>
      <c r="BE25" s="149"/>
      <c r="BF25" s="149"/>
      <c r="BG25" s="149"/>
      <c r="BH25" s="149"/>
      <c r="BI25" s="149"/>
      <c r="BJ25" s="149"/>
      <c r="BK25" s="149" t="s">
        <v>577</v>
      </c>
      <c r="BL25" s="149"/>
      <c r="BM25" s="149"/>
      <c r="BN25" s="149"/>
      <c r="BO25" s="149"/>
      <c r="BP25" s="149"/>
      <c r="BQ25" s="149"/>
      <c r="BR25" s="149"/>
      <c r="BS25" s="149"/>
      <c r="BT25" s="362" t="s">
        <v>774</v>
      </c>
      <c r="BU25" s="149"/>
      <c r="BV25" s="149"/>
      <c r="BW25" s="149"/>
      <c r="BX25" s="149"/>
      <c r="BY25" s="149"/>
      <c r="BZ25" s="149"/>
      <c r="CA25" s="149"/>
      <c r="CB25" s="149"/>
      <c r="CC25" s="149"/>
      <c r="CD25" s="149"/>
      <c r="CE25" s="149"/>
      <c r="CF25" s="149"/>
      <c r="CG25" s="149"/>
      <c r="CH25" s="149"/>
      <c r="CI25" s="226"/>
    </row>
    <row r="26" spans="1:87" ht="20.100000000000001" customHeight="1">
      <c r="A26" s="687" t="s">
        <v>476</v>
      </c>
      <c r="B26" s="688"/>
      <c r="C26" s="689"/>
      <c r="D26" s="222"/>
      <c r="E26" s="149" t="str">
        <f>IF(AQ23=FALSE," ","持参")</f>
        <v xml:space="preserve"> </v>
      </c>
      <c r="F26" s="149"/>
      <c r="G26" s="149"/>
      <c r="H26" s="149"/>
      <c r="I26" s="149" t="str">
        <f>IF(AQ23=FALSE," ","自然の家のものを使用")</f>
        <v xml:space="preserve"> </v>
      </c>
      <c r="J26" s="149"/>
      <c r="K26" s="149"/>
      <c r="L26" s="149"/>
      <c r="M26" s="149"/>
      <c r="N26" s="149"/>
      <c r="O26" s="149"/>
      <c r="P26" s="149"/>
      <c r="Q26" s="149"/>
      <c r="R26" s="149" t="str">
        <f>IF(AQ23=FALSE," ","使用しない")</f>
        <v xml:space="preserve"> </v>
      </c>
      <c r="S26" s="149"/>
      <c r="T26" s="149"/>
      <c r="U26" s="149"/>
      <c r="V26" s="149"/>
      <c r="W26" s="149"/>
      <c r="X26" s="149"/>
      <c r="Y26" s="149" t="s">
        <v>477</v>
      </c>
      <c r="Z26" s="149"/>
      <c r="AA26" s="149"/>
      <c r="AB26" s="149"/>
      <c r="AC26" s="149"/>
      <c r="AD26" s="149"/>
      <c r="AE26" s="149"/>
      <c r="AF26" s="149"/>
      <c r="AG26" s="149"/>
      <c r="AH26" s="149"/>
      <c r="AI26" s="149"/>
      <c r="AJ26" s="149"/>
      <c r="AK26" s="149"/>
      <c r="AL26" s="149"/>
      <c r="AM26" s="149"/>
      <c r="AN26" s="149"/>
      <c r="AO26" s="149"/>
      <c r="AP26" s="226"/>
      <c r="AT26" s="687" t="s">
        <v>578</v>
      </c>
      <c r="AU26" s="688"/>
      <c r="AV26" s="689"/>
      <c r="AW26" s="222"/>
      <c r="AX26" s="149" t="s">
        <v>575</v>
      </c>
      <c r="AY26" s="149"/>
      <c r="AZ26" s="149"/>
      <c r="BA26" s="149"/>
      <c r="BB26" s="149" t="s">
        <v>579</v>
      </c>
      <c r="BC26" s="149"/>
      <c r="BD26" s="149"/>
      <c r="BE26" s="149"/>
      <c r="BF26" s="149"/>
      <c r="BG26" s="149"/>
      <c r="BH26" s="149"/>
      <c r="BI26" s="149"/>
      <c r="BJ26" s="149"/>
      <c r="BK26" s="149" t="s">
        <v>580</v>
      </c>
      <c r="BL26" s="149"/>
      <c r="BM26" s="149"/>
      <c r="BN26" s="149"/>
      <c r="BO26" s="149"/>
      <c r="BP26" s="149"/>
      <c r="BQ26" s="149"/>
      <c r="BR26" s="149" t="s">
        <v>581</v>
      </c>
      <c r="BS26" s="149"/>
      <c r="BT26" s="149"/>
      <c r="BU26" s="149"/>
      <c r="BV26" s="149"/>
      <c r="BW26" s="149"/>
      <c r="BX26" s="149"/>
      <c r="BY26" s="149"/>
      <c r="BZ26" s="149"/>
      <c r="CA26" s="149"/>
      <c r="CB26" s="149"/>
      <c r="CC26" s="149"/>
      <c r="CD26" s="149"/>
      <c r="CE26" s="149"/>
      <c r="CF26" s="149"/>
      <c r="CG26" s="149"/>
      <c r="CH26" s="149"/>
      <c r="CI26" s="226"/>
    </row>
    <row r="27" spans="1:87" ht="20.100000000000001" customHeight="1">
      <c r="A27" s="687" t="s">
        <v>478</v>
      </c>
      <c r="B27" s="688"/>
      <c r="C27" s="689"/>
      <c r="D27" s="705" t="s">
        <v>507</v>
      </c>
      <c r="E27" s="683"/>
      <c r="F27" s="683"/>
      <c r="G27" s="149" t="str">
        <f>IF(AQ23=FALSE," ","～")</f>
        <v xml:space="preserve"> </v>
      </c>
      <c r="H27" s="149"/>
      <c r="I27" s="688" t="str">
        <f>IF(AQ23=FALSE," ","担当")</f>
        <v xml:space="preserve"> </v>
      </c>
      <c r="J27" s="688"/>
      <c r="K27" s="699"/>
      <c r="L27" s="699"/>
      <c r="M27" s="699"/>
      <c r="N27" s="699"/>
      <c r="O27" s="141" t="s">
        <v>505</v>
      </c>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219"/>
      <c r="AT27" s="687" t="s">
        <v>582</v>
      </c>
      <c r="AU27" s="688"/>
      <c r="AV27" s="689"/>
      <c r="AW27" s="723">
        <v>0.22916666666666666</v>
      </c>
      <c r="AX27" s="724"/>
      <c r="AY27" s="724"/>
      <c r="AZ27" s="149" t="s">
        <v>516</v>
      </c>
      <c r="BA27" s="149"/>
      <c r="BB27" s="688" t="s">
        <v>572</v>
      </c>
      <c r="BC27" s="688"/>
      <c r="BD27" s="724" t="s">
        <v>197</v>
      </c>
      <c r="BE27" s="724"/>
      <c r="BF27" s="724"/>
      <c r="BG27" s="724"/>
      <c r="BH27" s="141" t="s">
        <v>640</v>
      </c>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219"/>
    </row>
    <row r="28" spans="1:87" ht="12" customHeight="1">
      <c r="A28" s="139"/>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6"/>
      <c r="CD28" s="256"/>
      <c r="CE28" s="256"/>
      <c r="CF28" s="256"/>
      <c r="CG28" s="256"/>
      <c r="CH28" s="256"/>
      <c r="CI28" s="256"/>
    </row>
    <row r="29" spans="1:87" ht="20.100000000000001" customHeight="1">
      <c r="A29" s="214"/>
      <c r="B29" s="148" t="s">
        <v>479</v>
      </c>
      <c r="C29" s="215"/>
      <c r="D29" s="215"/>
      <c r="E29" s="220"/>
      <c r="F29" s="148"/>
      <c r="G29" s="215"/>
      <c r="H29" s="232"/>
      <c r="I29" s="220"/>
      <c r="J29" s="148"/>
      <c r="K29" s="215"/>
      <c r="L29" s="232" t="str">
        <f>IF(AQ29=FALSE," ","実施日時")</f>
        <v xml:space="preserve"> </v>
      </c>
      <c r="M29" s="684"/>
      <c r="N29" s="684"/>
      <c r="O29" s="684"/>
      <c r="P29" s="684"/>
      <c r="Q29" s="684"/>
      <c r="R29" s="684"/>
      <c r="S29" s="220"/>
      <c r="T29" s="685" t="s">
        <v>263</v>
      </c>
      <c r="U29" s="685"/>
      <c r="V29" s="685"/>
      <c r="W29" s="215" t="s">
        <v>52</v>
      </c>
      <c r="X29" s="685" t="s">
        <v>263</v>
      </c>
      <c r="Y29" s="685"/>
      <c r="Z29" s="685"/>
      <c r="AA29" s="215"/>
      <c r="AB29" s="215"/>
      <c r="AC29" s="215"/>
      <c r="AD29" s="215"/>
      <c r="AE29" s="215"/>
      <c r="AF29" s="148" t="str">
        <f>IF(AQ29=FALSE," ","雨プロとして実施")</f>
        <v xml:space="preserve"> </v>
      </c>
      <c r="AG29" s="215"/>
      <c r="AH29" s="215"/>
      <c r="AI29" s="215"/>
      <c r="AJ29" s="215"/>
      <c r="AK29" s="215"/>
      <c r="AL29" s="215"/>
      <c r="AM29" s="215"/>
      <c r="AN29" s="215"/>
      <c r="AO29" s="215"/>
      <c r="AP29" s="216"/>
      <c r="AQ29" s="261" t="b">
        <v>0</v>
      </c>
      <c r="AT29" s="214"/>
      <c r="AU29" s="148" t="s">
        <v>583</v>
      </c>
      <c r="AV29" s="215"/>
      <c r="AW29" s="215"/>
      <c r="AX29" s="220"/>
      <c r="AY29" s="148"/>
      <c r="AZ29" s="215"/>
      <c r="BA29" s="232"/>
      <c r="BB29" s="220"/>
      <c r="BC29" s="148"/>
      <c r="BD29" s="215"/>
      <c r="BE29" s="232" t="s">
        <v>532</v>
      </c>
      <c r="BF29" s="748">
        <v>46304</v>
      </c>
      <c r="BG29" s="748"/>
      <c r="BH29" s="748"/>
      <c r="BI29" s="748"/>
      <c r="BJ29" s="748"/>
      <c r="BK29" s="748"/>
      <c r="BL29" s="220"/>
      <c r="BM29" s="734">
        <v>0.79166666666666663</v>
      </c>
      <c r="BN29" s="735"/>
      <c r="BO29" s="735"/>
      <c r="BP29" s="215" t="s">
        <v>516</v>
      </c>
      <c r="BQ29" s="734">
        <v>0.83333333333333337</v>
      </c>
      <c r="BR29" s="735"/>
      <c r="BS29" s="735"/>
      <c r="BT29" s="215"/>
      <c r="BU29" s="215"/>
      <c r="BV29" s="215"/>
      <c r="BW29" s="215"/>
      <c r="BX29" s="215"/>
      <c r="BY29" s="148" t="s">
        <v>584</v>
      </c>
      <c r="BZ29" s="215"/>
      <c r="CA29" s="215"/>
      <c r="CB29" s="215"/>
      <c r="CC29" s="215"/>
      <c r="CD29" s="215"/>
      <c r="CE29" s="215"/>
      <c r="CF29" s="215"/>
      <c r="CG29" s="215"/>
      <c r="CH29" s="215"/>
      <c r="CI29" s="216"/>
    </row>
    <row r="30" spans="1:87" ht="20.100000000000001" customHeight="1">
      <c r="A30" s="687" t="s">
        <v>474</v>
      </c>
      <c r="B30" s="688"/>
      <c r="C30" s="689"/>
      <c r="D30" s="217"/>
      <c r="E30" s="217" t="str">
        <f>IF(AQ29=FALSE," ","体育館")</f>
        <v xml:space="preserve"> </v>
      </c>
      <c r="F30" s="217"/>
      <c r="G30" s="217"/>
      <c r="H30" s="217"/>
      <c r="I30" s="217" t="str">
        <f>IF(AQ29=FALSE," ","中央ホール")</f>
        <v xml:space="preserve"> </v>
      </c>
      <c r="J30" s="217"/>
      <c r="K30" s="217"/>
      <c r="L30" s="217"/>
      <c r="M30" s="217"/>
      <c r="N30" s="217" t="str">
        <f>IF(AQ29=FALSE," ","オリエンテーション室")</f>
        <v xml:space="preserve"> </v>
      </c>
      <c r="O30" s="217"/>
      <c r="P30" s="217"/>
      <c r="Q30" s="217"/>
      <c r="R30" s="217"/>
      <c r="S30" s="217"/>
      <c r="T30" s="217"/>
      <c r="U30" s="690" t="s">
        <v>480</v>
      </c>
      <c r="V30" s="691"/>
      <c r="W30" s="692"/>
      <c r="X30" s="693" t="s">
        <v>263</v>
      </c>
      <c r="Y30" s="694"/>
      <c r="Z30" s="694"/>
      <c r="AA30" s="147" t="s">
        <v>52</v>
      </c>
      <c r="AB30" s="147" t="str">
        <f>IF(AQ29=FALSE," ","担当：")</f>
        <v xml:space="preserve"> </v>
      </c>
      <c r="AC30" s="149"/>
      <c r="AD30" s="683"/>
      <c r="AE30" s="683"/>
      <c r="AF30" s="683"/>
      <c r="AG30" s="683"/>
      <c r="AH30" s="147"/>
      <c r="AI30" s="147"/>
      <c r="AJ30" s="147"/>
      <c r="AK30" s="147"/>
      <c r="AL30" s="147"/>
      <c r="AM30" s="147"/>
      <c r="AN30" s="147"/>
      <c r="AO30" s="147"/>
      <c r="AP30" s="361" t="s">
        <v>670</v>
      </c>
      <c r="AT30" s="687" t="s">
        <v>566</v>
      </c>
      <c r="AU30" s="688"/>
      <c r="AV30" s="689"/>
      <c r="AW30" s="131"/>
      <c r="AX30" s="131" t="s">
        <v>585</v>
      </c>
      <c r="AY30" s="131"/>
      <c r="AZ30" s="131"/>
      <c r="BA30" s="131"/>
      <c r="BB30" s="131" t="s">
        <v>586</v>
      </c>
      <c r="BC30" s="131"/>
      <c r="BD30" s="131"/>
      <c r="BE30" s="131"/>
      <c r="BF30" s="131"/>
      <c r="BG30" s="131" t="s">
        <v>587</v>
      </c>
      <c r="BH30" s="131"/>
      <c r="BI30" s="131"/>
      <c r="BJ30" s="131"/>
      <c r="BK30" s="131"/>
      <c r="BL30" s="131"/>
      <c r="BM30" s="131"/>
      <c r="BN30" s="690" t="s">
        <v>588</v>
      </c>
      <c r="BO30" s="691"/>
      <c r="BP30" s="692"/>
      <c r="BQ30" s="749">
        <v>0.75</v>
      </c>
      <c r="BR30" s="750"/>
      <c r="BS30" s="750"/>
      <c r="BT30" s="147" t="s">
        <v>516</v>
      </c>
      <c r="BU30" s="147"/>
      <c r="BV30" s="688" t="s">
        <v>572</v>
      </c>
      <c r="BW30" s="688"/>
      <c r="BX30" s="746" t="s">
        <v>197</v>
      </c>
      <c r="BY30" s="746"/>
      <c r="BZ30" s="746"/>
      <c r="CA30" s="147"/>
      <c r="CB30" s="147"/>
      <c r="CC30" s="147"/>
      <c r="CD30" s="147"/>
      <c r="CE30" s="147"/>
      <c r="CF30" s="147"/>
      <c r="CG30" s="147"/>
      <c r="CH30" s="147"/>
      <c r="CI30" s="361" t="s">
        <v>573</v>
      </c>
    </row>
    <row r="31" spans="1:87" ht="20.100000000000001" customHeight="1">
      <c r="A31" s="687" t="s">
        <v>373</v>
      </c>
      <c r="B31" s="688"/>
      <c r="C31" s="689"/>
      <c r="D31" s="259"/>
      <c r="E31" s="149" t="str">
        <f>IF(AQ29=FALSE," ","持参")</f>
        <v xml:space="preserve"> </v>
      </c>
      <c r="F31" s="149"/>
      <c r="G31" s="149"/>
      <c r="H31" s="149"/>
      <c r="I31" s="149" t="str">
        <f>IF(AQ29=FALSE," ","自然の家のものを使用　⇒　")</f>
        <v xml:space="preserve"> </v>
      </c>
      <c r="J31" s="149"/>
      <c r="K31" s="149"/>
      <c r="L31" s="149"/>
      <c r="M31" s="149"/>
      <c r="N31" s="149"/>
      <c r="O31" s="149"/>
      <c r="P31" s="149"/>
      <c r="Q31" s="149"/>
      <c r="R31" s="149" t="str">
        <f>IF(AQ29=FALSE," ","Bluetoothスピーカーを使用。")</f>
        <v xml:space="preserve"> </v>
      </c>
      <c r="S31" s="149"/>
      <c r="T31" s="149"/>
      <c r="U31" s="149"/>
      <c r="V31" s="149"/>
      <c r="W31" s="149"/>
      <c r="X31" s="149"/>
      <c r="Y31" s="149"/>
      <c r="Z31" s="149"/>
      <c r="AA31" s="362" t="str">
        <f>IF(AQ29=FALSE," ","※ 利用事前研で決定します。事前研に不参加の場合は要確認。")</f>
        <v xml:space="preserve"> </v>
      </c>
      <c r="AB31" s="149"/>
      <c r="AC31" s="149"/>
      <c r="AD31" s="149"/>
      <c r="AE31" s="149"/>
      <c r="AF31" s="149"/>
      <c r="AG31" s="149"/>
      <c r="AH31" s="149"/>
      <c r="AI31" s="149"/>
      <c r="AJ31" s="149"/>
      <c r="AK31" s="149"/>
      <c r="AL31" s="149"/>
      <c r="AM31" s="149"/>
      <c r="AN31" s="149"/>
      <c r="AO31" s="149"/>
      <c r="AP31" s="219"/>
      <c r="AT31" s="687" t="s">
        <v>574</v>
      </c>
      <c r="AU31" s="688"/>
      <c r="AV31" s="689"/>
      <c r="AW31" s="259"/>
      <c r="AX31" s="149" t="s">
        <v>575</v>
      </c>
      <c r="AY31" s="149"/>
      <c r="AZ31" s="149"/>
      <c r="BA31" s="149"/>
      <c r="BB31" s="149" t="s">
        <v>576</v>
      </c>
      <c r="BC31" s="149"/>
      <c r="BD31" s="149"/>
      <c r="BE31" s="149"/>
      <c r="BF31" s="149"/>
      <c r="BG31" s="149"/>
      <c r="BH31" s="149"/>
      <c r="BI31" s="149"/>
      <c r="BJ31" s="149"/>
      <c r="BK31" s="149" t="s">
        <v>577</v>
      </c>
      <c r="BL31" s="149"/>
      <c r="BM31" s="149"/>
      <c r="BN31" s="149"/>
      <c r="BO31" s="149"/>
      <c r="BP31" s="149"/>
      <c r="BQ31" s="149"/>
      <c r="BR31" s="149"/>
      <c r="BS31" s="149"/>
      <c r="BT31" s="362" t="s">
        <v>774</v>
      </c>
      <c r="BU31" s="149"/>
      <c r="BV31" s="149"/>
      <c r="BW31" s="149"/>
      <c r="BX31" s="149"/>
      <c r="BY31" s="149"/>
      <c r="BZ31" s="149"/>
      <c r="CA31" s="149"/>
      <c r="CB31" s="149"/>
      <c r="CC31" s="149"/>
      <c r="CD31" s="149"/>
      <c r="CE31" s="149"/>
      <c r="CF31" s="149"/>
      <c r="CG31" s="149"/>
      <c r="CH31" s="149"/>
      <c r="CI31" s="219"/>
    </row>
    <row r="32" spans="1:87" ht="20.100000000000001" customHeight="1">
      <c r="A32" s="687" t="s">
        <v>476</v>
      </c>
      <c r="B32" s="688"/>
      <c r="C32" s="689"/>
      <c r="D32" s="222"/>
      <c r="E32" s="149" t="str">
        <f>IF(AQ29=FALSE," ","持参")</f>
        <v xml:space="preserve"> </v>
      </c>
      <c r="F32" s="149"/>
      <c r="G32" s="149"/>
      <c r="H32" s="149"/>
      <c r="I32" s="149" t="str">
        <f>IF(AQ29=FALSE," ","自然の家のものを使用")</f>
        <v xml:space="preserve"> </v>
      </c>
      <c r="J32" s="149"/>
      <c r="K32" s="149"/>
      <c r="L32" s="149"/>
      <c r="M32" s="149"/>
      <c r="N32" s="149"/>
      <c r="O32" s="149"/>
      <c r="P32" s="149"/>
      <c r="Q32" s="149"/>
      <c r="R32" s="149" t="str">
        <f>IF(AQ29=FALSE," ","使用しない")</f>
        <v xml:space="preserve"> </v>
      </c>
      <c r="S32" s="149"/>
      <c r="T32" s="149"/>
      <c r="U32" s="149"/>
      <c r="V32" s="149"/>
      <c r="W32" s="149"/>
      <c r="X32" s="149"/>
      <c r="Y32" s="142"/>
      <c r="Z32" s="149"/>
      <c r="AA32" s="149"/>
      <c r="AB32" s="149"/>
      <c r="AC32" s="149"/>
      <c r="AD32" s="149"/>
      <c r="AE32" s="149"/>
      <c r="AF32" s="149"/>
      <c r="AG32" s="149"/>
      <c r="AH32" s="149"/>
      <c r="AI32" s="149"/>
      <c r="AJ32" s="149"/>
      <c r="AK32" s="149"/>
      <c r="AL32" s="149"/>
      <c r="AM32" s="149"/>
      <c r="AN32" s="149"/>
      <c r="AO32" s="149"/>
      <c r="AP32" s="226"/>
      <c r="AT32" s="687" t="s">
        <v>578</v>
      </c>
      <c r="AU32" s="688"/>
      <c r="AV32" s="689"/>
      <c r="AW32" s="222"/>
      <c r="AX32" s="149" t="s">
        <v>575</v>
      </c>
      <c r="AY32" s="149"/>
      <c r="AZ32" s="149"/>
      <c r="BA32" s="149"/>
      <c r="BB32" s="149" t="s">
        <v>579</v>
      </c>
      <c r="BC32" s="149"/>
      <c r="BD32" s="149"/>
      <c r="BE32" s="149"/>
      <c r="BF32" s="149"/>
      <c r="BG32" s="149"/>
      <c r="BH32" s="149"/>
      <c r="BI32" s="149"/>
      <c r="BJ32" s="149"/>
      <c r="BK32" s="149" t="s">
        <v>580</v>
      </c>
      <c r="BL32" s="149"/>
      <c r="BM32" s="149"/>
      <c r="BN32" s="149"/>
      <c r="BO32" s="149"/>
      <c r="BP32" s="149"/>
      <c r="BQ32" s="149"/>
      <c r="BR32" s="142"/>
      <c r="BS32" s="149"/>
      <c r="BT32" s="149"/>
      <c r="BU32" s="149"/>
      <c r="BV32" s="149"/>
      <c r="BW32" s="149"/>
      <c r="BX32" s="149"/>
      <c r="BY32" s="149"/>
      <c r="BZ32" s="149"/>
      <c r="CA32" s="149"/>
      <c r="CB32" s="149"/>
      <c r="CC32" s="149"/>
      <c r="CD32" s="149"/>
      <c r="CE32" s="149"/>
      <c r="CF32" s="149"/>
      <c r="CG32" s="149"/>
      <c r="CH32" s="149"/>
      <c r="CI32" s="226"/>
    </row>
    <row r="33" spans="1:87" ht="20.100000000000001" customHeight="1">
      <c r="A33" s="706" t="s">
        <v>374</v>
      </c>
      <c r="B33" s="707"/>
      <c r="C33" s="708"/>
      <c r="D33" s="227"/>
      <c r="E33" s="147" t="str">
        <f>IF(AQ29=FALSE," ","持参")</f>
        <v xml:space="preserve"> </v>
      </c>
      <c r="F33" s="147"/>
      <c r="G33" s="147"/>
      <c r="H33" s="147"/>
      <c r="I33" s="147" t="str">
        <f>IF(AQ29=FALSE," ","自然の家から購入（")</f>
        <v xml:space="preserve"> </v>
      </c>
      <c r="J33" s="147"/>
      <c r="K33" s="147"/>
      <c r="L33" s="147"/>
      <c r="M33" s="147"/>
      <c r="N33" s="147"/>
      <c r="O33" s="709"/>
      <c r="P33" s="709"/>
      <c r="Q33" s="147" t="str">
        <f>IF(AQ29=FALSE," ","本）")</f>
        <v xml:space="preserve"> </v>
      </c>
      <c r="R33" s="147"/>
      <c r="S33" s="147"/>
      <c r="T33" s="147"/>
      <c r="U33" s="147" t="str">
        <f>IF(AQ29=FALSE," ","使用しない")</f>
        <v xml:space="preserve"> </v>
      </c>
      <c r="V33" s="147"/>
      <c r="W33" s="147"/>
      <c r="X33" s="147"/>
      <c r="Y33" s="147"/>
      <c r="Z33" s="147"/>
      <c r="AA33" s="140" t="s">
        <v>503</v>
      </c>
      <c r="AB33" s="147"/>
      <c r="AC33" s="147"/>
      <c r="AD33" s="147"/>
      <c r="AE33" s="147"/>
      <c r="AF33" s="147"/>
      <c r="AG33" s="147"/>
      <c r="AH33" s="147"/>
      <c r="AI33" s="147"/>
      <c r="AJ33" s="147"/>
      <c r="AK33" s="147"/>
      <c r="AL33" s="147"/>
      <c r="AM33" s="147"/>
      <c r="AN33" s="147"/>
      <c r="AO33" s="147"/>
      <c r="AP33" s="228"/>
      <c r="AT33" s="706" t="s">
        <v>589</v>
      </c>
      <c r="AU33" s="707"/>
      <c r="AV33" s="708"/>
      <c r="AW33" s="227"/>
      <c r="AX33" s="147" t="s">
        <v>575</v>
      </c>
      <c r="AY33" s="147"/>
      <c r="AZ33" s="147"/>
      <c r="BA33" s="147"/>
      <c r="BB33" s="147" t="s">
        <v>590</v>
      </c>
      <c r="BC33" s="147"/>
      <c r="BD33" s="147"/>
      <c r="BE33" s="147"/>
      <c r="BF33" s="147"/>
      <c r="BG33" s="147"/>
      <c r="BH33" s="751">
        <v>50</v>
      </c>
      <c r="BI33" s="751"/>
      <c r="BJ33" s="147" t="s">
        <v>591</v>
      </c>
      <c r="BK33" s="147"/>
      <c r="BL33" s="147"/>
      <c r="BM33" s="147"/>
      <c r="BN33" s="147" t="s">
        <v>580</v>
      </c>
      <c r="BO33" s="147"/>
      <c r="BP33" s="147"/>
      <c r="BQ33" s="147"/>
      <c r="BR33" s="147"/>
      <c r="BS33" s="147"/>
      <c r="BT33" s="140" t="s">
        <v>592</v>
      </c>
      <c r="BU33" s="147"/>
      <c r="BV33" s="147"/>
      <c r="BW33" s="147"/>
      <c r="BX33" s="147"/>
      <c r="BY33" s="147"/>
      <c r="BZ33" s="147"/>
      <c r="CA33" s="147"/>
      <c r="CB33" s="147"/>
      <c r="CC33" s="147"/>
      <c r="CD33" s="147"/>
      <c r="CE33" s="147"/>
      <c r="CF33" s="147"/>
      <c r="CG33" s="147"/>
      <c r="CH33" s="147"/>
      <c r="CI33" s="228"/>
    </row>
    <row r="34" spans="1:87" ht="20.100000000000001" customHeight="1">
      <c r="A34" s="687" t="s">
        <v>478</v>
      </c>
      <c r="B34" s="688"/>
      <c r="C34" s="689"/>
      <c r="D34" s="705" t="s">
        <v>507</v>
      </c>
      <c r="E34" s="683"/>
      <c r="F34" s="683"/>
      <c r="G34" s="149" t="str">
        <f>IF(AQ29=FALSE," ","～")</f>
        <v xml:space="preserve"> </v>
      </c>
      <c r="H34" s="149"/>
      <c r="I34" s="688" t="str">
        <f>IF(AQ29=FALSE," ","担当")</f>
        <v xml:space="preserve"> </v>
      </c>
      <c r="J34" s="688"/>
      <c r="K34" s="683"/>
      <c r="L34" s="683"/>
      <c r="M34" s="683"/>
      <c r="N34" s="683"/>
      <c r="O34" s="142" t="s">
        <v>481</v>
      </c>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226"/>
      <c r="AT34" s="687" t="s">
        <v>582</v>
      </c>
      <c r="AU34" s="688"/>
      <c r="AV34" s="689"/>
      <c r="AW34" s="723">
        <v>0.84375</v>
      </c>
      <c r="AX34" s="724"/>
      <c r="AY34" s="724"/>
      <c r="AZ34" s="149" t="s">
        <v>516</v>
      </c>
      <c r="BA34" s="149"/>
      <c r="BB34" s="688" t="s">
        <v>572</v>
      </c>
      <c r="BC34" s="688"/>
      <c r="BD34" s="724" t="s">
        <v>197</v>
      </c>
      <c r="BE34" s="724"/>
      <c r="BF34" s="724"/>
      <c r="BG34" s="724"/>
      <c r="BH34" s="142" t="s">
        <v>593</v>
      </c>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226"/>
    </row>
    <row r="35" spans="1:87" ht="12" customHeight="1">
      <c r="A35" s="224"/>
      <c r="B35" s="224"/>
      <c r="C35" s="224"/>
      <c r="D35" s="224"/>
      <c r="E35" s="224"/>
      <c r="F35" s="224"/>
      <c r="G35" s="217"/>
      <c r="H35" s="217"/>
      <c r="I35" s="224"/>
      <c r="J35" s="224"/>
      <c r="K35" s="224"/>
      <c r="L35" s="224"/>
      <c r="M35" s="224"/>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T35" s="258"/>
      <c r="AU35" s="258"/>
      <c r="AV35" s="258"/>
      <c r="AW35" s="258"/>
      <c r="AX35" s="258"/>
      <c r="AY35" s="258"/>
      <c r="AZ35" s="131"/>
      <c r="BA35" s="131"/>
      <c r="BB35" s="258"/>
      <c r="BC35" s="258"/>
      <c r="BD35" s="258"/>
      <c r="BE35" s="258"/>
      <c r="BF35" s="258"/>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row>
    <row r="36" spans="1:87" ht="20.100000000000001" customHeight="1">
      <c r="A36" s="231"/>
      <c r="B36" s="148" t="s">
        <v>482</v>
      </c>
      <c r="C36" s="251"/>
      <c r="D36" s="251"/>
      <c r="E36" s="251"/>
      <c r="F36" s="251"/>
      <c r="G36" s="148"/>
      <c r="H36" s="148"/>
      <c r="I36" s="251"/>
      <c r="J36" s="251"/>
      <c r="K36" s="148" t="s">
        <v>483</v>
      </c>
      <c r="L36" s="251"/>
      <c r="M36" s="251"/>
      <c r="N36" s="148"/>
      <c r="O36" s="148"/>
      <c r="P36" s="148"/>
      <c r="Q36" s="234"/>
      <c r="R36" s="143"/>
      <c r="S36" s="235" t="str">
        <f>IF(AND(AQ36=FALSE,AR36=FALSE)," ","実施日時")</f>
        <v xml:space="preserve"> </v>
      </c>
      <c r="T36" s="684"/>
      <c r="U36" s="684"/>
      <c r="V36" s="684"/>
      <c r="W36" s="684"/>
      <c r="X36" s="684"/>
      <c r="Y36" s="684"/>
      <c r="Z36" s="220"/>
      <c r="AA36" s="685" t="s">
        <v>263</v>
      </c>
      <c r="AB36" s="685"/>
      <c r="AC36" s="685"/>
      <c r="AD36" s="248" t="s">
        <v>52</v>
      </c>
      <c r="AE36" s="685" t="s">
        <v>263</v>
      </c>
      <c r="AF36" s="685"/>
      <c r="AG36" s="685"/>
      <c r="AH36" s="215"/>
      <c r="AI36" s="148"/>
      <c r="AJ36" s="148"/>
      <c r="AK36" s="148"/>
      <c r="AL36" s="148"/>
      <c r="AM36" s="232" t="str">
        <f>IF(AND(AQ36=FALSE,AR36=FALSE)," ","グループ数")</f>
        <v xml:space="preserve"> </v>
      </c>
      <c r="AN36" s="726"/>
      <c r="AO36" s="726"/>
      <c r="AP36" s="233" t="str">
        <f>IF(AND(AQ36=FALSE,AR36=FALSE)," ","G")</f>
        <v xml:space="preserve"> </v>
      </c>
      <c r="AQ36" s="261" t="b">
        <v>0</v>
      </c>
      <c r="AR36" s="261" t="b">
        <v>0</v>
      </c>
      <c r="AT36" s="231"/>
      <c r="AU36" s="148" t="s">
        <v>594</v>
      </c>
      <c r="AV36" s="251"/>
      <c r="AW36" s="251"/>
      <c r="AX36" s="251"/>
      <c r="AY36" s="251"/>
      <c r="AZ36" s="148"/>
      <c r="BA36" s="148"/>
      <c r="BB36" s="251"/>
      <c r="BC36" s="251"/>
      <c r="BD36" s="148" t="s">
        <v>595</v>
      </c>
      <c r="BE36" s="251"/>
      <c r="BF36" s="251"/>
      <c r="BG36" s="148"/>
      <c r="BH36" s="148"/>
      <c r="BI36" s="148"/>
      <c r="BJ36" s="234"/>
      <c r="BK36" s="143"/>
      <c r="BL36" s="235" t="s">
        <v>532</v>
      </c>
      <c r="BM36" s="756"/>
      <c r="BN36" s="756"/>
      <c r="BO36" s="756"/>
      <c r="BP36" s="757"/>
      <c r="BQ36" s="757"/>
      <c r="BR36" s="757"/>
      <c r="BS36" s="220"/>
      <c r="BT36" s="753" t="s">
        <v>520</v>
      </c>
      <c r="BU36" s="753"/>
      <c r="BV36" s="753"/>
      <c r="BW36" s="248" t="s">
        <v>516</v>
      </c>
      <c r="BX36" s="753" t="s">
        <v>520</v>
      </c>
      <c r="BY36" s="753"/>
      <c r="BZ36" s="753"/>
      <c r="CA36" s="215"/>
      <c r="CB36" s="148"/>
      <c r="CC36" s="148"/>
      <c r="CD36" s="148"/>
      <c r="CE36" s="148"/>
      <c r="CF36" s="232"/>
      <c r="CG36" s="754"/>
      <c r="CH36" s="754"/>
      <c r="CI36" s="233"/>
    </row>
    <row r="37" spans="1:87" ht="20.100000000000001" customHeight="1">
      <c r="A37" s="695" t="s">
        <v>484</v>
      </c>
      <c r="B37" s="696"/>
      <c r="C37" s="697"/>
      <c r="D37" s="229"/>
      <c r="E37" s="145" t="str">
        <f>IF(AND(AQ36=FALSE,AR36=FALSE)," ","Aコース")</f>
        <v xml:space="preserve"> </v>
      </c>
      <c r="F37" s="145"/>
      <c r="G37" s="145"/>
      <c r="H37" s="145"/>
      <c r="I37" s="142"/>
      <c r="J37" s="145" t="str">
        <f>IF(AND(AQ36=FALSE,AR36=FALSE)," ","Bコース")</f>
        <v xml:space="preserve"> </v>
      </c>
      <c r="K37" s="145"/>
      <c r="L37" s="145"/>
      <c r="M37" s="145"/>
      <c r="N37" s="142"/>
      <c r="O37" s="145" t="str">
        <f>IF(AND(AQ36=FALSE,AR36=FALSE)," ","Cコース")</f>
        <v xml:space="preserve"> </v>
      </c>
      <c r="P37" s="145"/>
      <c r="Q37" s="149"/>
      <c r="R37" s="142"/>
      <c r="S37" s="706" t="s">
        <v>485</v>
      </c>
      <c r="T37" s="707"/>
      <c r="U37" s="708"/>
      <c r="V37" s="723" t="s">
        <v>507</v>
      </c>
      <c r="W37" s="724"/>
      <c r="X37" s="724"/>
      <c r="Y37" s="149" t="s">
        <v>52</v>
      </c>
      <c r="Z37" s="149" t="str">
        <f>IF(AQ36=FALSE," ","担当：")</f>
        <v xml:space="preserve"> </v>
      </c>
      <c r="AA37" s="149"/>
      <c r="AB37" s="683"/>
      <c r="AC37" s="683"/>
      <c r="AD37" s="683"/>
      <c r="AE37" s="683"/>
      <c r="AF37" s="222" t="str">
        <f>IF(AQ36=FALSE," ","トランシーバーの使用希望台数")</f>
        <v xml:space="preserve"> </v>
      </c>
      <c r="AG37" s="149"/>
      <c r="AH37" s="149"/>
      <c r="AI37" s="149"/>
      <c r="AJ37" s="149"/>
      <c r="AK37" s="149"/>
      <c r="AL37" s="149"/>
      <c r="AM37" s="149"/>
      <c r="AN37" s="249"/>
      <c r="AO37" s="250"/>
      <c r="AP37" s="226" t="str">
        <f>IF(AQ36=FALSE," ","台")</f>
        <v xml:space="preserve"> </v>
      </c>
      <c r="AT37" s="695" t="s">
        <v>598</v>
      </c>
      <c r="AU37" s="696"/>
      <c r="AV37" s="697"/>
      <c r="AW37" s="229"/>
      <c r="AX37" s="145"/>
      <c r="AY37" s="145"/>
      <c r="AZ37" s="145"/>
      <c r="BA37" s="145"/>
      <c r="BB37" s="142"/>
      <c r="BC37" s="145"/>
      <c r="BD37" s="145"/>
      <c r="BE37" s="145"/>
      <c r="BF37" s="145"/>
      <c r="BG37" s="142"/>
      <c r="BH37" s="145"/>
      <c r="BI37" s="145"/>
      <c r="BJ37" s="149"/>
      <c r="BK37" s="149"/>
      <c r="BL37" s="706" t="s">
        <v>485</v>
      </c>
      <c r="BM37" s="707"/>
      <c r="BN37" s="708"/>
      <c r="BO37" s="723" t="s">
        <v>507</v>
      </c>
      <c r="BP37" s="724"/>
      <c r="BQ37" s="724"/>
      <c r="BR37" s="149" t="s">
        <v>52</v>
      </c>
      <c r="BS37" s="149" t="str">
        <f>IF(CJ36=FALSE," ","担当：")</f>
        <v xml:space="preserve"> </v>
      </c>
      <c r="BT37" s="149"/>
      <c r="BU37" s="683"/>
      <c r="BV37" s="683"/>
      <c r="BW37" s="683"/>
      <c r="BX37" s="683"/>
      <c r="BY37" s="222"/>
      <c r="BZ37" s="149"/>
      <c r="CA37" s="149"/>
      <c r="CB37" s="149"/>
      <c r="CC37" s="149"/>
      <c r="CD37" s="149"/>
      <c r="CE37" s="149"/>
      <c r="CF37" s="149"/>
      <c r="CG37" s="249"/>
      <c r="CH37" s="250"/>
      <c r="CI37" s="226"/>
    </row>
    <row r="38" spans="1:87" ht="12" customHeight="1">
      <c r="A38" s="224"/>
      <c r="B38" s="224"/>
      <c r="C38" s="224"/>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T38" s="258"/>
      <c r="AU38" s="258"/>
      <c r="AV38" s="258"/>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row>
    <row r="39" spans="1:87" ht="20.100000000000001" customHeight="1">
      <c r="A39" s="243"/>
      <c r="B39" s="148" t="s">
        <v>486</v>
      </c>
      <c r="C39" s="148"/>
      <c r="D39" s="148"/>
      <c r="E39" s="148"/>
      <c r="F39" s="148"/>
      <c r="G39" s="148"/>
      <c r="H39" s="215"/>
      <c r="I39" s="232" t="str">
        <f>IF(AQ39=FALSE," ","実施日時")</f>
        <v xml:space="preserve"> </v>
      </c>
      <c r="J39" s="684"/>
      <c r="K39" s="684"/>
      <c r="L39" s="684"/>
      <c r="M39" s="684"/>
      <c r="N39" s="684"/>
      <c r="O39" s="684"/>
      <c r="P39" s="220"/>
      <c r="Q39" s="685" t="s">
        <v>263</v>
      </c>
      <c r="R39" s="685"/>
      <c r="S39" s="685"/>
      <c r="T39" s="248" t="s">
        <v>52</v>
      </c>
      <c r="U39" s="685" t="s">
        <v>263</v>
      </c>
      <c r="V39" s="685"/>
      <c r="W39" s="685"/>
      <c r="X39" s="215"/>
      <c r="Y39" s="148"/>
      <c r="Z39" s="215"/>
      <c r="AA39" s="215"/>
      <c r="AB39" s="148" t="str">
        <f>IF(AQ39=FALSE," ","雨プロとして実施")</f>
        <v xml:space="preserve"> </v>
      </c>
      <c r="AC39" s="215"/>
      <c r="AD39" s="215"/>
      <c r="AE39" s="215"/>
      <c r="AF39" s="215"/>
      <c r="AG39" s="215"/>
      <c r="AH39" s="148"/>
      <c r="AI39" s="148"/>
      <c r="AJ39" s="148"/>
      <c r="AK39" s="148"/>
      <c r="AL39" s="148"/>
      <c r="AM39" s="232" t="str">
        <f>IF(AQ39=FALSE," ","グループ数")</f>
        <v xml:space="preserve"> </v>
      </c>
      <c r="AN39" s="726"/>
      <c r="AO39" s="726"/>
      <c r="AP39" s="233" t="str">
        <f>IF(AQ39=FALSE," ","G")</f>
        <v xml:space="preserve"> </v>
      </c>
      <c r="AQ39" s="261" t="b">
        <v>0</v>
      </c>
      <c r="AT39" s="243"/>
      <c r="AU39" s="148" t="s">
        <v>599</v>
      </c>
      <c r="AV39" s="148"/>
      <c r="AW39" s="148"/>
      <c r="AX39" s="148"/>
      <c r="AY39" s="148"/>
      <c r="AZ39" s="148"/>
      <c r="BA39" s="215"/>
      <c r="BB39" s="232" t="s">
        <v>532</v>
      </c>
      <c r="BC39" s="748">
        <v>46304</v>
      </c>
      <c r="BD39" s="748"/>
      <c r="BE39" s="748"/>
      <c r="BF39" s="748"/>
      <c r="BG39" s="748"/>
      <c r="BH39" s="748"/>
      <c r="BI39" s="220"/>
      <c r="BJ39" s="734">
        <v>0.375</v>
      </c>
      <c r="BK39" s="735"/>
      <c r="BL39" s="735"/>
      <c r="BM39" s="248" t="s">
        <v>516</v>
      </c>
      <c r="BN39" s="734">
        <v>0.4375</v>
      </c>
      <c r="BO39" s="735"/>
      <c r="BP39" s="735"/>
      <c r="BQ39" s="215"/>
      <c r="BR39" s="148"/>
      <c r="BS39" s="215"/>
      <c r="BT39" s="215"/>
      <c r="BU39" s="148" t="s">
        <v>584</v>
      </c>
      <c r="BV39" s="215"/>
      <c r="BW39" s="215"/>
      <c r="BX39" s="215"/>
      <c r="BY39" s="215"/>
      <c r="BZ39" s="215"/>
      <c r="CA39" s="148"/>
      <c r="CB39" s="148"/>
      <c r="CC39" s="148"/>
      <c r="CD39" s="148"/>
      <c r="CE39" s="148"/>
      <c r="CF39" s="232" t="s">
        <v>596</v>
      </c>
      <c r="CG39" s="752">
        <v>8</v>
      </c>
      <c r="CH39" s="752"/>
      <c r="CI39" s="233" t="s">
        <v>597</v>
      </c>
    </row>
    <row r="40" spans="1:87" ht="20.100000000000001" customHeight="1">
      <c r="A40" s="690" t="s">
        <v>487</v>
      </c>
      <c r="B40" s="691"/>
      <c r="C40" s="692"/>
      <c r="D40" s="227"/>
      <c r="E40" s="147" t="str">
        <f>IF(AQ39=FALSE," ","こけしの絵付け（")</f>
        <v xml:space="preserve"> </v>
      </c>
      <c r="F40" s="147"/>
      <c r="G40" s="147"/>
      <c r="H40" s="147"/>
      <c r="I40" s="147"/>
      <c r="J40" s="147"/>
      <c r="K40" s="727"/>
      <c r="L40" s="727"/>
      <c r="M40" s="147" t="str">
        <f>IF(AQ39=FALSE," ","個）")</f>
        <v xml:space="preserve"> </v>
      </c>
      <c r="N40" s="147"/>
      <c r="O40" s="147"/>
      <c r="P40" s="147"/>
      <c r="Q40" s="147"/>
      <c r="R40" s="147" t="str">
        <f>IF(AQ39=FALSE," ","焼き杉（")</f>
        <v xml:space="preserve"> </v>
      </c>
      <c r="S40" s="147"/>
      <c r="T40" s="147"/>
      <c r="U40" s="727"/>
      <c r="V40" s="727"/>
      <c r="W40" s="147" t="str">
        <f>IF(AQ39=FALSE," ","個）")</f>
        <v xml:space="preserve"> </v>
      </c>
      <c r="X40" s="147"/>
      <c r="Y40" s="147"/>
      <c r="Z40" s="147"/>
      <c r="AA40" s="147"/>
      <c r="AB40" s="147" t="str">
        <f>IF(AQ39=FALSE," ","輪切りの壁かけ（")</f>
        <v xml:space="preserve"> </v>
      </c>
      <c r="AC40" s="147"/>
      <c r="AD40" s="147"/>
      <c r="AE40" s="147"/>
      <c r="AF40" s="147"/>
      <c r="AG40" s="147"/>
      <c r="AH40" s="727"/>
      <c r="AI40" s="727"/>
      <c r="AJ40" s="147" t="str">
        <f>IF(AQ39=FALSE," ","個）")</f>
        <v xml:space="preserve"> </v>
      </c>
      <c r="AK40" s="147"/>
      <c r="AL40" s="147"/>
      <c r="AM40" s="147"/>
      <c r="AN40" s="147"/>
      <c r="AO40" s="147"/>
      <c r="AP40" s="228"/>
      <c r="AT40" s="690" t="s">
        <v>600</v>
      </c>
      <c r="AU40" s="691"/>
      <c r="AV40" s="692"/>
      <c r="AW40" s="227"/>
      <c r="AX40" s="147" t="s">
        <v>601</v>
      </c>
      <c r="AY40" s="147"/>
      <c r="AZ40" s="147"/>
      <c r="BA40" s="147"/>
      <c r="BB40" s="147"/>
      <c r="BC40" s="147"/>
      <c r="BD40" s="691"/>
      <c r="BE40" s="691"/>
      <c r="BF40" s="147" t="s">
        <v>602</v>
      </c>
      <c r="BG40" s="147"/>
      <c r="BH40" s="147"/>
      <c r="BI40" s="147"/>
      <c r="BJ40" s="147"/>
      <c r="BK40" s="147" t="s">
        <v>603</v>
      </c>
      <c r="BL40" s="147"/>
      <c r="BM40" s="147"/>
      <c r="BN40" s="691"/>
      <c r="BO40" s="691"/>
      <c r="BP40" s="147" t="s">
        <v>602</v>
      </c>
      <c r="BQ40" s="147"/>
      <c r="BR40" s="147"/>
      <c r="BS40" s="147"/>
      <c r="BT40" s="147"/>
      <c r="BU40" s="147" t="s">
        <v>604</v>
      </c>
      <c r="BV40" s="147"/>
      <c r="BW40" s="147"/>
      <c r="BX40" s="147"/>
      <c r="BY40" s="147"/>
      <c r="BZ40" s="147"/>
      <c r="CA40" s="691"/>
      <c r="CB40" s="691"/>
      <c r="CC40" s="147" t="s">
        <v>602</v>
      </c>
      <c r="CD40" s="147"/>
      <c r="CE40" s="147"/>
      <c r="CF40" s="147"/>
      <c r="CG40" s="147"/>
      <c r="CH40" s="147"/>
      <c r="CI40" s="228"/>
    </row>
    <row r="41" spans="1:87" ht="20.100000000000001" customHeight="1">
      <c r="A41" s="695"/>
      <c r="B41" s="696"/>
      <c r="C41" s="697"/>
      <c r="D41" s="229"/>
      <c r="E41" s="145" t="str">
        <f>IF(AQ39=FALSE," ","白木の和ごま（")</f>
        <v xml:space="preserve"> </v>
      </c>
      <c r="F41" s="145"/>
      <c r="G41" s="145"/>
      <c r="H41" s="145"/>
      <c r="I41" s="145"/>
      <c r="J41" s="767"/>
      <c r="K41" s="767"/>
      <c r="L41" s="145" t="str">
        <f>IF(AQ39=FALSE," ","個）")</f>
        <v xml:space="preserve"> </v>
      </c>
      <c r="M41" s="145"/>
      <c r="N41" s="145"/>
      <c r="O41" s="145"/>
      <c r="P41" s="145"/>
      <c r="Q41" s="145" t="str">
        <f>IF(AQ39=FALSE," ","マイスプーン（")</f>
        <v xml:space="preserve"> </v>
      </c>
      <c r="R41" s="145"/>
      <c r="S41" s="145"/>
      <c r="T41" s="145"/>
      <c r="U41" s="145"/>
      <c r="V41" s="767"/>
      <c r="W41" s="767"/>
      <c r="X41" s="145" t="str">
        <f>IF(AQ39=FALSE," ","個）・マイフォーク（")</f>
        <v xml:space="preserve"> </v>
      </c>
      <c r="Y41" s="145"/>
      <c r="Z41" s="145"/>
      <c r="AA41" s="145"/>
      <c r="AB41" s="145"/>
      <c r="AC41" s="145"/>
      <c r="AD41" s="145"/>
      <c r="AE41" s="767"/>
      <c r="AF41" s="767"/>
      <c r="AG41" s="145" t="str">
        <f>IF(AQ39=FALSE," ","個）")</f>
        <v xml:space="preserve"> </v>
      </c>
      <c r="AH41" s="145"/>
      <c r="AI41" s="145"/>
      <c r="AJ41" s="145"/>
      <c r="AK41" s="145"/>
      <c r="AL41" s="145"/>
      <c r="AM41" s="145"/>
      <c r="AN41" s="145"/>
      <c r="AO41" s="145"/>
      <c r="AP41" s="230"/>
      <c r="AT41" s="695"/>
      <c r="AU41" s="696"/>
      <c r="AV41" s="697"/>
      <c r="AW41" s="229"/>
      <c r="AX41" s="145" t="s">
        <v>605</v>
      </c>
      <c r="AY41" s="145"/>
      <c r="AZ41" s="145"/>
      <c r="BA41" s="145"/>
      <c r="BB41" s="145"/>
      <c r="BC41" s="145"/>
      <c r="BD41" s="145"/>
      <c r="BE41" s="145" t="s">
        <v>602</v>
      </c>
      <c r="BF41" s="145"/>
      <c r="BG41" s="145"/>
      <c r="BH41" s="145"/>
      <c r="BI41" s="145"/>
      <c r="BJ41" s="145" t="s">
        <v>606</v>
      </c>
      <c r="BK41" s="145"/>
      <c r="BL41" s="145"/>
      <c r="BM41" s="145"/>
      <c r="BN41" s="145"/>
      <c r="BO41" s="755">
        <v>30</v>
      </c>
      <c r="BP41" s="755"/>
      <c r="BQ41" s="145" t="s">
        <v>607</v>
      </c>
      <c r="BR41" s="145"/>
      <c r="BS41" s="145"/>
      <c r="BT41" s="145"/>
      <c r="BU41" s="145"/>
      <c r="BV41" s="145"/>
      <c r="BW41" s="145"/>
      <c r="BX41" s="755">
        <v>29</v>
      </c>
      <c r="BY41" s="755"/>
      <c r="BZ41" s="145" t="s">
        <v>602</v>
      </c>
      <c r="CA41" s="145"/>
      <c r="CB41" s="145"/>
      <c r="CC41" s="145"/>
      <c r="CD41" s="145"/>
      <c r="CE41" s="145"/>
      <c r="CF41" s="145"/>
      <c r="CG41" s="145"/>
      <c r="CH41" s="145"/>
      <c r="CI41" s="230"/>
    </row>
    <row r="42" spans="1:87" ht="12" customHeight="1">
      <c r="A42" s="217"/>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c r="BZ42" s="131"/>
      <c r="CA42" s="131"/>
      <c r="CB42" s="131"/>
      <c r="CC42" s="131"/>
      <c r="CD42" s="131"/>
      <c r="CE42" s="131"/>
      <c r="CF42" s="131"/>
      <c r="CG42" s="131"/>
      <c r="CH42" s="131"/>
      <c r="CI42" s="131"/>
    </row>
    <row r="43" spans="1:87" ht="20.100000000000001" customHeight="1">
      <c r="A43" s="243"/>
      <c r="B43" s="148" t="s">
        <v>488</v>
      </c>
      <c r="C43" s="148"/>
      <c r="D43" s="148"/>
      <c r="E43" s="148"/>
      <c r="F43" s="148"/>
      <c r="G43" s="148"/>
      <c r="H43" s="215"/>
      <c r="I43" s="232" t="str">
        <f>IF(AQ43=FALSE," ","実施日時")</f>
        <v xml:space="preserve"> </v>
      </c>
      <c r="J43" s="684"/>
      <c r="K43" s="684"/>
      <c r="L43" s="684"/>
      <c r="M43" s="684"/>
      <c r="N43" s="684"/>
      <c r="O43" s="684"/>
      <c r="P43" s="220"/>
      <c r="Q43" s="685" t="s">
        <v>263</v>
      </c>
      <c r="R43" s="685"/>
      <c r="S43" s="685"/>
      <c r="T43" s="248" t="s">
        <v>52</v>
      </c>
      <c r="U43" s="685" t="s">
        <v>263</v>
      </c>
      <c r="V43" s="685"/>
      <c r="W43" s="685"/>
      <c r="X43" s="215"/>
      <c r="Y43" s="148"/>
      <c r="Z43" s="215"/>
      <c r="AA43" s="215"/>
      <c r="AB43" s="148" t="str">
        <f>IF(AQ43=FALSE," ","雨プロとして実施")</f>
        <v xml:space="preserve"> </v>
      </c>
      <c r="AC43" s="215"/>
      <c r="AD43" s="215"/>
      <c r="AE43" s="215"/>
      <c r="AF43" s="215"/>
      <c r="AG43" s="215"/>
      <c r="AH43" s="148"/>
      <c r="AI43" s="148"/>
      <c r="AJ43" s="148"/>
      <c r="AK43" s="148"/>
      <c r="AL43" s="148"/>
      <c r="AM43" s="232" t="str">
        <f>IF(AQ43=FALSE," ","グループ数")</f>
        <v xml:space="preserve"> </v>
      </c>
      <c r="AN43" s="726"/>
      <c r="AO43" s="726"/>
      <c r="AP43" s="233" t="str">
        <f>IF(AQ43=FALSE," ","G")</f>
        <v xml:space="preserve"> </v>
      </c>
      <c r="AQ43" s="261" t="b">
        <v>0</v>
      </c>
      <c r="AT43" s="243"/>
      <c r="AU43" s="148" t="s">
        <v>608</v>
      </c>
      <c r="AV43" s="148"/>
      <c r="AW43" s="148"/>
      <c r="AX43" s="148"/>
      <c r="AY43" s="148"/>
      <c r="AZ43" s="148"/>
      <c r="BA43" s="215"/>
      <c r="BB43" s="232"/>
      <c r="BC43" s="757"/>
      <c r="BD43" s="757"/>
      <c r="BE43" s="757"/>
      <c r="BF43" s="757"/>
      <c r="BG43" s="757"/>
      <c r="BH43" s="757"/>
      <c r="BI43" s="220"/>
      <c r="BJ43" s="753" t="s">
        <v>520</v>
      </c>
      <c r="BK43" s="753"/>
      <c r="BL43" s="753"/>
      <c r="BM43" s="248" t="s">
        <v>516</v>
      </c>
      <c r="BN43" s="753" t="s">
        <v>520</v>
      </c>
      <c r="BO43" s="753"/>
      <c r="BP43" s="753"/>
      <c r="BQ43" s="215"/>
      <c r="BR43" s="148"/>
      <c r="BS43" s="215"/>
      <c r="BT43" s="215"/>
      <c r="BU43" s="148"/>
      <c r="BV43" s="215"/>
      <c r="BW43" s="215"/>
      <c r="BX43" s="215"/>
      <c r="BY43" s="215"/>
      <c r="BZ43" s="215"/>
      <c r="CA43" s="148"/>
      <c r="CB43" s="148"/>
      <c r="CC43" s="148"/>
      <c r="CD43" s="148"/>
      <c r="CE43" s="148"/>
      <c r="CF43" s="232"/>
      <c r="CG43" s="754"/>
      <c r="CH43" s="754"/>
      <c r="CI43" s="233"/>
    </row>
    <row r="44" spans="1:87" ht="20.100000000000001" customHeight="1">
      <c r="A44" s="690" t="s">
        <v>487</v>
      </c>
      <c r="B44" s="691"/>
      <c r="C44" s="692"/>
      <c r="D44" s="227"/>
      <c r="E44" s="147" t="str">
        <f>IF(AQ43=FALSE," ","こけしの絵付け（")</f>
        <v xml:space="preserve"> </v>
      </c>
      <c r="F44" s="147"/>
      <c r="G44" s="147"/>
      <c r="H44" s="147"/>
      <c r="I44" s="147"/>
      <c r="J44" s="147"/>
      <c r="K44" s="694"/>
      <c r="L44" s="694"/>
      <c r="M44" s="147" t="str">
        <f>IF(AQ43=FALSE," ","個）")</f>
        <v xml:space="preserve"> </v>
      </c>
      <c r="N44" s="147"/>
      <c r="O44" s="147"/>
      <c r="P44" s="147"/>
      <c r="Q44" s="147"/>
      <c r="R44" s="147" t="str">
        <f>IF(AQ43=FALSE," ","焼き杉（")</f>
        <v xml:space="preserve"> </v>
      </c>
      <c r="S44" s="147"/>
      <c r="T44" s="147"/>
      <c r="U44" s="694"/>
      <c r="V44" s="694"/>
      <c r="W44" s="147" t="str">
        <f>IF(AQ43=FALSE," ","個）")</f>
        <v xml:space="preserve"> </v>
      </c>
      <c r="X44" s="147"/>
      <c r="Y44" s="147"/>
      <c r="Z44" s="147"/>
      <c r="AA44" s="147"/>
      <c r="AB44" s="147" t="str">
        <f>IF(AQ43=FALSE," ","輪切りの壁かけ（")</f>
        <v xml:space="preserve"> </v>
      </c>
      <c r="AC44" s="147"/>
      <c r="AD44" s="147"/>
      <c r="AE44" s="147"/>
      <c r="AF44" s="147"/>
      <c r="AG44" s="147"/>
      <c r="AH44" s="694"/>
      <c r="AI44" s="694"/>
      <c r="AJ44" s="147" t="str">
        <f>IF(AQ43=FALSE," ","個）")</f>
        <v xml:space="preserve"> </v>
      </c>
      <c r="AK44" s="147"/>
      <c r="AL44" s="147"/>
      <c r="AM44" s="147"/>
      <c r="AN44" s="147"/>
      <c r="AO44" s="147"/>
      <c r="AP44" s="228"/>
      <c r="AT44" s="690" t="s">
        <v>600</v>
      </c>
      <c r="AU44" s="691"/>
      <c r="AV44" s="692"/>
      <c r="AW44" s="227"/>
      <c r="AX44" s="147"/>
      <c r="AY44" s="147"/>
      <c r="AZ44" s="147"/>
      <c r="BA44" s="147"/>
      <c r="BB44" s="147"/>
      <c r="BC44" s="147"/>
      <c r="BD44" s="691"/>
      <c r="BE44" s="691"/>
      <c r="BF44" s="147"/>
      <c r="BG44" s="147"/>
      <c r="BH44" s="147"/>
      <c r="BI44" s="147"/>
      <c r="BJ44" s="147"/>
      <c r="BK44" s="147"/>
      <c r="BL44" s="147"/>
      <c r="BM44" s="147"/>
      <c r="BN44" s="691"/>
      <c r="BO44" s="691"/>
      <c r="BP44" s="147"/>
      <c r="BQ44" s="147"/>
      <c r="BR44" s="147"/>
      <c r="BS44" s="147"/>
      <c r="BT44" s="147"/>
      <c r="BU44" s="147"/>
      <c r="BV44" s="147"/>
      <c r="BW44" s="147"/>
      <c r="BX44" s="147"/>
      <c r="BY44" s="147"/>
      <c r="BZ44" s="147"/>
      <c r="CA44" s="691"/>
      <c r="CB44" s="691"/>
      <c r="CC44" s="147"/>
      <c r="CD44" s="147"/>
      <c r="CE44" s="147"/>
      <c r="CF44" s="147"/>
      <c r="CG44" s="147"/>
      <c r="CH44" s="147"/>
      <c r="CI44" s="228"/>
    </row>
    <row r="45" spans="1:87" ht="20.100000000000001" customHeight="1">
      <c r="A45" s="695"/>
      <c r="B45" s="696"/>
      <c r="C45" s="697"/>
      <c r="D45" s="229"/>
      <c r="E45" s="145" t="str">
        <f>IF(AQ43=FALSE," ","白木の和ごま（")</f>
        <v xml:space="preserve"> </v>
      </c>
      <c r="F45" s="145"/>
      <c r="G45" s="145"/>
      <c r="H45" s="145"/>
      <c r="I45" s="145"/>
      <c r="J45" s="702"/>
      <c r="K45" s="702"/>
      <c r="L45" s="145" t="str">
        <f>IF(AQ43=FALSE," ","個）")</f>
        <v xml:space="preserve"> </v>
      </c>
      <c r="M45" s="145"/>
      <c r="N45" s="145"/>
      <c r="O45" s="145"/>
      <c r="P45" s="145"/>
      <c r="Q45" s="145" t="str">
        <f>IF(AQ43=FALSE," ","マイスプーン（")</f>
        <v xml:space="preserve"> </v>
      </c>
      <c r="R45" s="145"/>
      <c r="S45" s="145"/>
      <c r="T45" s="145"/>
      <c r="U45" s="145"/>
      <c r="V45" s="702"/>
      <c r="W45" s="702"/>
      <c r="X45" s="145" t="str">
        <f>IF(AQ43=FALSE," ","個）・マイフォーク（")</f>
        <v xml:space="preserve"> </v>
      </c>
      <c r="Y45" s="145"/>
      <c r="Z45" s="145"/>
      <c r="AA45" s="145"/>
      <c r="AB45" s="145"/>
      <c r="AC45" s="145"/>
      <c r="AD45" s="145"/>
      <c r="AE45" s="702"/>
      <c r="AF45" s="702"/>
      <c r="AG45" s="145" t="str">
        <f>IF(AQ43=FALSE," ","個）")</f>
        <v xml:space="preserve"> </v>
      </c>
      <c r="AH45" s="145"/>
      <c r="AI45" s="145"/>
      <c r="AJ45" s="145"/>
      <c r="AK45" s="145"/>
      <c r="AL45" s="145"/>
      <c r="AM45" s="145"/>
      <c r="AN45" s="145"/>
      <c r="AO45" s="145"/>
      <c r="AP45" s="230"/>
      <c r="AT45" s="695"/>
      <c r="AU45" s="696"/>
      <c r="AV45" s="697"/>
      <c r="AW45" s="229"/>
      <c r="AX45" s="145"/>
      <c r="AY45" s="145"/>
      <c r="AZ45" s="145"/>
      <c r="BA45" s="145"/>
      <c r="BB45" s="145"/>
      <c r="BC45" s="696"/>
      <c r="BD45" s="696"/>
      <c r="BE45" s="145"/>
      <c r="BF45" s="145"/>
      <c r="BG45" s="145"/>
      <c r="BH45" s="145"/>
      <c r="BI45" s="145"/>
      <c r="BJ45" s="145"/>
      <c r="BK45" s="145"/>
      <c r="BL45" s="145"/>
      <c r="BM45" s="145"/>
      <c r="BN45" s="145"/>
      <c r="BO45" s="696"/>
      <c r="BP45" s="696"/>
      <c r="BQ45" s="145"/>
      <c r="BR45" s="145"/>
      <c r="BS45" s="145"/>
      <c r="BT45" s="145"/>
      <c r="BU45" s="145"/>
      <c r="BV45" s="145"/>
      <c r="BW45" s="145"/>
      <c r="BX45" s="696"/>
      <c r="BY45" s="696"/>
      <c r="BZ45" s="145"/>
      <c r="CA45" s="145"/>
      <c r="CB45" s="145"/>
      <c r="CC45" s="145"/>
      <c r="CD45" s="145"/>
      <c r="CE45" s="145"/>
      <c r="CF45" s="145"/>
      <c r="CG45" s="145"/>
      <c r="CH45" s="145"/>
      <c r="CI45" s="230"/>
    </row>
    <row r="46" spans="1:87" ht="12" customHeight="1">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c r="BZ46" s="131"/>
      <c r="CA46" s="131"/>
      <c r="CB46" s="131"/>
      <c r="CC46" s="131"/>
      <c r="CD46" s="131"/>
      <c r="CE46" s="131"/>
      <c r="CF46" s="131"/>
      <c r="CG46" s="131"/>
      <c r="CH46" s="131"/>
      <c r="CI46" s="131"/>
    </row>
    <row r="47" spans="1:87" ht="20.100000000000001" customHeight="1">
      <c r="A47" s="244"/>
      <c r="B47" s="234" t="s">
        <v>490</v>
      </c>
      <c r="C47" s="234"/>
      <c r="D47" s="234"/>
      <c r="E47" s="234"/>
      <c r="F47" s="234"/>
      <c r="G47" s="143"/>
      <c r="H47" s="234"/>
      <c r="I47" s="143"/>
      <c r="J47" s="235" t="str">
        <f>IF(AQ47=FALSE," ","実施日時")</f>
        <v xml:space="preserve"> </v>
      </c>
      <c r="K47" s="684"/>
      <c r="L47" s="684"/>
      <c r="M47" s="684"/>
      <c r="N47" s="684"/>
      <c r="O47" s="684"/>
      <c r="P47" s="684"/>
      <c r="Q47" s="245"/>
      <c r="R47" s="686" t="s">
        <v>263</v>
      </c>
      <c r="S47" s="686"/>
      <c r="T47" s="686"/>
      <c r="U47" s="246" t="s">
        <v>52</v>
      </c>
      <c r="V47" s="686" t="s">
        <v>263</v>
      </c>
      <c r="W47" s="686"/>
      <c r="X47" s="686"/>
      <c r="Y47" s="143"/>
      <c r="Z47" s="234"/>
      <c r="AA47" s="143"/>
      <c r="AB47" s="234" t="str">
        <f>IF(AQ47=FALSE," ","雨プロとして実施")</f>
        <v xml:space="preserve"> </v>
      </c>
      <c r="AC47" s="143"/>
      <c r="AD47" s="143"/>
      <c r="AE47" s="143"/>
      <c r="AF47" s="143"/>
      <c r="AG47" s="143"/>
      <c r="AH47" s="234"/>
      <c r="AI47" s="234"/>
      <c r="AJ47" s="234"/>
      <c r="AK47" s="234"/>
      <c r="AL47" s="234"/>
      <c r="AM47" s="235" t="str">
        <f>IF(AQ47=FALSE," ","グループ数")</f>
        <v xml:space="preserve"> </v>
      </c>
      <c r="AN47" s="712"/>
      <c r="AO47" s="712"/>
      <c r="AP47" s="247" t="str">
        <f>IF(AQ47=FALSE," ","G")</f>
        <v xml:space="preserve"> </v>
      </c>
      <c r="AQ47" s="261" t="b">
        <v>0</v>
      </c>
      <c r="AT47" s="244"/>
      <c r="AU47" s="234" t="s">
        <v>609</v>
      </c>
      <c r="AV47" s="234"/>
      <c r="AW47" s="234"/>
      <c r="AX47" s="234"/>
      <c r="AY47" s="234"/>
      <c r="AZ47" s="143"/>
      <c r="BA47" s="234"/>
      <c r="BB47" s="143"/>
      <c r="BC47" s="235" t="s">
        <v>532</v>
      </c>
      <c r="BD47" s="758">
        <v>46303</v>
      </c>
      <c r="BE47" s="758"/>
      <c r="BF47" s="758"/>
      <c r="BG47" s="758"/>
      <c r="BH47" s="758"/>
      <c r="BI47" s="758"/>
      <c r="BJ47" s="245"/>
      <c r="BK47" s="759">
        <v>0.4375</v>
      </c>
      <c r="BL47" s="760"/>
      <c r="BM47" s="760"/>
      <c r="BN47" s="246" t="s">
        <v>516</v>
      </c>
      <c r="BO47" s="759">
        <v>0.47916666666666669</v>
      </c>
      <c r="BP47" s="760"/>
      <c r="BQ47" s="760"/>
      <c r="BR47" s="143"/>
      <c r="BS47" s="234"/>
      <c r="BT47" s="143"/>
      <c r="BU47" s="234" t="s">
        <v>584</v>
      </c>
      <c r="BV47" s="143"/>
      <c r="BW47" s="143"/>
      <c r="BX47" s="143"/>
      <c r="BY47" s="143"/>
      <c r="BZ47" s="143"/>
      <c r="CA47" s="234"/>
      <c r="CB47" s="234"/>
      <c r="CC47" s="234"/>
      <c r="CD47" s="234"/>
      <c r="CE47" s="234"/>
      <c r="CF47" s="235" t="s">
        <v>596</v>
      </c>
      <c r="CG47" s="762"/>
      <c r="CH47" s="762"/>
      <c r="CI47" s="247" t="s">
        <v>597</v>
      </c>
    </row>
    <row r="48" spans="1:87" ht="20.100000000000001" customHeight="1">
      <c r="A48" s="690" t="s">
        <v>487</v>
      </c>
      <c r="B48" s="691"/>
      <c r="C48" s="692"/>
      <c r="D48" s="227"/>
      <c r="E48" s="147" t="str">
        <f>IF(AQ47=FALSE," ","スコアオリエンテーリング（")</f>
        <v xml:space="preserve"> </v>
      </c>
      <c r="F48" s="147"/>
      <c r="G48" s="147"/>
      <c r="H48" s="147"/>
      <c r="I48" s="147"/>
      <c r="J48" s="147"/>
      <c r="K48" s="147"/>
      <c r="L48" s="147"/>
      <c r="M48" s="147"/>
      <c r="N48" s="147" t="str">
        <f>IF(AQ47=FALSE," ","ショート1ｈ・")</f>
        <v xml:space="preserve"> </v>
      </c>
      <c r="O48" s="147"/>
      <c r="P48" s="147"/>
      <c r="Q48" s="147"/>
      <c r="R48" s="147"/>
      <c r="S48" s="147"/>
      <c r="T48" s="147" t="str">
        <f>IF(AQ47=FALSE," ","ロング2ｈ）")</f>
        <v xml:space="preserve"> </v>
      </c>
      <c r="U48" s="260"/>
      <c r="V48" s="147"/>
      <c r="W48" s="147"/>
      <c r="X48" s="147"/>
      <c r="Y48" s="147"/>
      <c r="Z48" s="147" t="str">
        <f>IF(AQ47=FALSE," ","グリーンアドベンチャー")</f>
        <v xml:space="preserve"> </v>
      </c>
      <c r="AA48" s="147"/>
      <c r="AB48" s="147"/>
      <c r="AC48" s="147"/>
      <c r="AD48" s="147"/>
      <c r="AE48" s="147"/>
      <c r="AF48" s="147"/>
      <c r="AG48" s="147"/>
      <c r="AH48" s="147"/>
      <c r="AI48" s="147"/>
      <c r="AJ48" s="147" t="str">
        <f>IF(AQ47=FALSE," ","ネイチャーゲーム")</f>
        <v xml:space="preserve"> </v>
      </c>
      <c r="AK48" s="147"/>
      <c r="AL48" s="147"/>
      <c r="AM48" s="147"/>
      <c r="AN48" s="147"/>
      <c r="AO48" s="147"/>
      <c r="AP48" s="228"/>
      <c r="AT48" s="690" t="s">
        <v>600</v>
      </c>
      <c r="AU48" s="691"/>
      <c r="AV48" s="692"/>
      <c r="AW48" s="227"/>
      <c r="AX48" s="147" t="s">
        <v>610</v>
      </c>
      <c r="AY48" s="147"/>
      <c r="AZ48" s="147"/>
      <c r="BA48" s="147"/>
      <c r="BB48" s="147"/>
      <c r="BC48" s="147"/>
      <c r="BD48" s="147"/>
      <c r="BE48" s="147"/>
      <c r="BF48" s="147"/>
      <c r="BG48" s="147" t="s">
        <v>611</v>
      </c>
      <c r="BH48" s="147"/>
      <c r="BI48" s="147"/>
      <c r="BJ48" s="147"/>
      <c r="BK48" s="147"/>
      <c r="BL48" s="147"/>
      <c r="BM48" s="147" t="s">
        <v>612</v>
      </c>
      <c r="BN48" s="260"/>
      <c r="BO48" s="147"/>
      <c r="BP48" s="147"/>
      <c r="BQ48" s="147"/>
      <c r="BR48" s="147"/>
      <c r="BS48" s="147" t="s">
        <v>613</v>
      </c>
      <c r="BT48" s="147"/>
      <c r="BU48" s="147"/>
      <c r="BV48" s="147"/>
      <c r="BW48" s="147"/>
      <c r="BX48" s="147"/>
      <c r="BY48" s="147"/>
      <c r="BZ48" s="147"/>
      <c r="CA48" s="147"/>
      <c r="CB48" s="147"/>
      <c r="CC48" s="147" t="s">
        <v>614</v>
      </c>
      <c r="CD48" s="147"/>
      <c r="CE48" s="147"/>
      <c r="CF48" s="147"/>
      <c r="CG48" s="147"/>
      <c r="CH48" s="147"/>
      <c r="CI48" s="228"/>
    </row>
    <row r="49" spans="1:87" ht="20.100000000000001" customHeight="1">
      <c r="A49" s="695"/>
      <c r="B49" s="696"/>
      <c r="C49" s="697"/>
      <c r="D49" s="229"/>
      <c r="E49" s="145" t="str">
        <f>IF(AQ47=FALSE," ","冒険ゲーム（")</f>
        <v xml:space="preserve"> </v>
      </c>
      <c r="F49" s="145"/>
      <c r="G49" s="145"/>
      <c r="H49" s="145"/>
      <c r="I49" s="145"/>
      <c r="J49" s="145" t="str">
        <f>IF(AQ47=FALSE," ","草原コース1ｈ・")</f>
        <v xml:space="preserve"> </v>
      </c>
      <c r="K49" s="145"/>
      <c r="L49" s="145"/>
      <c r="M49" s="145"/>
      <c r="N49" s="145"/>
      <c r="O49" s="145"/>
      <c r="P49" s="145" t="str">
        <f>IF(AQ47=FALSE," ","森林コース2ｈ）")</f>
        <v xml:space="preserve"> </v>
      </c>
      <c r="Q49" s="145"/>
      <c r="R49" s="145"/>
      <c r="S49" s="145"/>
      <c r="T49" s="145"/>
      <c r="U49" s="145"/>
      <c r="V49" s="145"/>
      <c r="W49" s="145" t="str">
        <f>IF(AQ47=FALSE," ","館内探検ゲーム")</f>
        <v xml:space="preserve"> </v>
      </c>
      <c r="X49" s="145"/>
      <c r="Y49" s="145"/>
      <c r="Z49" s="145"/>
      <c r="AA49" s="145"/>
      <c r="AB49" s="145"/>
      <c r="AC49" s="145"/>
      <c r="AD49" s="145"/>
      <c r="AE49" s="145"/>
      <c r="AF49" s="222" t="str">
        <f>IF(AQ47=FALSE," ","トランシーバーの使用希望台数")</f>
        <v xml:space="preserve"> </v>
      </c>
      <c r="AG49" s="149"/>
      <c r="AH49" s="149"/>
      <c r="AI49" s="149"/>
      <c r="AJ49" s="149"/>
      <c r="AK49" s="149"/>
      <c r="AL49" s="149"/>
      <c r="AM49" s="149"/>
      <c r="AN49" s="249"/>
      <c r="AO49" s="250"/>
      <c r="AP49" s="226" t="str">
        <f>IF(AQ47=FALSE," ","台")</f>
        <v xml:space="preserve"> </v>
      </c>
      <c r="AT49" s="695"/>
      <c r="AU49" s="696"/>
      <c r="AV49" s="697"/>
      <c r="AW49" s="229"/>
      <c r="AX49" s="145" t="s">
        <v>615</v>
      </c>
      <c r="AY49" s="145"/>
      <c r="AZ49" s="145"/>
      <c r="BA49" s="145"/>
      <c r="BB49" s="145"/>
      <c r="BC49" s="145" t="s">
        <v>616</v>
      </c>
      <c r="BD49" s="145"/>
      <c r="BE49" s="145"/>
      <c r="BF49" s="145"/>
      <c r="BG49" s="145"/>
      <c r="BH49" s="145"/>
      <c r="BI49" s="145" t="s">
        <v>617</v>
      </c>
      <c r="BJ49" s="145"/>
      <c r="BK49" s="145"/>
      <c r="BL49" s="145"/>
      <c r="BM49" s="145"/>
      <c r="BN49" s="145"/>
      <c r="BO49" s="145"/>
      <c r="BP49" s="145" t="s">
        <v>618</v>
      </c>
      <c r="BQ49" s="145"/>
      <c r="BR49" s="145"/>
      <c r="BS49" s="145"/>
      <c r="BT49" s="145"/>
      <c r="BU49" s="145"/>
      <c r="BV49" s="145"/>
      <c r="BW49" s="145"/>
      <c r="BX49" s="145"/>
      <c r="BY49" s="222" t="s">
        <v>710</v>
      </c>
      <c r="BZ49" s="149"/>
      <c r="CA49" s="149"/>
      <c r="CB49" s="149"/>
      <c r="CC49" s="149"/>
      <c r="CD49" s="149"/>
      <c r="CE49" s="149"/>
      <c r="CF49" s="149"/>
      <c r="CG49" s="249"/>
      <c r="CH49" s="250">
        <v>0</v>
      </c>
      <c r="CI49" s="226" t="s">
        <v>706</v>
      </c>
    </row>
    <row r="50" spans="1:87" ht="12" customHeight="1">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s="131"/>
      <c r="CA50" s="131"/>
      <c r="CB50" s="131"/>
      <c r="CC50" s="131"/>
      <c r="CD50" s="131"/>
      <c r="CE50" s="131"/>
      <c r="CF50" s="131"/>
      <c r="CG50" s="131"/>
      <c r="CH50" s="131"/>
      <c r="CI50" s="131"/>
    </row>
    <row r="51" spans="1:87" ht="20.100000000000001" customHeight="1">
      <c r="A51" s="244"/>
      <c r="B51" s="234" t="s">
        <v>491</v>
      </c>
      <c r="C51" s="234"/>
      <c r="D51" s="234"/>
      <c r="E51" s="234"/>
      <c r="F51" s="234"/>
      <c r="G51" s="143"/>
      <c r="H51" s="234"/>
      <c r="I51" s="143"/>
      <c r="J51" s="235" t="str">
        <f>IF(AQ51=FALSE," ","実施日時")</f>
        <v xml:space="preserve"> </v>
      </c>
      <c r="K51" s="684"/>
      <c r="L51" s="684"/>
      <c r="M51" s="684"/>
      <c r="N51" s="684"/>
      <c r="O51" s="684"/>
      <c r="P51" s="684"/>
      <c r="Q51" s="245"/>
      <c r="R51" s="685" t="s">
        <v>263</v>
      </c>
      <c r="S51" s="685"/>
      <c r="T51" s="685"/>
      <c r="U51" s="246" t="s">
        <v>52</v>
      </c>
      <c r="V51" s="685" t="s">
        <v>263</v>
      </c>
      <c r="W51" s="685"/>
      <c r="X51" s="685"/>
      <c r="Y51" s="143"/>
      <c r="Z51" s="234"/>
      <c r="AA51" s="143"/>
      <c r="AB51" s="234" t="str">
        <f>IF(AQ51=FALSE," ","雨プロとして実施")</f>
        <v xml:space="preserve"> </v>
      </c>
      <c r="AC51" s="143"/>
      <c r="AD51" s="143"/>
      <c r="AE51" s="143"/>
      <c r="AF51" s="143"/>
      <c r="AG51" s="143"/>
      <c r="AH51" s="234"/>
      <c r="AI51" s="234"/>
      <c r="AJ51" s="234"/>
      <c r="AK51" s="234"/>
      <c r="AL51" s="234"/>
      <c r="AM51" s="235" t="str">
        <f>IF(AQ51=FALSE," ","グループ数")</f>
        <v xml:space="preserve"> </v>
      </c>
      <c r="AN51" s="726"/>
      <c r="AO51" s="726"/>
      <c r="AP51" s="247" t="str">
        <f>IF(AQ51=FALSE," ","G")</f>
        <v xml:space="preserve"> </v>
      </c>
      <c r="AQ51" s="261" t="b">
        <v>0</v>
      </c>
      <c r="AT51" s="244"/>
      <c r="AU51" s="234" t="s">
        <v>619</v>
      </c>
      <c r="AV51" s="234"/>
      <c r="AW51" s="234"/>
      <c r="AX51" s="234"/>
      <c r="AY51" s="234"/>
      <c r="AZ51" s="143"/>
      <c r="BA51" s="234"/>
      <c r="BB51" s="143"/>
      <c r="BC51" s="235" t="s">
        <v>532</v>
      </c>
      <c r="BD51" s="758">
        <v>46304</v>
      </c>
      <c r="BE51" s="758"/>
      <c r="BF51" s="758"/>
      <c r="BG51" s="758"/>
      <c r="BH51" s="758"/>
      <c r="BI51" s="758"/>
      <c r="BJ51" s="245"/>
      <c r="BK51" s="759">
        <v>0.375</v>
      </c>
      <c r="BL51" s="760"/>
      <c r="BM51" s="760"/>
      <c r="BN51" s="246" t="s">
        <v>516</v>
      </c>
      <c r="BO51" s="759">
        <v>0.4375</v>
      </c>
      <c r="BP51" s="760"/>
      <c r="BQ51" s="760"/>
      <c r="BR51" s="143"/>
      <c r="BS51" s="234"/>
      <c r="BT51" s="143"/>
      <c r="BU51" s="234" t="s">
        <v>584</v>
      </c>
      <c r="BV51" s="143"/>
      <c r="BW51" s="143"/>
      <c r="BX51" s="143"/>
      <c r="BY51" s="143"/>
      <c r="BZ51" s="143"/>
      <c r="CA51" s="234"/>
      <c r="CB51" s="234"/>
      <c r="CC51" s="234"/>
      <c r="CD51" s="234"/>
      <c r="CE51" s="234"/>
      <c r="CF51" s="235" t="s">
        <v>596</v>
      </c>
      <c r="CG51" s="761"/>
      <c r="CH51" s="761"/>
      <c r="CI51" s="247" t="s">
        <v>597</v>
      </c>
    </row>
    <row r="52" spans="1:87" ht="20.100000000000001" customHeight="1">
      <c r="A52" s="690" t="s">
        <v>487</v>
      </c>
      <c r="B52" s="691"/>
      <c r="C52" s="692"/>
      <c r="D52" s="227"/>
      <c r="E52" s="147" t="str">
        <f>IF(AQ51=FALSE," ","スコアオリエンテーリング（")</f>
        <v xml:space="preserve"> </v>
      </c>
      <c r="F52" s="147"/>
      <c r="G52" s="147"/>
      <c r="H52" s="147"/>
      <c r="I52" s="147"/>
      <c r="J52" s="147"/>
      <c r="K52" s="147"/>
      <c r="L52" s="147"/>
      <c r="M52" s="147"/>
      <c r="N52" s="147" t="str">
        <f>IF(AQ51=FALSE," ","ショート1ｈ・")</f>
        <v xml:space="preserve"> </v>
      </c>
      <c r="O52" s="147"/>
      <c r="P52" s="147"/>
      <c r="Q52" s="147"/>
      <c r="R52" s="147"/>
      <c r="S52" s="147"/>
      <c r="T52" s="147" t="str">
        <f>IF(AQ51=FALSE," ","ロング2ｈ）")</f>
        <v xml:space="preserve"> </v>
      </c>
      <c r="U52" s="260"/>
      <c r="V52" s="147"/>
      <c r="W52" s="147"/>
      <c r="X52" s="147"/>
      <c r="Y52" s="147"/>
      <c r="Z52" s="147" t="str">
        <f>IF(AQ51=FALSE," ","グリーンアドベンチャー")</f>
        <v xml:space="preserve"> </v>
      </c>
      <c r="AA52" s="147"/>
      <c r="AB52" s="147"/>
      <c r="AC52" s="147"/>
      <c r="AD52" s="147"/>
      <c r="AE52" s="147"/>
      <c r="AF52" s="147"/>
      <c r="AG52" s="147"/>
      <c r="AH52" s="147"/>
      <c r="AI52" s="147"/>
      <c r="AJ52" s="147" t="str">
        <f>IF(AQ51=FALSE," ","ネイチャーゲーム")</f>
        <v xml:space="preserve"> </v>
      </c>
      <c r="AK52" s="147"/>
      <c r="AL52" s="147"/>
      <c r="AM52" s="147"/>
      <c r="AN52" s="147"/>
      <c r="AO52" s="147"/>
      <c r="AP52" s="228"/>
      <c r="AT52" s="690" t="s">
        <v>600</v>
      </c>
      <c r="AU52" s="691"/>
      <c r="AV52" s="692"/>
      <c r="AW52" s="227"/>
      <c r="AX52" s="147" t="s">
        <v>610</v>
      </c>
      <c r="AY52" s="147"/>
      <c r="AZ52" s="147"/>
      <c r="BA52" s="147"/>
      <c r="BB52" s="147"/>
      <c r="BC52" s="147"/>
      <c r="BD52" s="147"/>
      <c r="BE52" s="147"/>
      <c r="BF52" s="147"/>
      <c r="BG52" s="147" t="s">
        <v>611</v>
      </c>
      <c r="BH52" s="147"/>
      <c r="BI52" s="147"/>
      <c r="BJ52" s="147"/>
      <c r="BK52" s="147"/>
      <c r="BL52" s="147"/>
      <c r="BM52" s="147" t="s">
        <v>612</v>
      </c>
      <c r="BN52" s="260"/>
      <c r="BO52" s="147"/>
      <c r="BP52" s="147"/>
      <c r="BQ52" s="147"/>
      <c r="BR52" s="147"/>
      <c r="BS52" s="147" t="s">
        <v>613</v>
      </c>
      <c r="BT52" s="147"/>
      <c r="BU52" s="147"/>
      <c r="BV52" s="147"/>
      <c r="BW52" s="147"/>
      <c r="BX52" s="147"/>
      <c r="BY52" s="147"/>
      <c r="BZ52" s="147"/>
      <c r="CA52" s="147"/>
      <c r="CB52" s="147"/>
      <c r="CC52" s="147" t="s">
        <v>614</v>
      </c>
      <c r="CD52" s="147"/>
      <c r="CE52" s="147"/>
      <c r="CF52" s="147"/>
      <c r="CG52" s="147"/>
      <c r="CH52" s="147"/>
      <c r="CI52" s="228"/>
    </row>
    <row r="53" spans="1:87" ht="20.100000000000001" customHeight="1">
      <c r="A53" s="695"/>
      <c r="B53" s="696"/>
      <c r="C53" s="697"/>
      <c r="D53" s="229"/>
      <c r="E53" s="145" t="str">
        <f>IF(AQ51=FALSE," ","冒険ゲーム（")</f>
        <v xml:space="preserve"> </v>
      </c>
      <c r="F53" s="145"/>
      <c r="G53" s="145"/>
      <c r="H53" s="145"/>
      <c r="I53" s="145"/>
      <c r="J53" s="145" t="str">
        <f>IF(AQ51=FALSE," ","草原コース1ｈ・")</f>
        <v xml:space="preserve"> </v>
      </c>
      <c r="K53" s="145"/>
      <c r="L53" s="145"/>
      <c r="M53" s="145"/>
      <c r="N53" s="145"/>
      <c r="O53" s="145"/>
      <c r="P53" s="145" t="str">
        <f>IF(AQ51=FALSE," ","森林コース2ｈ）")</f>
        <v xml:space="preserve"> </v>
      </c>
      <c r="Q53" s="145"/>
      <c r="R53" s="145"/>
      <c r="S53" s="145"/>
      <c r="T53" s="145"/>
      <c r="U53" s="145"/>
      <c r="V53" s="145"/>
      <c r="W53" s="145" t="str">
        <f>IF(AQ51=FALSE," ","館内探検ゲーム")</f>
        <v xml:space="preserve"> </v>
      </c>
      <c r="X53" s="145"/>
      <c r="Y53" s="145"/>
      <c r="Z53" s="145"/>
      <c r="AA53" s="145"/>
      <c r="AB53" s="145"/>
      <c r="AC53" s="145"/>
      <c r="AD53" s="145"/>
      <c r="AE53" s="145"/>
      <c r="AF53" s="222" t="str">
        <f>IF(AQ51=FALSE," ","トランシーバーの使用希望台数")</f>
        <v xml:space="preserve"> </v>
      </c>
      <c r="AG53" s="149"/>
      <c r="AH53" s="149"/>
      <c r="AI53" s="149"/>
      <c r="AJ53" s="149"/>
      <c r="AK53" s="149"/>
      <c r="AL53" s="149"/>
      <c r="AM53" s="149"/>
      <c r="AN53" s="249"/>
      <c r="AO53" s="250"/>
      <c r="AP53" s="226" t="str">
        <f>IF(AQ51=FALSE," ","台")</f>
        <v xml:space="preserve"> </v>
      </c>
      <c r="AT53" s="695"/>
      <c r="AU53" s="696"/>
      <c r="AV53" s="697"/>
      <c r="AW53" s="229"/>
      <c r="AX53" s="145" t="s">
        <v>615</v>
      </c>
      <c r="AY53" s="145"/>
      <c r="AZ53" s="145"/>
      <c r="BA53" s="145"/>
      <c r="BB53" s="145"/>
      <c r="BC53" s="145" t="s">
        <v>616</v>
      </c>
      <c r="BD53" s="145"/>
      <c r="BE53" s="145"/>
      <c r="BF53" s="145"/>
      <c r="BG53" s="145"/>
      <c r="BH53" s="145"/>
      <c r="BI53" s="145" t="s">
        <v>617</v>
      </c>
      <c r="BJ53" s="145"/>
      <c r="BK53" s="145"/>
      <c r="BL53" s="145"/>
      <c r="BM53" s="145"/>
      <c r="BN53" s="145"/>
      <c r="BO53" s="145"/>
      <c r="BP53" s="145" t="s">
        <v>618</v>
      </c>
      <c r="BQ53" s="145"/>
      <c r="BR53" s="145"/>
      <c r="BS53" s="145"/>
      <c r="BT53" s="145"/>
      <c r="BU53" s="145"/>
      <c r="BV53" s="145"/>
      <c r="BW53" s="145"/>
      <c r="BX53" s="145"/>
      <c r="BY53" s="222" t="s">
        <v>710</v>
      </c>
      <c r="BZ53" s="149"/>
      <c r="CA53" s="149"/>
      <c r="CB53" s="149"/>
      <c r="CC53" s="149"/>
      <c r="CD53" s="149"/>
      <c r="CE53" s="149"/>
      <c r="CF53" s="149"/>
      <c r="CG53" s="249"/>
      <c r="CH53" s="250">
        <v>5</v>
      </c>
      <c r="CI53" s="226" t="s">
        <v>706</v>
      </c>
    </row>
    <row r="54" spans="1:87" ht="12" customHeight="1">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c r="BZ54" s="131"/>
      <c r="CA54" s="131"/>
      <c r="CB54" s="131"/>
      <c r="CC54" s="131"/>
      <c r="CD54" s="131"/>
      <c r="CE54" s="131"/>
      <c r="CF54" s="131"/>
      <c r="CG54" s="131"/>
      <c r="CH54" s="131"/>
      <c r="CI54" s="131"/>
    </row>
    <row r="55" spans="1:87" ht="20.100000000000001" customHeight="1">
      <c r="A55" s="244"/>
      <c r="B55" s="234" t="s">
        <v>497</v>
      </c>
      <c r="C55" s="234"/>
      <c r="D55" s="234"/>
      <c r="E55" s="234"/>
      <c r="F55" s="234"/>
      <c r="G55" s="234"/>
      <c r="H55" s="234"/>
      <c r="I55" s="234"/>
      <c r="J55" s="234"/>
      <c r="K55" s="234"/>
      <c r="L55" s="234" t="s">
        <v>498</v>
      </c>
      <c r="M55" s="234"/>
      <c r="N55" s="234"/>
      <c r="O55" s="234"/>
      <c r="P55" s="234"/>
      <c r="Q55" s="234"/>
      <c r="R55" s="234"/>
      <c r="S55" s="234"/>
      <c r="T55" s="234"/>
      <c r="U55" s="143"/>
      <c r="V55" s="235" t="str">
        <f>IF(AND(AQ55=FALSE,AR55=FALSE)," ","実施日時")</f>
        <v xml:space="preserve"> </v>
      </c>
      <c r="W55" s="684"/>
      <c r="X55" s="684"/>
      <c r="Y55" s="684"/>
      <c r="Z55" s="684"/>
      <c r="AA55" s="684"/>
      <c r="AB55" s="684"/>
      <c r="AC55" s="245"/>
      <c r="AD55" s="686" t="s">
        <v>263</v>
      </c>
      <c r="AE55" s="686"/>
      <c r="AF55" s="686"/>
      <c r="AG55" s="143" t="s">
        <v>52</v>
      </c>
      <c r="AH55" s="686" t="s">
        <v>263</v>
      </c>
      <c r="AI55" s="686"/>
      <c r="AJ55" s="686"/>
      <c r="AK55" s="234" t="str">
        <f>IF(AND(AQ55=FALSE,AR55=FALSE)," ","注文数計")</f>
        <v xml:space="preserve"> </v>
      </c>
      <c r="AL55" s="234"/>
      <c r="AM55" s="234"/>
      <c r="AN55" s="725" t="str">
        <f>IF(K56+K57+X56+X57=0," ",K56+K57+X56+X57)</f>
        <v xml:space="preserve"> </v>
      </c>
      <c r="AO55" s="725"/>
      <c r="AP55" s="247" t="str">
        <f>IF(AND(AQ55=FALSE,AR55=FALSE)," ","匹")</f>
        <v xml:space="preserve"> </v>
      </c>
      <c r="AQ55" s="261" t="b">
        <v>0</v>
      </c>
      <c r="AR55" s="261" t="b">
        <v>0</v>
      </c>
      <c r="AT55" s="244"/>
      <c r="AU55" s="234" t="s">
        <v>620</v>
      </c>
      <c r="AV55" s="234"/>
      <c r="AW55" s="234"/>
      <c r="AX55" s="234"/>
      <c r="AY55" s="234"/>
      <c r="AZ55" s="234"/>
      <c r="BA55" s="234"/>
      <c r="BB55" s="234"/>
      <c r="BC55" s="234"/>
      <c r="BD55" s="234"/>
      <c r="BE55" s="234" t="s">
        <v>621</v>
      </c>
      <c r="BF55" s="234"/>
      <c r="BG55" s="234"/>
      <c r="BH55" s="234"/>
      <c r="BI55" s="234"/>
      <c r="BJ55" s="234"/>
      <c r="BK55" s="234"/>
      <c r="BL55" s="234"/>
      <c r="BM55" s="234"/>
      <c r="BN55" s="143"/>
      <c r="BO55" s="235" t="s">
        <v>532</v>
      </c>
      <c r="BP55" s="756"/>
      <c r="BQ55" s="756"/>
      <c r="BR55" s="756"/>
      <c r="BS55" s="756"/>
      <c r="BT55" s="756"/>
      <c r="BU55" s="756"/>
      <c r="BV55" s="245"/>
      <c r="BW55" s="759">
        <v>0.38541666666666669</v>
      </c>
      <c r="BX55" s="760"/>
      <c r="BY55" s="760"/>
      <c r="BZ55" s="143" t="s">
        <v>516</v>
      </c>
      <c r="CA55" s="760" t="s">
        <v>630</v>
      </c>
      <c r="CB55" s="760"/>
      <c r="CC55" s="760"/>
      <c r="CD55" s="234" t="s">
        <v>622</v>
      </c>
      <c r="CE55" s="234"/>
      <c r="CF55" s="234"/>
      <c r="CG55" s="725">
        <f>BD56+BD57+BQ56+BQ57</f>
        <v>57</v>
      </c>
      <c r="CH55" s="725"/>
      <c r="CI55" s="247" t="s">
        <v>623</v>
      </c>
    </row>
    <row r="56" spans="1:87" ht="20.100000000000001" customHeight="1">
      <c r="A56" s="703" t="s">
        <v>492</v>
      </c>
      <c r="B56" s="703"/>
      <c r="C56" s="703"/>
      <c r="D56" s="705" t="s">
        <v>507</v>
      </c>
      <c r="E56" s="683"/>
      <c r="F56" s="683"/>
      <c r="G56" s="238" t="s">
        <v>52</v>
      </c>
      <c r="H56" s="149"/>
      <c r="I56" s="149"/>
      <c r="J56" s="237" t="str">
        <f>IF(AND(AQ55=FALSE,AR55=FALSE)," ","注文数")</f>
        <v xml:space="preserve"> </v>
      </c>
      <c r="K56" s="722"/>
      <c r="L56" s="722"/>
      <c r="M56" s="226" t="str">
        <f>IF(AND($AQ$55=FALSE,$AR$55=FALSE)," ","匹")</f>
        <v xml:space="preserve"> </v>
      </c>
      <c r="N56" s="703" t="s">
        <v>494</v>
      </c>
      <c r="O56" s="703"/>
      <c r="P56" s="703"/>
      <c r="Q56" s="705" t="s">
        <v>507</v>
      </c>
      <c r="R56" s="683"/>
      <c r="S56" s="683"/>
      <c r="T56" s="238" t="s">
        <v>52</v>
      </c>
      <c r="U56" s="149"/>
      <c r="V56" s="149"/>
      <c r="W56" s="237" t="str">
        <f>IF(AND($AQ$55=FALSE,$AR$55=FALSE)," ","注文数")</f>
        <v xml:space="preserve"> </v>
      </c>
      <c r="X56" s="722"/>
      <c r="Y56" s="722"/>
      <c r="Z56" s="226" t="str">
        <f>IF(AND($AQ$55=FALSE,$AR$55=FALSE)," ","匹")</f>
        <v xml:space="preserve"> </v>
      </c>
      <c r="AA56" s="713" t="s">
        <v>496</v>
      </c>
      <c r="AB56" s="714"/>
      <c r="AC56" s="714"/>
      <c r="AD56" s="714"/>
      <c r="AE56" s="714"/>
      <c r="AF56" s="714"/>
      <c r="AG56" s="714"/>
      <c r="AH56" s="714"/>
      <c r="AI56" s="714"/>
      <c r="AJ56" s="714"/>
      <c r="AK56" s="714"/>
      <c r="AL56" s="714"/>
      <c r="AM56" s="714"/>
      <c r="AN56" s="714"/>
      <c r="AO56" s="714"/>
      <c r="AP56" s="715"/>
      <c r="AT56" s="703" t="s">
        <v>624</v>
      </c>
      <c r="AU56" s="703"/>
      <c r="AV56" s="703"/>
      <c r="AW56" s="723">
        <v>0.38541666666666669</v>
      </c>
      <c r="AX56" s="724"/>
      <c r="AY56" s="724"/>
      <c r="AZ56" s="238" t="s">
        <v>516</v>
      </c>
      <c r="BA56" s="149"/>
      <c r="BB56" s="149"/>
      <c r="BC56" s="237" t="s">
        <v>625</v>
      </c>
      <c r="BD56" s="764">
        <v>30</v>
      </c>
      <c r="BE56" s="764"/>
      <c r="BF56" s="226" t="s">
        <v>623</v>
      </c>
      <c r="BG56" s="703" t="s">
        <v>626</v>
      </c>
      <c r="BH56" s="703"/>
      <c r="BI56" s="703"/>
      <c r="BJ56" s="723">
        <v>0.4375</v>
      </c>
      <c r="BK56" s="724"/>
      <c r="BL56" s="724"/>
      <c r="BM56" s="238" t="s">
        <v>516</v>
      </c>
      <c r="BN56" s="149"/>
      <c r="BO56" s="149"/>
      <c r="BP56" s="237" t="s">
        <v>625</v>
      </c>
      <c r="BQ56" s="764">
        <v>27</v>
      </c>
      <c r="BR56" s="764"/>
      <c r="BS56" s="226" t="s">
        <v>623</v>
      </c>
      <c r="BT56" s="713" t="s">
        <v>627</v>
      </c>
      <c r="BU56" s="714"/>
      <c r="BV56" s="714"/>
      <c r="BW56" s="714"/>
      <c r="BX56" s="714"/>
      <c r="BY56" s="714"/>
      <c r="BZ56" s="714"/>
      <c r="CA56" s="714"/>
      <c r="CB56" s="714"/>
      <c r="CC56" s="714"/>
      <c r="CD56" s="714"/>
      <c r="CE56" s="714"/>
      <c r="CF56" s="714"/>
      <c r="CG56" s="714"/>
      <c r="CH56" s="714"/>
      <c r="CI56" s="715"/>
    </row>
    <row r="57" spans="1:87" ht="20.100000000000001" customHeight="1">
      <c r="A57" s="703" t="s">
        <v>493</v>
      </c>
      <c r="B57" s="703"/>
      <c r="C57" s="703"/>
      <c r="D57" s="705" t="s">
        <v>507</v>
      </c>
      <c r="E57" s="683"/>
      <c r="F57" s="683"/>
      <c r="G57" s="238" t="s">
        <v>52</v>
      </c>
      <c r="H57" s="149"/>
      <c r="I57" s="149"/>
      <c r="J57" s="237" t="str">
        <f>IF(AND(AQ55=FALSE,AR55=FALSE)," ","注文数")</f>
        <v xml:space="preserve"> </v>
      </c>
      <c r="K57" s="722"/>
      <c r="L57" s="722"/>
      <c r="M57" s="226" t="str">
        <f>IF(AND($AQ$55=FALSE,$AR$55=FALSE)," ","匹")</f>
        <v xml:space="preserve"> </v>
      </c>
      <c r="N57" s="703" t="s">
        <v>495</v>
      </c>
      <c r="O57" s="703"/>
      <c r="P57" s="703"/>
      <c r="Q57" s="705" t="s">
        <v>507</v>
      </c>
      <c r="R57" s="683"/>
      <c r="S57" s="683"/>
      <c r="T57" s="238" t="s">
        <v>52</v>
      </c>
      <c r="U57" s="149"/>
      <c r="V57" s="149"/>
      <c r="W57" s="237" t="str">
        <f>IF(AND(AQ55=FALSE,AR55=FALSE)," ","注文数")</f>
        <v xml:space="preserve"> </v>
      </c>
      <c r="X57" s="722"/>
      <c r="Y57" s="722"/>
      <c r="Z57" s="226" t="str">
        <f>IF(AND($AQ$55=FALSE,$AR$55=FALSE)," ","匹")</f>
        <v xml:space="preserve"> </v>
      </c>
      <c r="AA57" s="716"/>
      <c r="AB57" s="717"/>
      <c r="AC57" s="717"/>
      <c r="AD57" s="717"/>
      <c r="AE57" s="717"/>
      <c r="AF57" s="717"/>
      <c r="AG57" s="717"/>
      <c r="AH57" s="717"/>
      <c r="AI57" s="717"/>
      <c r="AJ57" s="717"/>
      <c r="AK57" s="717"/>
      <c r="AL57" s="717"/>
      <c r="AM57" s="717"/>
      <c r="AN57" s="717"/>
      <c r="AO57" s="717"/>
      <c r="AP57" s="718"/>
      <c r="AT57" s="703" t="s">
        <v>628</v>
      </c>
      <c r="AU57" s="703"/>
      <c r="AV57" s="703"/>
      <c r="AW57" s="763"/>
      <c r="AX57" s="764"/>
      <c r="AY57" s="764"/>
      <c r="AZ57" s="238" t="s">
        <v>516</v>
      </c>
      <c r="BA57" s="149"/>
      <c r="BB57" s="149"/>
      <c r="BC57" s="237" t="s">
        <v>625</v>
      </c>
      <c r="BD57" s="764"/>
      <c r="BE57" s="764"/>
      <c r="BF57" s="226" t="s">
        <v>623</v>
      </c>
      <c r="BG57" s="703" t="s">
        <v>629</v>
      </c>
      <c r="BH57" s="703"/>
      <c r="BI57" s="703"/>
      <c r="BJ57" s="765"/>
      <c r="BK57" s="766"/>
      <c r="BL57" s="766"/>
      <c r="BM57" s="238" t="s">
        <v>516</v>
      </c>
      <c r="BN57" s="149"/>
      <c r="BO57" s="149"/>
      <c r="BP57" s="237" t="s">
        <v>625</v>
      </c>
      <c r="BQ57" s="764"/>
      <c r="BR57" s="764"/>
      <c r="BS57" s="226" t="s">
        <v>623</v>
      </c>
      <c r="BT57" s="716"/>
      <c r="BU57" s="717"/>
      <c r="BV57" s="717"/>
      <c r="BW57" s="717"/>
      <c r="BX57" s="717"/>
      <c r="BY57" s="717"/>
      <c r="BZ57" s="717"/>
      <c r="CA57" s="717"/>
      <c r="CB57" s="717"/>
      <c r="CC57" s="717"/>
      <c r="CD57" s="717"/>
      <c r="CE57" s="717"/>
      <c r="CF57" s="717"/>
      <c r="CG57" s="717"/>
      <c r="CH57" s="717"/>
      <c r="CI57" s="718"/>
    </row>
    <row r="64" spans="1:87">
      <c r="E64" s="681"/>
      <c r="F64" s="681"/>
      <c r="G64" s="144"/>
      <c r="H64" s="144"/>
    </row>
    <row r="65" spans="5:8">
      <c r="E65" s="681"/>
      <c r="F65" s="681"/>
      <c r="G65" s="144"/>
      <c r="H65" s="144"/>
    </row>
    <row r="66" spans="5:8">
      <c r="E66" s="681"/>
      <c r="F66" s="681"/>
      <c r="G66" s="144"/>
      <c r="H66" s="144"/>
    </row>
  </sheetData>
  <sheetProtection sheet="1" selectLockedCells="1"/>
  <dataConsolidate/>
  <mergeCells count="273">
    <mergeCell ref="AT40:AV41"/>
    <mergeCell ref="AT37:AV37"/>
    <mergeCell ref="AT34:AV34"/>
    <mergeCell ref="AW34:AY34"/>
    <mergeCell ref="BB34:BC34"/>
    <mergeCell ref="BD34:BG34"/>
    <mergeCell ref="BT56:CI57"/>
    <mergeCell ref="AT57:AV57"/>
    <mergeCell ref="AW57:AY57"/>
    <mergeCell ref="BD57:BE57"/>
    <mergeCell ref="BG57:BI57"/>
    <mergeCell ref="BJ57:BL57"/>
    <mergeCell ref="BQ57:BR57"/>
    <mergeCell ref="BP55:BU55"/>
    <mergeCell ref="BW55:BY55"/>
    <mergeCell ref="CA55:CC55"/>
    <mergeCell ref="CG55:CH55"/>
    <mergeCell ref="AT56:AV56"/>
    <mergeCell ref="AW56:AY56"/>
    <mergeCell ref="BD56:BE56"/>
    <mergeCell ref="BG56:BI56"/>
    <mergeCell ref="BJ56:BL56"/>
    <mergeCell ref="BQ56:BR56"/>
    <mergeCell ref="BD51:BI51"/>
    <mergeCell ref="BK51:BM51"/>
    <mergeCell ref="BO51:BQ51"/>
    <mergeCell ref="CG51:CH51"/>
    <mergeCell ref="AT52:AV53"/>
    <mergeCell ref="BX45:BY45"/>
    <mergeCell ref="BD47:BI47"/>
    <mergeCell ref="BK47:BM47"/>
    <mergeCell ref="BO47:BQ47"/>
    <mergeCell ref="CG47:CH47"/>
    <mergeCell ref="AT48:AV49"/>
    <mergeCell ref="BC43:BH43"/>
    <mergeCell ref="BJ43:BL43"/>
    <mergeCell ref="BN43:BP43"/>
    <mergeCell ref="CG43:CH43"/>
    <mergeCell ref="AT44:AV45"/>
    <mergeCell ref="BD44:BE44"/>
    <mergeCell ref="BN44:BO44"/>
    <mergeCell ref="CA44:CB44"/>
    <mergeCell ref="BC45:BD45"/>
    <mergeCell ref="BO45:BP45"/>
    <mergeCell ref="CG39:CH39"/>
    <mergeCell ref="BD40:BE40"/>
    <mergeCell ref="BN40:BO40"/>
    <mergeCell ref="CA40:CB40"/>
    <mergeCell ref="BX36:BZ36"/>
    <mergeCell ref="CG36:CH36"/>
    <mergeCell ref="BX41:BY41"/>
    <mergeCell ref="BL37:BN37"/>
    <mergeCell ref="BO37:BQ37"/>
    <mergeCell ref="BM36:BR36"/>
    <mergeCell ref="BT36:BV36"/>
    <mergeCell ref="BU37:BX37"/>
    <mergeCell ref="BO41:BP41"/>
    <mergeCell ref="BC39:BH39"/>
    <mergeCell ref="BJ39:BL39"/>
    <mergeCell ref="BN39:BP39"/>
    <mergeCell ref="BV30:BW30"/>
    <mergeCell ref="BX30:BZ30"/>
    <mergeCell ref="AT31:AV31"/>
    <mergeCell ref="AT32:AV32"/>
    <mergeCell ref="AT33:AV33"/>
    <mergeCell ref="BH33:BI33"/>
    <mergeCell ref="BF29:BK29"/>
    <mergeCell ref="BM29:BO29"/>
    <mergeCell ref="BQ29:BS29"/>
    <mergeCell ref="AT30:AV30"/>
    <mergeCell ref="BN30:BP30"/>
    <mergeCell ref="BQ30:BS30"/>
    <mergeCell ref="BV24:BW24"/>
    <mergeCell ref="BX24:BZ24"/>
    <mergeCell ref="AT25:AV25"/>
    <mergeCell ref="AT26:AV26"/>
    <mergeCell ref="AT27:AV27"/>
    <mergeCell ref="AW27:AY27"/>
    <mergeCell ref="BB27:BC27"/>
    <mergeCell ref="BD27:BG27"/>
    <mergeCell ref="BF23:BK23"/>
    <mergeCell ref="BM23:BO23"/>
    <mergeCell ref="BQ23:BS23"/>
    <mergeCell ref="AT24:AV24"/>
    <mergeCell ref="BN24:BP24"/>
    <mergeCell ref="BQ24:BS24"/>
    <mergeCell ref="AT20:AV20"/>
    <mergeCell ref="AZ20:BA20"/>
    <mergeCell ref="BH20:BJ20"/>
    <mergeCell ref="BP20:BQ20"/>
    <mergeCell ref="BX20:BZ20"/>
    <mergeCell ref="AT21:AV21"/>
    <mergeCell ref="AW21:CI21"/>
    <mergeCell ref="AT15:AV15"/>
    <mergeCell ref="BF15:BH15"/>
    <mergeCell ref="BQ15:BV15"/>
    <mergeCell ref="AT16:AV18"/>
    <mergeCell ref="BK18:CB18"/>
    <mergeCell ref="AT19:AV19"/>
    <mergeCell ref="AW19:BA19"/>
    <mergeCell ref="BB19:BD19"/>
    <mergeCell ref="BE19:BI19"/>
    <mergeCell ref="BJ19:BL19"/>
    <mergeCell ref="BT7:BW7"/>
    <mergeCell ref="BX7:CI7"/>
    <mergeCell ref="BH6:BI6"/>
    <mergeCell ref="BJ6:BS6"/>
    <mergeCell ref="AT11:AX11"/>
    <mergeCell ref="BP11:BR11"/>
    <mergeCell ref="BU11:CC11"/>
    <mergeCell ref="BB14:BG14"/>
    <mergeCell ref="BI14:BK14"/>
    <mergeCell ref="BM14:BO14"/>
    <mergeCell ref="CC8:CI8"/>
    <mergeCell ref="AT10:AV10"/>
    <mergeCell ref="BB10:BD10"/>
    <mergeCell ref="BH10:BJ10"/>
    <mergeCell ref="AT8:AV8"/>
    <mergeCell ref="AW8:BC8"/>
    <mergeCell ref="BD8:BE8"/>
    <mergeCell ref="BF8:BL8"/>
    <mergeCell ref="BM8:BQ8"/>
    <mergeCell ref="BR8:BS8"/>
    <mergeCell ref="BT8:BZ8"/>
    <mergeCell ref="CA8:CB8"/>
    <mergeCell ref="BW2:CI2"/>
    <mergeCell ref="AT3:CI4"/>
    <mergeCell ref="BJ5:CI5"/>
    <mergeCell ref="AT6:AU7"/>
    <mergeCell ref="AV6:BG6"/>
    <mergeCell ref="Q57:S57"/>
    <mergeCell ref="X57:Y57"/>
    <mergeCell ref="AN51:AO51"/>
    <mergeCell ref="K57:L57"/>
    <mergeCell ref="K51:P51"/>
    <mergeCell ref="N57:P57"/>
    <mergeCell ref="AN39:AO39"/>
    <mergeCell ref="AH40:AI40"/>
    <mergeCell ref="J45:K45"/>
    <mergeCell ref="V45:W45"/>
    <mergeCell ref="AE45:AF45"/>
    <mergeCell ref="Q43:S43"/>
    <mergeCell ref="R51:T51"/>
    <mergeCell ref="AN43:AO43"/>
    <mergeCell ref="AN36:AO36"/>
    <mergeCell ref="BT6:BW6"/>
    <mergeCell ref="BX6:CI6"/>
    <mergeCell ref="BE7:BF7"/>
    <mergeCell ref="BH7:BI7"/>
    <mergeCell ref="AN47:AO47"/>
    <mergeCell ref="A56:C56"/>
    <mergeCell ref="A57:C57"/>
    <mergeCell ref="W55:AB55"/>
    <mergeCell ref="AD55:AF55"/>
    <mergeCell ref="AA56:AP57"/>
    <mergeCell ref="A10:C10"/>
    <mergeCell ref="O10:Q10"/>
    <mergeCell ref="I10:K10"/>
    <mergeCell ref="A11:E11"/>
    <mergeCell ref="W11:Y11"/>
    <mergeCell ref="N56:P56"/>
    <mergeCell ref="Q56:S56"/>
    <mergeCell ref="X56:Y56"/>
    <mergeCell ref="V37:X37"/>
    <mergeCell ref="U43:W43"/>
    <mergeCell ref="AN55:AO55"/>
    <mergeCell ref="A44:C45"/>
    <mergeCell ref="K44:L44"/>
    <mergeCell ref="U44:V44"/>
    <mergeCell ref="AH44:AI44"/>
    <mergeCell ref="K56:L56"/>
    <mergeCell ref="V51:X51"/>
    <mergeCell ref="AH55:AJ55"/>
    <mergeCell ref="AB11:AJ11"/>
    <mergeCell ref="K34:N34"/>
    <mergeCell ref="K27:N27"/>
    <mergeCell ref="I19:K19"/>
    <mergeCell ref="J43:O43"/>
    <mergeCell ref="A26:C26"/>
    <mergeCell ref="A27:C27"/>
    <mergeCell ref="D27:F27"/>
    <mergeCell ref="A37:C37"/>
    <mergeCell ref="S37:U37"/>
    <mergeCell ref="A33:C33"/>
    <mergeCell ref="O33:P33"/>
    <mergeCell ref="T36:Y36"/>
    <mergeCell ref="AA36:AC36"/>
    <mergeCell ref="I27:J27"/>
    <mergeCell ref="A16:C18"/>
    <mergeCell ref="A15:C15"/>
    <mergeCell ref="M15:O15"/>
    <mergeCell ref="A25:C25"/>
    <mergeCell ref="A24:C24"/>
    <mergeCell ref="A19:C19"/>
    <mergeCell ref="D19:H19"/>
    <mergeCell ref="AB37:AE37"/>
    <mergeCell ref="D34:F34"/>
    <mergeCell ref="P14:R14"/>
    <mergeCell ref="T14:V14"/>
    <mergeCell ref="I14:N14"/>
    <mergeCell ref="W20:X20"/>
    <mergeCell ref="Q19:S19"/>
    <mergeCell ref="L19:P19"/>
    <mergeCell ref="O20:Q20"/>
    <mergeCell ref="R18:AI18"/>
    <mergeCell ref="A31:C31"/>
    <mergeCell ref="A20:C20"/>
    <mergeCell ref="A21:C21"/>
    <mergeCell ref="X24:Z24"/>
    <mergeCell ref="AD24:AG24"/>
    <mergeCell ref="AD30:AG30"/>
    <mergeCell ref="M29:R29"/>
    <mergeCell ref="G20:H20"/>
    <mergeCell ref="D21:AP21"/>
    <mergeCell ref="U24:W24"/>
    <mergeCell ref="A32:C32"/>
    <mergeCell ref="V47:X47"/>
    <mergeCell ref="A30:C30"/>
    <mergeCell ref="T29:V29"/>
    <mergeCell ref="X29:Z29"/>
    <mergeCell ref="U30:W30"/>
    <mergeCell ref="X30:Z30"/>
    <mergeCell ref="A40:C41"/>
    <mergeCell ref="E64:F64"/>
    <mergeCell ref="A34:C34"/>
    <mergeCell ref="I34:J34"/>
    <mergeCell ref="A48:C49"/>
    <mergeCell ref="A52:C53"/>
    <mergeCell ref="D56:F56"/>
    <mergeCell ref="D57:F57"/>
    <mergeCell ref="V41:W41"/>
    <mergeCell ref="U39:W39"/>
    <mergeCell ref="J41:K41"/>
    <mergeCell ref="U40:V40"/>
    <mergeCell ref="K40:L40"/>
    <mergeCell ref="J39:O39"/>
    <mergeCell ref="Q39:S39"/>
    <mergeCell ref="E65:F65"/>
    <mergeCell ref="E66:F66"/>
    <mergeCell ref="X15:AC15"/>
    <mergeCell ref="AE20:AG20"/>
    <mergeCell ref="M23:R23"/>
    <mergeCell ref="T23:V23"/>
    <mergeCell ref="K47:P47"/>
    <mergeCell ref="R47:T47"/>
    <mergeCell ref="X23:Z23"/>
    <mergeCell ref="AE41:AF41"/>
    <mergeCell ref="AE36:AG36"/>
    <mergeCell ref="A8:C8"/>
    <mergeCell ref="D8:J8"/>
    <mergeCell ref="K8:L8"/>
    <mergeCell ref="M8:S8"/>
    <mergeCell ref="T8:X8"/>
    <mergeCell ref="Y8:Z8"/>
    <mergeCell ref="AE6:AP6"/>
    <mergeCell ref="L7:M7"/>
    <mergeCell ref="O7:P7"/>
    <mergeCell ref="Q7:Z7"/>
    <mergeCell ref="AA7:AD7"/>
    <mergeCell ref="AA8:AG8"/>
    <mergeCell ref="AH8:AI8"/>
    <mergeCell ref="AJ8:AP8"/>
    <mergeCell ref="BK1:BR2"/>
    <mergeCell ref="AD2:AP2"/>
    <mergeCell ref="A3:AP4"/>
    <mergeCell ref="Q5:AP5"/>
    <mergeCell ref="AE7:AP7"/>
    <mergeCell ref="A6:B7"/>
    <mergeCell ref="C6:N6"/>
    <mergeCell ref="O6:P6"/>
    <mergeCell ref="Q6:Z6"/>
    <mergeCell ref="AA6:AD6"/>
    <mergeCell ref="BJ7:BS7"/>
  </mergeCells>
  <phoneticPr fontId="1"/>
  <conditionalFormatting sqref="AA8:AG8 AJ8:AP8">
    <cfRule type="containsBlanks" dxfId="33" priority="19">
      <formula>LEN(TRIM(AA8))=0</formula>
    </cfRule>
  </conditionalFormatting>
  <conditionalFormatting sqref="AE7:AP7">
    <cfRule type="containsBlanks" dxfId="32" priority="21">
      <formula>LEN(TRIM(AE7))=0</formula>
    </cfRule>
  </conditionalFormatting>
  <conditionalFormatting sqref="BT8:BZ8 CC8:CI8">
    <cfRule type="containsBlanks" dxfId="31" priority="11">
      <formula>LEN(TRIM(BT8))=0</formula>
    </cfRule>
  </conditionalFormatting>
  <conditionalFormatting sqref="BX7:CI7">
    <cfRule type="containsBlanks" dxfId="30" priority="10">
      <formula>LEN(TRIM(BX7))=0</formula>
    </cfRule>
  </conditionalFormatting>
  <dataValidations count="13">
    <dataValidation type="list" allowBlank="1" showInputMessage="1" showErrorMessage="1" sqref="M15:O15" xr:uid="{8FC85AB2-CDC3-45F8-8BD9-5A96BE312544}">
      <formula1>":,8:00,8:10,8:20,8:30,8:40,8:50,9:00,9:10,9:20,9:30"</formula1>
    </dataValidation>
    <dataValidation type="list" allowBlank="1" showInputMessage="1" showErrorMessage="1" sqref="AJ8:AP8 AA8:AG8 CC8:CI8 BT8:BZ8" xr:uid="{CED20338-3F18-41F8-AFCE-D0E88D0D5F1F}">
      <formula1>"宿舎,テント,山小屋,なし"</formula1>
    </dataValidation>
    <dataValidation type="list" showInputMessage="1" showErrorMessage="1" sqref="AE20:AG20" xr:uid="{6E1FEBED-B521-40F2-8BC2-5E40EBD7BC90}">
      <formula1>":,9:00,9:15,9:30,9:45,10:00,10:15,10:30,10:45,11:00,11:15,11:30,11:45,12:00,12:15,12:30,12:45,13:00,13:15,13:30,13:45,14:00,14:15,14:30,14:45,15:00"</formula1>
    </dataValidation>
    <dataValidation type="list" allowBlank="1" showInputMessage="1" showErrorMessage="1" sqref="O20:Q20" xr:uid="{5B478BC6-5190-48E5-AD08-BB6E820993AA}">
      <formula1>":,8:30,8:45,9:00,9:15,9:30,9:45,10:00,10:15,10:30"</formula1>
    </dataValidation>
    <dataValidation type="list" allowBlank="1" showInputMessage="1" showErrorMessage="1" sqref="D27:F27" xr:uid="{F7A62FDF-8A4E-4AB8-BE6B-391D504560AE}">
      <formula1>"5:00,5:15,5:30,5:45,6:00,6:15,6:30,6:45,7:00,:"</formula1>
    </dataValidation>
    <dataValidation type="time" allowBlank="1" showInputMessage="1" showErrorMessage="1" sqref="X30:Z30" xr:uid="{EA265EBB-B3FA-4765-BD90-493B09836A5A}">
      <formula1>0.5625</formula1>
      <formula2>0.6875</formula2>
    </dataValidation>
    <dataValidation type="list" allowBlank="1" showInputMessage="1" showErrorMessage="1" sqref="X24:Z24" xr:uid="{0DC0D229-67CC-4361-8050-D99AFFD51355}">
      <formula1>"13:30,13:45,14:00,14:15,14:30,14:45,15:00,15:15,15:30,15:45,16:00,16:15,16:30,16:45,17:00,:"</formula1>
    </dataValidation>
    <dataValidation type="list" allowBlank="1" showInputMessage="1" showErrorMessage="1" sqref="V37:X37 BO37:BQ37" xr:uid="{21F1B9E9-3503-4BB9-B559-01875F4B65DF}">
      <formula1>":,13:00,13:15,13:30,13:45,14:00,14:15,14:30,14:45,15:00,15:15,15:30,15:45,16:00,16:15,16:30,16:45,17:00,17:15"</formula1>
    </dataValidation>
    <dataValidation type="list" allowBlank="1" showInputMessage="1" showErrorMessage="1" sqref="Q56:S56 D56:F56" xr:uid="{26924A09-E0B6-473D-959D-787980F5E74C}">
      <formula1>"9:15,9:30,9:45,10:00,10:15,10:30,:"</formula1>
    </dataValidation>
    <dataValidation type="list" allowBlank="1" showInputMessage="1" showErrorMessage="1" sqref="Q57:S57 D57:F57" xr:uid="{82BA5951-AC24-4A67-89B8-8C49E197268C}">
      <formula1>"13:15,13:30,13:45,14:00,:"</formula1>
    </dataValidation>
    <dataValidation type="time" showInputMessage="1" showErrorMessage="1" sqref="BX20:BZ20" xr:uid="{178167B0-E147-4E1F-A77F-1F9442F7CEB3}">
      <formula1>0.375</formula1>
      <formula2>0.625</formula2>
    </dataValidation>
    <dataValidation type="list" allowBlank="1" showInputMessage="1" showErrorMessage="1" sqref="BF15:BH15" xr:uid="{79429AC1-6ECE-45FC-8A89-B01F2D17AEF0}">
      <formula1>"8:00,8:10,8:20,8:30,8:40,8:50,9:00,9:10,9:20,9:30"</formula1>
    </dataValidation>
    <dataValidation type="list" allowBlank="1" showInputMessage="1" showErrorMessage="1" sqref="M29:R29 I14:N14 M23:R23 T36:Y36 J39:O39 J43:O43 K47:P47 K51:P51 W55:AB55" xr:uid="{F0635240-5231-492A-B9BD-8E0096A2B321}">
      <formula1>$AQ$2:$AQ$4</formula1>
    </dataValidation>
  </dataValidations>
  <printOptions gridLinesSet="0"/>
  <pageMargins left="0.59055118110236227" right="0.39370078740157483" top="0.39370078740157483" bottom="0.39370078740157483" header="0.39370078740157483" footer="0.19685039370078741"/>
  <pageSetup paperSize="9" scale="89" orientation="portrait" r:id="rId1"/>
  <headerFooter>
    <oddFooter xml:space="preserve">&amp;C&amp;"ＭＳ 明朝,標準"&amp;12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30</xdr:col>
                    <xdr:colOff>0</xdr:colOff>
                    <xdr:row>28</xdr:row>
                    <xdr:rowOff>19050</xdr:rowOff>
                  </from>
                  <to>
                    <xdr:col>31</xdr:col>
                    <xdr:colOff>66675</xdr:colOff>
                    <xdr:row>28</xdr:row>
                    <xdr:rowOff>238125</xdr:rowOff>
                  </to>
                </anchor>
              </controlPr>
            </control>
          </mc:Choice>
        </mc:AlternateContent>
        <mc:AlternateContent xmlns:mc="http://schemas.openxmlformats.org/markup-compatibility/2006">
          <mc:Choice Requires="x14">
            <control shapeId="24594" r:id="rId5" name="Check Box 18">
              <controlPr locked="0" defaultSize="0" autoFill="0" autoLine="0" autoPict="0">
                <anchor moveWithCells="1">
                  <from>
                    <xdr:col>3</xdr:col>
                    <xdr:colOff>9525</xdr:colOff>
                    <xdr:row>16</xdr:row>
                    <xdr:rowOff>9525</xdr:rowOff>
                  </from>
                  <to>
                    <xdr:col>4</xdr:col>
                    <xdr:colOff>76200</xdr:colOff>
                    <xdr:row>17</xdr:row>
                    <xdr:rowOff>9525</xdr:rowOff>
                  </to>
                </anchor>
              </controlPr>
            </control>
          </mc:Choice>
        </mc:AlternateContent>
        <mc:AlternateContent xmlns:mc="http://schemas.openxmlformats.org/markup-compatibility/2006">
          <mc:Choice Requires="x14">
            <control shapeId="24595" r:id="rId6" name="Check Box 19">
              <controlPr locked="0" defaultSize="0" autoFill="0" autoLine="0" autoPict="0">
                <anchor moveWithCells="1">
                  <from>
                    <xdr:col>3</xdr:col>
                    <xdr:colOff>9525</xdr:colOff>
                    <xdr:row>15</xdr:row>
                    <xdr:rowOff>0</xdr:rowOff>
                  </from>
                  <to>
                    <xdr:col>4</xdr:col>
                    <xdr:colOff>76200</xdr:colOff>
                    <xdr:row>16</xdr:row>
                    <xdr:rowOff>9525</xdr:rowOff>
                  </to>
                </anchor>
              </controlPr>
            </control>
          </mc:Choice>
        </mc:AlternateContent>
        <mc:AlternateContent xmlns:mc="http://schemas.openxmlformats.org/markup-compatibility/2006">
          <mc:Choice Requires="x14">
            <control shapeId="24596" r:id="rId7" name="Check Box 20">
              <controlPr locked="0" defaultSize="0" autoFill="0" autoLine="0" autoPict="0">
                <anchor moveWithCells="1">
                  <from>
                    <xdr:col>14</xdr:col>
                    <xdr:colOff>9525</xdr:colOff>
                    <xdr:row>15</xdr:row>
                    <xdr:rowOff>0</xdr:rowOff>
                  </from>
                  <to>
                    <xdr:col>15</xdr:col>
                    <xdr:colOff>76200</xdr:colOff>
                    <xdr:row>16</xdr:row>
                    <xdr:rowOff>9525</xdr:rowOff>
                  </to>
                </anchor>
              </controlPr>
            </control>
          </mc:Choice>
        </mc:AlternateContent>
        <mc:AlternateContent xmlns:mc="http://schemas.openxmlformats.org/markup-compatibility/2006">
          <mc:Choice Requires="x14">
            <control shapeId="24597" r:id="rId8" name="Check Box 21">
              <controlPr locked="0" defaultSize="0" autoFill="0" autoLine="0" autoPict="0">
                <anchor moveWithCells="1">
                  <from>
                    <xdr:col>9</xdr:col>
                    <xdr:colOff>9525</xdr:colOff>
                    <xdr:row>15</xdr:row>
                    <xdr:rowOff>0</xdr:rowOff>
                  </from>
                  <to>
                    <xdr:col>10</xdr:col>
                    <xdr:colOff>76200</xdr:colOff>
                    <xdr:row>16</xdr:row>
                    <xdr:rowOff>9525</xdr:rowOff>
                  </to>
                </anchor>
              </controlPr>
            </control>
          </mc:Choice>
        </mc:AlternateContent>
        <mc:AlternateContent xmlns:mc="http://schemas.openxmlformats.org/markup-compatibility/2006">
          <mc:Choice Requires="x14">
            <control shapeId="24598" r:id="rId9" name="Check Box 22">
              <controlPr locked="0" defaultSize="0" autoFill="0" autoLine="0" autoPict="0">
                <anchor moveWithCells="1">
                  <from>
                    <xdr:col>11</xdr:col>
                    <xdr:colOff>9525</xdr:colOff>
                    <xdr:row>16</xdr:row>
                    <xdr:rowOff>9525</xdr:rowOff>
                  </from>
                  <to>
                    <xdr:col>12</xdr:col>
                    <xdr:colOff>76200</xdr:colOff>
                    <xdr:row>17</xdr:row>
                    <xdr:rowOff>9525</xdr:rowOff>
                  </to>
                </anchor>
              </controlPr>
            </control>
          </mc:Choice>
        </mc:AlternateContent>
        <mc:AlternateContent xmlns:mc="http://schemas.openxmlformats.org/markup-compatibility/2006">
          <mc:Choice Requires="x14">
            <control shapeId="24599" r:id="rId10" name="Check Box 23">
              <controlPr locked="0" defaultSize="0" autoFill="0" autoLine="0" autoPict="0">
                <anchor moveWithCells="1">
                  <from>
                    <xdr:col>19</xdr:col>
                    <xdr:colOff>9525</xdr:colOff>
                    <xdr:row>16</xdr:row>
                    <xdr:rowOff>9525</xdr:rowOff>
                  </from>
                  <to>
                    <xdr:col>20</xdr:col>
                    <xdr:colOff>76200</xdr:colOff>
                    <xdr:row>17</xdr:row>
                    <xdr:rowOff>9525</xdr:rowOff>
                  </to>
                </anchor>
              </controlPr>
            </control>
          </mc:Choice>
        </mc:AlternateContent>
        <mc:AlternateContent xmlns:mc="http://schemas.openxmlformats.org/markup-compatibility/2006">
          <mc:Choice Requires="x14">
            <control shapeId="24600" r:id="rId11" name="Check Box 24">
              <controlPr locked="0" defaultSize="0" autoFill="0" autoLine="0" autoPict="0">
                <anchor moveWithCells="1">
                  <from>
                    <xdr:col>19</xdr:col>
                    <xdr:colOff>9525</xdr:colOff>
                    <xdr:row>15</xdr:row>
                    <xdr:rowOff>0</xdr:rowOff>
                  </from>
                  <to>
                    <xdr:col>20</xdr:col>
                    <xdr:colOff>76200</xdr:colOff>
                    <xdr:row>16</xdr:row>
                    <xdr:rowOff>9525</xdr:rowOff>
                  </to>
                </anchor>
              </controlPr>
            </control>
          </mc:Choice>
        </mc:AlternateContent>
        <mc:AlternateContent xmlns:mc="http://schemas.openxmlformats.org/markup-compatibility/2006">
          <mc:Choice Requires="x14">
            <control shapeId="24601" r:id="rId12" name="Check Box 25">
              <controlPr locked="0" defaultSize="0" autoFill="0" autoLine="0" autoPict="0">
                <anchor moveWithCells="1">
                  <from>
                    <xdr:col>23</xdr:col>
                    <xdr:colOff>9525</xdr:colOff>
                    <xdr:row>15</xdr:row>
                    <xdr:rowOff>0</xdr:rowOff>
                  </from>
                  <to>
                    <xdr:col>24</xdr:col>
                    <xdr:colOff>76200</xdr:colOff>
                    <xdr:row>16</xdr:row>
                    <xdr:rowOff>9525</xdr:rowOff>
                  </to>
                </anchor>
              </controlPr>
            </control>
          </mc:Choice>
        </mc:AlternateContent>
        <mc:AlternateContent xmlns:mc="http://schemas.openxmlformats.org/markup-compatibility/2006">
          <mc:Choice Requires="x14">
            <control shapeId="24602" r:id="rId13" name="Check Box 26">
              <controlPr locked="0" defaultSize="0" autoFill="0" autoLine="0" autoPict="0">
                <anchor moveWithCells="1">
                  <from>
                    <xdr:col>30</xdr:col>
                    <xdr:colOff>0</xdr:colOff>
                    <xdr:row>15</xdr:row>
                    <xdr:rowOff>0</xdr:rowOff>
                  </from>
                  <to>
                    <xdr:col>31</xdr:col>
                    <xdr:colOff>66675</xdr:colOff>
                    <xdr:row>16</xdr:row>
                    <xdr:rowOff>9525</xdr:rowOff>
                  </to>
                </anchor>
              </controlPr>
            </control>
          </mc:Choice>
        </mc:AlternateContent>
        <mc:AlternateContent xmlns:mc="http://schemas.openxmlformats.org/markup-compatibility/2006">
          <mc:Choice Requires="x14">
            <control shapeId="24603" r:id="rId14" name="Check Box 27">
              <controlPr locked="0" defaultSize="0" autoFill="0" autoLine="0" autoPict="0">
                <anchor moveWithCells="1">
                  <from>
                    <xdr:col>25</xdr:col>
                    <xdr:colOff>9525</xdr:colOff>
                    <xdr:row>16</xdr:row>
                    <xdr:rowOff>9525</xdr:rowOff>
                  </from>
                  <to>
                    <xdr:col>26</xdr:col>
                    <xdr:colOff>76200</xdr:colOff>
                    <xdr:row>17</xdr:row>
                    <xdr:rowOff>9525</xdr:rowOff>
                  </to>
                </anchor>
              </controlPr>
            </control>
          </mc:Choice>
        </mc:AlternateContent>
        <mc:AlternateContent xmlns:mc="http://schemas.openxmlformats.org/markup-compatibility/2006">
          <mc:Choice Requires="x14">
            <control shapeId="24604" r:id="rId15" name="Check Box 28">
              <controlPr locked="0" defaultSize="0" autoFill="0" autoLine="0" autoPict="0">
                <anchor moveWithCells="1">
                  <from>
                    <xdr:col>11</xdr:col>
                    <xdr:colOff>9525</xdr:colOff>
                    <xdr:row>17</xdr:row>
                    <xdr:rowOff>9525</xdr:rowOff>
                  </from>
                  <to>
                    <xdr:col>12</xdr:col>
                    <xdr:colOff>76200</xdr:colOff>
                    <xdr:row>18</xdr:row>
                    <xdr:rowOff>9525</xdr:rowOff>
                  </to>
                </anchor>
              </controlPr>
            </control>
          </mc:Choice>
        </mc:AlternateContent>
        <mc:AlternateContent xmlns:mc="http://schemas.openxmlformats.org/markup-compatibility/2006">
          <mc:Choice Requires="x14">
            <control shapeId="24605" r:id="rId16" name="Check Box 29">
              <controlPr locked="0" defaultSize="0" autoFill="0" autoLine="0" autoPict="0">
                <anchor moveWithCells="1">
                  <from>
                    <xdr:col>3</xdr:col>
                    <xdr:colOff>9525</xdr:colOff>
                    <xdr:row>17</xdr:row>
                    <xdr:rowOff>9525</xdr:rowOff>
                  </from>
                  <to>
                    <xdr:col>4</xdr:col>
                    <xdr:colOff>76200</xdr:colOff>
                    <xdr:row>18</xdr:row>
                    <xdr:rowOff>9525</xdr:rowOff>
                  </to>
                </anchor>
              </controlPr>
            </control>
          </mc:Choice>
        </mc:AlternateContent>
        <mc:AlternateContent xmlns:mc="http://schemas.openxmlformats.org/markup-compatibility/2006">
          <mc:Choice Requires="x14">
            <control shapeId="24606" r:id="rId17" name="Check Box 30">
              <controlPr locked="0" defaultSize="0" autoFill="0" autoLine="0" autoPict="0">
                <anchor moveWithCells="1">
                  <from>
                    <xdr:col>0</xdr:col>
                    <xdr:colOff>19050</xdr:colOff>
                    <xdr:row>13</xdr:row>
                    <xdr:rowOff>0</xdr:rowOff>
                  </from>
                  <to>
                    <xdr:col>1</xdr:col>
                    <xdr:colOff>85725</xdr:colOff>
                    <xdr:row>14</xdr:row>
                    <xdr:rowOff>9525</xdr:rowOff>
                  </to>
                </anchor>
              </controlPr>
            </control>
          </mc:Choice>
        </mc:AlternateContent>
        <mc:AlternateContent xmlns:mc="http://schemas.openxmlformats.org/markup-compatibility/2006">
          <mc:Choice Requires="x14">
            <control shapeId="24607" r:id="rId18" name="Check Box 31">
              <controlPr locked="0" defaultSize="0" autoFill="0" autoLine="0" autoPict="0">
                <anchor moveWithCells="1">
                  <from>
                    <xdr:col>10</xdr:col>
                    <xdr:colOff>0</xdr:colOff>
                    <xdr:row>14</xdr:row>
                    <xdr:rowOff>9525</xdr:rowOff>
                  </from>
                  <to>
                    <xdr:col>11</xdr:col>
                    <xdr:colOff>66675</xdr:colOff>
                    <xdr:row>15</xdr:row>
                    <xdr:rowOff>9525</xdr:rowOff>
                  </to>
                </anchor>
              </controlPr>
            </control>
          </mc:Choice>
        </mc:AlternateContent>
        <mc:AlternateContent xmlns:mc="http://schemas.openxmlformats.org/markup-compatibility/2006">
          <mc:Choice Requires="x14">
            <control shapeId="24608" r:id="rId19" name="Check Box 32">
              <controlPr locked="0" defaultSize="0" autoFill="0" autoLine="0" autoPict="0">
                <anchor moveWithCells="1">
                  <from>
                    <xdr:col>16</xdr:col>
                    <xdr:colOff>9525</xdr:colOff>
                    <xdr:row>14</xdr:row>
                    <xdr:rowOff>9525</xdr:rowOff>
                  </from>
                  <to>
                    <xdr:col>17</xdr:col>
                    <xdr:colOff>76200</xdr:colOff>
                    <xdr:row>15</xdr:row>
                    <xdr:rowOff>9525</xdr:rowOff>
                  </to>
                </anchor>
              </controlPr>
            </control>
          </mc:Choice>
        </mc:AlternateContent>
        <mc:AlternateContent xmlns:mc="http://schemas.openxmlformats.org/markup-compatibility/2006">
          <mc:Choice Requires="x14">
            <control shapeId="24610" r:id="rId20" name="Check Box 34">
              <controlPr locked="0" defaultSize="0" autoFill="0" autoLine="0" autoPict="0">
                <anchor moveWithCells="1">
                  <from>
                    <xdr:col>19</xdr:col>
                    <xdr:colOff>9525</xdr:colOff>
                    <xdr:row>18</xdr:row>
                    <xdr:rowOff>9525</xdr:rowOff>
                  </from>
                  <to>
                    <xdr:col>20</xdr:col>
                    <xdr:colOff>76200</xdr:colOff>
                    <xdr:row>19</xdr:row>
                    <xdr:rowOff>9525</xdr:rowOff>
                  </to>
                </anchor>
              </controlPr>
            </control>
          </mc:Choice>
        </mc:AlternateContent>
        <mc:AlternateContent xmlns:mc="http://schemas.openxmlformats.org/markup-compatibility/2006">
          <mc:Choice Requires="x14">
            <control shapeId="24611" r:id="rId21" name="Check Box 35">
              <controlPr locked="0" defaultSize="0" autoFill="0" autoLine="0" autoPict="0">
                <anchor moveWithCells="1">
                  <from>
                    <xdr:col>25</xdr:col>
                    <xdr:colOff>19050</xdr:colOff>
                    <xdr:row>18</xdr:row>
                    <xdr:rowOff>9525</xdr:rowOff>
                  </from>
                  <to>
                    <xdr:col>26</xdr:col>
                    <xdr:colOff>85725</xdr:colOff>
                    <xdr:row>19</xdr:row>
                    <xdr:rowOff>9525</xdr:rowOff>
                  </to>
                </anchor>
              </controlPr>
            </control>
          </mc:Choice>
        </mc:AlternateContent>
        <mc:AlternateContent xmlns:mc="http://schemas.openxmlformats.org/markup-compatibility/2006">
          <mc:Choice Requires="x14">
            <control shapeId="24612" r:id="rId22" name="Check Box 36">
              <controlPr locked="0" defaultSize="0" autoFill="0" autoLine="0" autoPict="0">
                <anchor moveWithCells="1">
                  <from>
                    <xdr:col>31</xdr:col>
                    <xdr:colOff>9525</xdr:colOff>
                    <xdr:row>18</xdr:row>
                    <xdr:rowOff>9525</xdr:rowOff>
                  </from>
                  <to>
                    <xdr:col>32</xdr:col>
                    <xdr:colOff>76200</xdr:colOff>
                    <xdr:row>19</xdr:row>
                    <xdr:rowOff>9525</xdr:rowOff>
                  </to>
                </anchor>
              </controlPr>
            </control>
          </mc:Choice>
        </mc:AlternateContent>
        <mc:AlternateContent xmlns:mc="http://schemas.openxmlformats.org/markup-compatibility/2006">
          <mc:Choice Requires="x14">
            <control shapeId="24613" r:id="rId23" name="Check Box 37">
              <controlPr locked="0" defaultSize="0" autoFill="0" autoLine="0" autoPict="0">
                <anchor moveWithCells="1">
                  <from>
                    <xdr:col>39</xdr:col>
                    <xdr:colOff>9525</xdr:colOff>
                    <xdr:row>18</xdr:row>
                    <xdr:rowOff>9525</xdr:rowOff>
                  </from>
                  <to>
                    <xdr:col>40</xdr:col>
                    <xdr:colOff>76200</xdr:colOff>
                    <xdr:row>19</xdr:row>
                    <xdr:rowOff>9525</xdr:rowOff>
                  </to>
                </anchor>
              </controlPr>
            </control>
          </mc:Choice>
        </mc:AlternateContent>
        <mc:AlternateContent xmlns:mc="http://schemas.openxmlformats.org/markup-compatibility/2006">
          <mc:Choice Requires="x14">
            <control shapeId="24614" r:id="rId24" name="Check Box 38">
              <controlPr locked="0" defaultSize="0" autoFill="0" autoLine="0" autoPict="0">
                <anchor moveWithCells="1">
                  <from>
                    <xdr:col>3</xdr:col>
                    <xdr:colOff>9525</xdr:colOff>
                    <xdr:row>19</xdr:row>
                    <xdr:rowOff>9525</xdr:rowOff>
                  </from>
                  <to>
                    <xdr:col>4</xdr:col>
                    <xdr:colOff>76200</xdr:colOff>
                    <xdr:row>20</xdr:row>
                    <xdr:rowOff>19050</xdr:rowOff>
                  </to>
                </anchor>
              </controlPr>
            </control>
          </mc:Choice>
        </mc:AlternateContent>
        <mc:AlternateContent xmlns:mc="http://schemas.openxmlformats.org/markup-compatibility/2006">
          <mc:Choice Requires="x14">
            <control shapeId="24617" r:id="rId25" name="Check Box 41">
              <controlPr locked="0" defaultSize="0" autoFill="0" autoLine="0" autoPict="0">
                <anchor moveWithCells="1">
                  <from>
                    <xdr:col>19</xdr:col>
                    <xdr:colOff>9525</xdr:colOff>
                    <xdr:row>19</xdr:row>
                    <xdr:rowOff>9525</xdr:rowOff>
                  </from>
                  <to>
                    <xdr:col>20</xdr:col>
                    <xdr:colOff>76200</xdr:colOff>
                    <xdr:row>20</xdr:row>
                    <xdr:rowOff>19050</xdr:rowOff>
                  </to>
                </anchor>
              </controlPr>
            </control>
          </mc:Choice>
        </mc:AlternateContent>
        <mc:AlternateContent xmlns:mc="http://schemas.openxmlformats.org/markup-compatibility/2006">
          <mc:Choice Requires="x14">
            <control shapeId="24621" r:id="rId26" name="Check Box 45">
              <controlPr defaultSize="0" autoFill="0" autoLine="0" autoPict="0">
                <anchor moveWithCells="1">
                  <from>
                    <xdr:col>0</xdr:col>
                    <xdr:colOff>19050</xdr:colOff>
                    <xdr:row>22</xdr:row>
                    <xdr:rowOff>0</xdr:rowOff>
                  </from>
                  <to>
                    <xdr:col>1</xdr:col>
                    <xdr:colOff>85725</xdr:colOff>
                    <xdr:row>23</xdr:row>
                    <xdr:rowOff>9525</xdr:rowOff>
                  </to>
                </anchor>
              </controlPr>
            </control>
          </mc:Choice>
        </mc:AlternateContent>
        <mc:AlternateContent xmlns:mc="http://schemas.openxmlformats.org/markup-compatibility/2006">
          <mc:Choice Requires="x14">
            <control shapeId="24622" r:id="rId27" name="Check Box 46">
              <controlPr defaultSize="0" autoFill="0" autoLine="0" autoPict="0">
                <anchor moveWithCells="1">
                  <from>
                    <xdr:col>3</xdr:col>
                    <xdr:colOff>9525</xdr:colOff>
                    <xdr:row>22</xdr:row>
                    <xdr:rowOff>247650</xdr:rowOff>
                  </from>
                  <to>
                    <xdr:col>4</xdr:col>
                    <xdr:colOff>76200</xdr:colOff>
                    <xdr:row>24</xdr:row>
                    <xdr:rowOff>0</xdr:rowOff>
                  </to>
                </anchor>
              </controlPr>
            </control>
          </mc:Choice>
        </mc:AlternateContent>
        <mc:AlternateContent xmlns:mc="http://schemas.openxmlformats.org/markup-compatibility/2006">
          <mc:Choice Requires="x14">
            <control shapeId="24624" r:id="rId28" name="Check Box 48">
              <controlPr defaultSize="0" autoFill="0" autoLine="0" autoPict="0">
                <anchor moveWithCells="1">
                  <from>
                    <xdr:col>3</xdr:col>
                    <xdr:colOff>9525</xdr:colOff>
                    <xdr:row>24</xdr:row>
                    <xdr:rowOff>0</xdr:rowOff>
                  </from>
                  <to>
                    <xdr:col>4</xdr:col>
                    <xdr:colOff>76200</xdr:colOff>
                    <xdr:row>25</xdr:row>
                    <xdr:rowOff>0</xdr:rowOff>
                  </to>
                </anchor>
              </controlPr>
            </control>
          </mc:Choice>
        </mc:AlternateContent>
        <mc:AlternateContent xmlns:mc="http://schemas.openxmlformats.org/markup-compatibility/2006">
          <mc:Choice Requires="x14">
            <control shapeId="24625" r:id="rId29" name="Check Box 49">
              <controlPr defaultSize="0" autoFill="0" autoLine="0" autoPict="0">
                <anchor moveWithCells="1">
                  <from>
                    <xdr:col>3</xdr:col>
                    <xdr:colOff>9525</xdr:colOff>
                    <xdr:row>25</xdr:row>
                    <xdr:rowOff>19050</xdr:rowOff>
                  </from>
                  <to>
                    <xdr:col>4</xdr:col>
                    <xdr:colOff>76200</xdr:colOff>
                    <xdr:row>26</xdr:row>
                    <xdr:rowOff>19050</xdr:rowOff>
                  </to>
                </anchor>
              </controlPr>
            </control>
          </mc:Choice>
        </mc:AlternateContent>
        <mc:AlternateContent xmlns:mc="http://schemas.openxmlformats.org/markup-compatibility/2006">
          <mc:Choice Requires="x14">
            <control shapeId="24627" r:id="rId30" name="Check Box 51">
              <controlPr defaultSize="0" autoFill="0" autoLine="0" autoPict="0">
                <anchor moveWithCells="1">
                  <from>
                    <xdr:col>0</xdr:col>
                    <xdr:colOff>19050</xdr:colOff>
                    <xdr:row>28</xdr:row>
                    <xdr:rowOff>0</xdr:rowOff>
                  </from>
                  <to>
                    <xdr:col>1</xdr:col>
                    <xdr:colOff>85725</xdr:colOff>
                    <xdr:row>29</xdr:row>
                    <xdr:rowOff>9525</xdr:rowOff>
                  </to>
                </anchor>
              </controlPr>
            </control>
          </mc:Choice>
        </mc:AlternateContent>
        <mc:AlternateContent xmlns:mc="http://schemas.openxmlformats.org/markup-compatibility/2006">
          <mc:Choice Requires="x14">
            <control shapeId="24628" r:id="rId31" name="Check Box 52">
              <controlPr defaultSize="0" autoFill="0" autoLine="0" autoPict="0">
                <anchor moveWithCells="1">
                  <from>
                    <xdr:col>3</xdr:col>
                    <xdr:colOff>9525</xdr:colOff>
                    <xdr:row>29</xdr:row>
                    <xdr:rowOff>0</xdr:rowOff>
                  </from>
                  <to>
                    <xdr:col>4</xdr:col>
                    <xdr:colOff>76200</xdr:colOff>
                    <xdr:row>30</xdr:row>
                    <xdr:rowOff>9525</xdr:rowOff>
                  </to>
                </anchor>
              </controlPr>
            </control>
          </mc:Choice>
        </mc:AlternateContent>
        <mc:AlternateContent xmlns:mc="http://schemas.openxmlformats.org/markup-compatibility/2006">
          <mc:Choice Requires="x14">
            <control shapeId="24629" r:id="rId32" name="Check Box 53">
              <controlPr defaultSize="0" autoFill="0" autoLine="0" autoPict="0">
                <anchor moveWithCells="1">
                  <from>
                    <xdr:col>3</xdr:col>
                    <xdr:colOff>9525</xdr:colOff>
                    <xdr:row>29</xdr:row>
                    <xdr:rowOff>247650</xdr:rowOff>
                  </from>
                  <to>
                    <xdr:col>4</xdr:col>
                    <xdr:colOff>76200</xdr:colOff>
                    <xdr:row>31</xdr:row>
                    <xdr:rowOff>9525</xdr:rowOff>
                  </to>
                </anchor>
              </controlPr>
            </control>
          </mc:Choice>
        </mc:AlternateContent>
        <mc:AlternateContent xmlns:mc="http://schemas.openxmlformats.org/markup-compatibility/2006">
          <mc:Choice Requires="x14">
            <control shapeId="24630" r:id="rId33" name="Check Box 54">
              <controlPr defaultSize="0" autoFill="0" autoLine="0" autoPict="0">
                <anchor moveWithCells="1">
                  <from>
                    <xdr:col>3</xdr:col>
                    <xdr:colOff>9525</xdr:colOff>
                    <xdr:row>30</xdr:row>
                    <xdr:rowOff>247650</xdr:rowOff>
                  </from>
                  <to>
                    <xdr:col>4</xdr:col>
                    <xdr:colOff>76200</xdr:colOff>
                    <xdr:row>32</xdr:row>
                    <xdr:rowOff>9525</xdr:rowOff>
                  </to>
                </anchor>
              </controlPr>
            </control>
          </mc:Choice>
        </mc:AlternateContent>
        <mc:AlternateContent xmlns:mc="http://schemas.openxmlformats.org/markup-compatibility/2006">
          <mc:Choice Requires="x14">
            <control shapeId="24632" r:id="rId34" name="Check Box 56">
              <controlPr defaultSize="0" autoFill="0" autoLine="0" autoPict="0">
                <anchor moveWithCells="1">
                  <from>
                    <xdr:col>7</xdr:col>
                    <xdr:colOff>9525</xdr:colOff>
                    <xdr:row>22</xdr:row>
                    <xdr:rowOff>247650</xdr:rowOff>
                  </from>
                  <to>
                    <xdr:col>8</xdr:col>
                    <xdr:colOff>76200</xdr:colOff>
                    <xdr:row>24</xdr:row>
                    <xdr:rowOff>0</xdr:rowOff>
                  </to>
                </anchor>
              </controlPr>
            </control>
          </mc:Choice>
        </mc:AlternateContent>
        <mc:AlternateContent xmlns:mc="http://schemas.openxmlformats.org/markup-compatibility/2006">
          <mc:Choice Requires="x14">
            <control shapeId="24634" r:id="rId35" name="Check Box 58">
              <controlPr defaultSize="0" autoFill="0" autoLine="0" autoPict="0">
                <anchor moveWithCells="1">
                  <from>
                    <xdr:col>7</xdr:col>
                    <xdr:colOff>9525</xdr:colOff>
                    <xdr:row>25</xdr:row>
                    <xdr:rowOff>19050</xdr:rowOff>
                  </from>
                  <to>
                    <xdr:col>8</xdr:col>
                    <xdr:colOff>76200</xdr:colOff>
                    <xdr:row>26</xdr:row>
                    <xdr:rowOff>19050</xdr:rowOff>
                  </to>
                </anchor>
              </controlPr>
            </control>
          </mc:Choice>
        </mc:AlternateContent>
        <mc:AlternateContent xmlns:mc="http://schemas.openxmlformats.org/markup-compatibility/2006">
          <mc:Choice Requires="x14">
            <control shapeId="24633" r:id="rId36" name="Check Box 57">
              <controlPr defaultSize="0" autoFill="0" autoLine="0" autoPict="0">
                <anchor moveWithCells="1">
                  <from>
                    <xdr:col>7</xdr:col>
                    <xdr:colOff>9525</xdr:colOff>
                    <xdr:row>24</xdr:row>
                    <xdr:rowOff>0</xdr:rowOff>
                  </from>
                  <to>
                    <xdr:col>8</xdr:col>
                    <xdr:colOff>76200</xdr:colOff>
                    <xdr:row>25</xdr:row>
                    <xdr:rowOff>0</xdr:rowOff>
                  </to>
                </anchor>
              </controlPr>
            </control>
          </mc:Choice>
        </mc:AlternateContent>
        <mc:AlternateContent xmlns:mc="http://schemas.openxmlformats.org/markup-compatibility/2006">
          <mc:Choice Requires="x14">
            <control shapeId="24639" r:id="rId37" name="Check Box 63">
              <controlPr defaultSize="0" autoFill="0" autoLine="0" autoPict="0">
                <anchor moveWithCells="1">
                  <from>
                    <xdr:col>11</xdr:col>
                    <xdr:colOff>9525</xdr:colOff>
                    <xdr:row>22</xdr:row>
                    <xdr:rowOff>247650</xdr:rowOff>
                  </from>
                  <to>
                    <xdr:col>12</xdr:col>
                    <xdr:colOff>76200</xdr:colOff>
                    <xdr:row>24</xdr:row>
                    <xdr:rowOff>0</xdr:rowOff>
                  </to>
                </anchor>
              </controlPr>
            </control>
          </mc:Choice>
        </mc:AlternateContent>
        <mc:AlternateContent xmlns:mc="http://schemas.openxmlformats.org/markup-compatibility/2006">
          <mc:Choice Requires="x14">
            <control shapeId="24640" r:id="rId38" name="Check Box 64">
              <controlPr defaultSize="0" autoFill="0" autoLine="0" autoPict="0">
                <anchor moveWithCells="1">
                  <from>
                    <xdr:col>15</xdr:col>
                    <xdr:colOff>9525</xdr:colOff>
                    <xdr:row>22</xdr:row>
                    <xdr:rowOff>247650</xdr:rowOff>
                  </from>
                  <to>
                    <xdr:col>16</xdr:col>
                    <xdr:colOff>76200</xdr:colOff>
                    <xdr:row>24</xdr:row>
                    <xdr:rowOff>0</xdr:rowOff>
                  </to>
                </anchor>
              </controlPr>
            </control>
          </mc:Choice>
        </mc:AlternateContent>
        <mc:AlternateContent xmlns:mc="http://schemas.openxmlformats.org/markup-compatibility/2006">
          <mc:Choice Requires="x14">
            <control shapeId="24641" r:id="rId39" name="Check Box 65">
              <controlPr defaultSize="0" autoFill="0" autoLine="0" autoPict="0">
                <anchor moveWithCells="1">
                  <from>
                    <xdr:col>16</xdr:col>
                    <xdr:colOff>9525</xdr:colOff>
                    <xdr:row>24</xdr:row>
                    <xdr:rowOff>0</xdr:rowOff>
                  </from>
                  <to>
                    <xdr:col>17</xdr:col>
                    <xdr:colOff>76200</xdr:colOff>
                    <xdr:row>25</xdr:row>
                    <xdr:rowOff>0</xdr:rowOff>
                  </to>
                </anchor>
              </controlPr>
            </control>
          </mc:Choice>
        </mc:AlternateContent>
        <mc:AlternateContent xmlns:mc="http://schemas.openxmlformats.org/markup-compatibility/2006">
          <mc:Choice Requires="x14">
            <control shapeId="24642" r:id="rId40" name="Check Box 66">
              <controlPr defaultSize="0" autoFill="0" autoLine="0" autoPict="0">
                <anchor moveWithCells="1">
                  <from>
                    <xdr:col>16</xdr:col>
                    <xdr:colOff>9525</xdr:colOff>
                    <xdr:row>25</xdr:row>
                    <xdr:rowOff>19050</xdr:rowOff>
                  </from>
                  <to>
                    <xdr:col>17</xdr:col>
                    <xdr:colOff>76200</xdr:colOff>
                    <xdr:row>26</xdr:row>
                    <xdr:rowOff>19050</xdr:rowOff>
                  </to>
                </anchor>
              </controlPr>
            </control>
          </mc:Choice>
        </mc:AlternateContent>
        <mc:AlternateContent xmlns:mc="http://schemas.openxmlformats.org/markup-compatibility/2006">
          <mc:Choice Requires="x14">
            <control shapeId="24647" r:id="rId41" name="Check Box 71">
              <controlPr defaultSize="0" autoFill="0" autoLine="0" autoPict="0">
                <anchor moveWithCells="1">
                  <from>
                    <xdr:col>7</xdr:col>
                    <xdr:colOff>9525</xdr:colOff>
                    <xdr:row>29</xdr:row>
                    <xdr:rowOff>0</xdr:rowOff>
                  </from>
                  <to>
                    <xdr:col>8</xdr:col>
                    <xdr:colOff>76200</xdr:colOff>
                    <xdr:row>30</xdr:row>
                    <xdr:rowOff>0</xdr:rowOff>
                  </to>
                </anchor>
              </controlPr>
            </control>
          </mc:Choice>
        </mc:AlternateContent>
        <mc:AlternateContent xmlns:mc="http://schemas.openxmlformats.org/markup-compatibility/2006">
          <mc:Choice Requires="x14">
            <control shapeId="24648" r:id="rId42" name="Check Box 72">
              <controlPr defaultSize="0" autoFill="0" autoLine="0" autoPict="0">
                <anchor moveWithCells="1">
                  <from>
                    <xdr:col>7</xdr:col>
                    <xdr:colOff>9525</xdr:colOff>
                    <xdr:row>30</xdr:row>
                    <xdr:rowOff>9525</xdr:rowOff>
                  </from>
                  <to>
                    <xdr:col>8</xdr:col>
                    <xdr:colOff>76200</xdr:colOff>
                    <xdr:row>31</xdr:row>
                    <xdr:rowOff>9525</xdr:rowOff>
                  </to>
                </anchor>
              </controlPr>
            </control>
          </mc:Choice>
        </mc:AlternateContent>
        <mc:AlternateContent xmlns:mc="http://schemas.openxmlformats.org/markup-compatibility/2006">
          <mc:Choice Requires="x14">
            <control shapeId="24649" r:id="rId43" name="Check Box 73">
              <controlPr defaultSize="0" autoFill="0" autoLine="0" autoPict="0">
                <anchor moveWithCells="1">
                  <from>
                    <xdr:col>7</xdr:col>
                    <xdr:colOff>9525</xdr:colOff>
                    <xdr:row>30</xdr:row>
                    <xdr:rowOff>247650</xdr:rowOff>
                  </from>
                  <to>
                    <xdr:col>8</xdr:col>
                    <xdr:colOff>76200</xdr:colOff>
                    <xdr:row>32</xdr:row>
                    <xdr:rowOff>0</xdr:rowOff>
                  </to>
                </anchor>
              </controlPr>
            </control>
          </mc:Choice>
        </mc:AlternateContent>
        <mc:AlternateContent xmlns:mc="http://schemas.openxmlformats.org/markup-compatibility/2006">
          <mc:Choice Requires="x14">
            <control shapeId="24650" r:id="rId44" name="Check Box 74">
              <controlPr defaultSize="0" autoFill="0" autoLine="0" autoPict="0">
                <anchor moveWithCells="1">
                  <from>
                    <xdr:col>3</xdr:col>
                    <xdr:colOff>9525</xdr:colOff>
                    <xdr:row>31</xdr:row>
                    <xdr:rowOff>238125</xdr:rowOff>
                  </from>
                  <to>
                    <xdr:col>4</xdr:col>
                    <xdr:colOff>76200</xdr:colOff>
                    <xdr:row>32</xdr:row>
                    <xdr:rowOff>238125</xdr:rowOff>
                  </to>
                </anchor>
              </controlPr>
            </control>
          </mc:Choice>
        </mc:AlternateContent>
        <mc:AlternateContent xmlns:mc="http://schemas.openxmlformats.org/markup-compatibility/2006">
          <mc:Choice Requires="x14">
            <control shapeId="24651" r:id="rId45" name="Check Box 75">
              <controlPr defaultSize="0" autoFill="0" autoLine="0" autoPict="0">
                <anchor moveWithCells="1">
                  <from>
                    <xdr:col>7</xdr:col>
                    <xdr:colOff>9525</xdr:colOff>
                    <xdr:row>31</xdr:row>
                    <xdr:rowOff>238125</xdr:rowOff>
                  </from>
                  <to>
                    <xdr:col>8</xdr:col>
                    <xdr:colOff>76200</xdr:colOff>
                    <xdr:row>32</xdr:row>
                    <xdr:rowOff>238125</xdr:rowOff>
                  </to>
                </anchor>
              </controlPr>
            </control>
          </mc:Choice>
        </mc:AlternateContent>
        <mc:AlternateContent xmlns:mc="http://schemas.openxmlformats.org/markup-compatibility/2006">
          <mc:Choice Requires="x14">
            <control shapeId="24652" r:id="rId46" name="Check Box 76">
              <controlPr defaultSize="0" autoFill="0" autoLine="0" autoPict="0">
                <anchor moveWithCells="1">
                  <from>
                    <xdr:col>16</xdr:col>
                    <xdr:colOff>9525</xdr:colOff>
                    <xdr:row>30</xdr:row>
                    <xdr:rowOff>9525</xdr:rowOff>
                  </from>
                  <to>
                    <xdr:col>17</xdr:col>
                    <xdr:colOff>76200</xdr:colOff>
                    <xdr:row>31</xdr:row>
                    <xdr:rowOff>9525</xdr:rowOff>
                  </to>
                </anchor>
              </controlPr>
            </control>
          </mc:Choice>
        </mc:AlternateContent>
        <mc:AlternateContent xmlns:mc="http://schemas.openxmlformats.org/markup-compatibility/2006">
          <mc:Choice Requires="x14">
            <control shapeId="24653" r:id="rId47" name="Check Box 77">
              <controlPr defaultSize="0" autoFill="0" autoLine="0" autoPict="0">
                <anchor moveWithCells="1">
                  <from>
                    <xdr:col>16</xdr:col>
                    <xdr:colOff>9525</xdr:colOff>
                    <xdr:row>31</xdr:row>
                    <xdr:rowOff>9525</xdr:rowOff>
                  </from>
                  <to>
                    <xdr:col>17</xdr:col>
                    <xdr:colOff>76200</xdr:colOff>
                    <xdr:row>32</xdr:row>
                    <xdr:rowOff>9525</xdr:rowOff>
                  </to>
                </anchor>
              </controlPr>
            </control>
          </mc:Choice>
        </mc:AlternateContent>
        <mc:AlternateContent xmlns:mc="http://schemas.openxmlformats.org/markup-compatibility/2006">
          <mc:Choice Requires="x14">
            <control shapeId="24654" r:id="rId48" name="Check Box 78">
              <controlPr defaultSize="0" autoFill="0" autoLine="0" autoPict="0">
                <anchor moveWithCells="1">
                  <from>
                    <xdr:col>12</xdr:col>
                    <xdr:colOff>9525</xdr:colOff>
                    <xdr:row>29</xdr:row>
                    <xdr:rowOff>0</xdr:rowOff>
                  </from>
                  <to>
                    <xdr:col>13</xdr:col>
                    <xdr:colOff>76200</xdr:colOff>
                    <xdr:row>30</xdr:row>
                    <xdr:rowOff>0</xdr:rowOff>
                  </to>
                </anchor>
              </controlPr>
            </control>
          </mc:Choice>
        </mc:AlternateContent>
        <mc:AlternateContent xmlns:mc="http://schemas.openxmlformats.org/markup-compatibility/2006">
          <mc:Choice Requires="x14">
            <control shapeId="24655" r:id="rId49" name="Check Box 79">
              <controlPr defaultSize="0" autoFill="0" autoLine="0" autoPict="0">
                <anchor moveWithCells="1">
                  <from>
                    <xdr:col>0</xdr:col>
                    <xdr:colOff>19050</xdr:colOff>
                    <xdr:row>35</xdr:row>
                    <xdr:rowOff>0</xdr:rowOff>
                  </from>
                  <to>
                    <xdr:col>1</xdr:col>
                    <xdr:colOff>85725</xdr:colOff>
                    <xdr:row>36</xdr:row>
                    <xdr:rowOff>0</xdr:rowOff>
                  </to>
                </anchor>
              </controlPr>
            </control>
          </mc:Choice>
        </mc:AlternateContent>
        <mc:AlternateContent xmlns:mc="http://schemas.openxmlformats.org/markup-compatibility/2006">
          <mc:Choice Requires="x14">
            <control shapeId="24656" r:id="rId50" name="Check Box 80">
              <controlPr defaultSize="0" autoFill="0" autoLine="0" autoPict="0">
                <anchor moveWithCells="1">
                  <from>
                    <xdr:col>9</xdr:col>
                    <xdr:colOff>9525</xdr:colOff>
                    <xdr:row>35</xdr:row>
                    <xdr:rowOff>0</xdr:rowOff>
                  </from>
                  <to>
                    <xdr:col>10</xdr:col>
                    <xdr:colOff>76200</xdr:colOff>
                    <xdr:row>36</xdr:row>
                    <xdr:rowOff>0</xdr:rowOff>
                  </to>
                </anchor>
              </controlPr>
            </control>
          </mc:Choice>
        </mc:AlternateContent>
        <mc:AlternateContent xmlns:mc="http://schemas.openxmlformats.org/markup-compatibility/2006">
          <mc:Choice Requires="x14">
            <control shapeId="24657" r:id="rId51" name="Check Box 81">
              <controlPr defaultSize="0" autoFill="0" autoLine="0" autoPict="0">
                <anchor moveWithCells="1">
                  <from>
                    <xdr:col>3</xdr:col>
                    <xdr:colOff>9525</xdr:colOff>
                    <xdr:row>36</xdr:row>
                    <xdr:rowOff>9525</xdr:rowOff>
                  </from>
                  <to>
                    <xdr:col>4</xdr:col>
                    <xdr:colOff>76200</xdr:colOff>
                    <xdr:row>37</xdr:row>
                    <xdr:rowOff>9525</xdr:rowOff>
                  </to>
                </anchor>
              </controlPr>
            </control>
          </mc:Choice>
        </mc:AlternateContent>
        <mc:AlternateContent xmlns:mc="http://schemas.openxmlformats.org/markup-compatibility/2006">
          <mc:Choice Requires="x14">
            <control shapeId="24658" r:id="rId52" name="Check Box 82">
              <controlPr defaultSize="0" autoFill="0" autoLine="0" autoPict="0">
                <anchor moveWithCells="1">
                  <from>
                    <xdr:col>13</xdr:col>
                    <xdr:colOff>0</xdr:colOff>
                    <xdr:row>36</xdr:row>
                    <xdr:rowOff>9525</xdr:rowOff>
                  </from>
                  <to>
                    <xdr:col>14</xdr:col>
                    <xdr:colOff>66675</xdr:colOff>
                    <xdr:row>37</xdr:row>
                    <xdr:rowOff>9525</xdr:rowOff>
                  </to>
                </anchor>
              </controlPr>
            </control>
          </mc:Choice>
        </mc:AlternateContent>
        <mc:AlternateContent xmlns:mc="http://schemas.openxmlformats.org/markup-compatibility/2006">
          <mc:Choice Requires="x14">
            <control shapeId="24660" r:id="rId53" name="Check Box 84">
              <controlPr defaultSize="0" autoFill="0" autoLine="0" autoPict="0">
                <anchor moveWithCells="1">
                  <from>
                    <xdr:col>8</xdr:col>
                    <xdr:colOff>0</xdr:colOff>
                    <xdr:row>36</xdr:row>
                    <xdr:rowOff>9525</xdr:rowOff>
                  </from>
                  <to>
                    <xdr:col>9</xdr:col>
                    <xdr:colOff>66675</xdr:colOff>
                    <xdr:row>37</xdr:row>
                    <xdr:rowOff>9525</xdr:rowOff>
                  </to>
                </anchor>
              </controlPr>
            </control>
          </mc:Choice>
        </mc:AlternateContent>
        <mc:AlternateContent xmlns:mc="http://schemas.openxmlformats.org/markup-compatibility/2006">
          <mc:Choice Requires="x14">
            <control shapeId="24662" r:id="rId54" name="Check Box 86">
              <controlPr defaultSize="0" autoFill="0" autoLine="0" autoPict="0">
                <anchor moveWithCells="1">
                  <from>
                    <xdr:col>26</xdr:col>
                    <xdr:colOff>9525</xdr:colOff>
                    <xdr:row>38</xdr:row>
                    <xdr:rowOff>9525</xdr:rowOff>
                  </from>
                  <to>
                    <xdr:col>27</xdr:col>
                    <xdr:colOff>76200</xdr:colOff>
                    <xdr:row>38</xdr:row>
                    <xdr:rowOff>228600</xdr:rowOff>
                  </to>
                </anchor>
              </controlPr>
            </control>
          </mc:Choice>
        </mc:AlternateContent>
        <mc:AlternateContent xmlns:mc="http://schemas.openxmlformats.org/markup-compatibility/2006">
          <mc:Choice Requires="x14">
            <control shapeId="24665" r:id="rId55" name="Check Box 89">
              <controlPr defaultSize="0" autoFill="0" autoLine="0" autoPict="0">
                <anchor moveWithCells="1">
                  <from>
                    <xdr:col>3</xdr:col>
                    <xdr:colOff>9525</xdr:colOff>
                    <xdr:row>40</xdr:row>
                    <xdr:rowOff>19050</xdr:rowOff>
                  </from>
                  <to>
                    <xdr:col>4</xdr:col>
                    <xdr:colOff>76200</xdr:colOff>
                    <xdr:row>41</xdr:row>
                    <xdr:rowOff>19050</xdr:rowOff>
                  </to>
                </anchor>
              </controlPr>
            </control>
          </mc:Choice>
        </mc:AlternateContent>
        <mc:AlternateContent xmlns:mc="http://schemas.openxmlformats.org/markup-compatibility/2006">
          <mc:Choice Requires="x14">
            <control shapeId="24664" r:id="rId56" name="Check Box 88">
              <controlPr defaultSize="0" autoFill="0" autoLine="0" autoPict="0">
                <anchor moveWithCells="1">
                  <from>
                    <xdr:col>3</xdr:col>
                    <xdr:colOff>9525</xdr:colOff>
                    <xdr:row>38</xdr:row>
                    <xdr:rowOff>247650</xdr:rowOff>
                  </from>
                  <to>
                    <xdr:col>4</xdr:col>
                    <xdr:colOff>76200</xdr:colOff>
                    <xdr:row>40</xdr:row>
                    <xdr:rowOff>0</xdr:rowOff>
                  </to>
                </anchor>
              </controlPr>
            </control>
          </mc:Choice>
        </mc:AlternateContent>
        <mc:AlternateContent xmlns:mc="http://schemas.openxmlformats.org/markup-compatibility/2006">
          <mc:Choice Requires="x14">
            <control shapeId="24666" r:id="rId57" name="Check Box 90">
              <controlPr defaultSize="0" autoFill="0" autoLine="0" autoPict="0">
                <anchor moveWithCells="1">
                  <from>
                    <xdr:col>16</xdr:col>
                    <xdr:colOff>9525</xdr:colOff>
                    <xdr:row>38</xdr:row>
                    <xdr:rowOff>247650</xdr:rowOff>
                  </from>
                  <to>
                    <xdr:col>17</xdr:col>
                    <xdr:colOff>76200</xdr:colOff>
                    <xdr:row>40</xdr:row>
                    <xdr:rowOff>0</xdr:rowOff>
                  </to>
                </anchor>
              </controlPr>
            </control>
          </mc:Choice>
        </mc:AlternateContent>
        <mc:AlternateContent xmlns:mc="http://schemas.openxmlformats.org/markup-compatibility/2006">
          <mc:Choice Requires="x14">
            <control shapeId="24667" r:id="rId58" name="Check Box 91">
              <controlPr defaultSize="0" autoFill="0" autoLine="0" autoPict="0">
                <anchor moveWithCells="1">
                  <from>
                    <xdr:col>15</xdr:col>
                    <xdr:colOff>9525</xdr:colOff>
                    <xdr:row>40</xdr:row>
                    <xdr:rowOff>19050</xdr:rowOff>
                  </from>
                  <to>
                    <xdr:col>16</xdr:col>
                    <xdr:colOff>76200</xdr:colOff>
                    <xdr:row>41</xdr:row>
                    <xdr:rowOff>19050</xdr:rowOff>
                  </to>
                </anchor>
              </controlPr>
            </control>
          </mc:Choice>
        </mc:AlternateContent>
        <mc:AlternateContent xmlns:mc="http://schemas.openxmlformats.org/markup-compatibility/2006">
          <mc:Choice Requires="x14">
            <control shapeId="24668" r:id="rId59" name="Check Box 92">
              <controlPr defaultSize="0" autoFill="0" autoLine="0" autoPict="0">
                <anchor moveWithCells="1">
                  <from>
                    <xdr:col>26</xdr:col>
                    <xdr:colOff>9525</xdr:colOff>
                    <xdr:row>38</xdr:row>
                    <xdr:rowOff>247650</xdr:rowOff>
                  </from>
                  <to>
                    <xdr:col>27</xdr:col>
                    <xdr:colOff>76200</xdr:colOff>
                    <xdr:row>40</xdr:row>
                    <xdr:rowOff>0</xdr:rowOff>
                  </to>
                </anchor>
              </controlPr>
            </control>
          </mc:Choice>
        </mc:AlternateContent>
        <mc:AlternateContent xmlns:mc="http://schemas.openxmlformats.org/markup-compatibility/2006">
          <mc:Choice Requires="x14">
            <control shapeId="24669" r:id="rId60" name="Check Box 93">
              <controlPr defaultSize="0" autoFill="0" autoLine="0" autoPict="0">
                <anchor moveWithCells="1">
                  <from>
                    <xdr:col>0</xdr:col>
                    <xdr:colOff>19050</xdr:colOff>
                    <xdr:row>37</xdr:row>
                    <xdr:rowOff>142875</xdr:rowOff>
                  </from>
                  <to>
                    <xdr:col>1</xdr:col>
                    <xdr:colOff>85725</xdr:colOff>
                    <xdr:row>39</xdr:row>
                    <xdr:rowOff>0</xdr:rowOff>
                  </to>
                </anchor>
              </controlPr>
            </control>
          </mc:Choice>
        </mc:AlternateContent>
        <mc:AlternateContent xmlns:mc="http://schemas.openxmlformats.org/markup-compatibility/2006">
          <mc:Choice Requires="x14">
            <control shapeId="24670" r:id="rId61" name="Check Box 94">
              <controlPr defaultSize="0" autoFill="0" autoLine="0" autoPict="0">
                <anchor moveWithCells="1">
                  <from>
                    <xdr:col>26</xdr:col>
                    <xdr:colOff>9525</xdr:colOff>
                    <xdr:row>42</xdr:row>
                    <xdr:rowOff>0</xdr:rowOff>
                  </from>
                  <to>
                    <xdr:col>27</xdr:col>
                    <xdr:colOff>76200</xdr:colOff>
                    <xdr:row>42</xdr:row>
                    <xdr:rowOff>228600</xdr:rowOff>
                  </to>
                </anchor>
              </controlPr>
            </control>
          </mc:Choice>
        </mc:AlternateContent>
        <mc:AlternateContent xmlns:mc="http://schemas.openxmlformats.org/markup-compatibility/2006">
          <mc:Choice Requires="x14">
            <control shapeId="24671" r:id="rId62" name="Check Box 95">
              <controlPr defaultSize="0" autoFill="0" autoLine="0" autoPict="0">
                <anchor moveWithCells="1">
                  <from>
                    <xdr:col>3</xdr:col>
                    <xdr:colOff>9525</xdr:colOff>
                    <xdr:row>43</xdr:row>
                    <xdr:rowOff>247650</xdr:rowOff>
                  </from>
                  <to>
                    <xdr:col>4</xdr:col>
                    <xdr:colOff>76200</xdr:colOff>
                    <xdr:row>45</xdr:row>
                    <xdr:rowOff>0</xdr:rowOff>
                  </to>
                </anchor>
              </controlPr>
            </control>
          </mc:Choice>
        </mc:AlternateContent>
        <mc:AlternateContent xmlns:mc="http://schemas.openxmlformats.org/markup-compatibility/2006">
          <mc:Choice Requires="x14">
            <control shapeId="24672" r:id="rId63" name="Check Box 96">
              <controlPr defaultSize="0" autoFill="0" autoLine="0" autoPict="0">
                <anchor moveWithCells="1">
                  <from>
                    <xdr:col>3</xdr:col>
                    <xdr:colOff>9525</xdr:colOff>
                    <xdr:row>43</xdr:row>
                    <xdr:rowOff>0</xdr:rowOff>
                  </from>
                  <to>
                    <xdr:col>4</xdr:col>
                    <xdr:colOff>76200</xdr:colOff>
                    <xdr:row>44</xdr:row>
                    <xdr:rowOff>9525</xdr:rowOff>
                  </to>
                </anchor>
              </controlPr>
            </control>
          </mc:Choice>
        </mc:AlternateContent>
        <mc:AlternateContent xmlns:mc="http://schemas.openxmlformats.org/markup-compatibility/2006">
          <mc:Choice Requires="x14">
            <control shapeId="24673" r:id="rId64" name="Check Box 97">
              <controlPr defaultSize="0" autoFill="0" autoLine="0" autoPict="0">
                <anchor moveWithCells="1">
                  <from>
                    <xdr:col>16</xdr:col>
                    <xdr:colOff>9525</xdr:colOff>
                    <xdr:row>43</xdr:row>
                    <xdr:rowOff>0</xdr:rowOff>
                  </from>
                  <to>
                    <xdr:col>17</xdr:col>
                    <xdr:colOff>76200</xdr:colOff>
                    <xdr:row>44</xdr:row>
                    <xdr:rowOff>9525</xdr:rowOff>
                  </to>
                </anchor>
              </controlPr>
            </control>
          </mc:Choice>
        </mc:AlternateContent>
        <mc:AlternateContent xmlns:mc="http://schemas.openxmlformats.org/markup-compatibility/2006">
          <mc:Choice Requires="x14">
            <control shapeId="24674" r:id="rId65" name="Check Box 98">
              <controlPr defaultSize="0" autoFill="0" autoLine="0" autoPict="0">
                <anchor moveWithCells="1">
                  <from>
                    <xdr:col>15</xdr:col>
                    <xdr:colOff>9525</xdr:colOff>
                    <xdr:row>43</xdr:row>
                    <xdr:rowOff>247650</xdr:rowOff>
                  </from>
                  <to>
                    <xdr:col>16</xdr:col>
                    <xdr:colOff>76200</xdr:colOff>
                    <xdr:row>45</xdr:row>
                    <xdr:rowOff>0</xdr:rowOff>
                  </to>
                </anchor>
              </controlPr>
            </control>
          </mc:Choice>
        </mc:AlternateContent>
        <mc:AlternateContent xmlns:mc="http://schemas.openxmlformats.org/markup-compatibility/2006">
          <mc:Choice Requires="x14">
            <control shapeId="24675" r:id="rId66" name="Check Box 99">
              <controlPr defaultSize="0" autoFill="0" autoLine="0" autoPict="0">
                <anchor moveWithCells="1">
                  <from>
                    <xdr:col>26</xdr:col>
                    <xdr:colOff>9525</xdr:colOff>
                    <xdr:row>43</xdr:row>
                    <xdr:rowOff>0</xdr:rowOff>
                  </from>
                  <to>
                    <xdr:col>27</xdr:col>
                    <xdr:colOff>76200</xdr:colOff>
                    <xdr:row>44</xdr:row>
                    <xdr:rowOff>9525</xdr:rowOff>
                  </to>
                </anchor>
              </controlPr>
            </control>
          </mc:Choice>
        </mc:AlternateContent>
        <mc:AlternateContent xmlns:mc="http://schemas.openxmlformats.org/markup-compatibility/2006">
          <mc:Choice Requires="x14">
            <control shapeId="24676" r:id="rId67" name="Check Box 100">
              <controlPr defaultSize="0" autoFill="0" autoLine="0" autoPict="0">
                <anchor moveWithCells="1">
                  <from>
                    <xdr:col>0</xdr:col>
                    <xdr:colOff>19050</xdr:colOff>
                    <xdr:row>41</xdr:row>
                    <xdr:rowOff>142875</xdr:rowOff>
                  </from>
                  <to>
                    <xdr:col>1</xdr:col>
                    <xdr:colOff>85725</xdr:colOff>
                    <xdr:row>43</xdr:row>
                    <xdr:rowOff>0</xdr:rowOff>
                  </to>
                </anchor>
              </controlPr>
            </control>
          </mc:Choice>
        </mc:AlternateContent>
        <mc:AlternateContent xmlns:mc="http://schemas.openxmlformats.org/markup-compatibility/2006">
          <mc:Choice Requires="x14">
            <control shapeId="24677" r:id="rId68" name="Check Box 101">
              <controlPr defaultSize="0" autoFill="0" autoLine="0" autoPict="0">
                <anchor moveWithCells="1">
                  <from>
                    <xdr:col>26</xdr:col>
                    <xdr:colOff>9525</xdr:colOff>
                    <xdr:row>45</xdr:row>
                    <xdr:rowOff>152400</xdr:rowOff>
                  </from>
                  <to>
                    <xdr:col>27</xdr:col>
                    <xdr:colOff>76200</xdr:colOff>
                    <xdr:row>46</xdr:row>
                    <xdr:rowOff>228600</xdr:rowOff>
                  </to>
                </anchor>
              </controlPr>
            </control>
          </mc:Choice>
        </mc:AlternateContent>
        <mc:AlternateContent xmlns:mc="http://schemas.openxmlformats.org/markup-compatibility/2006">
          <mc:Choice Requires="x14">
            <control shapeId="24679" r:id="rId69" name="Check Box 103">
              <controlPr defaultSize="0" autoFill="0" autoLine="0" autoPict="0">
                <anchor moveWithCells="1">
                  <from>
                    <xdr:col>3</xdr:col>
                    <xdr:colOff>9525</xdr:colOff>
                    <xdr:row>47</xdr:row>
                    <xdr:rowOff>9525</xdr:rowOff>
                  </from>
                  <to>
                    <xdr:col>4</xdr:col>
                    <xdr:colOff>76200</xdr:colOff>
                    <xdr:row>47</xdr:row>
                    <xdr:rowOff>228600</xdr:rowOff>
                  </to>
                </anchor>
              </controlPr>
            </control>
          </mc:Choice>
        </mc:AlternateContent>
        <mc:AlternateContent xmlns:mc="http://schemas.openxmlformats.org/markup-compatibility/2006">
          <mc:Choice Requires="x14">
            <control shapeId="24680" r:id="rId70" name="Check Box 104">
              <controlPr defaultSize="0" autoFill="0" autoLine="0" autoPict="0">
                <anchor moveWithCells="1">
                  <from>
                    <xdr:col>3</xdr:col>
                    <xdr:colOff>9525</xdr:colOff>
                    <xdr:row>48</xdr:row>
                    <xdr:rowOff>9525</xdr:rowOff>
                  </from>
                  <to>
                    <xdr:col>4</xdr:col>
                    <xdr:colOff>76200</xdr:colOff>
                    <xdr:row>48</xdr:row>
                    <xdr:rowOff>228600</xdr:rowOff>
                  </to>
                </anchor>
              </controlPr>
            </control>
          </mc:Choice>
        </mc:AlternateContent>
        <mc:AlternateContent xmlns:mc="http://schemas.openxmlformats.org/markup-compatibility/2006">
          <mc:Choice Requires="x14">
            <control shapeId="24681" r:id="rId71" name="Check Box 105">
              <controlPr defaultSize="0" autoFill="0" autoLine="0" autoPict="0">
                <anchor moveWithCells="1">
                  <from>
                    <xdr:col>12</xdr:col>
                    <xdr:colOff>9525</xdr:colOff>
                    <xdr:row>47</xdr:row>
                    <xdr:rowOff>9525</xdr:rowOff>
                  </from>
                  <to>
                    <xdr:col>13</xdr:col>
                    <xdr:colOff>76200</xdr:colOff>
                    <xdr:row>47</xdr:row>
                    <xdr:rowOff>228600</xdr:rowOff>
                  </to>
                </anchor>
              </controlPr>
            </control>
          </mc:Choice>
        </mc:AlternateContent>
        <mc:AlternateContent xmlns:mc="http://schemas.openxmlformats.org/markup-compatibility/2006">
          <mc:Choice Requires="x14">
            <control shapeId="24682" r:id="rId72" name="Check Box 106">
              <controlPr defaultSize="0" autoFill="0" autoLine="0" autoPict="0">
                <anchor moveWithCells="1">
                  <from>
                    <xdr:col>18</xdr:col>
                    <xdr:colOff>0</xdr:colOff>
                    <xdr:row>47</xdr:row>
                    <xdr:rowOff>9525</xdr:rowOff>
                  </from>
                  <to>
                    <xdr:col>19</xdr:col>
                    <xdr:colOff>66675</xdr:colOff>
                    <xdr:row>47</xdr:row>
                    <xdr:rowOff>228600</xdr:rowOff>
                  </to>
                </anchor>
              </controlPr>
            </control>
          </mc:Choice>
        </mc:AlternateContent>
        <mc:AlternateContent xmlns:mc="http://schemas.openxmlformats.org/markup-compatibility/2006">
          <mc:Choice Requires="x14">
            <control shapeId="24684" r:id="rId73" name="Check Box 108">
              <controlPr defaultSize="0" autoFill="0" autoLine="0" autoPict="0">
                <anchor moveWithCells="1">
                  <from>
                    <xdr:col>14</xdr:col>
                    <xdr:colOff>0</xdr:colOff>
                    <xdr:row>48</xdr:row>
                    <xdr:rowOff>9525</xdr:rowOff>
                  </from>
                  <to>
                    <xdr:col>15</xdr:col>
                    <xdr:colOff>66675</xdr:colOff>
                    <xdr:row>48</xdr:row>
                    <xdr:rowOff>228600</xdr:rowOff>
                  </to>
                </anchor>
              </controlPr>
            </control>
          </mc:Choice>
        </mc:AlternateContent>
        <mc:AlternateContent xmlns:mc="http://schemas.openxmlformats.org/markup-compatibility/2006">
          <mc:Choice Requires="x14">
            <control shapeId="24683" r:id="rId74" name="Check Box 107">
              <controlPr defaultSize="0" autoFill="0" autoLine="0" autoPict="0">
                <anchor moveWithCells="1">
                  <from>
                    <xdr:col>8</xdr:col>
                    <xdr:colOff>9525</xdr:colOff>
                    <xdr:row>48</xdr:row>
                    <xdr:rowOff>9525</xdr:rowOff>
                  </from>
                  <to>
                    <xdr:col>9</xdr:col>
                    <xdr:colOff>76200</xdr:colOff>
                    <xdr:row>48</xdr:row>
                    <xdr:rowOff>228600</xdr:rowOff>
                  </to>
                </anchor>
              </controlPr>
            </control>
          </mc:Choice>
        </mc:AlternateContent>
        <mc:AlternateContent xmlns:mc="http://schemas.openxmlformats.org/markup-compatibility/2006">
          <mc:Choice Requires="x14">
            <control shapeId="24687" r:id="rId75" name="Check Box 111">
              <controlPr defaultSize="0" autoFill="0" autoLine="0" autoPict="0">
                <anchor moveWithCells="1">
                  <from>
                    <xdr:col>21</xdr:col>
                    <xdr:colOff>0</xdr:colOff>
                    <xdr:row>48</xdr:row>
                    <xdr:rowOff>9525</xdr:rowOff>
                  </from>
                  <to>
                    <xdr:col>22</xdr:col>
                    <xdr:colOff>66675</xdr:colOff>
                    <xdr:row>48</xdr:row>
                    <xdr:rowOff>228600</xdr:rowOff>
                  </to>
                </anchor>
              </controlPr>
            </control>
          </mc:Choice>
        </mc:AlternateContent>
        <mc:AlternateContent xmlns:mc="http://schemas.openxmlformats.org/markup-compatibility/2006">
          <mc:Choice Requires="x14">
            <control shapeId="24689" r:id="rId76" name="Check Box 113">
              <controlPr defaultSize="0" autoFill="0" autoLine="0" autoPict="0">
                <anchor moveWithCells="1">
                  <from>
                    <xdr:col>34</xdr:col>
                    <xdr:colOff>9525</xdr:colOff>
                    <xdr:row>47</xdr:row>
                    <xdr:rowOff>9525</xdr:rowOff>
                  </from>
                  <to>
                    <xdr:col>35</xdr:col>
                    <xdr:colOff>76200</xdr:colOff>
                    <xdr:row>47</xdr:row>
                    <xdr:rowOff>228600</xdr:rowOff>
                  </to>
                </anchor>
              </controlPr>
            </control>
          </mc:Choice>
        </mc:AlternateContent>
        <mc:AlternateContent xmlns:mc="http://schemas.openxmlformats.org/markup-compatibility/2006">
          <mc:Choice Requires="x14">
            <control shapeId="24690" r:id="rId77" name="Check Box 114">
              <controlPr defaultSize="0" autoFill="0" autoLine="0" autoPict="0">
                <anchor moveWithCells="1">
                  <from>
                    <xdr:col>26</xdr:col>
                    <xdr:colOff>9525</xdr:colOff>
                    <xdr:row>50</xdr:row>
                    <xdr:rowOff>9525</xdr:rowOff>
                  </from>
                  <to>
                    <xdr:col>27</xdr:col>
                    <xdr:colOff>76200</xdr:colOff>
                    <xdr:row>50</xdr:row>
                    <xdr:rowOff>238125</xdr:rowOff>
                  </to>
                </anchor>
              </controlPr>
            </control>
          </mc:Choice>
        </mc:AlternateContent>
        <mc:AlternateContent xmlns:mc="http://schemas.openxmlformats.org/markup-compatibility/2006">
          <mc:Choice Requires="x14">
            <control shapeId="24691" r:id="rId78" name="Check Box 115">
              <controlPr defaultSize="0" autoFill="0" autoLine="0" autoPict="0">
                <anchor moveWithCells="1">
                  <from>
                    <xdr:col>3</xdr:col>
                    <xdr:colOff>9525</xdr:colOff>
                    <xdr:row>51</xdr:row>
                    <xdr:rowOff>9525</xdr:rowOff>
                  </from>
                  <to>
                    <xdr:col>4</xdr:col>
                    <xdr:colOff>76200</xdr:colOff>
                    <xdr:row>51</xdr:row>
                    <xdr:rowOff>238125</xdr:rowOff>
                  </to>
                </anchor>
              </controlPr>
            </control>
          </mc:Choice>
        </mc:AlternateContent>
        <mc:AlternateContent xmlns:mc="http://schemas.openxmlformats.org/markup-compatibility/2006">
          <mc:Choice Requires="x14">
            <control shapeId="24692" r:id="rId79" name="Check Box 116">
              <controlPr defaultSize="0" autoFill="0" autoLine="0" autoPict="0">
                <anchor moveWithCells="1">
                  <from>
                    <xdr:col>3</xdr:col>
                    <xdr:colOff>9525</xdr:colOff>
                    <xdr:row>52</xdr:row>
                    <xdr:rowOff>19050</xdr:rowOff>
                  </from>
                  <to>
                    <xdr:col>4</xdr:col>
                    <xdr:colOff>76200</xdr:colOff>
                    <xdr:row>53</xdr:row>
                    <xdr:rowOff>0</xdr:rowOff>
                  </to>
                </anchor>
              </controlPr>
            </control>
          </mc:Choice>
        </mc:AlternateContent>
        <mc:AlternateContent xmlns:mc="http://schemas.openxmlformats.org/markup-compatibility/2006">
          <mc:Choice Requires="x14">
            <control shapeId="24693" r:id="rId80" name="Check Box 117">
              <controlPr defaultSize="0" autoFill="0" autoLine="0" autoPict="0">
                <anchor moveWithCells="1">
                  <from>
                    <xdr:col>12</xdr:col>
                    <xdr:colOff>9525</xdr:colOff>
                    <xdr:row>51</xdr:row>
                    <xdr:rowOff>9525</xdr:rowOff>
                  </from>
                  <to>
                    <xdr:col>13</xdr:col>
                    <xdr:colOff>76200</xdr:colOff>
                    <xdr:row>51</xdr:row>
                    <xdr:rowOff>238125</xdr:rowOff>
                  </to>
                </anchor>
              </controlPr>
            </control>
          </mc:Choice>
        </mc:AlternateContent>
        <mc:AlternateContent xmlns:mc="http://schemas.openxmlformats.org/markup-compatibility/2006">
          <mc:Choice Requires="x14">
            <control shapeId="24694" r:id="rId81" name="Check Box 118">
              <controlPr defaultSize="0" autoFill="0" autoLine="0" autoPict="0">
                <anchor moveWithCells="1">
                  <from>
                    <xdr:col>18</xdr:col>
                    <xdr:colOff>0</xdr:colOff>
                    <xdr:row>51</xdr:row>
                    <xdr:rowOff>9525</xdr:rowOff>
                  </from>
                  <to>
                    <xdr:col>19</xdr:col>
                    <xdr:colOff>66675</xdr:colOff>
                    <xdr:row>51</xdr:row>
                    <xdr:rowOff>238125</xdr:rowOff>
                  </to>
                </anchor>
              </controlPr>
            </control>
          </mc:Choice>
        </mc:AlternateContent>
        <mc:AlternateContent xmlns:mc="http://schemas.openxmlformats.org/markup-compatibility/2006">
          <mc:Choice Requires="x14">
            <control shapeId="24695" r:id="rId82" name="Check Box 119">
              <controlPr defaultSize="0" autoFill="0" autoLine="0" autoPict="0">
                <anchor moveWithCells="1">
                  <from>
                    <xdr:col>14</xdr:col>
                    <xdr:colOff>0</xdr:colOff>
                    <xdr:row>52</xdr:row>
                    <xdr:rowOff>19050</xdr:rowOff>
                  </from>
                  <to>
                    <xdr:col>15</xdr:col>
                    <xdr:colOff>66675</xdr:colOff>
                    <xdr:row>53</xdr:row>
                    <xdr:rowOff>0</xdr:rowOff>
                  </to>
                </anchor>
              </controlPr>
            </control>
          </mc:Choice>
        </mc:AlternateContent>
        <mc:AlternateContent xmlns:mc="http://schemas.openxmlformats.org/markup-compatibility/2006">
          <mc:Choice Requires="x14">
            <control shapeId="24696" r:id="rId83" name="Check Box 120">
              <controlPr defaultSize="0" autoFill="0" autoLine="0" autoPict="0">
                <anchor moveWithCells="1">
                  <from>
                    <xdr:col>8</xdr:col>
                    <xdr:colOff>9525</xdr:colOff>
                    <xdr:row>52</xdr:row>
                    <xdr:rowOff>19050</xdr:rowOff>
                  </from>
                  <to>
                    <xdr:col>9</xdr:col>
                    <xdr:colOff>76200</xdr:colOff>
                    <xdr:row>53</xdr:row>
                    <xdr:rowOff>0</xdr:rowOff>
                  </to>
                </anchor>
              </controlPr>
            </control>
          </mc:Choice>
        </mc:AlternateContent>
        <mc:AlternateContent xmlns:mc="http://schemas.openxmlformats.org/markup-compatibility/2006">
          <mc:Choice Requires="x14">
            <control shapeId="24698" r:id="rId84" name="Check Box 122">
              <controlPr defaultSize="0" autoFill="0" autoLine="0" autoPict="0">
                <anchor moveWithCells="1">
                  <from>
                    <xdr:col>21</xdr:col>
                    <xdr:colOff>0</xdr:colOff>
                    <xdr:row>52</xdr:row>
                    <xdr:rowOff>19050</xdr:rowOff>
                  </from>
                  <to>
                    <xdr:col>22</xdr:col>
                    <xdr:colOff>66675</xdr:colOff>
                    <xdr:row>53</xdr:row>
                    <xdr:rowOff>0</xdr:rowOff>
                  </to>
                </anchor>
              </controlPr>
            </control>
          </mc:Choice>
        </mc:AlternateContent>
        <mc:AlternateContent xmlns:mc="http://schemas.openxmlformats.org/markup-compatibility/2006">
          <mc:Choice Requires="x14">
            <control shapeId="24700" r:id="rId85" name="Check Box 124">
              <controlPr defaultSize="0" autoFill="0" autoLine="0" autoPict="0">
                <anchor moveWithCells="1">
                  <from>
                    <xdr:col>34</xdr:col>
                    <xdr:colOff>9525</xdr:colOff>
                    <xdr:row>51</xdr:row>
                    <xdr:rowOff>9525</xdr:rowOff>
                  </from>
                  <to>
                    <xdr:col>35</xdr:col>
                    <xdr:colOff>76200</xdr:colOff>
                    <xdr:row>51</xdr:row>
                    <xdr:rowOff>238125</xdr:rowOff>
                  </to>
                </anchor>
              </controlPr>
            </control>
          </mc:Choice>
        </mc:AlternateContent>
        <mc:AlternateContent xmlns:mc="http://schemas.openxmlformats.org/markup-compatibility/2006">
          <mc:Choice Requires="x14">
            <control shapeId="24701" r:id="rId86" name="Check Box 125">
              <controlPr defaultSize="0" autoFill="0" autoLine="0" autoPict="0">
                <anchor moveWithCells="1">
                  <from>
                    <xdr:col>0</xdr:col>
                    <xdr:colOff>19050</xdr:colOff>
                    <xdr:row>45</xdr:row>
                    <xdr:rowOff>142875</xdr:rowOff>
                  </from>
                  <to>
                    <xdr:col>1</xdr:col>
                    <xdr:colOff>85725</xdr:colOff>
                    <xdr:row>46</xdr:row>
                    <xdr:rowOff>238125</xdr:rowOff>
                  </to>
                </anchor>
              </controlPr>
            </control>
          </mc:Choice>
        </mc:AlternateContent>
        <mc:AlternateContent xmlns:mc="http://schemas.openxmlformats.org/markup-compatibility/2006">
          <mc:Choice Requires="x14">
            <control shapeId="24702" r:id="rId87" name="Check Box 126">
              <controlPr defaultSize="0" autoFill="0" autoLine="0" autoPict="0">
                <anchor moveWithCells="1">
                  <from>
                    <xdr:col>0</xdr:col>
                    <xdr:colOff>19050</xdr:colOff>
                    <xdr:row>50</xdr:row>
                    <xdr:rowOff>0</xdr:rowOff>
                  </from>
                  <to>
                    <xdr:col>1</xdr:col>
                    <xdr:colOff>85725</xdr:colOff>
                    <xdr:row>51</xdr:row>
                    <xdr:rowOff>0</xdr:rowOff>
                  </to>
                </anchor>
              </controlPr>
            </control>
          </mc:Choice>
        </mc:AlternateContent>
        <mc:AlternateContent xmlns:mc="http://schemas.openxmlformats.org/markup-compatibility/2006">
          <mc:Choice Requires="x14">
            <control shapeId="24703" r:id="rId88" name="Check Box 127">
              <controlPr defaultSize="0" autoFill="0" autoLine="0" autoPict="0">
                <anchor moveWithCells="1">
                  <from>
                    <xdr:col>24</xdr:col>
                    <xdr:colOff>9525</xdr:colOff>
                    <xdr:row>47</xdr:row>
                    <xdr:rowOff>9525</xdr:rowOff>
                  </from>
                  <to>
                    <xdr:col>25</xdr:col>
                    <xdr:colOff>76200</xdr:colOff>
                    <xdr:row>47</xdr:row>
                    <xdr:rowOff>228600</xdr:rowOff>
                  </to>
                </anchor>
              </controlPr>
            </control>
          </mc:Choice>
        </mc:AlternateContent>
        <mc:AlternateContent xmlns:mc="http://schemas.openxmlformats.org/markup-compatibility/2006">
          <mc:Choice Requires="x14">
            <control shapeId="24704" r:id="rId89" name="Check Box 128">
              <controlPr defaultSize="0" autoFill="0" autoLine="0" autoPict="0">
                <anchor moveWithCells="1">
                  <from>
                    <xdr:col>24</xdr:col>
                    <xdr:colOff>9525</xdr:colOff>
                    <xdr:row>51</xdr:row>
                    <xdr:rowOff>28575</xdr:rowOff>
                  </from>
                  <to>
                    <xdr:col>25</xdr:col>
                    <xdr:colOff>76200</xdr:colOff>
                    <xdr:row>52</xdr:row>
                    <xdr:rowOff>9525</xdr:rowOff>
                  </to>
                </anchor>
              </controlPr>
            </control>
          </mc:Choice>
        </mc:AlternateContent>
        <mc:AlternateContent xmlns:mc="http://schemas.openxmlformats.org/markup-compatibility/2006">
          <mc:Choice Requires="x14">
            <control shapeId="24705" r:id="rId90" name="Check Box 129">
              <controlPr defaultSize="0" autoFill="0" autoLine="0" autoPict="0">
                <anchor moveWithCells="1">
                  <from>
                    <xdr:col>0</xdr:col>
                    <xdr:colOff>19050</xdr:colOff>
                    <xdr:row>54</xdr:row>
                    <xdr:rowOff>0</xdr:rowOff>
                  </from>
                  <to>
                    <xdr:col>1</xdr:col>
                    <xdr:colOff>85725</xdr:colOff>
                    <xdr:row>55</xdr:row>
                    <xdr:rowOff>0</xdr:rowOff>
                  </to>
                </anchor>
              </controlPr>
            </control>
          </mc:Choice>
        </mc:AlternateContent>
        <mc:AlternateContent xmlns:mc="http://schemas.openxmlformats.org/markup-compatibility/2006">
          <mc:Choice Requires="x14">
            <control shapeId="24706" r:id="rId91" name="Check Box 130">
              <controlPr defaultSize="0" autoFill="0" autoLine="0" autoPict="0">
                <anchor moveWithCells="1">
                  <from>
                    <xdr:col>10</xdr:col>
                    <xdr:colOff>0</xdr:colOff>
                    <xdr:row>54</xdr:row>
                    <xdr:rowOff>0</xdr:rowOff>
                  </from>
                  <to>
                    <xdr:col>11</xdr:col>
                    <xdr:colOff>66675</xdr:colOff>
                    <xdr:row>55</xdr:row>
                    <xdr:rowOff>0</xdr:rowOff>
                  </to>
                </anchor>
              </controlPr>
            </control>
          </mc:Choice>
        </mc:AlternateContent>
        <mc:AlternateContent xmlns:mc="http://schemas.openxmlformats.org/markup-compatibility/2006">
          <mc:Choice Requires="x14">
            <control shapeId="24707" r:id="rId92" name="Check Box 131">
              <controlPr defaultSize="0" autoFill="0" autoLine="0" autoPict="0">
                <anchor moveWithCells="1">
                  <from>
                    <xdr:col>19</xdr:col>
                    <xdr:colOff>9525</xdr:colOff>
                    <xdr:row>32</xdr:row>
                    <xdr:rowOff>9525</xdr:rowOff>
                  </from>
                  <to>
                    <xdr:col>20</xdr:col>
                    <xdr:colOff>76200</xdr:colOff>
                    <xdr:row>33</xdr:row>
                    <xdr:rowOff>9525</xdr:rowOff>
                  </to>
                </anchor>
              </controlPr>
            </control>
          </mc:Choice>
        </mc:AlternateContent>
        <mc:AlternateContent xmlns:mc="http://schemas.openxmlformats.org/markup-compatibility/2006">
          <mc:Choice Requires="x14">
            <control shapeId="24924" r:id="rId93" name="Check Box 348">
              <controlPr defaultSize="0" autoFill="0" autoLine="0" autoPict="0">
                <anchor moveWithCells="1">
                  <from>
                    <xdr:col>75</xdr:col>
                    <xdr:colOff>0</xdr:colOff>
                    <xdr:row>28</xdr:row>
                    <xdr:rowOff>19050</xdr:rowOff>
                  </from>
                  <to>
                    <xdr:col>76</xdr:col>
                    <xdr:colOff>66675</xdr:colOff>
                    <xdr:row>28</xdr:row>
                    <xdr:rowOff>238125</xdr:rowOff>
                  </to>
                </anchor>
              </controlPr>
            </control>
          </mc:Choice>
        </mc:AlternateContent>
        <mc:AlternateContent xmlns:mc="http://schemas.openxmlformats.org/markup-compatibility/2006">
          <mc:Choice Requires="x14">
            <control shapeId="24925" r:id="rId94" name="Check Box 349">
              <controlPr defaultSize="0" autoFill="0" autoLine="0" autoPict="0">
                <anchor moveWithCells="1">
                  <from>
                    <xdr:col>48</xdr:col>
                    <xdr:colOff>9525</xdr:colOff>
                    <xdr:row>16</xdr:row>
                    <xdr:rowOff>9525</xdr:rowOff>
                  </from>
                  <to>
                    <xdr:col>49</xdr:col>
                    <xdr:colOff>76200</xdr:colOff>
                    <xdr:row>17</xdr:row>
                    <xdr:rowOff>9525</xdr:rowOff>
                  </to>
                </anchor>
              </controlPr>
            </control>
          </mc:Choice>
        </mc:AlternateContent>
        <mc:AlternateContent xmlns:mc="http://schemas.openxmlformats.org/markup-compatibility/2006">
          <mc:Choice Requires="x14">
            <control shapeId="24926" r:id="rId95" name="Check Box 350">
              <controlPr defaultSize="0" autoFill="0" autoLine="0" autoPict="0">
                <anchor moveWithCells="1">
                  <from>
                    <xdr:col>48</xdr:col>
                    <xdr:colOff>9525</xdr:colOff>
                    <xdr:row>15</xdr:row>
                    <xdr:rowOff>0</xdr:rowOff>
                  </from>
                  <to>
                    <xdr:col>49</xdr:col>
                    <xdr:colOff>76200</xdr:colOff>
                    <xdr:row>16</xdr:row>
                    <xdr:rowOff>9525</xdr:rowOff>
                  </to>
                </anchor>
              </controlPr>
            </control>
          </mc:Choice>
        </mc:AlternateContent>
        <mc:AlternateContent xmlns:mc="http://schemas.openxmlformats.org/markup-compatibility/2006">
          <mc:Choice Requires="x14">
            <control shapeId="24927" r:id="rId96" name="Check Box 351">
              <controlPr defaultSize="0" autoFill="0" autoLine="0" autoPict="0">
                <anchor moveWithCells="1">
                  <from>
                    <xdr:col>59</xdr:col>
                    <xdr:colOff>9525</xdr:colOff>
                    <xdr:row>15</xdr:row>
                    <xdr:rowOff>0</xdr:rowOff>
                  </from>
                  <to>
                    <xdr:col>60</xdr:col>
                    <xdr:colOff>76200</xdr:colOff>
                    <xdr:row>16</xdr:row>
                    <xdr:rowOff>9525</xdr:rowOff>
                  </to>
                </anchor>
              </controlPr>
            </control>
          </mc:Choice>
        </mc:AlternateContent>
        <mc:AlternateContent xmlns:mc="http://schemas.openxmlformats.org/markup-compatibility/2006">
          <mc:Choice Requires="x14">
            <control shapeId="24928" r:id="rId97" name="Check Box 352">
              <controlPr defaultSize="0" autoFill="0" autoLine="0" autoPict="0">
                <anchor moveWithCells="1">
                  <from>
                    <xdr:col>54</xdr:col>
                    <xdr:colOff>9525</xdr:colOff>
                    <xdr:row>15</xdr:row>
                    <xdr:rowOff>0</xdr:rowOff>
                  </from>
                  <to>
                    <xdr:col>55</xdr:col>
                    <xdr:colOff>76200</xdr:colOff>
                    <xdr:row>16</xdr:row>
                    <xdr:rowOff>9525</xdr:rowOff>
                  </to>
                </anchor>
              </controlPr>
            </control>
          </mc:Choice>
        </mc:AlternateContent>
        <mc:AlternateContent xmlns:mc="http://schemas.openxmlformats.org/markup-compatibility/2006">
          <mc:Choice Requires="x14">
            <control shapeId="24929" r:id="rId98" name="Check Box 353">
              <controlPr defaultSize="0" autoFill="0" autoLine="0" autoPict="0">
                <anchor moveWithCells="1">
                  <from>
                    <xdr:col>56</xdr:col>
                    <xdr:colOff>9525</xdr:colOff>
                    <xdr:row>16</xdr:row>
                    <xdr:rowOff>9525</xdr:rowOff>
                  </from>
                  <to>
                    <xdr:col>57</xdr:col>
                    <xdr:colOff>76200</xdr:colOff>
                    <xdr:row>17</xdr:row>
                    <xdr:rowOff>9525</xdr:rowOff>
                  </to>
                </anchor>
              </controlPr>
            </control>
          </mc:Choice>
        </mc:AlternateContent>
        <mc:AlternateContent xmlns:mc="http://schemas.openxmlformats.org/markup-compatibility/2006">
          <mc:Choice Requires="x14">
            <control shapeId="24930" r:id="rId99" name="Check Box 354">
              <controlPr defaultSize="0" autoFill="0" autoLine="0" autoPict="0">
                <anchor moveWithCells="1">
                  <from>
                    <xdr:col>64</xdr:col>
                    <xdr:colOff>9525</xdr:colOff>
                    <xdr:row>16</xdr:row>
                    <xdr:rowOff>9525</xdr:rowOff>
                  </from>
                  <to>
                    <xdr:col>65</xdr:col>
                    <xdr:colOff>76200</xdr:colOff>
                    <xdr:row>17</xdr:row>
                    <xdr:rowOff>9525</xdr:rowOff>
                  </to>
                </anchor>
              </controlPr>
            </control>
          </mc:Choice>
        </mc:AlternateContent>
        <mc:AlternateContent xmlns:mc="http://schemas.openxmlformats.org/markup-compatibility/2006">
          <mc:Choice Requires="x14">
            <control shapeId="24931" r:id="rId100" name="Check Box 355">
              <controlPr defaultSize="0" autoFill="0" autoLine="0" autoPict="0">
                <anchor moveWithCells="1">
                  <from>
                    <xdr:col>64</xdr:col>
                    <xdr:colOff>9525</xdr:colOff>
                    <xdr:row>15</xdr:row>
                    <xdr:rowOff>0</xdr:rowOff>
                  </from>
                  <to>
                    <xdr:col>65</xdr:col>
                    <xdr:colOff>76200</xdr:colOff>
                    <xdr:row>16</xdr:row>
                    <xdr:rowOff>9525</xdr:rowOff>
                  </to>
                </anchor>
              </controlPr>
            </control>
          </mc:Choice>
        </mc:AlternateContent>
        <mc:AlternateContent xmlns:mc="http://schemas.openxmlformats.org/markup-compatibility/2006">
          <mc:Choice Requires="x14">
            <control shapeId="24932" r:id="rId101" name="Check Box 356">
              <controlPr defaultSize="0" autoFill="0" autoLine="0" autoPict="0">
                <anchor moveWithCells="1">
                  <from>
                    <xdr:col>68</xdr:col>
                    <xdr:colOff>9525</xdr:colOff>
                    <xdr:row>15</xdr:row>
                    <xdr:rowOff>0</xdr:rowOff>
                  </from>
                  <to>
                    <xdr:col>69</xdr:col>
                    <xdr:colOff>76200</xdr:colOff>
                    <xdr:row>16</xdr:row>
                    <xdr:rowOff>9525</xdr:rowOff>
                  </to>
                </anchor>
              </controlPr>
            </control>
          </mc:Choice>
        </mc:AlternateContent>
        <mc:AlternateContent xmlns:mc="http://schemas.openxmlformats.org/markup-compatibility/2006">
          <mc:Choice Requires="x14">
            <control shapeId="24933" r:id="rId102" name="Check Box 357">
              <controlPr defaultSize="0" autoFill="0" autoLine="0" autoPict="0">
                <anchor moveWithCells="1">
                  <from>
                    <xdr:col>75</xdr:col>
                    <xdr:colOff>0</xdr:colOff>
                    <xdr:row>15</xdr:row>
                    <xdr:rowOff>0</xdr:rowOff>
                  </from>
                  <to>
                    <xdr:col>76</xdr:col>
                    <xdr:colOff>66675</xdr:colOff>
                    <xdr:row>16</xdr:row>
                    <xdr:rowOff>9525</xdr:rowOff>
                  </to>
                </anchor>
              </controlPr>
            </control>
          </mc:Choice>
        </mc:AlternateContent>
        <mc:AlternateContent xmlns:mc="http://schemas.openxmlformats.org/markup-compatibility/2006">
          <mc:Choice Requires="x14">
            <control shapeId="24934" r:id="rId103" name="Check Box 358">
              <controlPr defaultSize="0" autoFill="0" autoLine="0" autoPict="0">
                <anchor moveWithCells="1">
                  <from>
                    <xdr:col>70</xdr:col>
                    <xdr:colOff>9525</xdr:colOff>
                    <xdr:row>16</xdr:row>
                    <xdr:rowOff>9525</xdr:rowOff>
                  </from>
                  <to>
                    <xdr:col>71</xdr:col>
                    <xdr:colOff>76200</xdr:colOff>
                    <xdr:row>17</xdr:row>
                    <xdr:rowOff>9525</xdr:rowOff>
                  </to>
                </anchor>
              </controlPr>
            </control>
          </mc:Choice>
        </mc:AlternateContent>
        <mc:AlternateContent xmlns:mc="http://schemas.openxmlformats.org/markup-compatibility/2006">
          <mc:Choice Requires="x14">
            <control shapeId="24935" r:id="rId104" name="Check Box 359">
              <controlPr defaultSize="0" autoFill="0" autoLine="0" autoPict="0">
                <anchor moveWithCells="1">
                  <from>
                    <xdr:col>56</xdr:col>
                    <xdr:colOff>9525</xdr:colOff>
                    <xdr:row>17</xdr:row>
                    <xdr:rowOff>9525</xdr:rowOff>
                  </from>
                  <to>
                    <xdr:col>57</xdr:col>
                    <xdr:colOff>76200</xdr:colOff>
                    <xdr:row>18</xdr:row>
                    <xdr:rowOff>9525</xdr:rowOff>
                  </to>
                </anchor>
              </controlPr>
            </control>
          </mc:Choice>
        </mc:AlternateContent>
        <mc:AlternateContent xmlns:mc="http://schemas.openxmlformats.org/markup-compatibility/2006">
          <mc:Choice Requires="x14">
            <control shapeId="24936" r:id="rId105" name="Check Box 360">
              <controlPr defaultSize="0" autoFill="0" autoLine="0" autoPict="0">
                <anchor moveWithCells="1">
                  <from>
                    <xdr:col>48</xdr:col>
                    <xdr:colOff>9525</xdr:colOff>
                    <xdr:row>17</xdr:row>
                    <xdr:rowOff>9525</xdr:rowOff>
                  </from>
                  <to>
                    <xdr:col>49</xdr:col>
                    <xdr:colOff>76200</xdr:colOff>
                    <xdr:row>18</xdr:row>
                    <xdr:rowOff>9525</xdr:rowOff>
                  </to>
                </anchor>
              </controlPr>
            </control>
          </mc:Choice>
        </mc:AlternateContent>
        <mc:AlternateContent xmlns:mc="http://schemas.openxmlformats.org/markup-compatibility/2006">
          <mc:Choice Requires="x14">
            <control shapeId="24937" r:id="rId106" name="Check Box 361">
              <controlPr defaultSize="0" autoFill="0" autoLine="0" autoPict="0">
                <anchor moveWithCells="1">
                  <from>
                    <xdr:col>45</xdr:col>
                    <xdr:colOff>19050</xdr:colOff>
                    <xdr:row>13</xdr:row>
                    <xdr:rowOff>0</xdr:rowOff>
                  </from>
                  <to>
                    <xdr:col>46</xdr:col>
                    <xdr:colOff>85725</xdr:colOff>
                    <xdr:row>14</xdr:row>
                    <xdr:rowOff>9525</xdr:rowOff>
                  </to>
                </anchor>
              </controlPr>
            </control>
          </mc:Choice>
        </mc:AlternateContent>
        <mc:AlternateContent xmlns:mc="http://schemas.openxmlformats.org/markup-compatibility/2006">
          <mc:Choice Requires="x14">
            <control shapeId="24938" r:id="rId107" name="Check Box 362">
              <controlPr defaultSize="0" autoFill="0" autoLine="0" autoPict="0">
                <anchor moveWithCells="1">
                  <from>
                    <xdr:col>55</xdr:col>
                    <xdr:colOff>0</xdr:colOff>
                    <xdr:row>14</xdr:row>
                    <xdr:rowOff>9525</xdr:rowOff>
                  </from>
                  <to>
                    <xdr:col>56</xdr:col>
                    <xdr:colOff>66675</xdr:colOff>
                    <xdr:row>15</xdr:row>
                    <xdr:rowOff>9525</xdr:rowOff>
                  </to>
                </anchor>
              </controlPr>
            </control>
          </mc:Choice>
        </mc:AlternateContent>
        <mc:AlternateContent xmlns:mc="http://schemas.openxmlformats.org/markup-compatibility/2006">
          <mc:Choice Requires="x14">
            <control shapeId="24939" r:id="rId108" name="Check Box 363">
              <controlPr defaultSize="0" autoFill="0" autoLine="0" autoPict="0">
                <anchor moveWithCells="1">
                  <from>
                    <xdr:col>61</xdr:col>
                    <xdr:colOff>9525</xdr:colOff>
                    <xdr:row>14</xdr:row>
                    <xdr:rowOff>9525</xdr:rowOff>
                  </from>
                  <to>
                    <xdr:col>62</xdr:col>
                    <xdr:colOff>76200</xdr:colOff>
                    <xdr:row>15</xdr:row>
                    <xdr:rowOff>9525</xdr:rowOff>
                  </to>
                </anchor>
              </controlPr>
            </control>
          </mc:Choice>
        </mc:AlternateContent>
        <mc:AlternateContent xmlns:mc="http://schemas.openxmlformats.org/markup-compatibility/2006">
          <mc:Choice Requires="x14">
            <control shapeId="24940" r:id="rId109" name="Check Box 364">
              <controlPr defaultSize="0" autoFill="0" autoLine="0" autoPict="0">
                <anchor moveWithCells="1">
                  <from>
                    <xdr:col>64</xdr:col>
                    <xdr:colOff>9525</xdr:colOff>
                    <xdr:row>18</xdr:row>
                    <xdr:rowOff>9525</xdr:rowOff>
                  </from>
                  <to>
                    <xdr:col>65</xdr:col>
                    <xdr:colOff>76200</xdr:colOff>
                    <xdr:row>19</xdr:row>
                    <xdr:rowOff>9525</xdr:rowOff>
                  </to>
                </anchor>
              </controlPr>
            </control>
          </mc:Choice>
        </mc:AlternateContent>
        <mc:AlternateContent xmlns:mc="http://schemas.openxmlformats.org/markup-compatibility/2006">
          <mc:Choice Requires="x14">
            <control shapeId="24941" r:id="rId110" name="Check Box 365">
              <controlPr defaultSize="0" autoFill="0" autoLine="0" autoPict="0">
                <anchor moveWithCells="1">
                  <from>
                    <xdr:col>70</xdr:col>
                    <xdr:colOff>19050</xdr:colOff>
                    <xdr:row>18</xdr:row>
                    <xdr:rowOff>9525</xdr:rowOff>
                  </from>
                  <to>
                    <xdr:col>71</xdr:col>
                    <xdr:colOff>85725</xdr:colOff>
                    <xdr:row>19</xdr:row>
                    <xdr:rowOff>9525</xdr:rowOff>
                  </to>
                </anchor>
              </controlPr>
            </control>
          </mc:Choice>
        </mc:AlternateContent>
        <mc:AlternateContent xmlns:mc="http://schemas.openxmlformats.org/markup-compatibility/2006">
          <mc:Choice Requires="x14">
            <control shapeId="24942" r:id="rId111" name="Check Box 366">
              <controlPr defaultSize="0" autoFill="0" autoLine="0" autoPict="0">
                <anchor moveWithCells="1">
                  <from>
                    <xdr:col>76</xdr:col>
                    <xdr:colOff>9525</xdr:colOff>
                    <xdr:row>18</xdr:row>
                    <xdr:rowOff>9525</xdr:rowOff>
                  </from>
                  <to>
                    <xdr:col>77</xdr:col>
                    <xdr:colOff>76200</xdr:colOff>
                    <xdr:row>19</xdr:row>
                    <xdr:rowOff>9525</xdr:rowOff>
                  </to>
                </anchor>
              </controlPr>
            </control>
          </mc:Choice>
        </mc:AlternateContent>
        <mc:AlternateContent xmlns:mc="http://schemas.openxmlformats.org/markup-compatibility/2006">
          <mc:Choice Requires="x14">
            <control shapeId="24943" r:id="rId112" name="Check Box 367">
              <controlPr defaultSize="0" autoFill="0" autoLine="0" autoPict="0">
                <anchor moveWithCells="1">
                  <from>
                    <xdr:col>84</xdr:col>
                    <xdr:colOff>9525</xdr:colOff>
                    <xdr:row>18</xdr:row>
                    <xdr:rowOff>9525</xdr:rowOff>
                  </from>
                  <to>
                    <xdr:col>85</xdr:col>
                    <xdr:colOff>76200</xdr:colOff>
                    <xdr:row>19</xdr:row>
                    <xdr:rowOff>9525</xdr:rowOff>
                  </to>
                </anchor>
              </controlPr>
            </control>
          </mc:Choice>
        </mc:AlternateContent>
        <mc:AlternateContent xmlns:mc="http://schemas.openxmlformats.org/markup-compatibility/2006">
          <mc:Choice Requires="x14">
            <control shapeId="24944" r:id="rId113" name="Check Box 368">
              <controlPr defaultSize="0" autoFill="0" autoLine="0" autoPict="0">
                <anchor moveWithCells="1">
                  <from>
                    <xdr:col>48</xdr:col>
                    <xdr:colOff>9525</xdr:colOff>
                    <xdr:row>19</xdr:row>
                    <xdr:rowOff>9525</xdr:rowOff>
                  </from>
                  <to>
                    <xdr:col>49</xdr:col>
                    <xdr:colOff>76200</xdr:colOff>
                    <xdr:row>20</xdr:row>
                    <xdr:rowOff>19050</xdr:rowOff>
                  </to>
                </anchor>
              </controlPr>
            </control>
          </mc:Choice>
        </mc:AlternateContent>
        <mc:AlternateContent xmlns:mc="http://schemas.openxmlformats.org/markup-compatibility/2006">
          <mc:Choice Requires="x14">
            <control shapeId="24945" r:id="rId114" name="Check Box 369">
              <controlPr defaultSize="0" autoFill="0" autoLine="0" autoPict="0">
                <anchor moveWithCells="1">
                  <from>
                    <xdr:col>64</xdr:col>
                    <xdr:colOff>9525</xdr:colOff>
                    <xdr:row>19</xdr:row>
                    <xdr:rowOff>9525</xdr:rowOff>
                  </from>
                  <to>
                    <xdr:col>65</xdr:col>
                    <xdr:colOff>76200</xdr:colOff>
                    <xdr:row>20</xdr:row>
                    <xdr:rowOff>19050</xdr:rowOff>
                  </to>
                </anchor>
              </controlPr>
            </control>
          </mc:Choice>
        </mc:AlternateContent>
        <mc:AlternateContent xmlns:mc="http://schemas.openxmlformats.org/markup-compatibility/2006">
          <mc:Choice Requires="x14">
            <control shapeId="24946" r:id="rId115" name="Check Box 370">
              <controlPr defaultSize="0" autoFill="0" autoLine="0" autoPict="0">
                <anchor moveWithCells="1">
                  <from>
                    <xdr:col>45</xdr:col>
                    <xdr:colOff>19050</xdr:colOff>
                    <xdr:row>22</xdr:row>
                    <xdr:rowOff>0</xdr:rowOff>
                  </from>
                  <to>
                    <xdr:col>46</xdr:col>
                    <xdr:colOff>85725</xdr:colOff>
                    <xdr:row>23</xdr:row>
                    <xdr:rowOff>9525</xdr:rowOff>
                  </to>
                </anchor>
              </controlPr>
            </control>
          </mc:Choice>
        </mc:AlternateContent>
        <mc:AlternateContent xmlns:mc="http://schemas.openxmlformats.org/markup-compatibility/2006">
          <mc:Choice Requires="x14">
            <control shapeId="24947" r:id="rId116" name="Check Box 371">
              <controlPr defaultSize="0" autoFill="0" autoLine="0" autoPict="0">
                <anchor moveWithCells="1">
                  <from>
                    <xdr:col>48</xdr:col>
                    <xdr:colOff>9525</xdr:colOff>
                    <xdr:row>22</xdr:row>
                    <xdr:rowOff>247650</xdr:rowOff>
                  </from>
                  <to>
                    <xdr:col>49</xdr:col>
                    <xdr:colOff>76200</xdr:colOff>
                    <xdr:row>24</xdr:row>
                    <xdr:rowOff>0</xdr:rowOff>
                  </to>
                </anchor>
              </controlPr>
            </control>
          </mc:Choice>
        </mc:AlternateContent>
        <mc:AlternateContent xmlns:mc="http://schemas.openxmlformats.org/markup-compatibility/2006">
          <mc:Choice Requires="x14">
            <control shapeId="24948" r:id="rId117" name="Check Box 372">
              <controlPr defaultSize="0" autoFill="0" autoLine="0" autoPict="0">
                <anchor moveWithCells="1">
                  <from>
                    <xdr:col>48</xdr:col>
                    <xdr:colOff>9525</xdr:colOff>
                    <xdr:row>24</xdr:row>
                    <xdr:rowOff>0</xdr:rowOff>
                  </from>
                  <to>
                    <xdr:col>49</xdr:col>
                    <xdr:colOff>76200</xdr:colOff>
                    <xdr:row>25</xdr:row>
                    <xdr:rowOff>0</xdr:rowOff>
                  </to>
                </anchor>
              </controlPr>
            </control>
          </mc:Choice>
        </mc:AlternateContent>
        <mc:AlternateContent xmlns:mc="http://schemas.openxmlformats.org/markup-compatibility/2006">
          <mc:Choice Requires="x14">
            <control shapeId="24949" r:id="rId118" name="Check Box 373">
              <controlPr defaultSize="0" autoFill="0" autoLine="0" autoPict="0">
                <anchor moveWithCells="1">
                  <from>
                    <xdr:col>48</xdr:col>
                    <xdr:colOff>9525</xdr:colOff>
                    <xdr:row>25</xdr:row>
                    <xdr:rowOff>19050</xdr:rowOff>
                  </from>
                  <to>
                    <xdr:col>49</xdr:col>
                    <xdr:colOff>76200</xdr:colOff>
                    <xdr:row>26</xdr:row>
                    <xdr:rowOff>19050</xdr:rowOff>
                  </to>
                </anchor>
              </controlPr>
            </control>
          </mc:Choice>
        </mc:AlternateContent>
        <mc:AlternateContent xmlns:mc="http://schemas.openxmlformats.org/markup-compatibility/2006">
          <mc:Choice Requires="x14">
            <control shapeId="24950" r:id="rId119" name="Check Box 374">
              <controlPr defaultSize="0" autoFill="0" autoLine="0" autoPict="0">
                <anchor moveWithCells="1">
                  <from>
                    <xdr:col>45</xdr:col>
                    <xdr:colOff>19050</xdr:colOff>
                    <xdr:row>28</xdr:row>
                    <xdr:rowOff>0</xdr:rowOff>
                  </from>
                  <to>
                    <xdr:col>46</xdr:col>
                    <xdr:colOff>85725</xdr:colOff>
                    <xdr:row>29</xdr:row>
                    <xdr:rowOff>9525</xdr:rowOff>
                  </to>
                </anchor>
              </controlPr>
            </control>
          </mc:Choice>
        </mc:AlternateContent>
        <mc:AlternateContent xmlns:mc="http://schemas.openxmlformats.org/markup-compatibility/2006">
          <mc:Choice Requires="x14">
            <control shapeId="24951" r:id="rId120" name="Check Box 375">
              <controlPr defaultSize="0" autoFill="0" autoLine="0" autoPict="0">
                <anchor moveWithCells="1">
                  <from>
                    <xdr:col>48</xdr:col>
                    <xdr:colOff>9525</xdr:colOff>
                    <xdr:row>29</xdr:row>
                    <xdr:rowOff>0</xdr:rowOff>
                  </from>
                  <to>
                    <xdr:col>49</xdr:col>
                    <xdr:colOff>76200</xdr:colOff>
                    <xdr:row>30</xdr:row>
                    <xdr:rowOff>9525</xdr:rowOff>
                  </to>
                </anchor>
              </controlPr>
            </control>
          </mc:Choice>
        </mc:AlternateContent>
        <mc:AlternateContent xmlns:mc="http://schemas.openxmlformats.org/markup-compatibility/2006">
          <mc:Choice Requires="x14">
            <control shapeId="24952" r:id="rId121" name="Check Box 376">
              <controlPr defaultSize="0" autoFill="0" autoLine="0" autoPict="0">
                <anchor moveWithCells="1">
                  <from>
                    <xdr:col>48</xdr:col>
                    <xdr:colOff>9525</xdr:colOff>
                    <xdr:row>29</xdr:row>
                    <xdr:rowOff>247650</xdr:rowOff>
                  </from>
                  <to>
                    <xdr:col>49</xdr:col>
                    <xdr:colOff>76200</xdr:colOff>
                    <xdr:row>31</xdr:row>
                    <xdr:rowOff>9525</xdr:rowOff>
                  </to>
                </anchor>
              </controlPr>
            </control>
          </mc:Choice>
        </mc:AlternateContent>
        <mc:AlternateContent xmlns:mc="http://schemas.openxmlformats.org/markup-compatibility/2006">
          <mc:Choice Requires="x14">
            <control shapeId="24953" r:id="rId122" name="Check Box 377">
              <controlPr defaultSize="0" autoFill="0" autoLine="0" autoPict="0">
                <anchor moveWithCells="1">
                  <from>
                    <xdr:col>48</xdr:col>
                    <xdr:colOff>9525</xdr:colOff>
                    <xdr:row>30</xdr:row>
                    <xdr:rowOff>247650</xdr:rowOff>
                  </from>
                  <to>
                    <xdr:col>49</xdr:col>
                    <xdr:colOff>76200</xdr:colOff>
                    <xdr:row>32</xdr:row>
                    <xdr:rowOff>9525</xdr:rowOff>
                  </to>
                </anchor>
              </controlPr>
            </control>
          </mc:Choice>
        </mc:AlternateContent>
        <mc:AlternateContent xmlns:mc="http://schemas.openxmlformats.org/markup-compatibility/2006">
          <mc:Choice Requires="x14">
            <control shapeId="24954" r:id="rId123" name="Check Box 378">
              <controlPr defaultSize="0" autoFill="0" autoLine="0" autoPict="0">
                <anchor moveWithCells="1">
                  <from>
                    <xdr:col>52</xdr:col>
                    <xdr:colOff>9525</xdr:colOff>
                    <xdr:row>22</xdr:row>
                    <xdr:rowOff>247650</xdr:rowOff>
                  </from>
                  <to>
                    <xdr:col>53</xdr:col>
                    <xdr:colOff>76200</xdr:colOff>
                    <xdr:row>24</xdr:row>
                    <xdr:rowOff>0</xdr:rowOff>
                  </to>
                </anchor>
              </controlPr>
            </control>
          </mc:Choice>
        </mc:AlternateContent>
        <mc:AlternateContent xmlns:mc="http://schemas.openxmlformats.org/markup-compatibility/2006">
          <mc:Choice Requires="x14">
            <control shapeId="24955" r:id="rId124" name="Check Box 379">
              <controlPr defaultSize="0" autoFill="0" autoLine="0" autoPict="0">
                <anchor moveWithCells="1">
                  <from>
                    <xdr:col>52</xdr:col>
                    <xdr:colOff>9525</xdr:colOff>
                    <xdr:row>25</xdr:row>
                    <xdr:rowOff>19050</xdr:rowOff>
                  </from>
                  <to>
                    <xdr:col>53</xdr:col>
                    <xdr:colOff>76200</xdr:colOff>
                    <xdr:row>26</xdr:row>
                    <xdr:rowOff>19050</xdr:rowOff>
                  </to>
                </anchor>
              </controlPr>
            </control>
          </mc:Choice>
        </mc:AlternateContent>
        <mc:AlternateContent xmlns:mc="http://schemas.openxmlformats.org/markup-compatibility/2006">
          <mc:Choice Requires="x14">
            <control shapeId="24956" r:id="rId125" name="Check Box 380">
              <controlPr defaultSize="0" autoFill="0" autoLine="0" autoPict="0">
                <anchor moveWithCells="1">
                  <from>
                    <xdr:col>52</xdr:col>
                    <xdr:colOff>9525</xdr:colOff>
                    <xdr:row>24</xdr:row>
                    <xdr:rowOff>0</xdr:rowOff>
                  </from>
                  <to>
                    <xdr:col>53</xdr:col>
                    <xdr:colOff>76200</xdr:colOff>
                    <xdr:row>25</xdr:row>
                    <xdr:rowOff>0</xdr:rowOff>
                  </to>
                </anchor>
              </controlPr>
            </control>
          </mc:Choice>
        </mc:AlternateContent>
        <mc:AlternateContent xmlns:mc="http://schemas.openxmlformats.org/markup-compatibility/2006">
          <mc:Choice Requires="x14">
            <control shapeId="24957" r:id="rId126" name="Check Box 381">
              <controlPr defaultSize="0" autoFill="0" autoLine="0" autoPict="0">
                <anchor moveWithCells="1">
                  <from>
                    <xdr:col>56</xdr:col>
                    <xdr:colOff>9525</xdr:colOff>
                    <xdr:row>22</xdr:row>
                    <xdr:rowOff>247650</xdr:rowOff>
                  </from>
                  <to>
                    <xdr:col>57</xdr:col>
                    <xdr:colOff>76200</xdr:colOff>
                    <xdr:row>24</xdr:row>
                    <xdr:rowOff>0</xdr:rowOff>
                  </to>
                </anchor>
              </controlPr>
            </control>
          </mc:Choice>
        </mc:AlternateContent>
        <mc:AlternateContent xmlns:mc="http://schemas.openxmlformats.org/markup-compatibility/2006">
          <mc:Choice Requires="x14">
            <control shapeId="24958" r:id="rId127" name="Check Box 382">
              <controlPr defaultSize="0" autoFill="0" autoLine="0" autoPict="0">
                <anchor moveWithCells="1">
                  <from>
                    <xdr:col>60</xdr:col>
                    <xdr:colOff>9525</xdr:colOff>
                    <xdr:row>22</xdr:row>
                    <xdr:rowOff>247650</xdr:rowOff>
                  </from>
                  <to>
                    <xdr:col>61</xdr:col>
                    <xdr:colOff>76200</xdr:colOff>
                    <xdr:row>24</xdr:row>
                    <xdr:rowOff>0</xdr:rowOff>
                  </to>
                </anchor>
              </controlPr>
            </control>
          </mc:Choice>
        </mc:AlternateContent>
        <mc:AlternateContent xmlns:mc="http://schemas.openxmlformats.org/markup-compatibility/2006">
          <mc:Choice Requires="x14">
            <control shapeId="24959" r:id="rId128" name="Check Box 383">
              <controlPr defaultSize="0" autoFill="0" autoLine="0" autoPict="0">
                <anchor moveWithCells="1">
                  <from>
                    <xdr:col>61</xdr:col>
                    <xdr:colOff>9525</xdr:colOff>
                    <xdr:row>24</xdr:row>
                    <xdr:rowOff>0</xdr:rowOff>
                  </from>
                  <to>
                    <xdr:col>62</xdr:col>
                    <xdr:colOff>76200</xdr:colOff>
                    <xdr:row>25</xdr:row>
                    <xdr:rowOff>0</xdr:rowOff>
                  </to>
                </anchor>
              </controlPr>
            </control>
          </mc:Choice>
        </mc:AlternateContent>
        <mc:AlternateContent xmlns:mc="http://schemas.openxmlformats.org/markup-compatibility/2006">
          <mc:Choice Requires="x14">
            <control shapeId="24960" r:id="rId129" name="Check Box 384">
              <controlPr defaultSize="0" autoFill="0" autoLine="0" autoPict="0">
                <anchor moveWithCells="1">
                  <from>
                    <xdr:col>61</xdr:col>
                    <xdr:colOff>9525</xdr:colOff>
                    <xdr:row>25</xdr:row>
                    <xdr:rowOff>19050</xdr:rowOff>
                  </from>
                  <to>
                    <xdr:col>62</xdr:col>
                    <xdr:colOff>76200</xdr:colOff>
                    <xdr:row>26</xdr:row>
                    <xdr:rowOff>19050</xdr:rowOff>
                  </to>
                </anchor>
              </controlPr>
            </control>
          </mc:Choice>
        </mc:AlternateContent>
        <mc:AlternateContent xmlns:mc="http://schemas.openxmlformats.org/markup-compatibility/2006">
          <mc:Choice Requires="x14">
            <control shapeId="24961" r:id="rId130" name="Check Box 385">
              <controlPr defaultSize="0" autoFill="0" autoLine="0" autoPict="0">
                <anchor moveWithCells="1">
                  <from>
                    <xdr:col>52</xdr:col>
                    <xdr:colOff>9525</xdr:colOff>
                    <xdr:row>29</xdr:row>
                    <xdr:rowOff>0</xdr:rowOff>
                  </from>
                  <to>
                    <xdr:col>53</xdr:col>
                    <xdr:colOff>76200</xdr:colOff>
                    <xdr:row>30</xdr:row>
                    <xdr:rowOff>0</xdr:rowOff>
                  </to>
                </anchor>
              </controlPr>
            </control>
          </mc:Choice>
        </mc:AlternateContent>
        <mc:AlternateContent xmlns:mc="http://schemas.openxmlformats.org/markup-compatibility/2006">
          <mc:Choice Requires="x14">
            <control shapeId="24962" r:id="rId131" name="Check Box 386">
              <controlPr defaultSize="0" autoFill="0" autoLine="0" autoPict="0">
                <anchor moveWithCells="1">
                  <from>
                    <xdr:col>52</xdr:col>
                    <xdr:colOff>9525</xdr:colOff>
                    <xdr:row>30</xdr:row>
                    <xdr:rowOff>9525</xdr:rowOff>
                  </from>
                  <to>
                    <xdr:col>53</xdr:col>
                    <xdr:colOff>76200</xdr:colOff>
                    <xdr:row>31</xdr:row>
                    <xdr:rowOff>9525</xdr:rowOff>
                  </to>
                </anchor>
              </controlPr>
            </control>
          </mc:Choice>
        </mc:AlternateContent>
        <mc:AlternateContent xmlns:mc="http://schemas.openxmlformats.org/markup-compatibility/2006">
          <mc:Choice Requires="x14">
            <control shapeId="24963" r:id="rId132" name="Check Box 387">
              <controlPr defaultSize="0" autoFill="0" autoLine="0" autoPict="0">
                <anchor moveWithCells="1">
                  <from>
                    <xdr:col>52</xdr:col>
                    <xdr:colOff>9525</xdr:colOff>
                    <xdr:row>30</xdr:row>
                    <xdr:rowOff>247650</xdr:rowOff>
                  </from>
                  <to>
                    <xdr:col>53</xdr:col>
                    <xdr:colOff>76200</xdr:colOff>
                    <xdr:row>32</xdr:row>
                    <xdr:rowOff>0</xdr:rowOff>
                  </to>
                </anchor>
              </controlPr>
            </control>
          </mc:Choice>
        </mc:AlternateContent>
        <mc:AlternateContent xmlns:mc="http://schemas.openxmlformats.org/markup-compatibility/2006">
          <mc:Choice Requires="x14">
            <control shapeId="24964" r:id="rId133" name="Check Box 388">
              <controlPr defaultSize="0" autoFill="0" autoLine="0" autoPict="0">
                <anchor moveWithCells="1">
                  <from>
                    <xdr:col>48</xdr:col>
                    <xdr:colOff>9525</xdr:colOff>
                    <xdr:row>31</xdr:row>
                    <xdr:rowOff>238125</xdr:rowOff>
                  </from>
                  <to>
                    <xdr:col>49</xdr:col>
                    <xdr:colOff>76200</xdr:colOff>
                    <xdr:row>32</xdr:row>
                    <xdr:rowOff>238125</xdr:rowOff>
                  </to>
                </anchor>
              </controlPr>
            </control>
          </mc:Choice>
        </mc:AlternateContent>
        <mc:AlternateContent xmlns:mc="http://schemas.openxmlformats.org/markup-compatibility/2006">
          <mc:Choice Requires="x14">
            <control shapeId="24965" r:id="rId134" name="Check Box 389">
              <controlPr defaultSize="0" autoFill="0" autoLine="0" autoPict="0">
                <anchor moveWithCells="1">
                  <from>
                    <xdr:col>52</xdr:col>
                    <xdr:colOff>9525</xdr:colOff>
                    <xdr:row>31</xdr:row>
                    <xdr:rowOff>238125</xdr:rowOff>
                  </from>
                  <to>
                    <xdr:col>53</xdr:col>
                    <xdr:colOff>76200</xdr:colOff>
                    <xdr:row>32</xdr:row>
                    <xdr:rowOff>238125</xdr:rowOff>
                  </to>
                </anchor>
              </controlPr>
            </control>
          </mc:Choice>
        </mc:AlternateContent>
        <mc:AlternateContent xmlns:mc="http://schemas.openxmlformats.org/markup-compatibility/2006">
          <mc:Choice Requires="x14">
            <control shapeId="24966" r:id="rId135" name="Check Box 390">
              <controlPr defaultSize="0" autoFill="0" autoLine="0" autoPict="0">
                <anchor moveWithCells="1">
                  <from>
                    <xdr:col>61</xdr:col>
                    <xdr:colOff>9525</xdr:colOff>
                    <xdr:row>30</xdr:row>
                    <xdr:rowOff>9525</xdr:rowOff>
                  </from>
                  <to>
                    <xdr:col>62</xdr:col>
                    <xdr:colOff>76200</xdr:colOff>
                    <xdr:row>31</xdr:row>
                    <xdr:rowOff>9525</xdr:rowOff>
                  </to>
                </anchor>
              </controlPr>
            </control>
          </mc:Choice>
        </mc:AlternateContent>
        <mc:AlternateContent xmlns:mc="http://schemas.openxmlformats.org/markup-compatibility/2006">
          <mc:Choice Requires="x14">
            <control shapeId="24967" r:id="rId136" name="Check Box 391">
              <controlPr defaultSize="0" autoFill="0" autoLine="0" autoPict="0">
                <anchor moveWithCells="1">
                  <from>
                    <xdr:col>61</xdr:col>
                    <xdr:colOff>9525</xdr:colOff>
                    <xdr:row>31</xdr:row>
                    <xdr:rowOff>9525</xdr:rowOff>
                  </from>
                  <to>
                    <xdr:col>62</xdr:col>
                    <xdr:colOff>76200</xdr:colOff>
                    <xdr:row>32</xdr:row>
                    <xdr:rowOff>9525</xdr:rowOff>
                  </to>
                </anchor>
              </controlPr>
            </control>
          </mc:Choice>
        </mc:AlternateContent>
        <mc:AlternateContent xmlns:mc="http://schemas.openxmlformats.org/markup-compatibility/2006">
          <mc:Choice Requires="x14">
            <control shapeId="24968" r:id="rId137" name="Check Box 392">
              <controlPr defaultSize="0" autoFill="0" autoLine="0" autoPict="0">
                <anchor moveWithCells="1">
                  <from>
                    <xdr:col>57</xdr:col>
                    <xdr:colOff>9525</xdr:colOff>
                    <xdr:row>29</xdr:row>
                    <xdr:rowOff>0</xdr:rowOff>
                  </from>
                  <to>
                    <xdr:col>58</xdr:col>
                    <xdr:colOff>76200</xdr:colOff>
                    <xdr:row>30</xdr:row>
                    <xdr:rowOff>0</xdr:rowOff>
                  </to>
                </anchor>
              </controlPr>
            </control>
          </mc:Choice>
        </mc:AlternateContent>
        <mc:AlternateContent xmlns:mc="http://schemas.openxmlformats.org/markup-compatibility/2006">
          <mc:Choice Requires="x14">
            <control shapeId="24969" r:id="rId138" name="Check Box 393">
              <controlPr defaultSize="0" autoFill="0" autoLine="0" autoPict="0">
                <anchor moveWithCells="1">
                  <from>
                    <xdr:col>45</xdr:col>
                    <xdr:colOff>19050</xdr:colOff>
                    <xdr:row>35</xdr:row>
                    <xdr:rowOff>0</xdr:rowOff>
                  </from>
                  <to>
                    <xdr:col>46</xdr:col>
                    <xdr:colOff>85725</xdr:colOff>
                    <xdr:row>36</xdr:row>
                    <xdr:rowOff>0</xdr:rowOff>
                  </to>
                </anchor>
              </controlPr>
            </control>
          </mc:Choice>
        </mc:AlternateContent>
        <mc:AlternateContent xmlns:mc="http://schemas.openxmlformats.org/markup-compatibility/2006">
          <mc:Choice Requires="x14">
            <control shapeId="24970" r:id="rId139" name="Check Box 394">
              <controlPr defaultSize="0" autoFill="0" autoLine="0" autoPict="0">
                <anchor moveWithCells="1">
                  <from>
                    <xdr:col>54</xdr:col>
                    <xdr:colOff>9525</xdr:colOff>
                    <xdr:row>35</xdr:row>
                    <xdr:rowOff>0</xdr:rowOff>
                  </from>
                  <to>
                    <xdr:col>55</xdr:col>
                    <xdr:colOff>76200</xdr:colOff>
                    <xdr:row>36</xdr:row>
                    <xdr:rowOff>0</xdr:rowOff>
                  </to>
                </anchor>
              </controlPr>
            </control>
          </mc:Choice>
        </mc:AlternateContent>
        <mc:AlternateContent xmlns:mc="http://schemas.openxmlformats.org/markup-compatibility/2006">
          <mc:Choice Requires="x14">
            <control shapeId="24971" r:id="rId140" name="Check Box 395">
              <controlPr defaultSize="0" autoFill="0" autoLine="0" autoPict="0">
                <anchor moveWithCells="1">
                  <from>
                    <xdr:col>48</xdr:col>
                    <xdr:colOff>9525</xdr:colOff>
                    <xdr:row>36</xdr:row>
                    <xdr:rowOff>9525</xdr:rowOff>
                  </from>
                  <to>
                    <xdr:col>49</xdr:col>
                    <xdr:colOff>76200</xdr:colOff>
                    <xdr:row>37</xdr:row>
                    <xdr:rowOff>9525</xdr:rowOff>
                  </to>
                </anchor>
              </controlPr>
            </control>
          </mc:Choice>
        </mc:AlternateContent>
        <mc:AlternateContent xmlns:mc="http://schemas.openxmlformats.org/markup-compatibility/2006">
          <mc:Choice Requires="x14">
            <control shapeId="24972" r:id="rId141" name="Check Box 396">
              <controlPr defaultSize="0" autoFill="0" autoLine="0" autoPict="0">
                <anchor moveWithCells="1">
                  <from>
                    <xdr:col>58</xdr:col>
                    <xdr:colOff>0</xdr:colOff>
                    <xdr:row>36</xdr:row>
                    <xdr:rowOff>9525</xdr:rowOff>
                  </from>
                  <to>
                    <xdr:col>59</xdr:col>
                    <xdr:colOff>66675</xdr:colOff>
                    <xdr:row>37</xdr:row>
                    <xdr:rowOff>9525</xdr:rowOff>
                  </to>
                </anchor>
              </controlPr>
            </control>
          </mc:Choice>
        </mc:AlternateContent>
        <mc:AlternateContent xmlns:mc="http://schemas.openxmlformats.org/markup-compatibility/2006">
          <mc:Choice Requires="x14">
            <control shapeId="24973" r:id="rId142" name="Check Box 397">
              <controlPr defaultSize="0" autoFill="0" autoLine="0" autoPict="0">
                <anchor moveWithCells="1">
                  <from>
                    <xdr:col>53</xdr:col>
                    <xdr:colOff>0</xdr:colOff>
                    <xdr:row>36</xdr:row>
                    <xdr:rowOff>9525</xdr:rowOff>
                  </from>
                  <to>
                    <xdr:col>54</xdr:col>
                    <xdr:colOff>66675</xdr:colOff>
                    <xdr:row>37</xdr:row>
                    <xdr:rowOff>9525</xdr:rowOff>
                  </to>
                </anchor>
              </controlPr>
            </control>
          </mc:Choice>
        </mc:AlternateContent>
        <mc:AlternateContent xmlns:mc="http://schemas.openxmlformats.org/markup-compatibility/2006">
          <mc:Choice Requires="x14">
            <control shapeId="24974" r:id="rId143" name="Check Box 398">
              <controlPr defaultSize="0" autoFill="0" autoLine="0" autoPict="0">
                <anchor moveWithCells="1">
                  <from>
                    <xdr:col>71</xdr:col>
                    <xdr:colOff>9525</xdr:colOff>
                    <xdr:row>38</xdr:row>
                    <xdr:rowOff>9525</xdr:rowOff>
                  </from>
                  <to>
                    <xdr:col>72</xdr:col>
                    <xdr:colOff>76200</xdr:colOff>
                    <xdr:row>38</xdr:row>
                    <xdr:rowOff>228600</xdr:rowOff>
                  </to>
                </anchor>
              </controlPr>
            </control>
          </mc:Choice>
        </mc:AlternateContent>
        <mc:AlternateContent xmlns:mc="http://schemas.openxmlformats.org/markup-compatibility/2006">
          <mc:Choice Requires="x14">
            <control shapeId="24975" r:id="rId144" name="Check Box 399">
              <controlPr defaultSize="0" autoFill="0" autoLine="0" autoPict="0">
                <anchor moveWithCells="1">
                  <from>
                    <xdr:col>48</xdr:col>
                    <xdr:colOff>9525</xdr:colOff>
                    <xdr:row>40</xdr:row>
                    <xdr:rowOff>19050</xdr:rowOff>
                  </from>
                  <to>
                    <xdr:col>49</xdr:col>
                    <xdr:colOff>76200</xdr:colOff>
                    <xdr:row>41</xdr:row>
                    <xdr:rowOff>19050</xdr:rowOff>
                  </to>
                </anchor>
              </controlPr>
            </control>
          </mc:Choice>
        </mc:AlternateContent>
        <mc:AlternateContent xmlns:mc="http://schemas.openxmlformats.org/markup-compatibility/2006">
          <mc:Choice Requires="x14">
            <control shapeId="24976" r:id="rId145" name="Check Box 400">
              <controlPr defaultSize="0" autoFill="0" autoLine="0" autoPict="0">
                <anchor moveWithCells="1">
                  <from>
                    <xdr:col>48</xdr:col>
                    <xdr:colOff>9525</xdr:colOff>
                    <xdr:row>38</xdr:row>
                    <xdr:rowOff>247650</xdr:rowOff>
                  </from>
                  <to>
                    <xdr:col>49</xdr:col>
                    <xdr:colOff>76200</xdr:colOff>
                    <xdr:row>40</xdr:row>
                    <xdr:rowOff>0</xdr:rowOff>
                  </to>
                </anchor>
              </controlPr>
            </control>
          </mc:Choice>
        </mc:AlternateContent>
        <mc:AlternateContent xmlns:mc="http://schemas.openxmlformats.org/markup-compatibility/2006">
          <mc:Choice Requires="x14">
            <control shapeId="24977" r:id="rId146" name="Check Box 401">
              <controlPr defaultSize="0" autoFill="0" autoLine="0" autoPict="0">
                <anchor moveWithCells="1">
                  <from>
                    <xdr:col>61</xdr:col>
                    <xdr:colOff>9525</xdr:colOff>
                    <xdr:row>38</xdr:row>
                    <xdr:rowOff>247650</xdr:rowOff>
                  </from>
                  <to>
                    <xdr:col>62</xdr:col>
                    <xdr:colOff>76200</xdr:colOff>
                    <xdr:row>40</xdr:row>
                    <xdr:rowOff>0</xdr:rowOff>
                  </to>
                </anchor>
              </controlPr>
            </control>
          </mc:Choice>
        </mc:AlternateContent>
        <mc:AlternateContent xmlns:mc="http://schemas.openxmlformats.org/markup-compatibility/2006">
          <mc:Choice Requires="x14">
            <control shapeId="24978" r:id="rId147" name="Check Box 402">
              <controlPr defaultSize="0" autoFill="0" autoLine="0" autoPict="0">
                <anchor moveWithCells="1">
                  <from>
                    <xdr:col>60</xdr:col>
                    <xdr:colOff>9525</xdr:colOff>
                    <xdr:row>40</xdr:row>
                    <xdr:rowOff>19050</xdr:rowOff>
                  </from>
                  <to>
                    <xdr:col>61</xdr:col>
                    <xdr:colOff>76200</xdr:colOff>
                    <xdr:row>41</xdr:row>
                    <xdr:rowOff>19050</xdr:rowOff>
                  </to>
                </anchor>
              </controlPr>
            </control>
          </mc:Choice>
        </mc:AlternateContent>
        <mc:AlternateContent xmlns:mc="http://schemas.openxmlformats.org/markup-compatibility/2006">
          <mc:Choice Requires="x14">
            <control shapeId="24979" r:id="rId148" name="Check Box 403">
              <controlPr defaultSize="0" autoFill="0" autoLine="0" autoPict="0">
                <anchor moveWithCells="1">
                  <from>
                    <xdr:col>71</xdr:col>
                    <xdr:colOff>9525</xdr:colOff>
                    <xdr:row>38</xdr:row>
                    <xdr:rowOff>247650</xdr:rowOff>
                  </from>
                  <to>
                    <xdr:col>72</xdr:col>
                    <xdr:colOff>76200</xdr:colOff>
                    <xdr:row>40</xdr:row>
                    <xdr:rowOff>0</xdr:rowOff>
                  </to>
                </anchor>
              </controlPr>
            </control>
          </mc:Choice>
        </mc:AlternateContent>
        <mc:AlternateContent xmlns:mc="http://schemas.openxmlformats.org/markup-compatibility/2006">
          <mc:Choice Requires="x14">
            <control shapeId="24980" r:id="rId149" name="Check Box 404">
              <controlPr defaultSize="0" autoFill="0" autoLine="0" autoPict="0">
                <anchor moveWithCells="1">
                  <from>
                    <xdr:col>45</xdr:col>
                    <xdr:colOff>19050</xdr:colOff>
                    <xdr:row>37</xdr:row>
                    <xdr:rowOff>142875</xdr:rowOff>
                  </from>
                  <to>
                    <xdr:col>46</xdr:col>
                    <xdr:colOff>85725</xdr:colOff>
                    <xdr:row>39</xdr:row>
                    <xdr:rowOff>0</xdr:rowOff>
                  </to>
                </anchor>
              </controlPr>
            </control>
          </mc:Choice>
        </mc:AlternateContent>
        <mc:AlternateContent xmlns:mc="http://schemas.openxmlformats.org/markup-compatibility/2006">
          <mc:Choice Requires="x14">
            <control shapeId="24981" r:id="rId150" name="Check Box 405">
              <controlPr defaultSize="0" autoFill="0" autoLine="0" autoPict="0">
                <anchor moveWithCells="1">
                  <from>
                    <xdr:col>71</xdr:col>
                    <xdr:colOff>9525</xdr:colOff>
                    <xdr:row>42</xdr:row>
                    <xdr:rowOff>0</xdr:rowOff>
                  </from>
                  <to>
                    <xdr:col>72</xdr:col>
                    <xdr:colOff>76200</xdr:colOff>
                    <xdr:row>42</xdr:row>
                    <xdr:rowOff>228600</xdr:rowOff>
                  </to>
                </anchor>
              </controlPr>
            </control>
          </mc:Choice>
        </mc:AlternateContent>
        <mc:AlternateContent xmlns:mc="http://schemas.openxmlformats.org/markup-compatibility/2006">
          <mc:Choice Requires="x14">
            <control shapeId="24982" r:id="rId151" name="Check Box 406">
              <controlPr defaultSize="0" autoFill="0" autoLine="0" autoPict="0">
                <anchor moveWithCells="1">
                  <from>
                    <xdr:col>48</xdr:col>
                    <xdr:colOff>9525</xdr:colOff>
                    <xdr:row>43</xdr:row>
                    <xdr:rowOff>247650</xdr:rowOff>
                  </from>
                  <to>
                    <xdr:col>49</xdr:col>
                    <xdr:colOff>76200</xdr:colOff>
                    <xdr:row>45</xdr:row>
                    <xdr:rowOff>0</xdr:rowOff>
                  </to>
                </anchor>
              </controlPr>
            </control>
          </mc:Choice>
        </mc:AlternateContent>
        <mc:AlternateContent xmlns:mc="http://schemas.openxmlformats.org/markup-compatibility/2006">
          <mc:Choice Requires="x14">
            <control shapeId="24983" r:id="rId152" name="Check Box 407">
              <controlPr defaultSize="0" autoFill="0" autoLine="0" autoPict="0">
                <anchor moveWithCells="1">
                  <from>
                    <xdr:col>48</xdr:col>
                    <xdr:colOff>9525</xdr:colOff>
                    <xdr:row>43</xdr:row>
                    <xdr:rowOff>0</xdr:rowOff>
                  </from>
                  <to>
                    <xdr:col>49</xdr:col>
                    <xdr:colOff>76200</xdr:colOff>
                    <xdr:row>44</xdr:row>
                    <xdr:rowOff>9525</xdr:rowOff>
                  </to>
                </anchor>
              </controlPr>
            </control>
          </mc:Choice>
        </mc:AlternateContent>
        <mc:AlternateContent xmlns:mc="http://schemas.openxmlformats.org/markup-compatibility/2006">
          <mc:Choice Requires="x14">
            <control shapeId="24984" r:id="rId153" name="Check Box 408">
              <controlPr defaultSize="0" autoFill="0" autoLine="0" autoPict="0">
                <anchor moveWithCells="1">
                  <from>
                    <xdr:col>61</xdr:col>
                    <xdr:colOff>9525</xdr:colOff>
                    <xdr:row>43</xdr:row>
                    <xdr:rowOff>0</xdr:rowOff>
                  </from>
                  <to>
                    <xdr:col>62</xdr:col>
                    <xdr:colOff>76200</xdr:colOff>
                    <xdr:row>44</xdr:row>
                    <xdr:rowOff>9525</xdr:rowOff>
                  </to>
                </anchor>
              </controlPr>
            </control>
          </mc:Choice>
        </mc:AlternateContent>
        <mc:AlternateContent xmlns:mc="http://schemas.openxmlformats.org/markup-compatibility/2006">
          <mc:Choice Requires="x14">
            <control shapeId="24985" r:id="rId154" name="Check Box 409">
              <controlPr defaultSize="0" autoFill="0" autoLine="0" autoPict="0">
                <anchor moveWithCells="1">
                  <from>
                    <xdr:col>60</xdr:col>
                    <xdr:colOff>9525</xdr:colOff>
                    <xdr:row>43</xdr:row>
                    <xdr:rowOff>247650</xdr:rowOff>
                  </from>
                  <to>
                    <xdr:col>61</xdr:col>
                    <xdr:colOff>76200</xdr:colOff>
                    <xdr:row>45</xdr:row>
                    <xdr:rowOff>0</xdr:rowOff>
                  </to>
                </anchor>
              </controlPr>
            </control>
          </mc:Choice>
        </mc:AlternateContent>
        <mc:AlternateContent xmlns:mc="http://schemas.openxmlformats.org/markup-compatibility/2006">
          <mc:Choice Requires="x14">
            <control shapeId="24986" r:id="rId155" name="Check Box 410">
              <controlPr defaultSize="0" autoFill="0" autoLine="0" autoPict="0">
                <anchor moveWithCells="1">
                  <from>
                    <xdr:col>71</xdr:col>
                    <xdr:colOff>9525</xdr:colOff>
                    <xdr:row>43</xdr:row>
                    <xdr:rowOff>0</xdr:rowOff>
                  </from>
                  <to>
                    <xdr:col>72</xdr:col>
                    <xdr:colOff>76200</xdr:colOff>
                    <xdr:row>44</xdr:row>
                    <xdr:rowOff>9525</xdr:rowOff>
                  </to>
                </anchor>
              </controlPr>
            </control>
          </mc:Choice>
        </mc:AlternateContent>
        <mc:AlternateContent xmlns:mc="http://schemas.openxmlformats.org/markup-compatibility/2006">
          <mc:Choice Requires="x14">
            <control shapeId="24987" r:id="rId156" name="Check Box 411">
              <controlPr defaultSize="0" autoFill="0" autoLine="0" autoPict="0">
                <anchor moveWithCells="1">
                  <from>
                    <xdr:col>45</xdr:col>
                    <xdr:colOff>19050</xdr:colOff>
                    <xdr:row>41</xdr:row>
                    <xdr:rowOff>142875</xdr:rowOff>
                  </from>
                  <to>
                    <xdr:col>46</xdr:col>
                    <xdr:colOff>85725</xdr:colOff>
                    <xdr:row>43</xdr:row>
                    <xdr:rowOff>0</xdr:rowOff>
                  </to>
                </anchor>
              </controlPr>
            </control>
          </mc:Choice>
        </mc:AlternateContent>
        <mc:AlternateContent xmlns:mc="http://schemas.openxmlformats.org/markup-compatibility/2006">
          <mc:Choice Requires="x14">
            <control shapeId="24988" r:id="rId157" name="Check Box 412">
              <controlPr defaultSize="0" autoFill="0" autoLine="0" autoPict="0">
                <anchor moveWithCells="1">
                  <from>
                    <xdr:col>71</xdr:col>
                    <xdr:colOff>9525</xdr:colOff>
                    <xdr:row>45</xdr:row>
                    <xdr:rowOff>152400</xdr:rowOff>
                  </from>
                  <to>
                    <xdr:col>72</xdr:col>
                    <xdr:colOff>76200</xdr:colOff>
                    <xdr:row>46</xdr:row>
                    <xdr:rowOff>228600</xdr:rowOff>
                  </to>
                </anchor>
              </controlPr>
            </control>
          </mc:Choice>
        </mc:AlternateContent>
        <mc:AlternateContent xmlns:mc="http://schemas.openxmlformats.org/markup-compatibility/2006">
          <mc:Choice Requires="x14">
            <control shapeId="24989" r:id="rId158" name="Check Box 413">
              <controlPr defaultSize="0" autoFill="0" autoLine="0" autoPict="0">
                <anchor moveWithCells="1">
                  <from>
                    <xdr:col>48</xdr:col>
                    <xdr:colOff>9525</xdr:colOff>
                    <xdr:row>47</xdr:row>
                    <xdr:rowOff>9525</xdr:rowOff>
                  </from>
                  <to>
                    <xdr:col>49</xdr:col>
                    <xdr:colOff>76200</xdr:colOff>
                    <xdr:row>47</xdr:row>
                    <xdr:rowOff>228600</xdr:rowOff>
                  </to>
                </anchor>
              </controlPr>
            </control>
          </mc:Choice>
        </mc:AlternateContent>
        <mc:AlternateContent xmlns:mc="http://schemas.openxmlformats.org/markup-compatibility/2006">
          <mc:Choice Requires="x14">
            <control shapeId="24990" r:id="rId159" name="Check Box 414">
              <controlPr defaultSize="0" autoFill="0" autoLine="0" autoPict="0">
                <anchor moveWithCells="1">
                  <from>
                    <xdr:col>48</xdr:col>
                    <xdr:colOff>9525</xdr:colOff>
                    <xdr:row>48</xdr:row>
                    <xdr:rowOff>9525</xdr:rowOff>
                  </from>
                  <to>
                    <xdr:col>49</xdr:col>
                    <xdr:colOff>76200</xdr:colOff>
                    <xdr:row>48</xdr:row>
                    <xdr:rowOff>228600</xdr:rowOff>
                  </to>
                </anchor>
              </controlPr>
            </control>
          </mc:Choice>
        </mc:AlternateContent>
        <mc:AlternateContent xmlns:mc="http://schemas.openxmlformats.org/markup-compatibility/2006">
          <mc:Choice Requires="x14">
            <control shapeId="24991" r:id="rId160" name="Check Box 415">
              <controlPr defaultSize="0" autoFill="0" autoLine="0" autoPict="0">
                <anchor moveWithCells="1">
                  <from>
                    <xdr:col>57</xdr:col>
                    <xdr:colOff>9525</xdr:colOff>
                    <xdr:row>47</xdr:row>
                    <xdr:rowOff>9525</xdr:rowOff>
                  </from>
                  <to>
                    <xdr:col>58</xdr:col>
                    <xdr:colOff>76200</xdr:colOff>
                    <xdr:row>47</xdr:row>
                    <xdr:rowOff>228600</xdr:rowOff>
                  </to>
                </anchor>
              </controlPr>
            </control>
          </mc:Choice>
        </mc:AlternateContent>
        <mc:AlternateContent xmlns:mc="http://schemas.openxmlformats.org/markup-compatibility/2006">
          <mc:Choice Requires="x14">
            <control shapeId="24992" r:id="rId161" name="Check Box 416">
              <controlPr defaultSize="0" autoFill="0" autoLine="0" autoPict="0">
                <anchor moveWithCells="1">
                  <from>
                    <xdr:col>63</xdr:col>
                    <xdr:colOff>0</xdr:colOff>
                    <xdr:row>47</xdr:row>
                    <xdr:rowOff>9525</xdr:rowOff>
                  </from>
                  <to>
                    <xdr:col>64</xdr:col>
                    <xdr:colOff>66675</xdr:colOff>
                    <xdr:row>47</xdr:row>
                    <xdr:rowOff>228600</xdr:rowOff>
                  </to>
                </anchor>
              </controlPr>
            </control>
          </mc:Choice>
        </mc:AlternateContent>
        <mc:AlternateContent xmlns:mc="http://schemas.openxmlformats.org/markup-compatibility/2006">
          <mc:Choice Requires="x14">
            <control shapeId="24993" r:id="rId162" name="Check Box 417">
              <controlPr defaultSize="0" autoFill="0" autoLine="0" autoPict="0">
                <anchor moveWithCells="1">
                  <from>
                    <xdr:col>59</xdr:col>
                    <xdr:colOff>0</xdr:colOff>
                    <xdr:row>48</xdr:row>
                    <xdr:rowOff>9525</xdr:rowOff>
                  </from>
                  <to>
                    <xdr:col>60</xdr:col>
                    <xdr:colOff>66675</xdr:colOff>
                    <xdr:row>48</xdr:row>
                    <xdr:rowOff>228600</xdr:rowOff>
                  </to>
                </anchor>
              </controlPr>
            </control>
          </mc:Choice>
        </mc:AlternateContent>
        <mc:AlternateContent xmlns:mc="http://schemas.openxmlformats.org/markup-compatibility/2006">
          <mc:Choice Requires="x14">
            <control shapeId="24994" r:id="rId163" name="Check Box 418">
              <controlPr defaultSize="0" autoFill="0" autoLine="0" autoPict="0">
                <anchor moveWithCells="1">
                  <from>
                    <xdr:col>53</xdr:col>
                    <xdr:colOff>9525</xdr:colOff>
                    <xdr:row>48</xdr:row>
                    <xdr:rowOff>9525</xdr:rowOff>
                  </from>
                  <to>
                    <xdr:col>54</xdr:col>
                    <xdr:colOff>76200</xdr:colOff>
                    <xdr:row>48</xdr:row>
                    <xdr:rowOff>228600</xdr:rowOff>
                  </to>
                </anchor>
              </controlPr>
            </control>
          </mc:Choice>
        </mc:AlternateContent>
        <mc:AlternateContent xmlns:mc="http://schemas.openxmlformats.org/markup-compatibility/2006">
          <mc:Choice Requires="x14">
            <control shapeId="24995" r:id="rId164" name="Check Box 419">
              <controlPr defaultSize="0" autoFill="0" autoLine="0" autoPict="0">
                <anchor moveWithCells="1">
                  <from>
                    <xdr:col>66</xdr:col>
                    <xdr:colOff>0</xdr:colOff>
                    <xdr:row>48</xdr:row>
                    <xdr:rowOff>9525</xdr:rowOff>
                  </from>
                  <to>
                    <xdr:col>67</xdr:col>
                    <xdr:colOff>66675</xdr:colOff>
                    <xdr:row>48</xdr:row>
                    <xdr:rowOff>228600</xdr:rowOff>
                  </to>
                </anchor>
              </controlPr>
            </control>
          </mc:Choice>
        </mc:AlternateContent>
        <mc:AlternateContent xmlns:mc="http://schemas.openxmlformats.org/markup-compatibility/2006">
          <mc:Choice Requires="x14">
            <control shapeId="24997" r:id="rId165" name="Check Box 421">
              <controlPr defaultSize="0" autoFill="0" autoLine="0" autoPict="0">
                <anchor moveWithCells="1">
                  <from>
                    <xdr:col>79</xdr:col>
                    <xdr:colOff>9525</xdr:colOff>
                    <xdr:row>47</xdr:row>
                    <xdr:rowOff>9525</xdr:rowOff>
                  </from>
                  <to>
                    <xdr:col>80</xdr:col>
                    <xdr:colOff>76200</xdr:colOff>
                    <xdr:row>47</xdr:row>
                    <xdr:rowOff>228600</xdr:rowOff>
                  </to>
                </anchor>
              </controlPr>
            </control>
          </mc:Choice>
        </mc:AlternateContent>
        <mc:AlternateContent xmlns:mc="http://schemas.openxmlformats.org/markup-compatibility/2006">
          <mc:Choice Requires="x14">
            <control shapeId="24998" r:id="rId166" name="Check Box 422">
              <controlPr defaultSize="0" autoFill="0" autoLine="0" autoPict="0">
                <anchor moveWithCells="1">
                  <from>
                    <xdr:col>71</xdr:col>
                    <xdr:colOff>9525</xdr:colOff>
                    <xdr:row>50</xdr:row>
                    <xdr:rowOff>9525</xdr:rowOff>
                  </from>
                  <to>
                    <xdr:col>72</xdr:col>
                    <xdr:colOff>76200</xdr:colOff>
                    <xdr:row>50</xdr:row>
                    <xdr:rowOff>238125</xdr:rowOff>
                  </to>
                </anchor>
              </controlPr>
            </control>
          </mc:Choice>
        </mc:AlternateContent>
        <mc:AlternateContent xmlns:mc="http://schemas.openxmlformats.org/markup-compatibility/2006">
          <mc:Choice Requires="x14">
            <control shapeId="24999" r:id="rId167" name="Check Box 423">
              <controlPr defaultSize="0" autoFill="0" autoLine="0" autoPict="0">
                <anchor moveWithCells="1">
                  <from>
                    <xdr:col>48</xdr:col>
                    <xdr:colOff>9525</xdr:colOff>
                    <xdr:row>51</xdr:row>
                    <xdr:rowOff>9525</xdr:rowOff>
                  </from>
                  <to>
                    <xdr:col>49</xdr:col>
                    <xdr:colOff>76200</xdr:colOff>
                    <xdr:row>51</xdr:row>
                    <xdr:rowOff>238125</xdr:rowOff>
                  </to>
                </anchor>
              </controlPr>
            </control>
          </mc:Choice>
        </mc:AlternateContent>
        <mc:AlternateContent xmlns:mc="http://schemas.openxmlformats.org/markup-compatibility/2006">
          <mc:Choice Requires="x14">
            <control shapeId="25000" r:id="rId168" name="Check Box 424">
              <controlPr defaultSize="0" autoFill="0" autoLine="0" autoPict="0">
                <anchor moveWithCells="1">
                  <from>
                    <xdr:col>48</xdr:col>
                    <xdr:colOff>9525</xdr:colOff>
                    <xdr:row>52</xdr:row>
                    <xdr:rowOff>19050</xdr:rowOff>
                  </from>
                  <to>
                    <xdr:col>49</xdr:col>
                    <xdr:colOff>76200</xdr:colOff>
                    <xdr:row>53</xdr:row>
                    <xdr:rowOff>0</xdr:rowOff>
                  </to>
                </anchor>
              </controlPr>
            </control>
          </mc:Choice>
        </mc:AlternateContent>
        <mc:AlternateContent xmlns:mc="http://schemas.openxmlformats.org/markup-compatibility/2006">
          <mc:Choice Requires="x14">
            <control shapeId="25001" r:id="rId169" name="Check Box 425">
              <controlPr defaultSize="0" autoFill="0" autoLine="0" autoPict="0">
                <anchor moveWithCells="1">
                  <from>
                    <xdr:col>57</xdr:col>
                    <xdr:colOff>9525</xdr:colOff>
                    <xdr:row>51</xdr:row>
                    <xdr:rowOff>9525</xdr:rowOff>
                  </from>
                  <to>
                    <xdr:col>58</xdr:col>
                    <xdr:colOff>76200</xdr:colOff>
                    <xdr:row>51</xdr:row>
                    <xdr:rowOff>238125</xdr:rowOff>
                  </to>
                </anchor>
              </controlPr>
            </control>
          </mc:Choice>
        </mc:AlternateContent>
        <mc:AlternateContent xmlns:mc="http://schemas.openxmlformats.org/markup-compatibility/2006">
          <mc:Choice Requires="x14">
            <control shapeId="25002" r:id="rId170" name="Check Box 426">
              <controlPr defaultSize="0" autoFill="0" autoLine="0" autoPict="0">
                <anchor moveWithCells="1">
                  <from>
                    <xdr:col>63</xdr:col>
                    <xdr:colOff>0</xdr:colOff>
                    <xdr:row>51</xdr:row>
                    <xdr:rowOff>9525</xdr:rowOff>
                  </from>
                  <to>
                    <xdr:col>64</xdr:col>
                    <xdr:colOff>66675</xdr:colOff>
                    <xdr:row>51</xdr:row>
                    <xdr:rowOff>238125</xdr:rowOff>
                  </to>
                </anchor>
              </controlPr>
            </control>
          </mc:Choice>
        </mc:AlternateContent>
        <mc:AlternateContent xmlns:mc="http://schemas.openxmlformats.org/markup-compatibility/2006">
          <mc:Choice Requires="x14">
            <control shapeId="25003" r:id="rId171" name="Check Box 427">
              <controlPr defaultSize="0" autoFill="0" autoLine="0" autoPict="0">
                <anchor moveWithCells="1">
                  <from>
                    <xdr:col>59</xdr:col>
                    <xdr:colOff>0</xdr:colOff>
                    <xdr:row>52</xdr:row>
                    <xdr:rowOff>19050</xdr:rowOff>
                  </from>
                  <to>
                    <xdr:col>60</xdr:col>
                    <xdr:colOff>66675</xdr:colOff>
                    <xdr:row>53</xdr:row>
                    <xdr:rowOff>0</xdr:rowOff>
                  </to>
                </anchor>
              </controlPr>
            </control>
          </mc:Choice>
        </mc:AlternateContent>
        <mc:AlternateContent xmlns:mc="http://schemas.openxmlformats.org/markup-compatibility/2006">
          <mc:Choice Requires="x14">
            <control shapeId="25004" r:id="rId172" name="Check Box 428">
              <controlPr defaultSize="0" autoFill="0" autoLine="0" autoPict="0">
                <anchor moveWithCells="1">
                  <from>
                    <xdr:col>53</xdr:col>
                    <xdr:colOff>9525</xdr:colOff>
                    <xdr:row>52</xdr:row>
                    <xdr:rowOff>19050</xdr:rowOff>
                  </from>
                  <to>
                    <xdr:col>54</xdr:col>
                    <xdr:colOff>76200</xdr:colOff>
                    <xdr:row>53</xdr:row>
                    <xdr:rowOff>0</xdr:rowOff>
                  </to>
                </anchor>
              </controlPr>
            </control>
          </mc:Choice>
        </mc:AlternateContent>
        <mc:AlternateContent xmlns:mc="http://schemas.openxmlformats.org/markup-compatibility/2006">
          <mc:Choice Requires="x14">
            <control shapeId="25005" r:id="rId173" name="Check Box 429">
              <controlPr defaultSize="0" autoFill="0" autoLine="0" autoPict="0">
                <anchor moveWithCells="1">
                  <from>
                    <xdr:col>66</xdr:col>
                    <xdr:colOff>0</xdr:colOff>
                    <xdr:row>52</xdr:row>
                    <xdr:rowOff>19050</xdr:rowOff>
                  </from>
                  <to>
                    <xdr:col>67</xdr:col>
                    <xdr:colOff>66675</xdr:colOff>
                    <xdr:row>53</xdr:row>
                    <xdr:rowOff>0</xdr:rowOff>
                  </to>
                </anchor>
              </controlPr>
            </control>
          </mc:Choice>
        </mc:AlternateContent>
        <mc:AlternateContent xmlns:mc="http://schemas.openxmlformats.org/markup-compatibility/2006">
          <mc:Choice Requires="x14">
            <control shapeId="25007" r:id="rId174" name="Check Box 431">
              <controlPr defaultSize="0" autoFill="0" autoLine="0" autoPict="0">
                <anchor moveWithCells="1">
                  <from>
                    <xdr:col>79</xdr:col>
                    <xdr:colOff>9525</xdr:colOff>
                    <xdr:row>51</xdr:row>
                    <xdr:rowOff>9525</xdr:rowOff>
                  </from>
                  <to>
                    <xdr:col>80</xdr:col>
                    <xdr:colOff>76200</xdr:colOff>
                    <xdr:row>51</xdr:row>
                    <xdr:rowOff>238125</xdr:rowOff>
                  </to>
                </anchor>
              </controlPr>
            </control>
          </mc:Choice>
        </mc:AlternateContent>
        <mc:AlternateContent xmlns:mc="http://schemas.openxmlformats.org/markup-compatibility/2006">
          <mc:Choice Requires="x14">
            <control shapeId="25008" r:id="rId175" name="Check Box 432">
              <controlPr defaultSize="0" autoFill="0" autoLine="0" autoPict="0">
                <anchor moveWithCells="1">
                  <from>
                    <xdr:col>45</xdr:col>
                    <xdr:colOff>19050</xdr:colOff>
                    <xdr:row>45</xdr:row>
                    <xdr:rowOff>142875</xdr:rowOff>
                  </from>
                  <to>
                    <xdr:col>46</xdr:col>
                    <xdr:colOff>85725</xdr:colOff>
                    <xdr:row>46</xdr:row>
                    <xdr:rowOff>238125</xdr:rowOff>
                  </to>
                </anchor>
              </controlPr>
            </control>
          </mc:Choice>
        </mc:AlternateContent>
        <mc:AlternateContent xmlns:mc="http://schemas.openxmlformats.org/markup-compatibility/2006">
          <mc:Choice Requires="x14">
            <control shapeId="25009" r:id="rId176" name="Check Box 433">
              <controlPr defaultSize="0" autoFill="0" autoLine="0" autoPict="0">
                <anchor moveWithCells="1">
                  <from>
                    <xdr:col>45</xdr:col>
                    <xdr:colOff>19050</xdr:colOff>
                    <xdr:row>50</xdr:row>
                    <xdr:rowOff>0</xdr:rowOff>
                  </from>
                  <to>
                    <xdr:col>46</xdr:col>
                    <xdr:colOff>85725</xdr:colOff>
                    <xdr:row>51</xdr:row>
                    <xdr:rowOff>0</xdr:rowOff>
                  </to>
                </anchor>
              </controlPr>
            </control>
          </mc:Choice>
        </mc:AlternateContent>
        <mc:AlternateContent xmlns:mc="http://schemas.openxmlformats.org/markup-compatibility/2006">
          <mc:Choice Requires="x14">
            <control shapeId="25010" r:id="rId177" name="Check Box 434">
              <controlPr defaultSize="0" autoFill="0" autoLine="0" autoPict="0">
                <anchor moveWithCells="1">
                  <from>
                    <xdr:col>69</xdr:col>
                    <xdr:colOff>9525</xdr:colOff>
                    <xdr:row>47</xdr:row>
                    <xdr:rowOff>9525</xdr:rowOff>
                  </from>
                  <to>
                    <xdr:col>70</xdr:col>
                    <xdr:colOff>76200</xdr:colOff>
                    <xdr:row>47</xdr:row>
                    <xdr:rowOff>228600</xdr:rowOff>
                  </to>
                </anchor>
              </controlPr>
            </control>
          </mc:Choice>
        </mc:AlternateContent>
        <mc:AlternateContent xmlns:mc="http://schemas.openxmlformats.org/markup-compatibility/2006">
          <mc:Choice Requires="x14">
            <control shapeId="25011" r:id="rId178" name="Check Box 435">
              <controlPr defaultSize="0" autoFill="0" autoLine="0" autoPict="0">
                <anchor moveWithCells="1">
                  <from>
                    <xdr:col>69</xdr:col>
                    <xdr:colOff>9525</xdr:colOff>
                    <xdr:row>51</xdr:row>
                    <xdr:rowOff>28575</xdr:rowOff>
                  </from>
                  <to>
                    <xdr:col>70</xdr:col>
                    <xdr:colOff>76200</xdr:colOff>
                    <xdr:row>52</xdr:row>
                    <xdr:rowOff>9525</xdr:rowOff>
                  </to>
                </anchor>
              </controlPr>
            </control>
          </mc:Choice>
        </mc:AlternateContent>
        <mc:AlternateContent xmlns:mc="http://schemas.openxmlformats.org/markup-compatibility/2006">
          <mc:Choice Requires="x14">
            <control shapeId="25012" r:id="rId179" name="Check Box 436">
              <controlPr defaultSize="0" autoFill="0" autoLine="0" autoPict="0">
                <anchor moveWithCells="1">
                  <from>
                    <xdr:col>45</xdr:col>
                    <xdr:colOff>19050</xdr:colOff>
                    <xdr:row>54</xdr:row>
                    <xdr:rowOff>0</xdr:rowOff>
                  </from>
                  <to>
                    <xdr:col>46</xdr:col>
                    <xdr:colOff>85725</xdr:colOff>
                    <xdr:row>55</xdr:row>
                    <xdr:rowOff>0</xdr:rowOff>
                  </to>
                </anchor>
              </controlPr>
            </control>
          </mc:Choice>
        </mc:AlternateContent>
        <mc:AlternateContent xmlns:mc="http://schemas.openxmlformats.org/markup-compatibility/2006">
          <mc:Choice Requires="x14">
            <control shapeId="25013" r:id="rId180" name="Check Box 437">
              <controlPr defaultSize="0" autoFill="0" autoLine="0" autoPict="0">
                <anchor moveWithCells="1">
                  <from>
                    <xdr:col>55</xdr:col>
                    <xdr:colOff>0</xdr:colOff>
                    <xdr:row>54</xdr:row>
                    <xdr:rowOff>0</xdr:rowOff>
                  </from>
                  <to>
                    <xdr:col>56</xdr:col>
                    <xdr:colOff>66675</xdr:colOff>
                    <xdr:row>55</xdr:row>
                    <xdr:rowOff>0</xdr:rowOff>
                  </to>
                </anchor>
              </controlPr>
            </control>
          </mc:Choice>
        </mc:AlternateContent>
        <mc:AlternateContent xmlns:mc="http://schemas.openxmlformats.org/markup-compatibility/2006">
          <mc:Choice Requires="x14">
            <control shapeId="25014" r:id="rId181" name="Check Box 438">
              <controlPr defaultSize="0" autoFill="0" autoLine="0" autoPict="0">
                <anchor moveWithCells="1">
                  <from>
                    <xdr:col>64</xdr:col>
                    <xdr:colOff>9525</xdr:colOff>
                    <xdr:row>32</xdr:row>
                    <xdr:rowOff>9525</xdr:rowOff>
                  </from>
                  <to>
                    <xdr:col>65</xdr:col>
                    <xdr:colOff>76200</xdr:colOff>
                    <xdr:row>33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9593-21AE-4712-BFDA-C99ED5C31DD6}">
  <sheetPr codeName="Sheet7">
    <tabColor rgb="FFFFA7A7"/>
  </sheetPr>
  <dimension ref="A1:BK69"/>
  <sheetViews>
    <sheetView showGridLines="0" view="pageBreakPreview" zoomScaleNormal="100" zoomScaleSheetLayoutView="100" workbookViewId="0">
      <selection activeCell="H15" sqref="H15:K15"/>
    </sheetView>
  </sheetViews>
  <sheetFormatPr defaultColWidth="8.75" defaultRowHeight="13.5"/>
  <cols>
    <col min="1" max="31" width="3.125" style="42" customWidth="1"/>
    <col min="32" max="32" width="2" style="42" customWidth="1"/>
    <col min="33" max="63" width="3.125" style="42" customWidth="1"/>
    <col min="64" max="16384" width="8.75" style="42"/>
  </cols>
  <sheetData>
    <row r="1" spans="1:63" ht="18.75">
      <c r="A1" s="42" t="s">
        <v>730</v>
      </c>
      <c r="AG1" s="42" t="s">
        <v>726</v>
      </c>
      <c r="AT1" s="546" t="s">
        <v>160</v>
      </c>
      <c r="AU1" s="546"/>
      <c r="AV1" s="546"/>
      <c r="AW1" s="546"/>
      <c r="AX1" s="546"/>
      <c r="AY1" s="546"/>
      <c r="AZ1" s="546"/>
    </row>
    <row r="2" spans="1:63" ht="21.75" customHeight="1">
      <c r="A2" s="841" t="s">
        <v>2</v>
      </c>
      <c r="B2" s="841"/>
      <c r="C2" s="841"/>
      <c r="D2" s="841"/>
      <c r="E2" s="841"/>
      <c r="F2" s="841"/>
      <c r="G2" s="841"/>
      <c r="H2" s="841"/>
      <c r="I2" s="841"/>
      <c r="J2" s="841"/>
      <c r="K2" s="841"/>
      <c r="L2" s="841"/>
      <c r="M2" s="841"/>
      <c r="N2" s="841"/>
      <c r="O2" s="841"/>
      <c r="P2" s="841"/>
      <c r="Q2" s="842"/>
      <c r="R2" s="843"/>
      <c r="S2" s="843"/>
      <c r="T2" s="843"/>
      <c r="U2" s="843"/>
      <c r="V2" s="843"/>
      <c r="W2" s="843"/>
      <c r="X2" s="843"/>
      <c r="Y2" s="843"/>
      <c r="Z2" s="843"/>
      <c r="AA2" s="843"/>
      <c r="AB2" s="843"/>
      <c r="AC2" s="843"/>
      <c r="AD2" s="843"/>
      <c r="AE2" s="843"/>
      <c r="AF2" s="43"/>
      <c r="AG2" s="841" t="s">
        <v>2</v>
      </c>
      <c r="AH2" s="841"/>
      <c r="AI2" s="841"/>
      <c r="AJ2" s="841"/>
      <c r="AK2" s="841"/>
      <c r="AL2" s="841"/>
      <c r="AM2" s="841"/>
      <c r="AN2" s="841"/>
      <c r="AO2" s="841"/>
      <c r="AP2" s="841"/>
      <c r="AQ2" s="841"/>
      <c r="AR2" s="841"/>
      <c r="AS2" s="841"/>
      <c r="AT2" s="841"/>
      <c r="AU2" s="841"/>
      <c r="AV2" s="841"/>
      <c r="AW2" s="842"/>
      <c r="AX2" s="843"/>
      <c r="AY2" s="843"/>
      <c r="AZ2" s="843"/>
      <c r="BA2" s="843"/>
      <c r="BB2" s="843"/>
      <c r="BC2" s="843"/>
      <c r="BD2" s="843"/>
      <c r="BE2" s="843"/>
      <c r="BF2" s="843"/>
      <c r="BG2" s="843"/>
      <c r="BH2" s="843"/>
      <c r="BI2" s="843"/>
      <c r="BJ2" s="843"/>
      <c r="BK2" s="843"/>
    </row>
    <row r="3" spans="1:63" ht="4.5" customHeight="1"/>
    <row r="4" spans="1:63" ht="24" customHeight="1">
      <c r="A4" s="785" t="s">
        <v>3</v>
      </c>
      <c r="B4" s="786"/>
      <c r="C4" s="786"/>
      <c r="D4" s="844" t="str">
        <f>IF(【様式1】申請書!AD13=0," ",【様式1】申請書!AD13)</f>
        <v xml:space="preserve"> </v>
      </c>
      <c r="E4" s="845"/>
      <c r="F4" s="845"/>
      <c r="G4" s="845"/>
      <c r="H4" s="845"/>
      <c r="I4" s="845"/>
      <c r="J4" s="845"/>
      <c r="K4" s="845"/>
      <c r="L4" s="845"/>
      <c r="M4" s="845"/>
      <c r="N4" s="846"/>
      <c r="O4" s="847" t="s">
        <v>4</v>
      </c>
      <c r="P4" s="848"/>
      <c r="Q4" s="770" t="str">
        <f>IF(【様式1】申請書!AA24=0," ",【様式1】申請書!AA24)</f>
        <v xml:space="preserve"> </v>
      </c>
      <c r="R4" s="771"/>
      <c r="S4" s="771"/>
      <c r="T4" s="771"/>
      <c r="U4" s="771"/>
      <c r="V4" s="771"/>
      <c r="W4" s="771"/>
      <c r="X4" s="44" t="s">
        <v>8</v>
      </c>
      <c r="Y4" s="771" t="str">
        <f>IF(【様式1】申請書!AA25=0," ",【様式1】申請書!AA25)</f>
        <v xml:space="preserve"> </v>
      </c>
      <c r="Z4" s="771"/>
      <c r="AA4" s="771"/>
      <c r="AB4" s="771"/>
      <c r="AC4" s="771"/>
      <c r="AD4" s="771"/>
      <c r="AE4" s="772"/>
      <c r="AF4" s="45"/>
      <c r="AG4" s="785" t="s">
        <v>3</v>
      </c>
      <c r="AH4" s="786"/>
      <c r="AI4" s="786"/>
      <c r="AJ4" s="865" t="s">
        <v>378</v>
      </c>
      <c r="AK4" s="866"/>
      <c r="AL4" s="866"/>
      <c r="AM4" s="866"/>
      <c r="AN4" s="866"/>
      <c r="AO4" s="866"/>
      <c r="AP4" s="866"/>
      <c r="AQ4" s="866"/>
      <c r="AR4" s="866"/>
      <c r="AS4" s="866"/>
      <c r="AT4" s="867"/>
      <c r="AU4" s="847" t="s">
        <v>4</v>
      </c>
      <c r="AV4" s="848"/>
      <c r="AW4" s="868">
        <v>46303</v>
      </c>
      <c r="AX4" s="869"/>
      <c r="AY4" s="869"/>
      <c r="AZ4" s="869"/>
      <c r="BA4" s="869"/>
      <c r="BB4" s="869"/>
      <c r="BC4" s="869"/>
      <c r="BD4" s="44" t="s">
        <v>8</v>
      </c>
      <c r="BE4" s="869">
        <v>46305</v>
      </c>
      <c r="BF4" s="869"/>
      <c r="BG4" s="869"/>
      <c r="BH4" s="869"/>
      <c r="BI4" s="869"/>
      <c r="BJ4" s="869"/>
      <c r="BK4" s="870"/>
    </row>
    <row r="5" spans="1:63" ht="6" customHeight="1"/>
    <row r="6" spans="1:63" ht="14.25">
      <c r="A6" s="46" t="s">
        <v>9</v>
      </c>
      <c r="Q6" s="47"/>
      <c r="AG6" s="46" t="s">
        <v>9</v>
      </c>
      <c r="AW6" s="47"/>
    </row>
    <row r="7" spans="1:63" ht="4.5" customHeight="1"/>
    <row r="8" spans="1:63" s="46" customFormat="1" ht="13.5" customHeight="1">
      <c r="B8" s="153"/>
      <c r="C8" s="42" t="s">
        <v>10</v>
      </c>
      <c r="D8" s="42" t="s">
        <v>7</v>
      </c>
      <c r="E8" s="849"/>
      <c r="F8" s="849"/>
      <c r="G8" s="42" t="s">
        <v>11</v>
      </c>
      <c r="H8" s="42"/>
      <c r="I8" s="42" t="s">
        <v>12</v>
      </c>
      <c r="J8" s="42" t="s">
        <v>304</v>
      </c>
      <c r="K8" s="42"/>
      <c r="L8" s="42"/>
      <c r="M8" s="42"/>
      <c r="N8" s="42"/>
      <c r="O8" s="42"/>
      <c r="P8" s="42"/>
      <c r="Q8" s="42"/>
      <c r="R8" s="42"/>
      <c r="S8" s="42"/>
      <c r="T8" s="42"/>
      <c r="U8" s="42"/>
      <c r="V8" s="42"/>
      <c r="W8" s="42"/>
      <c r="X8" s="42"/>
      <c r="Y8" s="42"/>
      <c r="Z8" s="42"/>
      <c r="AA8" s="42"/>
      <c r="AB8" s="42"/>
      <c r="AH8" s="153"/>
      <c r="AI8" s="42" t="s">
        <v>10</v>
      </c>
      <c r="AJ8" s="42" t="s">
        <v>7</v>
      </c>
      <c r="AK8" s="849">
        <v>3</v>
      </c>
      <c r="AL8" s="849"/>
      <c r="AM8" s="42" t="s">
        <v>11</v>
      </c>
      <c r="AN8" s="42"/>
      <c r="AO8" s="42" t="s">
        <v>12</v>
      </c>
      <c r="AP8" s="42" t="s">
        <v>304</v>
      </c>
      <c r="AQ8" s="42"/>
      <c r="AR8" s="42"/>
      <c r="AS8" s="42"/>
      <c r="AT8" s="42"/>
      <c r="AU8" s="42"/>
      <c r="AV8" s="42"/>
      <c r="AW8" s="42"/>
      <c r="AX8" s="42"/>
      <c r="AY8" s="42"/>
      <c r="AZ8" s="42"/>
      <c r="BA8" s="42"/>
      <c r="BB8" s="42"/>
      <c r="BC8" s="42"/>
      <c r="BD8" s="42"/>
      <c r="BE8" s="42"/>
      <c r="BF8" s="42"/>
      <c r="BG8" s="42"/>
      <c r="BH8" s="42"/>
    </row>
    <row r="9" spans="1:63" ht="4.5" customHeight="1"/>
    <row r="10" spans="1:63" s="46" customFormat="1" ht="13.5" customHeight="1">
      <c r="B10" s="153"/>
      <c r="C10" s="42" t="s">
        <v>13</v>
      </c>
      <c r="Y10" s="48"/>
      <c r="AH10" s="153"/>
      <c r="AI10" s="42" t="s">
        <v>13</v>
      </c>
      <c r="BE10" s="48"/>
    </row>
    <row r="11" spans="1:63" ht="2.25" customHeight="1"/>
    <row r="12" spans="1:63" ht="16.5" customHeight="1">
      <c r="A12" s="46" t="s">
        <v>14</v>
      </c>
      <c r="J12" s="49"/>
      <c r="L12" s="153"/>
      <c r="M12" s="42" t="s">
        <v>15</v>
      </c>
      <c r="AG12" s="46" t="s">
        <v>14</v>
      </c>
      <c r="AP12" s="49"/>
      <c r="AR12" s="153" t="b">
        <v>0</v>
      </c>
      <c r="AS12" s="42" t="s">
        <v>15</v>
      </c>
    </row>
    <row r="13" spans="1:63" ht="4.5" customHeight="1"/>
    <row r="14" spans="1:63" s="46" customFormat="1" ht="21" customHeight="1">
      <c r="A14" s="785"/>
      <c r="B14" s="786"/>
      <c r="C14" s="786"/>
      <c r="D14" s="786"/>
      <c r="E14" s="786"/>
      <c r="F14" s="786"/>
      <c r="G14" s="787"/>
      <c r="H14" s="807" t="str">
        <f>Q4</f>
        <v xml:space="preserve"> </v>
      </c>
      <c r="I14" s="808"/>
      <c r="J14" s="808"/>
      <c r="K14" s="809"/>
      <c r="L14" s="807" t="e">
        <f>H14+1</f>
        <v>#VALUE!</v>
      </c>
      <c r="M14" s="810"/>
      <c r="N14" s="810"/>
      <c r="O14" s="810"/>
      <c r="P14" s="810"/>
      <c r="Q14" s="810"/>
      <c r="R14" s="810"/>
      <c r="S14" s="810"/>
      <c r="T14" s="810"/>
      <c r="U14" s="810"/>
      <c r="V14" s="810"/>
      <c r="W14" s="811"/>
      <c r="X14" s="807" t="e">
        <f>H14+2</f>
        <v>#VALUE!</v>
      </c>
      <c r="Y14" s="810"/>
      <c r="Z14" s="810"/>
      <c r="AA14" s="810"/>
      <c r="AB14" s="810"/>
      <c r="AC14" s="810"/>
      <c r="AD14" s="810"/>
      <c r="AE14" s="811"/>
      <c r="AF14" s="50"/>
      <c r="AG14" s="785"/>
      <c r="AH14" s="786"/>
      <c r="AI14" s="786"/>
      <c r="AJ14" s="786"/>
      <c r="AK14" s="786"/>
      <c r="AL14" s="786"/>
      <c r="AM14" s="787"/>
      <c r="AN14" s="807">
        <v>46303</v>
      </c>
      <c r="AO14" s="808"/>
      <c r="AP14" s="808"/>
      <c r="AQ14" s="809"/>
      <c r="AR14" s="807">
        <f>AN14+1</f>
        <v>46304</v>
      </c>
      <c r="AS14" s="810"/>
      <c r="AT14" s="810"/>
      <c r="AU14" s="810"/>
      <c r="AV14" s="810"/>
      <c r="AW14" s="810"/>
      <c r="AX14" s="810"/>
      <c r="AY14" s="810"/>
      <c r="AZ14" s="810"/>
      <c r="BA14" s="810"/>
      <c r="BB14" s="810"/>
      <c r="BC14" s="811"/>
      <c r="BD14" s="807">
        <f>AN14+2</f>
        <v>46305</v>
      </c>
      <c r="BE14" s="810"/>
      <c r="BF14" s="810"/>
      <c r="BG14" s="810"/>
      <c r="BH14" s="810"/>
      <c r="BI14" s="810"/>
      <c r="BJ14" s="810"/>
      <c r="BK14" s="811"/>
    </row>
    <row r="15" spans="1:63" s="46" customFormat="1" ht="20.100000000000001" customHeight="1">
      <c r="A15" s="850" t="s">
        <v>641</v>
      </c>
      <c r="B15" s="851"/>
      <c r="C15" s="851"/>
      <c r="D15" s="851"/>
      <c r="E15" s="851"/>
      <c r="F15" s="851"/>
      <c r="G15" s="852"/>
      <c r="H15" s="856" t="s">
        <v>783</v>
      </c>
      <c r="I15" s="857"/>
      <c r="J15" s="857"/>
      <c r="K15" s="858"/>
      <c r="L15" s="785" t="s">
        <v>17</v>
      </c>
      <c r="M15" s="786"/>
      <c r="N15" s="786"/>
      <c r="O15" s="787"/>
      <c r="P15" s="785" t="s">
        <v>18</v>
      </c>
      <c r="Q15" s="786"/>
      <c r="R15" s="786"/>
      <c r="S15" s="787"/>
      <c r="T15" s="785" t="s">
        <v>16</v>
      </c>
      <c r="U15" s="786"/>
      <c r="V15" s="786"/>
      <c r="W15" s="787"/>
      <c r="X15" s="785" t="s">
        <v>17</v>
      </c>
      <c r="Y15" s="786"/>
      <c r="Z15" s="786"/>
      <c r="AA15" s="787"/>
      <c r="AB15" s="785" t="s">
        <v>18</v>
      </c>
      <c r="AC15" s="786"/>
      <c r="AD15" s="786"/>
      <c r="AE15" s="787"/>
      <c r="AF15" s="50"/>
      <c r="AG15" s="850" t="s">
        <v>641</v>
      </c>
      <c r="AH15" s="851"/>
      <c r="AI15" s="851"/>
      <c r="AJ15" s="851"/>
      <c r="AK15" s="851"/>
      <c r="AL15" s="851"/>
      <c r="AM15" s="852"/>
      <c r="AN15" s="785" t="s">
        <v>16</v>
      </c>
      <c r="AO15" s="786"/>
      <c r="AP15" s="786"/>
      <c r="AQ15" s="787"/>
      <c r="AR15" s="785" t="s">
        <v>17</v>
      </c>
      <c r="AS15" s="786"/>
      <c r="AT15" s="786"/>
      <c r="AU15" s="787"/>
      <c r="AV15" s="785" t="s">
        <v>18</v>
      </c>
      <c r="AW15" s="786"/>
      <c r="AX15" s="786"/>
      <c r="AY15" s="787"/>
      <c r="AZ15" s="785" t="s">
        <v>16</v>
      </c>
      <c r="BA15" s="786"/>
      <c r="BB15" s="786"/>
      <c r="BC15" s="787"/>
      <c r="BD15" s="785" t="s">
        <v>17</v>
      </c>
      <c r="BE15" s="786"/>
      <c r="BF15" s="786"/>
      <c r="BG15" s="787"/>
      <c r="BH15" s="785" t="s">
        <v>18</v>
      </c>
      <c r="BI15" s="786"/>
      <c r="BJ15" s="786"/>
      <c r="BK15" s="787"/>
    </row>
    <row r="16" spans="1:63" s="46" customFormat="1" ht="20.100000000000001" customHeight="1">
      <c r="A16" s="853"/>
      <c r="B16" s="854"/>
      <c r="C16" s="854"/>
      <c r="D16" s="854"/>
      <c r="E16" s="854"/>
      <c r="F16" s="854"/>
      <c r="G16" s="855"/>
      <c r="H16" s="154"/>
      <c r="I16" s="783" t="s">
        <v>19</v>
      </c>
      <c r="J16" s="783"/>
      <c r="K16" s="784"/>
      <c r="L16" s="154"/>
      <c r="M16" s="783" t="s">
        <v>19</v>
      </c>
      <c r="N16" s="783"/>
      <c r="O16" s="784"/>
      <c r="P16" s="154"/>
      <c r="Q16" s="783" t="s">
        <v>19</v>
      </c>
      <c r="R16" s="783"/>
      <c r="S16" s="784"/>
      <c r="T16" s="154"/>
      <c r="U16" s="783" t="s">
        <v>19</v>
      </c>
      <c r="V16" s="783"/>
      <c r="W16" s="784"/>
      <c r="X16" s="154"/>
      <c r="Y16" s="783" t="s">
        <v>19</v>
      </c>
      <c r="Z16" s="783"/>
      <c r="AA16" s="784"/>
      <c r="AB16" s="154"/>
      <c r="AC16" s="783" t="s">
        <v>19</v>
      </c>
      <c r="AD16" s="783"/>
      <c r="AE16" s="784"/>
      <c r="AF16" s="51"/>
      <c r="AG16" s="853"/>
      <c r="AH16" s="854"/>
      <c r="AI16" s="854"/>
      <c r="AJ16" s="854"/>
      <c r="AK16" s="854"/>
      <c r="AL16" s="854"/>
      <c r="AM16" s="855"/>
      <c r="AN16" s="154"/>
      <c r="AO16" s="783" t="s">
        <v>19</v>
      </c>
      <c r="AP16" s="783"/>
      <c r="AQ16" s="784"/>
      <c r="AR16" s="154"/>
      <c r="AS16" s="783" t="s">
        <v>19</v>
      </c>
      <c r="AT16" s="783"/>
      <c r="AU16" s="784"/>
      <c r="AV16" s="154"/>
      <c r="AW16" s="783" t="s">
        <v>19</v>
      </c>
      <c r="AX16" s="783"/>
      <c r="AY16" s="784"/>
      <c r="AZ16" s="154"/>
      <c r="BA16" s="783" t="s">
        <v>19</v>
      </c>
      <c r="BB16" s="783"/>
      <c r="BC16" s="784"/>
      <c r="BD16" s="154"/>
      <c r="BE16" s="783" t="s">
        <v>19</v>
      </c>
      <c r="BF16" s="783"/>
      <c r="BG16" s="784"/>
      <c r="BH16" s="154"/>
      <c r="BI16" s="783" t="s">
        <v>19</v>
      </c>
      <c r="BJ16" s="783"/>
      <c r="BK16" s="784"/>
    </row>
    <row r="17" spans="1:63" s="46" customFormat="1" ht="20.100000000000001" customHeight="1">
      <c r="A17" s="853"/>
      <c r="B17" s="854"/>
      <c r="C17" s="854"/>
      <c r="D17" s="854"/>
      <c r="E17" s="854"/>
      <c r="F17" s="854"/>
      <c r="G17" s="855"/>
      <c r="H17" s="812"/>
      <c r="I17" s="813"/>
      <c r="J17" s="813"/>
      <c r="K17" s="814"/>
      <c r="L17" s="812"/>
      <c r="M17" s="813"/>
      <c r="N17" s="813"/>
      <c r="O17" s="814"/>
      <c r="P17" s="812"/>
      <c r="Q17" s="813"/>
      <c r="R17" s="813"/>
      <c r="S17" s="814"/>
      <c r="T17" s="812"/>
      <c r="U17" s="813"/>
      <c r="V17" s="813"/>
      <c r="W17" s="814"/>
      <c r="X17" s="812"/>
      <c r="Y17" s="813"/>
      <c r="Z17" s="813"/>
      <c r="AA17" s="814"/>
      <c r="AB17" s="859"/>
      <c r="AC17" s="860"/>
      <c r="AD17" s="860"/>
      <c r="AE17" s="861"/>
      <c r="AF17" s="52"/>
      <c r="AG17" s="853"/>
      <c r="AH17" s="854"/>
      <c r="AI17" s="854"/>
      <c r="AJ17" s="854"/>
      <c r="AK17" s="854"/>
      <c r="AL17" s="854"/>
      <c r="AM17" s="855"/>
      <c r="AN17" s="812" t="s">
        <v>20</v>
      </c>
      <c r="AO17" s="813"/>
      <c r="AP17" s="813"/>
      <c r="AQ17" s="814"/>
      <c r="AR17" s="812" t="s">
        <v>20</v>
      </c>
      <c r="AS17" s="813"/>
      <c r="AT17" s="813"/>
      <c r="AU17" s="814"/>
      <c r="AV17" s="812"/>
      <c r="AW17" s="813"/>
      <c r="AX17" s="813"/>
      <c r="AY17" s="814"/>
      <c r="AZ17" s="812"/>
      <c r="BA17" s="813"/>
      <c r="BB17" s="813"/>
      <c r="BC17" s="814"/>
      <c r="BD17" s="812" t="s">
        <v>20</v>
      </c>
      <c r="BE17" s="813"/>
      <c r="BF17" s="813"/>
      <c r="BG17" s="814"/>
      <c r="BH17" s="859"/>
      <c r="BI17" s="860"/>
      <c r="BJ17" s="860"/>
      <c r="BK17" s="861"/>
    </row>
    <row r="18" spans="1:63" s="46" customFormat="1" ht="20.100000000000001" customHeight="1">
      <c r="A18" s="853"/>
      <c r="B18" s="854"/>
      <c r="C18" s="854"/>
      <c r="D18" s="854"/>
      <c r="E18" s="854"/>
      <c r="F18" s="854"/>
      <c r="G18" s="855"/>
      <c r="H18" s="155"/>
      <c r="I18" s="779" t="s">
        <v>22</v>
      </c>
      <c r="J18" s="779"/>
      <c r="K18" s="780"/>
      <c r="L18" s="155"/>
      <c r="M18" s="779" t="s">
        <v>22</v>
      </c>
      <c r="N18" s="779"/>
      <c r="O18" s="780"/>
      <c r="P18" s="155"/>
      <c r="Q18" s="779" t="s">
        <v>22</v>
      </c>
      <c r="R18" s="779"/>
      <c r="S18" s="780"/>
      <c r="T18" s="155"/>
      <c r="U18" s="779" t="s">
        <v>22</v>
      </c>
      <c r="V18" s="779"/>
      <c r="W18" s="780"/>
      <c r="X18" s="155"/>
      <c r="Y18" s="779" t="s">
        <v>22</v>
      </c>
      <c r="Z18" s="779"/>
      <c r="AA18" s="780"/>
      <c r="AB18" s="156"/>
      <c r="AC18" s="773" t="s">
        <v>22</v>
      </c>
      <c r="AD18" s="773"/>
      <c r="AE18" s="774"/>
      <c r="AF18" s="51"/>
      <c r="AG18" s="853"/>
      <c r="AH18" s="854"/>
      <c r="AI18" s="854"/>
      <c r="AJ18" s="854"/>
      <c r="AK18" s="854"/>
      <c r="AL18" s="854"/>
      <c r="AM18" s="855"/>
      <c r="AN18" s="155"/>
      <c r="AO18" s="779" t="s">
        <v>22</v>
      </c>
      <c r="AP18" s="779"/>
      <c r="AQ18" s="780"/>
      <c r="AR18" s="155"/>
      <c r="AS18" s="779" t="s">
        <v>22</v>
      </c>
      <c r="AT18" s="779"/>
      <c r="AU18" s="780"/>
      <c r="AV18" s="155"/>
      <c r="AW18" s="779" t="s">
        <v>22</v>
      </c>
      <c r="AX18" s="779"/>
      <c r="AY18" s="780"/>
      <c r="AZ18" s="155"/>
      <c r="BA18" s="779" t="s">
        <v>22</v>
      </c>
      <c r="BB18" s="779"/>
      <c r="BC18" s="780"/>
      <c r="BD18" s="155"/>
      <c r="BE18" s="779" t="s">
        <v>22</v>
      </c>
      <c r="BF18" s="779"/>
      <c r="BG18" s="780"/>
      <c r="BH18" s="152"/>
      <c r="BI18" s="773" t="s">
        <v>22</v>
      </c>
      <c r="BJ18" s="773"/>
      <c r="BK18" s="774"/>
    </row>
    <row r="19" spans="1:63" s="46" customFormat="1" ht="20.100000000000001" customHeight="1">
      <c r="A19" s="853"/>
      <c r="B19" s="854"/>
      <c r="C19" s="854"/>
      <c r="D19" s="854"/>
      <c r="E19" s="854"/>
      <c r="F19" s="854"/>
      <c r="G19" s="855"/>
      <c r="H19" s="812" t="s">
        <v>21</v>
      </c>
      <c r="I19" s="813"/>
      <c r="J19" s="813"/>
      <c r="K19" s="814"/>
      <c r="L19" s="812" t="s">
        <v>21</v>
      </c>
      <c r="M19" s="813"/>
      <c r="N19" s="813"/>
      <c r="O19" s="814"/>
      <c r="P19" s="812" t="s">
        <v>21</v>
      </c>
      <c r="Q19" s="813"/>
      <c r="R19" s="813"/>
      <c r="S19" s="814"/>
      <c r="T19" s="812" t="s">
        <v>21</v>
      </c>
      <c r="U19" s="813"/>
      <c r="V19" s="813"/>
      <c r="W19" s="814"/>
      <c r="X19" s="812" t="s">
        <v>21</v>
      </c>
      <c r="Y19" s="813"/>
      <c r="Z19" s="813"/>
      <c r="AA19" s="814"/>
      <c r="AB19" s="812" t="s">
        <v>21</v>
      </c>
      <c r="AC19" s="813"/>
      <c r="AD19" s="813"/>
      <c r="AE19" s="814"/>
      <c r="AF19" s="52"/>
      <c r="AG19" s="853"/>
      <c r="AH19" s="854"/>
      <c r="AI19" s="854"/>
      <c r="AJ19" s="854"/>
      <c r="AK19" s="854"/>
      <c r="AL19" s="854"/>
      <c r="AM19" s="855"/>
      <c r="AN19" s="812" t="s">
        <v>21</v>
      </c>
      <c r="AO19" s="813"/>
      <c r="AP19" s="813"/>
      <c r="AQ19" s="814"/>
      <c r="AR19" s="812" t="s">
        <v>21</v>
      </c>
      <c r="AS19" s="813"/>
      <c r="AT19" s="813"/>
      <c r="AU19" s="814"/>
      <c r="AV19" s="812" t="s">
        <v>642</v>
      </c>
      <c r="AW19" s="813"/>
      <c r="AX19" s="813"/>
      <c r="AY19" s="814"/>
      <c r="AZ19" s="812" t="s">
        <v>643</v>
      </c>
      <c r="BA19" s="813"/>
      <c r="BB19" s="813"/>
      <c r="BC19" s="814"/>
      <c r="BD19" s="812" t="s">
        <v>21</v>
      </c>
      <c r="BE19" s="813"/>
      <c r="BF19" s="813"/>
      <c r="BG19" s="814"/>
      <c r="BH19" s="812" t="s">
        <v>21</v>
      </c>
      <c r="BI19" s="813"/>
      <c r="BJ19" s="813"/>
      <c r="BK19" s="814"/>
    </row>
    <row r="20" spans="1:63" s="46" customFormat="1" ht="20.100000000000001" customHeight="1">
      <c r="A20" s="836" t="s">
        <v>23</v>
      </c>
      <c r="B20" s="837"/>
      <c r="C20" s="53" t="s">
        <v>24</v>
      </c>
      <c r="D20" s="53"/>
      <c r="E20" s="53"/>
      <c r="F20" s="53"/>
      <c r="G20" s="53"/>
      <c r="H20" s="835"/>
      <c r="I20" s="835"/>
      <c r="J20" s="835"/>
      <c r="K20" s="835"/>
      <c r="L20" s="835"/>
      <c r="M20" s="835"/>
      <c r="N20" s="835"/>
      <c r="O20" s="835"/>
      <c r="P20" s="835"/>
      <c r="Q20" s="835"/>
      <c r="R20" s="835"/>
      <c r="S20" s="835"/>
      <c r="T20" s="835"/>
      <c r="U20" s="835"/>
      <c r="V20" s="835"/>
      <c r="W20" s="835"/>
      <c r="X20" s="835"/>
      <c r="Y20" s="835"/>
      <c r="Z20" s="835"/>
      <c r="AA20" s="835"/>
      <c r="AB20" s="835"/>
      <c r="AC20" s="835"/>
      <c r="AD20" s="835"/>
      <c r="AE20" s="835"/>
      <c r="AF20" s="52"/>
      <c r="AG20" s="836" t="s">
        <v>23</v>
      </c>
      <c r="AH20" s="837"/>
      <c r="AI20" s="53" t="s">
        <v>24</v>
      </c>
      <c r="AJ20" s="53"/>
      <c r="AK20" s="53"/>
      <c r="AL20" s="53"/>
      <c r="AM20" s="53"/>
      <c r="AN20" s="871">
        <v>51</v>
      </c>
      <c r="AO20" s="871"/>
      <c r="AP20" s="871"/>
      <c r="AQ20" s="871"/>
      <c r="AR20" s="871">
        <v>51</v>
      </c>
      <c r="AS20" s="871"/>
      <c r="AT20" s="871"/>
      <c r="AU20" s="871"/>
      <c r="AV20" s="871">
        <v>51</v>
      </c>
      <c r="AW20" s="871"/>
      <c r="AX20" s="871"/>
      <c r="AY20" s="871"/>
      <c r="AZ20" s="871">
        <v>51</v>
      </c>
      <c r="BA20" s="871"/>
      <c r="BB20" s="871"/>
      <c r="BC20" s="871"/>
      <c r="BD20" s="871">
        <v>51</v>
      </c>
      <c r="BE20" s="871"/>
      <c r="BF20" s="871"/>
      <c r="BG20" s="871"/>
      <c r="BH20" s="871"/>
      <c r="BI20" s="871"/>
      <c r="BJ20" s="871"/>
      <c r="BK20" s="871"/>
    </row>
    <row r="21" spans="1:63" s="46" customFormat="1" ht="20.100000000000001" customHeight="1">
      <c r="A21" s="838"/>
      <c r="B21" s="838"/>
      <c r="C21" s="54" t="s">
        <v>25</v>
      </c>
      <c r="D21" s="54"/>
      <c r="E21" s="54"/>
      <c r="F21" s="54"/>
      <c r="G21" s="54"/>
      <c r="H21" s="830"/>
      <c r="I21" s="830"/>
      <c r="J21" s="830"/>
      <c r="K21" s="830"/>
      <c r="L21" s="830"/>
      <c r="M21" s="830"/>
      <c r="N21" s="830"/>
      <c r="O21" s="830"/>
      <c r="P21" s="830"/>
      <c r="Q21" s="830"/>
      <c r="R21" s="830"/>
      <c r="S21" s="830"/>
      <c r="T21" s="830"/>
      <c r="U21" s="830"/>
      <c r="V21" s="830"/>
      <c r="W21" s="830"/>
      <c r="X21" s="830"/>
      <c r="Y21" s="830"/>
      <c r="Z21" s="830"/>
      <c r="AA21" s="830"/>
      <c r="AB21" s="830"/>
      <c r="AC21" s="830"/>
      <c r="AD21" s="830"/>
      <c r="AE21" s="830"/>
      <c r="AF21" s="52"/>
      <c r="AG21" s="838"/>
      <c r="AH21" s="838"/>
      <c r="AI21" s="54" t="s">
        <v>25</v>
      </c>
      <c r="AJ21" s="54"/>
      <c r="AK21" s="54"/>
      <c r="AL21" s="54"/>
      <c r="AM21" s="54"/>
      <c r="AN21" s="872"/>
      <c r="AO21" s="872"/>
      <c r="AP21" s="872"/>
      <c r="AQ21" s="872"/>
      <c r="AR21" s="872"/>
      <c r="AS21" s="872"/>
      <c r="AT21" s="872"/>
      <c r="AU21" s="872"/>
      <c r="AV21" s="872"/>
      <c r="AW21" s="872"/>
      <c r="AX21" s="872"/>
      <c r="AY21" s="872"/>
      <c r="AZ21" s="872"/>
      <c r="BA21" s="872"/>
      <c r="BB21" s="872"/>
      <c r="BC21" s="872"/>
      <c r="BD21" s="872"/>
      <c r="BE21" s="872"/>
      <c r="BF21" s="872"/>
      <c r="BG21" s="872"/>
      <c r="BH21" s="872"/>
      <c r="BI21" s="872"/>
      <c r="BJ21" s="872"/>
      <c r="BK21" s="872"/>
    </row>
    <row r="22" spans="1:63" s="46" customFormat="1" ht="20.100000000000001" customHeight="1">
      <c r="A22" s="838"/>
      <c r="B22" s="838"/>
      <c r="C22" s="55" t="s">
        <v>26</v>
      </c>
      <c r="D22" s="55"/>
      <c r="E22" s="55"/>
      <c r="F22" s="55"/>
      <c r="G22" s="55"/>
      <c r="H22" s="830"/>
      <c r="I22" s="830"/>
      <c r="J22" s="830"/>
      <c r="K22" s="830"/>
      <c r="L22" s="830"/>
      <c r="M22" s="830"/>
      <c r="N22" s="830"/>
      <c r="O22" s="830"/>
      <c r="P22" s="830"/>
      <c r="Q22" s="830"/>
      <c r="R22" s="830"/>
      <c r="S22" s="830"/>
      <c r="T22" s="830"/>
      <c r="U22" s="830"/>
      <c r="V22" s="830"/>
      <c r="W22" s="830"/>
      <c r="X22" s="830"/>
      <c r="Y22" s="830"/>
      <c r="Z22" s="830"/>
      <c r="AA22" s="830"/>
      <c r="AB22" s="830"/>
      <c r="AC22" s="830"/>
      <c r="AD22" s="830"/>
      <c r="AE22" s="830"/>
      <c r="AF22" s="52"/>
      <c r="AG22" s="838"/>
      <c r="AH22" s="838"/>
      <c r="AI22" s="55" t="s">
        <v>26</v>
      </c>
      <c r="AJ22" s="55"/>
      <c r="AK22" s="55"/>
      <c r="AL22" s="55"/>
      <c r="AM22" s="55"/>
      <c r="AN22" s="872">
        <v>5</v>
      </c>
      <c r="AO22" s="872"/>
      <c r="AP22" s="872"/>
      <c r="AQ22" s="872"/>
      <c r="AR22" s="872">
        <v>5</v>
      </c>
      <c r="AS22" s="872"/>
      <c r="AT22" s="872"/>
      <c r="AU22" s="872"/>
      <c r="AV22" s="872">
        <v>5</v>
      </c>
      <c r="AW22" s="872"/>
      <c r="AX22" s="872"/>
      <c r="AY22" s="872"/>
      <c r="AZ22" s="872">
        <v>6</v>
      </c>
      <c r="BA22" s="872"/>
      <c r="BB22" s="872"/>
      <c r="BC22" s="872"/>
      <c r="BD22" s="872">
        <v>5</v>
      </c>
      <c r="BE22" s="872"/>
      <c r="BF22" s="872"/>
      <c r="BG22" s="872"/>
      <c r="BH22" s="872"/>
      <c r="BI22" s="872"/>
      <c r="BJ22" s="872"/>
      <c r="BK22" s="872"/>
    </row>
    <row r="23" spans="1:63" s="46" customFormat="1" ht="20.100000000000001" customHeight="1" thickBot="1">
      <c r="A23" s="838"/>
      <c r="B23" s="838"/>
      <c r="C23" s="56" t="s">
        <v>27</v>
      </c>
      <c r="D23" s="56"/>
      <c r="E23" s="56"/>
      <c r="F23" s="56"/>
      <c r="G23" s="56"/>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1"/>
      <c r="AF23" s="52"/>
      <c r="AG23" s="838"/>
      <c r="AH23" s="838"/>
      <c r="AI23" s="56" t="s">
        <v>27</v>
      </c>
      <c r="AJ23" s="56"/>
      <c r="AK23" s="56"/>
      <c r="AL23" s="56"/>
      <c r="AM23" s="56"/>
      <c r="AN23" s="874">
        <v>2</v>
      </c>
      <c r="AO23" s="874"/>
      <c r="AP23" s="874"/>
      <c r="AQ23" s="874"/>
      <c r="AR23" s="874">
        <v>2</v>
      </c>
      <c r="AS23" s="874"/>
      <c r="AT23" s="874"/>
      <c r="AU23" s="874"/>
      <c r="AV23" s="874">
        <v>2</v>
      </c>
      <c r="AW23" s="874"/>
      <c r="AX23" s="874"/>
      <c r="AY23" s="874"/>
      <c r="AZ23" s="874">
        <v>2</v>
      </c>
      <c r="BA23" s="874"/>
      <c r="BB23" s="874"/>
      <c r="BC23" s="874"/>
      <c r="BD23" s="874">
        <v>2</v>
      </c>
      <c r="BE23" s="874"/>
      <c r="BF23" s="874"/>
      <c r="BG23" s="874"/>
      <c r="BH23" s="874"/>
      <c r="BI23" s="874"/>
      <c r="BJ23" s="874"/>
      <c r="BK23" s="874"/>
    </row>
    <row r="24" spans="1:63" s="46" customFormat="1" ht="20.100000000000001" customHeight="1" thickTop="1">
      <c r="A24" s="839"/>
      <c r="B24" s="839"/>
      <c r="C24" s="57" t="s">
        <v>28</v>
      </c>
      <c r="D24" s="57"/>
      <c r="E24" s="57"/>
      <c r="F24" s="57"/>
      <c r="G24" s="57"/>
      <c r="H24" s="840" t="str">
        <f>IF(SUM(H20:K23)=0,"",SUM(H20:K23))</f>
        <v/>
      </c>
      <c r="I24" s="840"/>
      <c r="J24" s="840"/>
      <c r="K24" s="840"/>
      <c r="L24" s="840" t="str">
        <f>IF(SUM(L20:O23)=0,"",SUM(L20:O23))</f>
        <v/>
      </c>
      <c r="M24" s="840"/>
      <c r="N24" s="840"/>
      <c r="O24" s="840"/>
      <c r="P24" s="840" t="str">
        <f>IF(SUM(P20:S23)=0,"",SUM(P20:S23))</f>
        <v/>
      </c>
      <c r="Q24" s="840"/>
      <c r="R24" s="840"/>
      <c r="S24" s="840"/>
      <c r="T24" s="840" t="str">
        <f>IF(SUM(T20:W23)=0,"",SUM(T20:W23))</f>
        <v/>
      </c>
      <c r="U24" s="840"/>
      <c r="V24" s="840"/>
      <c r="W24" s="840"/>
      <c r="X24" s="840" t="str">
        <f>IF(SUM(X20:AA23)=0,"",SUM(X20:AA23))</f>
        <v/>
      </c>
      <c r="Y24" s="840"/>
      <c r="Z24" s="840"/>
      <c r="AA24" s="840"/>
      <c r="AB24" s="840" t="str">
        <f>IF(SUM(AB20:AE23)=0,"",SUM(AB20:AE23))</f>
        <v/>
      </c>
      <c r="AC24" s="840"/>
      <c r="AD24" s="840"/>
      <c r="AE24" s="840"/>
      <c r="AF24" s="58"/>
      <c r="AG24" s="839"/>
      <c r="AH24" s="839"/>
      <c r="AI24" s="57" t="s">
        <v>28</v>
      </c>
      <c r="AJ24" s="57"/>
      <c r="AK24" s="57"/>
      <c r="AL24" s="57"/>
      <c r="AM24" s="57"/>
      <c r="AN24" s="873">
        <f>IF(SUM(AN20:AQ23)=0,"",SUM(AN20:AQ23))</f>
        <v>58</v>
      </c>
      <c r="AO24" s="873"/>
      <c r="AP24" s="873"/>
      <c r="AQ24" s="873"/>
      <c r="AR24" s="873">
        <f>IF(SUM(AR20:AU23)=0,"",SUM(AR20:AU23))</f>
        <v>58</v>
      </c>
      <c r="AS24" s="873"/>
      <c r="AT24" s="873"/>
      <c r="AU24" s="873"/>
      <c r="AV24" s="873">
        <f>IF(SUM(AV20:AY23)=0,"",SUM(AV20:AY23))</f>
        <v>58</v>
      </c>
      <c r="AW24" s="873"/>
      <c r="AX24" s="873"/>
      <c r="AY24" s="873"/>
      <c r="AZ24" s="873">
        <f>IF(SUM(AZ20:BC23)=0,"",SUM(AZ20:BC23))</f>
        <v>59</v>
      </c>
      <c r="BA24" s="873"/>
      <c r="BB24" s="873"/>
      <c r="BC24" s="873"/>
      <c r="BD24" s="873">
        <f>IF(SUM(BD20:BG23)=0,"",SUM(BD20:BG23))</f>
        <v>58</v>
      </c>
      <c r="BE24" s="873"/>
      <c r="BF24" s="873"/>
      <c r="BG24" s="873"/>
      <c r="BH24" s="873" t="str">
        <f>IF(SUM(BH20:BK23)=0,"",SUM(BH20:BK23))</f>
        <v/>
      </c>
      <c r="BI24" s="873"/>
      <c r="BJ24" s="873"/>
      <c r="BK24" s="873"/>
    </row>
    <row r="25" spans="1:63" ht="15.75" customHeight="1">
      <c r="A25" s="59" t="s">
        <v>134</v>
      </c>
      <c r="B25" s="43"/>
      <c r="C25" s="43"/>
      <c r="D25" s="43"/>
      <c r="E25" s="60"/>
      <c r="P25" s="60"/>
      <c r="AA25" s="60"/>
      <c r="AG25" s="59" t="s">
        <v>134</v>
      </c>
      <c r="AH25" s="43"/>
      <c r="AI25" s="43"/>
      <c r="AJ25" s="43"/>
      <c r="AK25" s="60"/>
      <c r="AV25" s="60"/>
      <c r="BG25" s="60"/>
    </row>
    <row r="26" spans="1:63" ht="5.25" customHeight="1">
      <c r="A26" s="59"/>
      <c r="B26" s="43"/>
      <c r="C26" s="43"/>
      <c r="D26" s="43"/>
      <c r="E26" s="60"/>
      <c r="P26" s="60"/>
      <c r="AA26" s="60"/>
      <c r="AG26" s="59"/>
      <c r="AH26" s="43"/>
      <c r="AI26" s="43"/>
      <c r="AJ26" s="43"/>
      <c r="AK26" s="60"/>
      <c r="AV26" s="60"/>
      <c r="BG26" s="60"/>
    </row>
    <row r="27" spans="1:63" s="46" customFormat="1" ht="14.25">
      <c r="A27" s="46" t="s">
        <v>29</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6" t="s">
        <v>29</v>
      </c>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row>
    <row r="28" spans="1:63" s="46" customFormat="1" ht="14.25">
      <c r="A28" s="42" t="s">
        <v>30</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t="s">
        <v>30</v>
      </c>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row>
    <row r="29" spans="1:63" s="46" customFormat="1" ht="17.25" customHeight="1">
      <c r="A29" s="832"/>
      <c r="B29" s="833"/>
      <c r="C29" s="833"/>
      <c r="D29" s="834"/>
      <c r="E29" s="61"/>
      <c r="F29" s="62" t="s">
        <v>5</v>
      </c>
      <c r="G29" s="63"/>
      <c r="H29" s="62" t="s">
        <v>6</v>
      </c>
      <c r="I29" s="63"/>
      <c r="J29" s="62" t="s">
        <v>31</v>
      </c>
      <c r="K29" s="64"/>
      <c r="L29" s="62" t="s">
        <v>32</v>
      </c>
      <c r="M29" s="62" t="s">
        <v>8</v>
      </c>
      <c r="N29" s="65"/>
      <c r="O29" s="66"/>
      <c r="P29" s="42"/>
      <c r="Q29" s="832"/>
      <c r="R29" s="833"/>
      <c r="S29" s="833"/>
      <c r="T29" s="834"/>
      <c r="U29" s="61"/>
      <c r="V29" s="62" t="s">
        <v>5</v>
      </c>
      <c r="W29" s="63"/>
      <c r="X29" s="62" t="s">
        <v>6</v>
      </c>
      <c r="Y29" s="63"/>
      <c r="Z29" s="62" t="s">
        <v>31</v>
      </c>
      <c r="AA29" s="64"/>
      <c r="AB29" s="62" t="s">
        <v>32</v>
      </c>
      <c r="AC29" s="62" t="s">
        <v>8</v>
      </c>
      <c r="AD29" s="65"/>
      <c r="AE29" s="66"/>
      <c r="AF29" s="67"/>
      <c r="AG29" s="832" t="s">
        <v>208</v>
      </c>
      <c r="AH29" s="833"/>
      <c r="AI29" s="833"/>
      <c r="AJ29" s="834"/>
      <c r="AK29" s="61">
        <v>10</v>
      </c>
      <c r="AL29" s="62" t="s">
        <v>5</v>
      </c>
      <c r="AM29" s="63">
        <v>9</v>
      </c>
      <c r="AN29" s="62" t="s">
        <v>6</v>
      </c>
      <c r="AO29" s="63">
        <v>11</v>
      </c>
      <c r="AP29" s="62" t="s">
        <v>31</v>
      </c>
      <c r="AQ29" s="64" t="s">
        <v>253</v>
      </c>
      <c r="AR29" s="62" t="s">
        <v>32</v>
      </c>
      <c r="AS29" s="62" t="s">
        <v>8</v>
      </c>
      <c r="AT29" s="65"/>
      <c r="AU29" s="66"/>
      <c r="AV29" s="42"/>
      <c r="AW29" s="832" t="s">
        <v>209</v>
      </c>
      <c r="AX29" s="833"/>
      <c r="AY29" s="833"/>
      <c r="AZ29" s="834"/>
      <c r="BA29" s="61">
        <v>10</v>
      </c>
      <c r="BB29" s="62" t="s">
        <v>5</v>
      </c>
      <c r="BC29" s="63">
        <v>9</v>
      </c>
      <c r="BD29" s="62" t="s">
        <v>6</v>
      </c>
      <c r="BE29" s="63">
        <v>15</v>
      </c>
      <c r="BF29" s="62" t="s">
        <v>31</v>
      </c>
      <c r="BG29" s="64" t="s">
        <v>252</v>
      </c>
      <c r="BH29" s="62" t="s">
        <v>32</v>
      </c>
      <c r="BI29" s="62" t="s">
        <v>8</v>
      </c>
      <c r="BJ29" s="65"/>
      <c r="BK29" s="66"/>
    </row>
    <row r="30" spans="1:63" s="46" customFormat="1" ht="17.25" customHeight="1">
      <c r="A30" s="815" t="s">
        <v>33</v>
      </c>
      <c r="B30" s="817" t="s">
        <v>34</v>
      </c>
      <c r="C30" s="818"/>
      <c r="D30" s="817" t="s">
        <v>35</v>
      </c>
      <c r="E30" s="818"/>
      <c r="F30" s="817" t="s">
        <v>36</v>
      </c>
      <c r="G30" s="819"/>
      <c r="H30" s="828" t="s">
        <v>33</v>
      </c>
      <c r="I30" s="825"/>
      <c r="J30" s="817" t="s">
        <v>34</v>
      </c>
      <c r="K30" s="818"/>
      <c r="L30" s="817" t="s">
        <v>35</v>
      </c>
      <c r="M30" s="818"/>
      <c r="N30" s="823" t="s">
        <v>36</v>
      </c>
      <c r="O30" s="823"/>
      <c r="P30" s="43"/>
      <c r="Q30" s="815" t="s">
        <v>33</v>
      </c>
      <c r="R30" s="817" t="s">
        <v>34</v>
      </c>
      <c r="S30" s="818"/>
      <c r="T30" s="817" t="s">
        <v>35</v>
      </c>
      <c r="U30" s="818"/>
      <c r="V30" s="817" t="s">
        <v>36</v>
      </c>
      <c r="W30" s="819"/>
      <c r="X30" s="824" t="s">
        <v>33</v>
      </c>
      <c r="Y30" s="825"/>
      <c r="Z30" s="817" t="s">
        <v>34</v>
      </c>
      <c r="AA30" s="818"/>
      <c r="AB30" s="817" t="s">
        <v>35</v>
      </c>
      <c r="AC30" s="818"/>
      <c r="AD30" s="817" t="s">
        <v>36</v>
      </c>
      <c r="AE30" s="818"/>
      <c r="AF30" s="43"/>
      <c r="AG30" s="815" t="s">
        <v>33</v>
      </c>
      <c r="AH30" s="817" t="s">
        <v>34</v>
      </c>
      <c r="AI30" s="818"/>
      <c r="AJ30" s="817" t="s">
        <v>35</v>
      </c>
      <c r="AK30" s="818"/>
      <c r="AL30" s="817" t="s">
        <v>36</v>
      </c>
      <c r="AM30" s="819"/>
      <c r="AN30" s="828" t="s">
        <v>33</v>
      </c>
      <c r="AO30" s="825"/>
      <c r="AP30" s="817" t="s">
        <v>34</v>
      </c>
      <c r="AQ30" s="818"/>
      <c r="AR30" s="817" t="s">
        <v>35</v>
      </c>
      <c r="AS30" s="818"/>
      <c r="AT30" s="823" t="s">
        <v>36</v>
      </c>
      <c r="AU30" s="823"/>
      <c r="AV30" s="43"/>
      <c r="AW30" s="815" t="s">
        <v>33</v>
      </c>
      <c r="AX30" s="817" t="s">
        <v>34</v>
      </c>
      <c r="AY30" s="818"/>
      <c r="AZ30" s="817" t="s">
        <v>35</v>
      </c>
      <c r="BA30" s="818"/>
      <c r="BB30" s="817" t="s">
        <v>36</v>
      </c>
      <c r="BC30" s="819"/>
      <c r="BD30" s="824" t="s">
        <v>33</v>
      </c>
      <c r="BE30" s="825"/>
      <c r="BF30" s="817" t="s">
        <v>34</v>
      </c>
      <c r="BG30" s="818"/>
      <c r="BH30" s="817" t="s">
        <v>35</v>
      </c>
      <c r="BI30" s="818"/>
      <c r="BJ30" s="817" t="s">
        <v>36</v>
      </c>
      <c r="BK30" s="818"/>
    </row>
    <row r="31" spans="1:63" s="46" customFormat="1" ht="17.25" customHeight="1">
      <c r="A31" s="816"/>
      <c r="B31" s="820" t="s">
        <v>37</v>
      </c>
      <c r="C31" s="822"/>
      <c r="D31" s="820" t="s">
        <v>38</v>
      </c>
      <c r="E31" s="822"/>
      <c r="F31" s="820"/>
      <c r="G31" s="821"/>
      <c r="H31" s="829"/>
      <c r="I31" s="827"/>
      <c r="J31" s="820" t="s">
        <v>37</v>
      </c>
      <c r="K31" s="822"/>
      <c r="L31" s="820" t="s">
        <v>38</v>
      </c>
      <c r="M31" s="822"/>
      <c r="N31" s="823"/>
      <c r="O31" s="823"/>
      <c r="P31" s="43"/>
      <c r="Q31" s="816"/>
      <c r="R31" s="820" t="s">
        <v>37</v>
      </c>
      <c r="S31" s="822"/>
      <c r="T31" s="820" t="s">
        <v>38</v>
      </c>
      <c r="U31" s="822"/>
      <c r="V31" s="820"/>
      <c r="W31" s="821"/>
      <c r="X31" s="826"/>
      <c r="Y31" s="827"/>
      <c r="Z31" s="820" t="s">
        <v>37</v>
      </c>
      <c r="AA31" s="822"/>
      <c r="AB31" s="820" t="s">
        <v>38</v>
      </c>
      <c r="AC31" s="822"/>
      <c r="AD31" s="820"/>
      <c r="AE31" s="822"/>
      <c r="AF31" s="43"/>
      <c r="AG31" s="816"/>
      <c r="AH31" s="820" t="s">
        <v>37</v>
      </c>
      <c r="AI31" s="822"/>
      <c r="AJ31" s="820" t="s">
        <v>38</v>
      </c>
      <c r="AK31" s="822"/>
      <c r="AL31" s="820"/>
      <c r="AM31" s="821"/>
      <c r="AN31" s="829"/>
      <c r="AO31" s="827"/>
      <c r="AP31" s="820" t="s">
        <v>37</v>
      </c>
      <c r="AQ31" s="822"/>
      <c r="AR31" s="820" t="s">
        <v>38</v>
      </c>
      <c r="AS31" s="822"/>
      <c r="AT31" s="823"/>
      <c r="AU31" s="823"/>
      <c r="AV31" s="43"/>
      <c r="AW31" s="816"/>
      <c r="AX31" s="820" t="s">
        <v>37</v>
      </c>
      <c r="AY31" s="822"/>
      <c r="AZ31" s="820" t="s">
        <v>38</v>
      </c>
      <c r="BA31" s="822"/>
      <c r="BB31" s="820"/>
      <c r="BC31" s="821"/>
      <c r="BD31" s="826"/>
      <c r="BE31" s="827"/>
      <c r="BF31" s="820" t="s">
        <v>37</v>
      </c>
      <c r="BG31" s="822"/>
      <c r="BH31" s="820" t="s">
        <v>38</v>
      </c>
      <c r="BI31" s="822"/>
      <c r="BJ31" s="820"/>
      <c r="BK31" s="822"/>
    </row>
    <row r="32" spans="1:63" s="46" customFormat="1" ht="20.100000000000001" customHeight="1">
      <c r="A32" s="68">
        <v>1</v>
      </c>
      <c r="B32" s="804"/>
      <c r="C32" s="805"/>
      <c r="D32" s="804"/>
      <c r="E32" s="805"/>
      <c r="F32" s="781" t="str">
        <f t="shared" ref="F32:F39" si="0">IF(B32+D32=0,"",B32+D32)</f>
        <v/>
      </c>
      <c r="G32" s="794"/>
      <c r="H32" s="795">
        <v>9</v>
      </c>
      <c r="I32" s="796"/>
      <c r="J32" s="804"/>
      <c r="K32" s="805"/>
      <c r="L32" s="804"/>
      <c r="M32" s="805"/>
      <c r="N32" s="781" t="str">
        <f t="shared" ref="N32:N39" si="1">IF(J32+L32=0,"",J32+L32)</f>
        <v/>
      </c>
      <c r="O32" s="782"/>
      <c r="P32" s="43"/>
      <c r="Q32" s="68">
        <v>1</v>
      </c>
      <c r="R32" s="804"/>
      <c r="S32" s="805"/>
      <c r="T32" s="804"/>
      <c r="U32" s="805"/>
      <c r="V32" s="781" t="str">
        <f t="shared" ref="V32:V39" si="2">IF(R32+T32=0,"",R32+T32)</f>
        <v/>
      </c>
      <c r="W32" s="794"/>
      <c r="X32" s="795">
        <v>9</v>
      </c>
      <c r="Y32" s="796"/>
      <c r="Z32" s="804"/>
      <c r="AA32" s="805"/>
      <c r="AB32" s="804"/>
      <c r="AC32" s="805"/>
      <c r="AD32" s="781" t="str">
        <f t="shared" ref="AD32:AD39" si="3">IF(Z32+AB32=0,"",Z32+AB32)</f>
        <v/>
      </c>
      <c r="AE32" s="782"/>
      <c r="AF32" s="69"/>
      <c r="AG32" s="68">
        <v>1</v>
      </c>
      <c r="AH32" s="877">
        <v>9</v>
      </c>
      <c r="AI32" s="878"/>
      <c r="AJ32" s="877">
        <v>2</v>
      </c>
      <c r="AK32" s="878"/>
      <c r="AL32" s="875">
        <f t="shared" ref="AL32:AL39" si="4">IF(AH32+AJ32=0,"",AH32+AJ32)</f>
        <v>11</v>
      </c>
      <c r="AM32" s="879"/>
      <c r="AN32" s="880">
        <v>9</v>
      </c>
      <c r="AO32" s="881"/>
      <c r="AP32" s="877"/>
      <c r="AQ32" s="878"/>
      <c r="AR32" s="877"/>
      <c r="AS32" s="878"/>
      <c r="AT32" s="875" t="str">
        <f t="shared" ref="AT32:AT39" si="5">IF(AP32+AR32=0,"",AP32+AR32)</f>
        <v/>
      </c>
      <c r="AU32" s="876"/>
      <c r="AV32" s="43"/>
      <c r="AW32" s="68">
        <v>1</v>
      </c>
      <c r="AX32" s="877">
        <v>9</v>
      </c>
      <c r="AY32" s="878"/>
      <c r="AZ32" s="877">
        <v>2</v>
      </c>
      <c r="BA32" s="878"/>
      <c r="BB32" s="832">
        <f t="shared" ref="BB32:BB39" si="6">IF(AX32+AZ32=0,"",AX32+AZ32)</f>
        <v>11</v>
      </c>
      <c r="BC32" s="882"/>
      <c r="BD32" s="880">
        <v>9</v>
      </c>
      <c r="BE32" s="881"/>
      <c r="BF32" s="877"/>
      <c r="BG32" s="878"/>
      <c r="BH32" s="877"/>
      <c r="BI32" s="878"/>
      <c r="BJ32" s="875" t="str">
        <f t="shared" ref="BJ32:BJ39" si="7">IF(BF32+BH32=0,"",BF32+BH32)</f>
        <v/>
      </c>
      <c r="BK32" s="876"/>
    </row>
    <row r="33" spans="1:63" s="46" customFormat="1" ht="20.100000000000001" customHeight="1">
      <c r="A33" s="68">
        <v>2</v>
      </c>
      <c r="B33" s="804"/>
      <c r="C33" s="805"/>
      <c r="D33" s="804"/>
      <c r="E33" s="805"/>
      <c r="F33" s="781" t="str">
        <f t="shared" si="0"/>
        <v/>
      </c>
      <c r="G33" s="794"/>
      <c r="H33" s="795">
        <v>10</v>
      </c>
      <c r="I33" s="796"/>
      <c r="J33" s="804"/>
      <c r="K33" s="805"/>
      <c r="L33" s="804"/>
      <c r="M33" s="805"/>
      <c r="N33" s="781" t="str">
        <f t="shared" si="1"/>
        <v/>
      </c>
      <c r="O33" s="782"/>
      <c r="P33" s="43"/>
      <c r="Q33" s="68">
        <v>2</v>
      </c>
      <c r="R33" s="804"/>
      <c r="S33" s="805"/>
      <c r="T33" s="804"/>
      <c r="U33" s="805"/>
      <c r="V33" s="781" t="str">
        <f t="shared" si="2"/>
        <v/>
      </c>
      <c r="W33" s="794"/>
      <c r="X33" s="795">
        <v>10</v>
      </c>
      <c r="Y33" s="796"/>
      <c r="Z33" s="804"/>
      <c r="AA33" s="805"/>
      <c r="AB33" s="804"/>
      <c r="AC33" s="805"/>
      <c r="AD33" s="781" t="str">
        <f t="shared" si="3"/>
        <v/>
      </c>
      <c r="AE33" s="782"/>
      <c r="AF33" s="69"/>
      <c r="AG33" s="68">
        <v>2</v>
      </c>
      <c r="AH33" s="877">
        <v>9</v>
      </c>
      <c r="AI33" s="878"/>
      <c r="AJ33" s="877">
        <v>1</v>
      </c>
      <c r="AK33" s="878"/>
      <c r="AL33" s="875">
        <f t="shared" si="4"/>
        <v>10</v>
      </c>
      <c r="AM33" s="879"/>
      <c r="AN33" s="880">
        <v>10</v>
      </c>
      <c r="AO33" s="881"/>
      <c r="AP33" s="877"/>
      <c r="AQ33" s="878"/>
      <c r="AR33" s="877"/>
      <c r="AS33" s="878"/>
      <c r="AT33" s="875" t="str">
        <f t="shared" si="5"/>
        <v/>
      </c>
      <c r="AU33" s="876"/>
      <c r="AV33" s="43"/>
      <c r="AW33" s="68">
        <v>2</v>
      </c>
      <c r="AX33" s="877">
        <v>9</v>
      </c>
      <c r="AY33" s="878"/>
      <c r="AZ33" s="877">
        <v>1</v>
      </c>
      <c r="BA33" s="878"/>
      <c r="BB33" s="832">
        <f t="shared" si="6"/>
        <v>10</v>
      </c>
      <c r="BC33" s="882"/>
      <c r="BD33" s="880">
        <v>10</v>
      </c>
      <c r="BE33" s="881"/>
      <c r="BF33" s="877"/>
      <c r="BG33" s="878"/>
      <c r="BH33" s="877"/>
      <c r="BI33" s="878"/>
      <c r="BJ33" s="875" t="str">
        <f t="shared" si="7"/>
        <v/>
      </c>
      <c r="BK33" s="876"/>
    </row>
    <row r="34" spans="1:63" s="46" customFormat="1" ht="20.100000000000001" customHeight="1">
      <c r="A34" s="68">
        <v>3</v>
      </c>
      <c r="B34" s="804"/>
      <c r="C34" s="805"/>
      <c r="D34" s="804"/>
      <c r="E34" s="805"/>
      <c r="F34" s="781" t="str">
        <f t="shared" si="0"/>
        <v/>
      </c>
      <c r="G34" s="794"/>
      <c r="H34" s="795">
        <v>11</v>
      </c>
      <c r="I34" s="796"/>
      <c r="J34" s="804"/>
      <c r="K34" s="805"/>
      <c r="L34" s="804"/>
      <c r="M34" s="805"/>
      <c r="N34" s="781" t="str">
        <f t="shared" si="1"/>
        <v/>
      </c>
      <c r="O34" s="782"/>
      <c r="P34" s="43"/>
      <c r="Q34" s="68">
        <v>3</v>
      </c>
      <c r="R34" s="804"/>
      <c r="S34" s="805"/>
      <c r="T34" s="804"/>
      <c r="U34" s="805"/>
      <c r="V34" s="781" t="str">
        <f t="shared" si="2"/>
        <v/>
      </c>
      <c r="W34" s="794"/>
      <c r="X34" s="795">
        <v>11</v>
      </c>
      <c r="Y34" s="796"/>
      <c r="Z34" s="804"/>
      <c r="AA34" s="805"/>
      <c r="AB34" s="804"/>
      <c r="AC34" s="805"/>
      <c r="AD34" s="781" t="str">
        <f t="shared" si="3"/>
        <v/>
      </c>
      <c r="AE34" s="782"/>
      <c r="AF34" s="69"/>
      <c r="AG34" s="68">
        <v>3</v>
      </c>
      <c r="AH34" s="877">
        <v>8</v>
      </c>
      <c r="AI34" s="878"/>
      <c r="AJ34" s="877">
        <v>1</v>
      </c>
      <c r="AK34" s="878"/>
      <c r="AL34" s="875">
        <f t="shared" si="4"/>
        <v>9</v>
      </c>
      <c r="AM34" s="879"/>
      <c r="AN34" s="880">
        <v>11</v>
      </c>
      <c r="AO34" s="881"/>
      <c r="AP34" s="877"/>
      <c r="AQ34" s="878"/>
      <c r="AR34" s="877"/>
      <c r="AS34" s="878"/>
      <c r="AT34" s="875" t="str">
        <f t="shared" si="5"/>
        <v/>
      </c>
      <c r="AU34" s="876"/>
      <c r="AV34" s="43"/>
      <c r="AW34" s="68">
        <v>3</v>
      </c>
      <c r="AX34" s="877">
        <v>8</v>
      </c>
      <c r="AY34" s="878"/>
      <c r="AZ34" s="877">
        <v>1</v>
      </c>
      <c r="BA34" s="878"/>
      <c r="BB34" s="832">
        <f t="shared" si="6"/>
        <v>9</v>
      </c>
      <c r="BC34" s="882"/>
      <c r="BD34" s="880">
        <v>11</v>
      </c>
      <c r="BE34" s="881"/>
      <c r="BF34" s="877"/>
      <c r="BG34" s="878"/>
      <c r="BH34" s="877"/>
      <c r="BI34" s="878"/>
      <c r="BJ34" s="875" t="str">
        <f t="shared" si="7"/>
        <v/>
      </c>
      <c r="BK34" s="876"/>
    </row>
    <row r="35" spans="1:63" s="46" customFormat="1" ht="20.100000000000001" customHeight="1">
      <c r="A35" s="68">
        <v>4</v>
      </c>
      <c r="B35" s="804"/>
      <c r="C35" s="805"/>
      <c r="D35" s="804"/>
      <c r="E35" s="805"/>
      <c r="F35" s="781" t="str">
        <f t="shared" si="0"/>
        <v/>
      </c>
      <c r="G35" s="794"/>
      <c r="H35" s="795">
        <v>12</v>
      </c>
      <c r="I35" s="796"/>
      <c r="J35" s="804"/>
      <c r="K35" s="805"/>
      <c r="L35" s="804"/>
      <c r="M35" s="805"/>
      <c r="N35" s="781" t="str">
        <f t="shared" si="1"/>
        <v/>
      </c>
      <c r="O35" s="782"/>
      <c r="P35" s="43"/>
      <c r="Q35" s="68">
        <v>4</v>
      </c>
      <c r="R35" s="804"/>
      <c r="S35" s="805"/>
      <c r="T35" s="804"/>
      <c r="U35" s="805"/>
      <c r="V35" s="781" t="str">
        <f t="shared" si="2"/>
        <v/>
      </c>
      <c r="W35" s="794"/>
      <c r="X35" s="795">
        <v>12</v>
      </c>
      <c r="Y35" s="796"/>
      <c r="Z35" s="804"/>
      <c r="AA35" s="805"/>
      <c r="AB35" s="804"/>
      <c r="AC35" s="805"/>
      <c r="AD35" s="781" t="str">
        <f t="shared" si="3"/>
        <v/>
      </c>
      <c r="AE35" s="782"/>
      <c r="AF35" s="69"/>
      <c r="AG35" s="68">
        <v>4</v>
      </c>
      <c r="AH35" s="877">
        <v>8</v>
      </c>
      <c r="AI35" s="878"/>
      <c r="AJ35" s="877">
        <v>1</v>
      </c>
      <c r="AK35" s="878"/>
      <c r="AL35" s="875">
        <f t="shared" si="4"/>
        <v>9</v>
      </c>
      <c r="AM35" s="879"/>
      <c r="AN35" s="883">
        <v>12</v>
      </c>
      <c r="AO35" s="884"/>
      <c r="AP35" s="877"/>
      <c r="AQ35" s="878"/>
      <c r="AR35" s="877"/>
      <c r="AS35" s="878"/>
      <c r="AT35" s="875" t="str">
        <f t="shared" si="5"/>
        <v/>
      </c>
      <c r="AU35" s="876"/>
      <c r="AV35" s="43"/>
      <c r="AW35" s="68">
        <v>4</v>
      </c>
      <c r="AX35" s="877">
        <v>8</v>
      </c>
      <c r="AY35" s="878"/>
      <c r="AZ35" s="877">
        <v>1</v>
      </c>
      <c r="BA35" s="878"/>
      <c r="BB35" s="832">
        <f t="shared" si="6"/>
        <v>9</v>
      </c>
      <c r="BC35" s="882"/>
      <c r="BD35" s="883">
        <v>12</v>
      </c>
      <c r="BE35" s="884"/>
      <c r="BF35" s="877"/>
      <c r="BG35" s="878"/>
      <c r="BH35" s="877"/>
      <c r="BI35" s="878"/>
      <c r="BJ35" s="875" t="str">
        <f t="shared" si="7"/>
        <v/>
      </c>
      <c r="BK35" s="876"/>
    </row>
    <row r="36" spans="1:63" s="46" customFormat="1" ht="20.100000000000001" customHeight="1">
      <c r="A36" s="68">
        <v>5</v>
      </c>
      <c r="B36" s="804"/>
      <c r="C36" s="805"/>
      <c r="D36" s="804"/>
      <c r="E36" s="805"/>
      <c r="F36" s="781" t="str">
        <f t="shared" si="0"/>
        <v/>
      </c>
      <c r="G36" s="794"/>
      <c r="H36" s="795">
        <v>13</v>
      </c>
      <c r="I36" s="796"/>
      <c r="J36" s="804"/>
      <c r="K36" s="805"/>
      <c r="L36" s="804"/>
      <c r="M36" s="805"/>
      <c r="N36" s="781" t="str">
        <f t="shared" si="1"/>
        <v/>
      </c>
      <c r="O36" s="782"/>
      <c r="P36" s="43"/>
      <c r="Q36" s="68">
        <v>5</v>
      </c>
      <c r="R36" s="804"/>
      <c r="S36" s="805"/>
      <c r="T36" s="804"/>
      <c r="U36" s="805"/>
      <c r="V36" s="781" t="str">
        <f t="shared" si="2"/>
        <v/>
      </c>
      <c r="W36" s="794"/>
      <c r="X36" s="795">
        <v>13</v>
      </c>
      <c r="Y36" s="796"/>
      <c r="Z36" s="804"/>
      <c r="AA36" s="805"/>
      <c r="AB36" s="804"/>
      <c r="AC36" s="805"/>
      <c r="AD36" s="781" t="str">
        <f t="shared" si="3"/>
        <v/>
      </c>
      <c r="AE36" s="782"/>
      <c r="AF36" s="69"/>
      <c r="AG36" s="68">
        <v>5</v>
      </c>
      <c r="AH36" s="877">
        <v>8</v>
      </c>
      <c r="AI36" s="878"/>
      <c r="AJ36" s="877">
        <v>1</v>
      </c>
      <c r="AK36" s="878"/>
      <c r="AL36" s="875">
        <f t="shared" si="4"/>
        <v>9</v>
      </c>
      <c r="AM36" s="879"/>
      <c r="AN36" s="883">
        <v>13</v>
      </c>
      <c r="AO36" s="884"/>
      <c r="AP36" s="877"/>
      <c r="AQ36" s="878"/>
      <c r="AR36" s="877"/>
      <c r="AS36" s="878"/>
      <c r="AT36" s="875" t="str">
        <f t="shared" si="5"/>
        <v/>
      </c>
      <c r="AU36" s="876"/>
      <c r="AV36" s="43"/>
      <c r="AW36" s="68">
        <v>5</v>
      </c>
      <c r="AX36" s="877">
        <v>8</v>
      </c>
      <c r="AY36" s="878"/>
      <c r="AZ36" s="877">
        <v>1</v>
      </c>
      <c r="BA36" s="878"/>
      <c r="BB36" s="832">
        <f t="shared" si="6"/>
        <v>9</v>
      </c>
      <c r="BC36" s="882"/>
      <c r="BD36" s="883">
        <v>13</v>
      </c>
      <c r="BE36" s="884"/>
      <c r="BF36" s="877"/>
      <c r="BG36" s="878"/>
      <c r="BH36" s="877"/>
      <c r="BI36" s="878"/>
      <c r="BJ36" s="875" t="str">
        <f t="shared" si="7"/>
        <v/>
      </c>
      <c r="BK36" s="876"/>
    </row>
    <row r="37" spans="1:63" s="46" customFormat="1" ht="20.100000000000001" customHeight="1">
      <c r="A37" s="68">
        <v>6</v>
      </c>
      <c r="B37" s="804"/>
      <c r="C37" s="805"/>
      <c r="D37" s="804"/>
      <c r="E37" s="805"/>
      <c r="F37" s="781" t="str">
        <f t="shared" si="0"/>
        <v/>
      </c>
      <c r="G37" s="794"/>
      <c r="H37" s="795">
        <v>14</v>
      </c>
      <c r="I37" s="796"/>
      <c r="J37" s="804"/>
      <c r="K37" s="805"/>
      <c r="L37" s="804"/>
      <c r="M37" s="805"/>
      <c r="N37" s="781" t="str">
        <f t="shared" si="1"/>
        <v/>
      </c>
      <c r="O37" s="782"/>
      <c r="P37" s="43"/>
      <c r="Q37" s="68">
        <v>6</v>
      </c>
      <c r="R37" s="804"/>
      <c r="S37" s="805"/>
      <c r="T37" s="804"/>
      <c r="U37" s="805"/>
      <c r="V37" s="781" t="str">
        <f t="shared" si="2"/>
        <v/>
      </c>
      <c r="W37" s="794"/>
      <c r="X37" s="795">
        <v>14</v>
      </c>
      <c r="Y37" s="796"/>
      <c r="Z37" s="804"/>
      <c r="AA37" s="805"/>
      <c r="AB37" s="804"/>
      <c r="AC37" s="805"/>
      <c r="AD37" s="781" t="str">
        <f t="shared" si="3"/>
        <v/>
      </c>
      <c r="AE37" s="782"/>
      <c r="AF37" s="69"/>
      <c r="AG37" s="68">
        <v>6</v>
      </c>
      <c r="AH37" s="877">
        <v>9</v>
      </c>
      <c r="AI37" s="878"/>
      <c r="AJ37" s="877">
        <v>1</v>
      </c>
      <c r="AK37" s="878"/>
      <c r="AL37" s="875">
        <f t="shared" si="4"/>
        <v>10</v>
      </c>
      <c r="AM37" s="879"/>
      <c r="AN37" s="883">
        <v>14</v>
      </c>
      <c r="AO37" s="884"/>
      <c r="AP37" s="877"/>
      <c r="AQ37" s="878"/>
      <c r="AR37" s="877"/>
      <c r="AS37" s="878"/>
      <c r="AT37" s="875" t="str">
        <f t="shared" si="5"/>
        <v/>
      </c>
      <c r="AU37" s="876"/>
      <c r="AV37" s="43"/>
      <c r="AW37" s="68">
        <v>6</v>
      </c>
      <c r="AX37" s="877">
        <v>9</v>
      </c>
      <c r="AY37" s="878"/>
      <c r="AZ37" s="877">
        <v>2</v>
      </c>
      <c r="BA37" s="878"/>
      <c r="BB37" s="832">
        <f t="shared" si="6"/>
        <v>11</v>
      </c>
      <c r="BC37" s="882"/>
      <c r="BD37" s="883">
        <v>14</v>
      </c>
      <c r="BE37" s="884"/>
      <c r="BF37" s="877"/>
      <c r="BG37" s="878"/>
      <c r="BH37" s="877"/>
      <c r="BI37" s="878"/>
      <c r="BJ37" s="875" t="str">
        <f t="shared" si="7"/>
        <v/>
      </c>
      <c r="BK37" s="876"/>
    </row>
    <row r="38" spans="1:63" s="46" customFormat="1" ht="20.100000000000001" customHeight="1">
      <c r="A38" s="68">
        <v>7</v>
      </c>
      <c r="B38" s="804"/>
      <c r="C38" s="805"/>
      <c r="D38" s="804"/>
      <c r="E38" s="805"/>
      <c r="F38" s="781" t="str">
        <f t="shared" si="0"/>
        <v/>
      </c>
      <c r="G38" s="794"/>
      <c r="H38" s="806">
        <v>15</v>
      </c>
      <c r="I38" s="796"/>
      <c r="J38" s="804"/>
      <c r="K38" s="805"/>
      <c r="L38" s="804"/>
      <c r="M38" s="805"/>
      <c r="N38" s="781" t="str">
        <f t="shared" si="1"/>
        <v/>
      </c>
      <c r="O38" s="782"/>
      <c r="P38" s="43"/>
      <c r="Q38" s="68">
        <v>7</v>
      </c>
      <c r="R38" s="804"/>
      <c r="S38" s="805"/>
      <c r="T38" s="804"/>
      <c r="U38" s="805"/>
      <c r="V38" s="781" t="str">
        <f t="shared" si="2"/>
        <v/>
      </c>
      <c r="W38" s="794"/>
      <c r="X38" s="806">
        <v>15</v>
      </c>
      <c r="Y38" s="796"/>
      <c r="Z38" s="804"/>
      <c r="AA38" s="805"/>
      <c r="AB38" s="804"/>
      <c r="AC38" s="805"/>
      <c r="AD38" s="781" t="str">
        <f t="shared" si="3"/>
        <v/>
      </c>
      <c r="AE38" s="782"/>
      <c r="AF38" s="69"/>
      <c r="AG38" s="68">
        <v>7</v>
      </c>
      <c r="AH38" s="877"/>
      <c r="AI38" s="878"/>
      <c r="AJ38" s="877"/>
      <c r="AK38" s="878"/>
      <c r="AL38" s="875" t="str">
        <f t="shared" si="4"/>
        <v/>
      </c>
      <c r="AM38" s="879"/>
      <c r="AN38" s="887">
        <v>15</v>
      </c>
      <c r="AO38" s="884"/>
      <c r="AP38" s="877"/>
      <c r="AQ38" s="878"/>
      <c r="AR38" s="877"/>
      <c r="AS38" s="878"/>
      <c r="AT38" s="875" t="str">
        <f t="shared" si="5"/>
        <v/>
      </c>
      <c r="AU38" s="876"/>
      <c r="AV38" s="43"/>
      <c r="AW38" s="68">
        <v>7</v>
      </c>
      <c r="AX38" s="804"/>
      <c r="AY38" s="805"/>
      <c r="AZ38" s="804"/>
      <c r="BA38" s="805"/>
      <c r="BB38" s="832" t="str">
        <f t="shared" si="6"/>
        <v/>
      </c>
      <c r="BC38" s="882"/>
      <c r="BD38" s="887">
        <v>15</v>
      </c>
      <c r="BE38" s="884"/>
      <c r="BF38" s="877"/>
      <c r="BG38" s="878"/>
      <c r="BH38" s="877"/>
      <c r="BI38" s="878"/>
      <c r="BJ38" s="875" t="str">
        <f t="shared" si="7"/>
        <v/>
      </c>
      <c r="BK38" s="876"/>
    </row>
    <row r="39" spans="1:63" s="46" customFormat="1" ht="20.100000000000001" customHeight="1" thickBot="1">
      <c r="A39" s="70">
        <v>8</v>
      </c>
      <c r="B39" s="775"/>
      <c r="C39" s="776"/>
      <c r="D39" s="775"/>
      <c r="E39" s="776"/>
      <c r="F39" s="777" t="str">
        <f t="shared" si="0"/>
        <v/>
      </c>
      <c r="G39" s="778"/>
      <c r="H39" s="790">
        <v>16</v>
      </c>
      <c r="I39" s="791"/>
      <c r="J39" s="775"/>
      <c r="K39" s="776"/>
      <c r="L39" s="775"/>
      <c r="M39" s="776"/>
      <c r="N39" s="777" t="str">
        <f t="shared" si="1"/>
        <v/>
      </c>
      <c r="O39" s="799"/>
      <c r="P39" s="43"/>
      <c r="Q39" s="70">
        <v>8</v>
      </c>
      <c r="R39" s="775"/>
      <c r="S39" s="776"/>
      <c r="T39" s="775"/>
      <c r="U39" s="776"/>
      <c r="V39" s="777" t="str">
        <f t="shared" si="2"/>
        <v/>
      </c>
      <c r="W39" s="778"/>
      <c r="X39" s="790">
        <v>16</v>
      </c>
      <c r="Y39" s="791"/>
      <c r="Z39" s="775"/>
      <c r="AA39" s="776"/>
      <c r="AB39" s="775"/>
      <c r="AC39" s="776"/>
      <c r="AD39" s="777" t="str">
        <f t="shared" si="3"/>
        <v/>
      </c>
      <c r="AE39" s="799"/>
      <c r="AF39" s="69"/>
      <c r="AG39" s="70">
        <v>8</v>
      </c>
      <c r="AH39" s="892"/>
      <c r="AI39" s="893"/>
      <c r="AJ39" s="892"/>
      <c r="AK39" s="893"/>
      <c r="AL39" s="894" t="str">
        <f t="shared" si="4"/>
        <v/>
      </c>
      <c r="AM39" s="895"/>
      <c r="AN39" s="888">
        <v>16</v>
      </c>
      <c r="AO39" s="889"/>
      <c r="AP39" s="892"/>
      <c r="AQ39" s="893"/>
      <c r="AR39" s="892"/>
      <c r="AS39" s="893"/>
      <c r="AT39" s="894" t="str">
        <f t="shared" si="5"/>
        <v/>
      </c>
      <c r="AU39" s="896"/>
      <c r="AV39" s="43"/>
      <c r="AW39" s="70">
        <v>8</v>
      </c>
      <c r="AX39" s="775"/>
      <c r="AY39" s="776"/>
      <c r="AZ39" s="775"/>
      <c r="BA39" s="776"/>
      <c r="BB39" s="890" t="str">
        <f t="shared" si="6"/>
        <v/>
      </c>
      <c r="BC39" s="891"/>
      <c r="BD39" s="888">
        <v>16</v>
      </c>
      <c r="BE39" s="889"/>
      <c r="BF39" s="892"/>
      <c r="BG39" s="893"/>
      <c r="BH39" s="892"/>
      <c r="BI39" s="893"/>
      <c r="BJ39" s="894" t="str">
        <f t="shared" si="7"/>
        <v/>
      </c>
      <c r="BK39" s="896"/>
    </row>
    <row r="40" spans="1:63" s="46" customFormat="1" ht="20.100000000000001" customHeight="1" thickTop="1">
      <c r="A40" s="71" t="s">
        <v>211</v>
      </c>
      <c r="B40" s="72"/>
      <c r="C40" s="72"/>
      <c r="D40" s="72"/>
      <c r="E40" s="72"/>
      <c r="F40" s="800"/>
      <c r="G40" s="801"/>
      <c r="H40" s="802" t="s">
        <v>36</v>
      </c>
      <c r="I40" s="803"/>
      <c r="J40" s="792" t="str">
        <f>IF(SUM(B32:C40,J32:K39)=0,"",SUM(B32:C40,J32:K39))</f>
        <v/>
      </c>
      <c r="K40" s="793"/>
      <c r="L40" s="792" t="str">
        <f>IF(SUM(D32:E40,L32:M39)=0,"",SUM(D32:E40,L32:M39))</f>
        <v/>
      </c>
      <c r="M40" s="793"/>
      <c r="N40" s="792" t="str">
        <f>IF(ISERROR(J40+L40),"",J40+L40)</f>
        <v/>
      </c>
      <c r="O40" s="793"/>
      <c r="P40" s="43"/>
      <c r="Q40" s="71" t="s">
        <v>211</v>
      </c>
      <c r="R40" s="72"/>
      <c r="S40" s="72"/>
      <c r="T40" s="72"/>
      <c r="U40" s="72"/>
      <c r="V40" s="800"/>
      <c r="W40" s="801"/>
      <c r="X40" s="802" t="s">
        <v>36</v>
      </c>
      <c r="Y40" s="803"/>
      <c r="Z40" s="792" t="str">
        <f>IF(SUM(R32:S40,Z32:AA39)=0,"",SUM(R32:S40,Z32:AA39))</f>
        <v/>
      </c>
      <c r="AA40" s="793"/>
      <c r="AB40" s="792" t="str">
        <f>IF(SUM(T32:U40,AB32:AC39)=0,"",SUM(T32:U40,AB32:AC39))</f>
        <v/>
      </c>
      <c r="AC40" s="793"/>
      <c r="AD40" s="792" t="str">
        <f>IF(ISERROR(Z40+AB40),"",Z40+AB40)</f>
        <v/>
      </c>
      <c r="AE40" s="793"/>
      <c r="AF40" s="73"/>
      <c r="AG40" s="71" t="s">
        <v>211</v>
      </c>
      <c r="AH40" s="72"/>
      <c r="AI40" s="72"/>
      <c r="AJ40" s="72"/>
      <c r="AK40" s="72"/>
      <c r="AL40" s="897" t="s">
        <v>210</v>
      </c>
      <c r="AM40" s="898"/>
      <c r="AN40" s="802" t="s">
        <v>36</v>
      </c>
      <c r="AO40" s="803"/>
      <c r="AP40" s="885">
        <f>IF(SUM(AH32:AI40,AP32:AQ39)=0,"",SUM(AH32:AI40,AP32:AQ39))</f>
        <v>51</v>
      </c>
      <c r="AQ40" s="886"/>
      <c r="AR40" s="885">
        <f>IF(SUM(AJ32:AK40,AR32:AS39)=0,"",SUM(AJ32:AK40,AR32:AS39))</f>
        <v>7</v>
      </c>
      <c r="AS40" s="886"/>
      <c r="AT40" s="885">
        <f>IF(ISERROR(AP40+AR40),"",AP40+AR40)</f>
        <v>58</v>
      </c>
      <c r="AU40" s="886"/>
      <c r="AV40" s="43"/>
      <c r="AW40" s="71" t="s">
        <v>211</v>
      </c>
      <c r="AX40" s="72"/>
      <c r="AY40" s="72"/>
      <c r="AZ40" s="72"/>
      <c r="BA40" s="72"/>
      <c r="BB40" s="897" t="s">
        <v>210</v>
      </c>
      <c r="BC40" s="898"/>
      <c r="BD40" s="802" t="s">
        <v>36</v>
      </c>
      <c r="BE40" s="803"/>
      <c r="BF40" s="885">
        <f>IF(SUM(AX32:AY40,BF32:BG39)=0,"",SUM(AX32:AY40,BF32:BG39))</f>
        <v>51</v>
      </c>
      <c r="BG40" s="886"/>
      <c r="BH40" s="885">
        <f>IF(SUM(AZ32:BA40,BH32:BI39)=0,"",SUM(AZ32:BA40,BH32:BI39))</f>
        <v>8</v>
      </c>
      <c r="BI40" s="886"/>
      <c r="BJ40" s="885">
        <f>IF(ISERROR(BF40+BH40),"",BF40+BH40)</f>
        <v>59</v>
      </c>
      <c r="BK40" s="886"/>
    </row>
    <row r="41" spans="1:63" s="46" customFormat="1" ht="14.25">
      <c r="A41" s="74" t="s">
        <v>241</v>
      </c>
      <c r="B41" s="42"/>
      <c r="C41" s="42"/>
      <c r="D41" s="42"/>
      <c r="E41" s="42"/>
      <c r="F41" s="42"/>
      <c r="G41" s="42"/>
      <c r="H41" s="42"/>
      <c r="I41" s="42"/>
      <c r="J41" s="42"/>
      <c r="K41" s="42"/>
      <c r="L41" s="42"/>
      <c r="M41" s="42"/>
      <c r="N41" s="42"/>
      <c r="O41" s="42"/>
      <c r="P41" s="60"/>
      <c r="Q41" s="42"/>
      <c r="R41" s="42"/>
      <c r="S41" s="42"/>
      <c r="T41" s="42"/>
      <c r="U41" s="42"/>
      <c r="V41" s="42"/>
      <c r="W41" s="42"/>
      <c r="X41" s="42"/>
      <c r="Y41" s="42"/>
      <c r="Z41" s="42"/>
      <c r="AA41" s="42"/>
      <c r="AB41" s="60"/>
      <c r="AC41" s="42"/>
      <c r="AD41" s="42"/>
      <c r="AE41" s="42"/>
      <c r="AF41" s="42"/>
      <c r="AG41" s="74" t="s">
        <v>241</v>
      </c>
      <c r="AH41" s="42"/>
      <c r="AI41" s="42"/>
      <c r="AJ41" s="42"/>
      <c r="AK41" s="42"/>
      <c r="AL41" s="42"/>
      <c r="AM41" s="42"/>
      <c r="AN41" s="42"/>
      <c r="AO41" s="42"/>
      <c r="AP41" s="42"/>
      <c r="AQ41" s="42"/>
      <c r="AR41" s="42"/>
      <c r="AS41" s="42"/>
      <c r="AT41" s="42"/>
      <c r="AU41" s="42"/>
      <c r="AV41" s="60"/>
      <c r="AW41" s="42"/>
      <c r="AX41" s="42"/>
      <c r="AY41" s="42"/>
      <c r="AZ41" s="42"/>
      <c r="BA41" s="42"/>
      <c r="BB41" s="42"/>
      <c r="BC41" s="42"/>
      <c r="BD41" s="42"/>
      <c r="BE41" s="42"/>
      <c r="BF41" s="42"/>
      <c r="BG41" s="42"/>
      <c r="BH41" s="60"/>
      <c r="BI41" s="42"/>
      <c r="BJ41" s="42"/>
      <c r="BK41" s="42"/>
    </row>
    <row r="42" spans="1:63" s="46" customFormat="1" ht="3.75" customHeight="1">
      <c r="A42" s="51"/>
      <c r="B42" s="51"/>
      <c r="C42" s="51"/>
      <c r="D42" s="51"/>
      <c r="E42" s="51"/>
      <c r="F42" s="51"/>
      <c r="G42" s="51"/>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1"/>
      <c r="AH42" s="51"/>
      <c r="AI42" s="51"/>
      <c r="AJ42" s="51"/>
      <c r="AK42" s="51"/>
      <c r="AL42" s="51"/>
      <c r="AM42" s="51"/>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row>
    <row r="43" spans="1:63" s="46" customFormat="1" ht="14.25">
      <c r="A43" s="46" t="s">
        <v>213</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6" t="s">
        <v>213</v>
      </c>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row>
    <row r="44" spans="1:63" s="46" customFormat="1" ht="17.25" customHeight="1" thickBot="1">
      <c r="A44" s="75" t="s">
        <v>39</v>
      </c>
      <c r="B44" s="76" t="s">
        <v>216</v>
      </c>
      <c r="C44" s="76"/>
      <c r="D44" s="76"/>
      <c r="E44" s="76"/>
      <c r="F44" s="76"/>
      <c r="G44" s="76"/>
      <c r="H44" s="76"/>
      <c r="I44" s="76"/>
      <c r="J44" s="76"/>
      <c r="K44" s="77"/>
      <c r="L44" s="76" t="s">
        <v>217</v>
      </c>
      <c r="M44" s="76"/>
      <c r="N44" s="76"/>
      <c r="O44" s="76"/>
      <c r="P44" s="76"/>
      <c r="Q44" s="76"/>
      <c r="R44" s="76"/>
      <c r="S44" s="76"/>
      <c r="T44" s="76"/>
      <c r="U44" s="77"/>
      <c r="V44" s="76" t="s">
        <v>218</v>
      </c>
      <c r="W44" s="76"/>
      <c r="X44" s="76"/>
      <c r="Y44" s="76"/>
      <c r="Z44" s="76"/>
      <c r="AA44" s="76"/>
      <c r="AB44" s="76"/>
      <c r="AC44" s="76"/>
      <c r="AD44" s="76"/>
      <c r="AE44" s="77"/>
      <c r="AF44" s="50"/>
      <c r="AG44" s="75" t="s">
        <v>39</v>
      </c>
      <c r="AH44" s="76" t="s">
        <v>216</v>
      </c>
      <c r="AI44" s="76"/>
      <c r="AJ44" s="76"/>
      <c r="AK44" s="76"/>
      <c r="AL44" s="76"/>
      <c r="AM44" s="76"/>
      <c r="AN44" s="76"/>
      <c r="AO44" s="76"/>
      <c r="AP44" s="76"/>
      <c r="AQ44" s="77"/>
      <c r="AR44" s="76" t="s">
        <v>217</v>
      </c>
      <c r="AS44" s="76"/>
      <c r="AT44" s="76"/>
      <c r="AU44" s="76"/>
      <c r="AV44" s="76"/>
      <c r="AW44" s="76"/>
      <c r="AX44" s="76"/>
      <c r="AY44" s="76"/>
      <c r="AZ44" s="76"/>
      <c r="BA44" s="77"/>
      <c r="BB44" s="76" t="s">
        <v>218</v>
      </c>
      <c r="BC44" s="76"/>
      <c r="BD44" s="76"/>
      <c r="BE44" s="76"/>
      <c r="BF44" s="76"/>
      <c r="BG44" s="76"/>
      <c r="BH44" s="76"/>
      <c r="BI44" s="76"/>
      <c r="BJ44" s="76"/>
      <c r="BK44" s="77"/>
    </row>
    <row r="45" spans="1:63" s="46" customFormat="1" ht="20.100000000000001" customHeight="1" thickTop="1">
      <c r="A45" s="862" t="s">
        <v>40</v>
      </c>
      <c r="B45" s="78"/>
      <c r="C45" s="797"/>
      <c r="D45" s="798"/>
      <c r="E45" s="798"/>
      <c r="F45" s="798"/>
      <c r="G45" s="798"/>
      <c r="H45" s="798"/>
      <c r="I45" s="79" t="s">
        <v>215</v>
      </c>
      <c r="J45" s="80"/>
      <c r="K45" s="42" t="s">
        <v>214</v>
      </c>
      <c r="L45" s="78"/>
      <c r="M45" s="797"/>
      <c r="N45" s="798"/>
      <c r="O45" s="798"/>
      <c r="P45" s="798"/>
      <c r="Q45" s="798"/>
      <c r="R45" s="798"/>
      <c r="S45" s="79" t="s">
        <v>127</v>
      </c>
      <c r="T45" s="80"/>
      <c r="U45" s="42" t="s">
        <v>154</v>
      </c>
      <c r="V45" s="78"/>
      <c r="W45" s="797"/>
      <c r="X45" s="798"/>
      <c r="Y45" s="798"/>
      <c r="Z45" s="798"/>
      <c r="AA45" s="798"/>
      <c r="AB45" s="798"/>
      <c r="AC45" s="79" t="s">
        <v>127</v>
      </c>
      <c r="AD45" s="80"/>
      <c r="AE45" s="81" t="s">
        <v>154</v>
      </c>
      <c r="AF45" s="79"/>
      <c r="AG45" s="862" t="s">
        <v>40</v>
      </c>
      <c r="AH45" s="78"/>
      <c r="AI45" s="797" t="s">
        <v>246</v>
      </c>
      <c r="AJ45" s="798"/>
      <c r="AK45" s="798"/>
      <c r="AL45" s="798"/>
      <c r="AM45" s="798"/>
      <c r="AN45" s="798"/>
      <c r="AO45" s="79" t="s">
        <v>127</v>
      </c>
      <c r="AP45" s="80">
        <v>3</v>
      </c>
      <c r="AQ45" s="42" t="s">
        <v>154</v>
      </c>
      <c r="AR45" s="78" t="s">
        <v>257</v>
      </c>
      <c r="AS45" s="797" t="s">
        <v>248</v>
      </c>
      <c r="AT45" s="798"/>
      <c r="AU45" s="798"/>
      <c r="AV45" s="798"/>
      <c r="AW45" s="798"/>
      <c r="AX45" s="798"/>
      <c r="AY45" s="79" t="s">
        <v>127</v>
      </c>
      <c r="AZ45" s="80">
        <v>1</v>
      </c>
      <c r="BA45" s="42" t="s">
        <v>154</v>
      </c>
      <c r="BB45" s="78" t="s">
        <v>257</v>
      </c>
      <c r="BC45" s="797" t="s">
        <v>250</v>
      </c>
      <c r="BD45" s="798"/>
      <c r="BE45" s="798"/>
      <c r="BF45" s="798"/>
      <c r="BG45" s="798"/>
      <c r="BH45" s="798"/>
      <c r="BI45" s="79" t="s">
        <v>127</v>
      </c>
      <c r="BJ45" s="80">
        <v>2</v>
      </c>
      <c r="BK45" s="81" t="s">
        <v>154</v>
      </c>
    </row>
    <row r="46" spans="1:63" s="46" customFormat="1" ht="20.100000000000001" customHeight="1">
      <c r="A46" s="863"/>
      <c r="B46" s="82"/>
      <c r="C46" s="768"/>
      <c r="D46" s="769"/>
      <c r="E46" s="769"/>
      <c r="F46" s="769"/>
      <c r="G46" s="769"/>
      <c r="H46" s="769"/>
      <c r="I46" s="83" t="s">
        <v>215</v>
      </c>
      <c r="J46" s="84"/>
      <c r="K46" s="44" t="s">
        <v>214</v>
      </c>
      <c r="L46" s="82"/>
      <c r="M46" s="768"/>
      <c r="N46" s="769"/>
      <c r="O46" s="769"/>
      <c r="P46" s="769"/>
      <c r="Q46" s="769"/>
      <c r="R46" s="769"/>
      <c r="S46" s="83" t="s">
        <v>127</v>
      </c>
      <c r="T46" s="84"/>
      <c r="U46" s="44" t="s">
        <v>154</v>
      </c>
      <c r="V46" s="82"/>
      <c r="W46" s="768"/>
      <c r="X46" s="769"/>
      <c r="Y46" s="769"/>
      <c r="Z46" s="769"/>
      <c r="AA46" s="769"/>
      <c r="AB46" s="769"/>
      <c r="AC46" s="83" t="s">
        <v>127</v>
      </c>
      <c r="AD46" s="84"/>
      <c r="AE46" s="85" t="s">
        <v>154</v>
      </c>
      <c r="AF46" s="79"/>
      <c r="AG46" s="863"/>
      <c r="AH46" s="82" t="s">
        <v>257</v>
      </c>
      <c r="AI46" s="768" t="s">
        <v>247</v>
      </c>
      <c r="AJ46" s="769"/>
      <c r="AK46" s="769"/>
      <c r="AL46" s="769"/>
      <c r="AM46" s="769"/>
      <c r="AN46" s="769"/>
      <c r="AO46" s="83" t="s">
        <v>127</v>
      </c>
      <c r="AP46" s="84">
        <v>4</v>
      </c>
      <c r="AQ46" s="44" t="s">
        <v>154</v>
      </c>
      <c r="AR46" s="82"/>
      <c r="AS46" s="768" t="s">
        <v>249</v>
      </c>
      <c r="AT46" s="769"/>
      <c r="AU46" s="769"/>
      <c r="AV46" s="769"/>
      <c r="AW46" s="769"/>
      <c r="AX46" s="769"/>
      <c r="AY46" s="83" t="s">
        <v>127</v>
      </c>
      <c r="AZ46" s="84">
        <v>5</v>
      </c>
      <c r="BA46" s="44" t="s">
        <v>154</v>
      </c>
      <c r="BB46" s="82"/>
      <c r="BC46" s="768" t="s">
        <v>251</v>
      </c>
      <c r="BD46" s="769"/>
      <c r="BE46" s="769"/>
      <c r="BF46" s="769"/>
      <c r="BG46" s="769"/>
      <c r="BH46" s="769"/>
      <c r="BI46" s="83" t="s">
        <v>127</v>
      </c>
      <c r="BJ46" s="84">
        <v>6</v>
      </c>
      <c r="BK46" s="85" t="s">
        <v>154</v>
      </c>
    </row>
    <row r="47" spans="1:63" s="46" customFormat="1" ht="20.100000000000001" customHeight="1">
      <c r="A47" s="863"/>
      <c r="B47" s="82"/>
      <c r="C47" s="768"/>
      <c r="D47" s="769"/>
      <c r="E47" s="769"/>
      <c r="F47" s="769"/>
      <c r="G47" s="769"/>
      <c r="H47" s="769"/>
      <c r="I47" s="83" t="s">
        <v>215</v>
      </c>
      <c r="J47" s="84"/>
      <c r="K47" s="44" t="s">
        <v>214</v>
      </c>
      <c r="L47" s="82"/>
      <c r="M47" s="768"/>
      <c r="N47" s="769"/>
      <c r="O47" s="769"/>
      <c r="P47" s="769"/>
      <c r="Q47" s="769"/>
      <c r="R47" s="769"/>
      <c r="S47" s="83" t="s">
        <v>127</v>
      </c>
      <c r="T47" s="84"/>
      <c r="U47" s="44" t="s">
        <v>154</v>
      </c>
      <c r="V47" s="82"/>
      <c r="W47" s="768"/>
      <c r="X47" s="769"/>
      <c r="Y47" s="769"/>
      <c r="Z47" s="769"/>
      <c r="AA47" s="769"/>
      <c r="AB47" s="769"/>
      <c r="AC47" s="83" t="s">
        <v>127</v>
      </c>
      <c r="AD47" s="84"/>
      <c r="AE47" s="85" t="s">
        <v>154</v>
      </c>
      <c r="AF47" s="79"/>
      <c r="AG47" s="863"/>
      <c r="AH47" s="82"/>
      <c r="AI47" s="768" t="s">
        <v>255</v>
      </c>
      <c r="AJ47" s="769"/>
      <c r="AK47" s="769"/>
      <c r="AL47" s="769"/>
      <c r="AM47" s="769"/>
      <c r="AN47" s="769"/>
      <c r="AO47" s="83" t="s">
        <v>127</v>
      </c>
      <c r="AP47" s="84">
        <v>3</v>
      </c>
      <c r="AQ47" s="44" t="s">
        <v>154</v>
      </c>
      <c r="AR47" s="82"/>
      <c r="AS47" s="768"/>
      <c r="AT47" s="769"/>
      <c r="AU47" s="769"/>
      <c r="AV47" s="769"/>
      <c r="AW47" s="769"/>
      <c r="AX47" s="769"/>
      <c r="AY47" s="83" t="s">
        <v>127</v>
      </c>
      <c r="AZ47" s="84"/>
      <c r="BA47" s="44" t="s">
        <v>154</v>
      </c>
      <c r="BB47" s="82"/>
      <c r="BC47" s="768"/>
      <c r="BD47" s="769"/>
      <c r="BE47" s="769"/>
      <c r="BF47" s="769"/>
      <c r="BG47" s="769"/>
      <c r="BH47" s="769"/>
      <c r="BI47" s="83" t="s">
        <v>127</v>
      </c>
      <c r="BJ47" s="84"/>
      <c r="BK47" s="85" t="s">
        <v>154</v>
      </c>
    </row>
    <row r="48" spans="1:63" s="46" customFormat="1" ht="20.100000000000001" customHeight="1">
      <c r="A48" s="863"/>
      <c r="B48" s="82"/>
      <c r="C48" s="768"/>
      <c r="D48" s="769"/>
      <c r="E48" s="769"/>
      <c r="F48" s="769"/>
      <c r="G48" s="769"/>
      <c r="H48" s="769"/>
      <c r="I48" s="83" t="s">
        <v>127</v>
      </c>
      <c r="J48" s="84"/>
      <c r="K48" s="44" t="s">
        <v>154</v>
      </c>
      <c r="L48" s="82"/>
      <c r="M48" s="768"/>
      <c r="N48" s="769"/>
      <c r="O48" s="769"/>
      <c r="P48" s="769"/>
      <c r="Q48" s="769"/>
      <c r="R48" s="769"/>
      <c r="S48" s="83" t="s">
        <v>127</v>
      </c>
      <c r="T48" s="84"/>
      <c r="U48" s="44" t="s">
        <v>154</v>
      </c>
      <c r="V48" s="82"/>
      <c r="W48" s="768"/>
      <c r="X48" s="769"/>
      <c r="Y48" s="769"/>
      <c r="Z48" s="769"/>
      <c r="AA48" s="769"/>
      <c r="AB48" s="769"/>
      <c r="AC48" s="83" t="s">
        <v>127</v>
      </c>
      <c r="AD48" s="84"/>
      <c r="AE48" s="85" t="s">
        <v>154</v>
      </c>
      <c r="AF48" s="79"/>
      <c r="AG48" s="863"/>
      <c r="AH48" s="82"/>
      <c r="AI48" s="768"/>
      <c r="AJ48" s="769"/>
      <c r="AK48" s="769"/>
      <c r="AL48" s="769"/>
      <c r="AM48" s="769"/>
      <c r="AN48" s="769"/>
      <c r="AO48" s="83" t="s">
        <v>127</v>
      </c>
      <c r="AP48" s="84"/>
      <c r="AQ48" s="44" t="s">
        <v>154</v>
      </c>
      <c r="AR48" s="82"/>
      <c r="AS48" s="768"/>
      <c r="AT48" s="769"/>
      <c r="AU48" s="769"/>
      <c r="AV48" s="769"/>
      <c r="AW48" s="769"/>
      <c r="AX48" s="769"/>
      <c r="AY48" s="83" t="s">
        <v>127</v>
      </c>
      <c r="AZ48" s="84"/>
      <c r="BA48" s="44" t="s">
        <v>154</v>
      </c>
      <c r="BB48" s="82"/>
      <c r="BC48" s="768"/>
      <c r="BD48" s="769"/>
      <c r="BE48" s="769"/>
      <c r="BF48" s="769"/>
      <c r="BG48" s="769"/>
      <c r="BH48" s="769"/>
      <c r="BI48" s="83" t="s">
        <v>127</v>
      </c>
      <c r="BJ48" s="84"/>
      <c r="BK48" s="85" t="s">
        <v>154</v>
      </c>
    </row>
    <row r="49" spans="1:63" s="46" customFormat="1" ht="20.100000000000001" customHeight="1">
      <c r="A49" s="863"/>
      <c r="B49" s="82"/>
      <c r="C49" s="768"/>
      <c r="D49" s="769"/>
      <c r="E49" s="769"/>
      <c r="F49" s="769"/>
      <c r="G49" s="769"/>
      <c r="H49" s="769"/>
      <c r="I49" s="83" t="s">
        <v>127</v>
      </c>
      <c r="J49" s="84"/>
      <c r="K49" s="44" t="s">
        <v>154</v>
      </c>
      <c r="L49" s="82"/>
      <c r="M49" s="768"/>
      <c r="N49" s="769"/>
      <c r="O49" s="769"/>
      <c r="P49" s="769"/>
      <c r="Q49" s="769"/>
      <c r="R49" s="769"/>
      <c r="S49" s="83" t="s">
        <v>127</v>
      </c>
      <c r="T49" s="84"/>
      <c r="U49" s="44" t="s">
        <v>154</v>
      </c>
      <c r="V49" s="82"/>
      <c r="W49" s="768"/>
      <c r="X49" s="769"/>
      <c r="Y49" s="769"/>
      <c r="Z49" s="769"/>
      <c r="AA49" s="769"/>
      <c r="AB49" s="769"/>
      <c r="AC49" s="83" t="s">
        <v>127</v>
      </c>
      <c r="AD49" s="84"/>
      <c r="AE49" s="85" t="s">
        <v>154</v>
      </c>
      <c r="AF49" s="79"/>
      <c r="AG49" s="863"/>
      <c r="AH49" s="82"/>
      <c r="AI49" s="768"/>
      <c r="AJ49" s="769"/>
      <c r="AK49" s="769"/>
      <c r="AL49" s="769"/>
      <c r="AM49" s="769"/>
      <c r="AN49" s="769"/>
      <c r="AO49" s="83" t="s">
        <v>127</v>
      </c>
      <c r="AP49" s="84"/>
      <c r="AQ49" s="44" t="s">
        <v>154</v>
      </c>
      <c r="AR49" s="82"/>
      <c r="AS49" s="768"/>
      <c r="AT49" s="769"/>
      <c r="AU49" s="769"/>
      <c r="AV49" s="769"/>
      <c r="AW49" s="769"/>
      <c r="AX49" s="769"/>
      <c r="AY49" s="83" t="s">
        <v>127</v>
      </c>
      <c r="AZ49" s="84"/>
      <c r="BA49" s="44" t="s">
        <v>154</v>
      </c>
      <c r="BB49" s="82"/>
      <c r="BC49" s="768"/>
      <c r="BD49" s="769"/>
      <c r="BE49" s="769"/>
      <c r="BF49" s="769"/>
      <c r="BG49" s="769"/>
      <c r="BH49" s="769"/>
      <c r="BI49" s="83" t="s">
        <v>127</v>
      </c>
      <c r="BJ49" s="84"/>
      <c r="BK49" s="85" t="s">
        <v>154</v>
      </c>
    </row>
    <row r="50" spans="1:63" ht="20.100000000000001" customHeight="1">
      <c r="A50" s="864"/>
      <c r="B50" s="82"/>
      <c r="C50" s="768"/>
      <c r="D50" s="769"/>
      <c r="E50" s="769"/>
      <c r="F50" s="769"/>
      <c r="G50" s="769"/>
      <c r="H50" s="769"/>
      <c r="I50" s="83" t="s">
        <v>215</v>
      </c>
      <c r="J50" s="84"/>
      <c r="K50" s="44" t="s">
        <v>214</v>
      </c>
      <c r="L50" s="82"/>
      <c r="M50" s="768"/>
      <c r="N50" s="769"/>
      <c r="O50" s="769"/>
      <c r="P50" s="769"/>
      <c r="Q50" s="769"/>
      <c r="R50" s="769"/>
      <c r="S50" s="83" t="s">
        <v>127</v>
      </c>
      <c r="T50" s="84"/>
      <c r="U50" s="44" t="s">
        <v>154</v>
      </c>
      <c r="V50" s="82"/>
      <c r="W50" s="768"/>
      <c r="X50" s="769"/>
      <c r="Y50" s="769"/>
      <c r="Z50" s="769"/>
      <c r="AA50" s="769"/>
      <c r="AB50" s="769"/>
      <c r="AC50" s="83" t="s">
        <v>127</v>
      </c>
      <c r="AD50" s="84"/>
      <c r="AE50" s="85" t="s">
        <v>154</v>
      </c>
      <c r="AF50" s="79"/>
      <c r="AG50" s="864"/>
      <c r="AH50" s="82"/>
      <c r="AI50" s="768"/>
      <c r="AJ50" s="769"/>
      <c r="AK50" s="769"/>
      <c r="AL50" s="769"/>
      <c r="AM50" s="769"/>
      <c r="AN50" s="769"/>
      <c r="AO50" s="83" t="s">
        <v>127</v>
      </c>
      <c r="AP50" s="84"/>
      <c r="AQ50" s="44" t="s">
        <v>154</v>
      </c>
      <c r="AR50" s="82"/>
      <c r="AS50" s="768"/>
      <c r="AT50" s="769"/>
      <c r="AU50" s="769"/>
      <c r="AV50" s="769"/>
      <c r="AW50" s="769"/>
      <c r="AX50" s="769"/>
      <c r="AY50" s="83" t="s">
        <v>127</v>
      </c>
      <c r="AZ50" s="84"/>
      <c r="BA50" s="44" t="s">
        <v>154</v>
      </c>
      <c r="BB50" s="82"/>
      <c r="BC50" s="768"/>
      <c r="BD50" s="769"/>
      <c r="BE50" s="769"/>
      <c r="BF50" s="769"/>
      <c r="BG50" s="769"/>
      <c r="BH50" s="769"/>
      <c r="BI50" s="83" t="s">
        <v>127</v>
      </c>
      <c r="BJ50" s="84"/>
      <c r="BK50" s="85" t="s">
        <v>154</v>
      </c>
    </row>
    <row r="51" spans="1:63">
      <c r="A51" s="788" t="s">
        <v>135</v>
      </c>
      <c r="B51" s="788"/>
      <c r="C51" s="788"/>
      <c r="D51" s="788"/>
      <c r="E51" s="788"/>
      <c r="F51" s="788"/>
      <c r="G51" s="788"/>
      <c r="H51" s="788"/>
      <c r="I51" s="788"/>
      <c r="J51" s="788"/>
      <c r="K51" s="788"/>
      <c r="L51" s="788"/>
      <c r="M51" s="788"/>
      <c r="N51" s="788"/>
      <c r="O51" s="788"/>
      <c r="P51" s="788"/>
      <c r="Q51" s="788"/>
      <c r="R51" s="788"/>
      <c r="S51" s="788"/>
      <c r="T51" s="788"/>
      <c r="U51" s="788"/>
      <c r="V51" s="788"/>
      <c r="W51" s="788"/>
      <c r="X51" s="788"/>
      <c r="Y51" s="788"/>
      <c r="Z51" s="788"/>
      <c r="AA51" s="788"/>
      <c r="AB51" s="788"/>
      <c r="AC51" s="788"/>
      <c r="AD51" s="788"/>
      <c r="AE51" s="788"/>
      <c r="AF51" s="86"/>
      <c r="AG51" s="788" t="s">
        <v>135</v>
      </c>
      <c r="AH51" s="788"/>
      <c r="AI51" s="788"/>
      <c r="AJ51" s="788"/>
      <c r="AK51" s="788"/>
      <c r="AL51" s="788"/>
      <c r="AM51" s="788"/>
      <c r="AN51" s="788"/>
      <c r="AO51" s="788"/>
      <c r="AP51" s="788"/>
      <c r="AQ51" s="788"/>
      <c r="AR51" s="788"/>
      <c r="AS51" s="788"/>
      <c r="AT51" s="788"/>
      <c r="AU51" s="788"/>
      <c r="AV51" s="788"/>
      <c r="AW51" s="788"/>
      <c r="AX51" s="788"/>
      <c r="AY51" s="788"/>
      <c r="AZ51" s="788"/>
      <c r="BA51" s="788"/>
      <c r="BB51" s="788"/>
      <c r="BC51" s="788"/>
      <c r="BD51" s="788"/>
      <c r="BE51" s="788"/>
      <c r="BF51" s="788"/>
      <c r="BG51" s="788"/>
      <c r="BH51" s="788"/>
      <c r="BI51" s="788"/>
      <c r="BJ51" s="788"/>
      <c r="BK51" s="788"/>
    </row>
    <row r="52" spans="1:63">
      <c r="A52" s="789" t="s">
        <v>41</v>
      </c>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87"/>
      <c r="AG52" s="789" t="s">
        <v>41</v>
      </c>
      <c r="AH52" s="789"/>
      <c r="AI52" s="789"/>
      <c r="AJ52" s="789"/>
      <c r="AK52" s="789"/>
      <c r="AL52" s="789"/>
      <c r="AM52" s="789"/>
      <c r="AN52" s="789"/>
      <c r="AO52" s="789"/>
      <c r="AP52" s="789"/>
      <c r="AQ52" s="789"/>
      <c r="AR52" s="789"/>
      <c r="AS52" s="789"/>
      <c r="AT52" s="789"/>
      <c r="AU52" s="789"/>
      <c r="AV52" s="789"/>
      <c r="AW52" s="789"/>
      <c r="AX52" s="789"/>
      <c r="AY52" s="789"/>
      <c r="AZ52" s="789"/>
      <c r="BA52" s="789"/>
      <c r="BB52" s="789"/>
      <c r="BC52" s="789"/>
      <c r="BD52" s="789"/>
      <c r="BE52" s="789"/>
      <c r="BF52" s="789"/>
      <c r="BG52" s="789"/>
      <c r="BH52" s="789"/>
      <c r="BI52" s="789"/>
      <c r="BJ52" s="789"/>
      <c r="BK52" s="789"/>
    </row>
    <row r="53" spans="1:63" ht="17.25" customHeight="1">
      <c r="Q53" s="88"/>
      <c r="AW53" s="88"/>
    </row>
    <row r="54" spans="1:63" ht="13.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row>
    <row r="55" spans="1:63" hidden="1">
      <c r="D55" s="42" t="s">
        <v>221</v>
      </c>
      <c r="J55" s="42" t="s">
        <v>222</v>
      </c>
      <c r="P55" s="42" t="s">
        <v>242</v>
      </c>
    </row>
    <row r="56" spans="1:63" hidden="1">
      <c r="A56" s="42" t="s">
        <v>207</v>
      </c>
      <c r="D56" s="42" t="s">
        <v>223</v>
      </c>
      <c r="J56" s="42" t="s">
        <v>228</v>
      </c>
      <c r="P56" s="42" t="s">
        <v>243</v>
      </c>
    </row>
    <row r="57" spans="1:63" hidden="1">
      <c r="A57" s="42" t="s">
        <v>208</v>
      </c>
      <c r="D57" s="42" t="s">
        <v>224</v>
      </c>
      <c r="J57" s="42" t="s">
        <v>229</v>
      </c>
      <c r="P57" s="42" t="s">
        <v>244</v>
      </c>
    </row>
    <row r="58" spans="1:63" hidden="1">
      <c r="A58" s="42" t="s">
        <v>209</v>
      </c>
      <c r="D58" s="42" t="s">
        <v>225</v>
      </c>
      <c r="J58" s="42" t="s">
        <v>230</v>
      </c>
      <c r="P58" s="42" t="s">
        <v>245</v>
      </c>
    </row>
    <row r="59" spans="1:63" hidden="1">
      <c r="D59" s="42" t="s">
        <v>226</v>
      </c>
      <c r="J59" s="42" t="s">
        <v>231</v>
      </c>
    </row>
    <row r="60" spans="1:63" hidden="1">
      <c r="A60" s="42" t="s">
        <v>212</v>
      </c>
      <c r="D60" s="42" t="s">
        <v>227</v>
      </c>
      <c r="J60" s="42" t="s">
        <v>232</v>
      </c>
    </row>
    <row r="61" spans="1:63" hidden="1">
      <c r="A61" s="42" t="s">
        <v>210</v>
      </c>
      <c r="J61" s="42" t="s">
        <v>233</v>
      </c>
    </row>
    <row r="62" spans="1:63" hidden="1">
      <c r="J62" s="42" t="s">
        <v>234</v>
      </c>
    </row>
    <row r="63" spans="1:63" hidden="1">
      <c r="A63" s="42" t="s">
        <v>219</v>
      </c>
      <c r="J63" s="42" t="s">
        <v>235</v>
      </c>
    </row>
    <row r="64" spans="1:63" hidden="1">
      <c r="J64" s="42" t="s">
        <v>236</v>
      </c>
    </row>
    <row r="65" spans="10:10" hidden="1">
      <c r="J65" s="42" t="s">
        <v>237</v>
      </c>
    </row>
    <row r="66" spans="10:10" hidden="1">
      <c r="J66" s="42" t="s">
        <v>238</v>
      </c>
    </row>
    <row r="67" spans="10:10" hidden="1">
      <c r="J67" s="42" t="s">
        <v>239</v>
      </c>
    </row>
    <row r="68" spans="10:10" hidden="1">
      <c r="J68" s="42" t="s">
        <v>227</v>
      </c>
    </row>
    <row r="69" spans="10:10" hidden="1">
      <c r="J69" s="42" t="s">
        <v>240</v>
      </c>
    </row>
  </sheetData>
  <sheetProtection sheet="1" selectLockedCells="1"/>
  <mergeCells count="487">
    <mergeCell ref="AL40:AM40"/>
    <mergeCell ref="AN40:AO40"/>
    <mergeCell ref="AP40:AQ40"/>
    <mergeCell ref="AR40:AS40"/>
    <mergeCell ref="AT40:AU40"/>
    <mergeCell ref="BB40:BC40"/>
    <mergeCell ref="BC46:BH46"/>
    <mergeCell ref="AI47:AN47"/>
    <mergeCell ref="AS47:AX47"/>
    <mergeCell ref="BC47:BH47"/>
    <mergeCell ref="AI50:AN50"/>
    <mergeCell ref="AS50:AX50"/>
    <mergeCell ref="BC50:BH50"/>
    <mergeCell ref="AI48:AN48"/>
    <mergeCell ref="AS48:AX48"/>
    <mergeCell ref="BC48:BH48"/>
    <mergeCell ref="AG51:BK51"/>
    <mergeCell ref="AG52:BK52"/>
    <mergeCell ref="AT1:AZ1"/>
    <mergeCell ref="BJ40:BK40"/>
    <mergeCell ref="AG45:AG50"/>
    <mergeCell ref="AI45:AN45"/>
    <mergeCell ref="AS45:AX45"/>
    <mergeCell ref="BC45:BH45"/>
    <mergeCell ref="AI46:AN46"/>
    <mergeCell ref="AS46:AX46"/>
    <mergeCell ref="BF39:BG39"/>
    <mergeCell ref="BH39:BI39"/>
    <mergeCell ref="BJ39:BK39"/>
    <mergeCell ref="AH38:AI38"/>
    <mergeCell ref="AJ38:AK38"/>
    <mergeCell ref="AL38:AM38"/>
    <mergeCell ref="BJ38:BK38"/>
    <mergeCell ref="AH39:AI39"/>
    <mergeCell ref="AJ39:AK39"/>
    <mergeCell ref="AL39:AM39"/>
    <mergeCell ref="AN39:AO39"/>
    <mergeCell ref="AP39:AQ39"/>
    <mergeCell ref="AR39:AS39"/>
    <mergeCell ref="AT39:AU39"/>
    <mergeCell ref="AX39:AY39"/>
    <mergeCell ref="BD36:BE36"/>
    <mergeCell ref="AN38:AO38"/>
    <mergeCell ref="AP38:AQ38"/>
    <mergeCell ref="AR38:AS38"/>
    <mergeCell ref="AT38:AU38"/>
    <mergeCell ref="AX38:AY38"/>
    <mergeCell ref="BD37:BE37"/>
    <mergeCell ref="BF37:BG37"/>
    <mergeCell ref="BH37:BI37"/>
    <mergeCell ref="BF36:BG36"/>
    <mergeCell ref="AZ36:BA36"/>
    <mergeCell ref="BF40:BG40"/>
    <mergeCell ref="BH40:BI40"/>
    <mergeCell ref="BB38:BC38"/>
    <mergeCell ref="BD38:BE38"/>
    <mergeCell ref="BF38:BG38"/>
    <mergeCell ref="BH38:BI38"/>
    <mergeCell ref="BD39:BE39"/>
    <mergeCell ref="BB39:BC39"/>
    <mergeCell ref="AZ38:BA38"/>
    <mergeCell ref="AZ39:BA39"/>
    <mergeCell ref="BD40:BE40"/>
    <mergeCell ref="AP36:AQ36"/>
    <mergeCell ref="AR36:AS36"/>
    <mergeCell ref="AT36:AU36"/>
    <mergeCell ref="AX36:AY36"/>
    <mergeCell ref="BB36:BC36"/>
    <mergeCell ref="AX37:AY37"/>
    <mergeCell ref="AZ37:BA37"/>
    <mergeCell ref="BB37:BC37"/>
    <mergeCell ref="AT37:AU37"/>
    <mergeCell ref="BH36:BI36"/>
    <mergeCell ref="BJ36:BK36"/>
    <mergeCell ref="BB35:BC35"/>
    <mergeCell ref="BD35:BE35"/>
    <mergeCell ref="BF35:BG35"/>
    <mergeCell ref="BH35:BI35"/>
    <mergeCell ref="AH37:AI37"/>
    <mergeCell ref="AJ37:AK37"/>
    <mergeCell ref="AL37:AM37"/>
    <mergeCell ref="AN37:AO37"/>
    <mergeCell ref="AP37:AQ37"/>
    <mergeCell ref="AR37:AS37"/>
    <mergeCell ref="AT35:AU35"/>
    <mergeCell ref="AX35:AY35"/>
    <mergeCell ref="AZ35:BA35"/>
    <mergeCell ref="AH35:AI35"/>
    <mergeCell ref="AJ35:AK35"/>
    <mergeCell ref="AL35:AM35"/>
    <mergeCell ref="AN35:AO35"/>
    <mergeCell ref="BJ37:BK37"/>
    <mergeCell ref="AH36:AI36"/>
    <mergeCell ref="AJ36:AK36"/>
    <mergeCell ref="AL36:AM36"/>
    <mergeCell ref="AN36:AO36"/>
    <mergeCell ref="AP35:AQ35"/>
    <mergeCell ref="AR35:AS35"/>
    <mergeCell ref="BJ35:BK35"/>
    <mergeCell ref="AH34:AI34"/>
    <mergeCell ref="AJ34:AK34"/>
    <mergeCell ref="AL34:AM34"/>
    <mergeCell ref="AN34:AO34"/>
    <mergeCell ref="AP34:AQ34"/>
    <mergeCell ref="BJ34:BK34"/>
    <mergeCell ref="BD34:BE34"/>
    <mergeCell ref="BF34:BG34"/>
    <mergeCell ref="BH34:BI34"/>
    <mergeCell ref="BB34:BC34"/>
    <mergeCell ref="AR34:AS34"/>
    <mergeCell ref="AT34:AU34"/>
    <mergeCell ref="AX34:AY34"/>
    <mergeCell ref="AZ34:BA34"/>
    <mergeCell ref="BJ32:BK32"/>
    <mergeCell ref="BB33:BC33"/>
    <mergeCell ref="BD33:BE33"/>
    <mergeCell ref="BF33:BG33"/>
    <mergeCell ref="BH33:BI33"/>
    <mergeCell ref="BJ33:BK33"/>
    <mergeCell ref="BB32:BC32"/>
    <mergeCell ref="BD32:BE32"/>
    <mergeCell ref="BF32:BG32"/>
    <mergeCell ref="BH32:BI32"/>
    <mergeCell ref="AH33:AI33"/>
    <mergeCell ref="AJ33:AK33"/>
    <mergeCell ref="AL33:AM33"/>
    <mergeCell ref="AN33:AO33"/>
    <mergeCell ref="AP33:AQ33"/>
    <mergeCell ref="AR33:AS33"/>
    <mergeCell ref="AT33:AU33"/>
    <mergeCell ref="AX33:AY33"/>
    <mergeCell ref="AZ33:BA33"/>
    <mergeCell ref="AT32:AU32"/>
    <mergeCell ref="AX32:AY32"/>
    <mergeCell ref="AZ32:BA32"/>
    <mergeCell ref="AH32:AI32"/>
    <mergeCell ref="AJ32:AK32"/>
    <mergeCell ref="AL32:AM32"/>
    <mergeCell ref="AN32:AO32"/>
    <mergeCell ref="AP32:AQ32"/>
    <mergeCell ref="AR32:AS32"/>
    <mergeCell ref="BJ30:BK31"/>
    <mergeCell ref="AH31:AI31"/>
    <mergeCell ref="AJ31:AK31"/>
    <mergeCell ref="AP31:AQ31"/>
    <mergeCell ref="AR31:AS31"/>
    <mergeCell ref="AX31:AY31"/>
    <mergeCell ref="AZ31:BA31"/>
    <mergeCell ref="BF31:BG31"/>
    <mergeCell ref="BH31:BI31"/>
    <mergeCell ref="AW30:AW31"/>
    <mergeCell ref="AX30:AY30"/>
    <mergeCell ref="AZ30:BA30"/>
    <mergeCell ref="BB30:BC31"/>
    <mergeCell ref="BD30:BE31"/>
    <mergeCell ref="BF30:BG30"/>
    <mergeCell ref="AG30:AG31"/>
    <mergeCell ref="AH30:AI30"/>
    <mergeCell ref="AJ30:AK30"/>
    <mergeCell ref="AL30:AM31"/>
    <mergeCell ref="AN30:AO31"/>
    <mergeCell ref="AP30:AQ30"/>
    <mergeCell ref="AR30:AS30"/>
    <mergeCell ref="AT30:AU31"/>
    <mergeCell ref="BH30:BI30"/>
    <mergeCell ref="BH22:BK22"/>
    <mergeCell ref="AN23:AQ23"/>
    <mergeCell ref="AR23:AU23"/>
    <mergeCell ref="AV23:AY23"/>
    <mergeCell ref="AZ23:BC23"/>
    <mergeCell ref="BD23:BG23"/>
    <mergeCell ref="BH23:BK23"/>
    <mergeCell ref="AG29:AJ29"/>
    <mergeCell ref="AW29:AZ29"/>
    <mergeCell ref="BH20:BK20"/>
    <mergeCell ref="AN21:AQ21"/>
    <mergeCell ref="AR21:AU21"/>
    <mergeCell ref="AV21:AY21"/>
    <mergeCell ref="AZ21:BC21"/>
    <mergeCell ref="BD21:BG21"/>
    <mergeCell ref="BH21:BK21"/>
    <mergeCell ref="AG20:AH24"/>
    <mergeCell ref="AN20:AQ20"/>
    <mergeCell ref="AR20:AU20"/>
    <mergeCell ref="AV20:AY20"/>
    <mergeCell ref="AZ20:BC20"/>
    <mergeCell ref="BD20:BG20"/>
    <mergeCell ref="AN22:AQ22"/>
    <mergeCell ref="AR22:AU22"/>
    <mergeCell ref="AV22:AY22"/>
    <mergeCell ref="AZ22:BC22"/>
    <mergeCell ref="AN24:AQ24"/>
    <mergeCell ref="AR24:AU24"/>
    <mergeCell ref="AV24:AY24"/>
    <mergeCell ref="AZ24:BC24"/>
    <mergeCell ref="BD24:BG24"/>
    <mergeCell ref="BH24:BK24"/>
    <mergeCell ref="BD22:BG22"/>
    <mergeCell ref="AN19:AQ19"/>
    <mergeCell ref="AR19:AU19"/>
    <mergeCell ref="AV19:AY19"/>
    <mergeCell ref="AZ19:BC19"/>
    <mergeCell ref="BD19:BG19"/>
    <mergeCell ref="BH19:BK19"/>
    <mergeCell ref="AO18:AQ18"/>
    <mergeCell ref="AS18:AU18"/>
    <mergeCell ref="AW18:AY18"/>
    <mergeCell ref="BA18:BC18"/>
    <mergeCell ref="BE18:BG18"/>
    <mergeCell ref="BI18:BK18"/>
    <mergeCell ref="AK8:AL8"/>
    <mergeCell ref="AG14:AM14"/>
    <mergeCell ref="AN14:AQ14"/>
    <mergeCell ref="AR14:BC14"/>
    <mergeCell ref="BD14:BK14"/>
    <mergeCell ref="AG15:AM19"/>
    <mergeCell ref="AN15:AQ15"/>
    <mergeCell ref="AR15:AU15"/>
    <mergeCell ref="AV15:AY15"/>
    <mergeCell ref="AZ15:BC15"/>
    <mergeCell ref="AN17:AQ17"/>
    <mergeCell ref="AR17:AU17"/>
    <mergeCell ref="AV17:AY17"/>
    <mergeCell ref="AZ17:BC17"/>
    <mergeCell ref="BD17:BG17"/>
    <mergeCell ref="BH17:BK17"/>
    <mergeCell ref="BD15:BG15"/>
    <mergeCell ref="BH15:BK15"/>
    <mergeCell ref="AO16:AQ16"/>
    <mergeCell ref="AS16:AU16"/>
    <mergeCell ref="AW16:AY16"/>
    <mergeCell ref="BA16:BC16"/>
    <mergeCell ref="BE16:BG16"/>
    <mergeCell ref="BI16:BK16"/>
    <mergeCell ref="AG2:AV2"/>
    <mergeCell ref="AW2:BK2"/>
    <mergeCell ref="AG4:AI4"/>
    <mergeCell ref="AJ4:AT4"/>
    <mergeCell ref="AU4:AV4"/>
    <mergeCell ref="AW4:BC4"/>
    <mergeCell ref="BE4:BK4"/>
    <mergeCell ref="M50:R50"/>
    <mergeCell ref="M45:R45"/>
    <mergeCell ref="M46:R46"/>
    <mergeCell ref="N39:O39"/>
    <mergeCell ref="R39:S39"/>
    <mergeCell ref="N40:O40"/>
    <mergeCell ref="X19:AA19"/>
    <mergeCell ref="M16:O16"/>
    <mergeCell ref="Q16:S16"/>
    <mergeCell ref="U16:W16"/>
    <mergeCell ref="AD32:AE32"/>
    <mergeCell ref="AB33:AC33"/>
    <mergeCell ref="AD33:AE33"/>
    <mergeCell ref="R33:S33"/>
    <mergeCell ref="T33:U33"/>
    <mergeCell ref="V33:W33"/>
    <mergeCell ref="X33:Y33"/>
    <mergeCell ref="B39:C39"/>
    <mergeCell ref="H40:I40"/>
    <mergeCell ref="F40:G40"/>
    <mergeCell ref="J40:K40"/>
    <mergeCell ref="L40:M40"/>
    <mergeCell ref="M47:R47"/>
    <mergeCell ref="A45:A50"/>
    <mergeCell ref="C45:H45"/>
    <mergeCell ref="C46:H46"/>
    <mergeCell ref="C47:H47"/>
    <mergeCell ref="C50:H50"/>
    <mergeCell ref="L39:M39"/>
    <mergeCell ref="J39:K39"/>
    <mergeCell ref="H39:I39"/>
    <mergeCell ref="F39:G39"/>
    <mergeCell ref="D39:E39"/>
    <mergeCell ref="B38:C38"/>
    <mergeCell ref="A2:P2"/>
    <mergeCell ref="Q2:AE2"/>
    <mergeCell ref="A4:C4"/>
    <mergeCell ref="D4:N4"/>
    <mergeCell ref="O4:P4"/>
    <mergeCell ref="E8:F8"/>
    <mergeCell ref="A14:G14"/>
    <mergeCell ref="A15:G19"/>
    <mergeCell ref="H15:K15"/>
    <mergeCell ref="H38:I38"/>
    <mergeCell ref="X17:AA17"/>
    <mergeCell ref="AB17:AE17"/>
    <mergeCell ref="R38:S38"/>
    <mergeCell ref="F38:G38"/>
    <mergeCell ref="D38:E38"/>
    <mergeCell ref="N38:O38"/>
    <mergeCell ref="L38:M38"/>
    <mergeCell ref="J38:K38"/>
    <mergeCell ref="AB24:AE24"/>
    <mergeCell ref="H19:K19"/>
    <mergeCell ref="L19:O19"/>
    <mergeCell ref="P19:S19"/>
    <mergeCell ref="T19:W19"/>
    <mergeCell ref="A29:D29"/>
    <mergeCell ref="Q29:T29"/>
    <mergeCell ref="AB20:AE20"/>
    <mergeCell ref="H21:K21"/>
    <mergeCell ref="L21:O21"/>
    <mergeCell ref="P21:S21"/>
    <mergeCell ref="T21:W21"/>
    <mergeCell ref="X21:AA21"/>
    <mergeCell ref="AB21:AE21"/>
    <mergeCell ref="A20:B24"/>
    <mergeCell ref="H24:K24"/>
    <mergeCell ref="L24:O24"/>
    <mergeCell ref="P24:S24"/>
    <mergeCell ref="T24:W24"/>
    <mergeCell ref="X24:AA24"/>
    <mergeCell ref="X23:AA23"/>
    <mergeCell ref="AB23:AE23"/>
    <mergeCell ref="H20:K20"/>
    <mergeCell ref="L20:O20"/>
    <mergeCell ref="P20:S20"/>
    <mergeCell ref="T20:W20"/>
    <mergeCell ref="X20:AA20"/>
    <mergeCell ref="H22:K22"/>
    <mergeCell ref="L22:O22"/>
    <mergeCell ref="H30:I31"/>
    <mergeCell ref="J30:K30"/>
    <mergeCell ref="L30:M30"/>
    <mergeCell ref="Z30:AA30"/>
    <mergeCell ref="AB30:AC30"/>
    <mergeCell ref="AB22:AE22"/>
    <mergeCell ref="H23:K23"/>
    <mergeCell ref="L23:O23"/>
    <mergeCell ref="P23:S23"/>
    <mergeCell ref="T23:W23"/>
    <mergeCell ref="AD30:AE31"/>
    <mergeCell ref="R31:S31"/>
    <mergeCell ref="T31:U31"/>
    <mergeCell ref="Z31:AA31"/>
    <mergeCell ref="P22:S22"/>
    <mergeCell ref="T22:W22"/>
    <mergeCell ref="X22:AA22"/>
    <mergeCell ref="B32:C32"/>
    <mergeCell ref="D32:E32"/>
    <mergeCell ref="A30:A31"/>
    <mergeCell ref="B30:C30"/>
    <mergeCell ref="D30:E30"/>
    <mergeCell ref="F30:G31"/>
    <mergeCell ref="F32:G32"/>
    <mergeCell ref="AB31:AC31"/>
    <mergeCell ref="V32:W32"/>
    <mergeCell ref="X32:Y32"/>
    <mergeCell ref="Z32:AA32"/>
    <mergeCell ref="AB32:AC32"/>
    <mergeCell ref="N30:O31"/>
    <mergeCell ref="Q30:Q31"/>
    <mergeCell ref="R30:S30"/>
    <mergeCell ref="T30:U30"/>
    <mergeCell ref="V30:W31"/>
    <mergeCell ref="X30:Y31"/>
    <mergeCell ref="R32:S32"/>
    <mergeCell ref="T32:U32"/>
    <mergeCell ref="B31:C31"/>
    <mergeCell ref="D31:E31"/>
    <mergeCell ref="J31:K31"/>
    <mergeCell ref="L31:M31"/>
    <mergeCell ref="B33:C33"/>
    <mergeCell ref="D33:E33"/>
    <mergeCell ref="F33:G33"/>
    <mergeCell ref="H33:I33"/>
    <mergeCell ref="J33:K33"/>
    <mergeCell ref="Z33:AA33"/>
    <mergeCell ref="T34:U34"/>
    <mergeCell ref="V34:W34"/>
    <mergeCell ref="X34:Y34"/>
    <mergeCell ref="Z34:AA34"/>
    <mergeCell ref="B34:C34"/>
    <mergeCell ref="D34:E34"/>
    <mergeCell ref="F34:G34"/>
    <mergeCell ref="H34:I34"/>
    <mergeCell ref="J34:K34"/>
    <mergeCell ref="L34:M34"/>
    <mergeCell ref="B35:C35"/>
    <mergeCell ref="D35:E35"/>
    <mergeCell ref="F35:G35"/>
    <mergeCell ref="H32:I32"/>
    <mergeCell ref="J32:K32"/>
    <mergeCell ref="L32:M32"/>
    <mergeCell ref="N32:O32"/>
    <mergeCell ref="AD35:AE35"/>
    <mergeCell ref="N34:O34"/>
    <mergeCell ref="L33:M33"/>
    <mergeCell ref="N33:O33"/>
    <mergeCell ref="R34:S34"/>
    <mergeCell ref="AB35:AC35"/>
    <mergeCell ref="H35:I35"/>
    <mergeCell ref="J35:K35"/>
    <mergeCell ref="L35:M35"/>
    <mergeCell ref="N35:O35"/>
    <mergeCell ref="R35:S35"/>
    <mergeCell ref="T35:U35"/>
    <mergeCell ref="AB34:AC34"/>
    <mergeCell ref="V35:W35"/>
    <mergeCell ref="X35:Y35"/>
    <mergeCell ref="Z35:AA35"/>
    <mergeCell ref="N36:O36"/>
    <mergeCell ref="X36:Y36"/>
    <mergeCell ref="AD37:AE37"/>
    <mergeCell ref="R37:S37"/>
    <mergeCell ref="T37:U37"/>
    <mergeCell ref="Z36:AA36"/>
    <mergeCell ref="AB36:AC36"/>
    <mergeCell ref="AD36:AE36"/>
    <mergeCell ref="Z37:AA37"/>
    <mergeCell ref="AB37:AC37"/>
    <mergeCell ref="B37:C37"/>
    <mergeCell ref="D37:E37"/>
    <mergeCell ref="F37:G37"/>
    <mergeCell ref="H37:I37"/>
    <mergeCell ref="J37:K37"/>
    <mergeCell ref="L37:M37"/>
    <mergeCell ref="B36:C36"/>
    <mergeCell ref="D36:E36"/>
    <mergeCell ref="F36:G36"/>
    <mergeCell ref="H36:I36"/>
    <mergeCell ref="J36:K36"/>
    <mergeCell ref="L36:M36"/>
    <mergeCell ref="H14:K14"/>
    <mergeCell ref="L14:W14"/>
    <mergeCell ref="X14:AE14"/>
    <mergeCell ref="I18:K18"/>
    <mergeCell ref="M18:O18"/>
    <mergeCell ref="Q18:S18"/>
    <mergeCell ref="P17:S17"/>
    <mergeCell ref="T17:W17"/>
    <mergeCell ref="L15:O15"/>
    <mergeCell ref="P15:S15"/>
    <mergeCell ref="T15:W15"/>
    <mergeCell ref="H17:K17"/>
    <mergeCell ref="L17:O17"/>
    <mergeCell ref="AB15:AE15"/>
    <mergeCell ref="I16:K16"/>
    <mergeCell ref="A51:AE51"/>
    <mergeCell ref="A52:AE52"/>
    <mergeCell ref="X39:Y39"/>
    <mergeCell ref="AD40:AE40"/>
    <mergeCell ref="V37:W37"/>
    <mergeCell ref="X37:Y37"/>
    <mergeCell ref="W50:AB50"/>
    <mergeCell ref="W45:AB45"/>
    <mergeCell ref="AD38:AE38"/>
    <mergeCell ref="AD39:AE39"/>
    <mergeCell ref="W46:AB46"/>
    <mergeCell ref="W47:AB47"/>
    <mergeCell ref="V40:W40"/>
    <mergeCell ref="X40:Y40"/>
    <mergeCell ref="Z40:AA40"/>
    <mergeCell ref="AB40:AC40"/>
    <mergeCell ref="AB39:AC39"/>
    <mergeCell ref="Z39:AA39"/>
    <mergeCell ref="AB38:AC38"/>
    <mergeCell ref="Z38:AA38"/>
    <mergeCell ref="N37:O37"/>
    <mergeCell ref="X38:Y38"/>
    <mergeCell ref="V38:W38"/>
    <mergeCell ref="T38:U38"/>
    <mergeCell ref="Q4:W4"/>
    <mergeCell ref="Y4:AE4"/>
    <mergeCell ref="AC18:AE18"/>
    <mergeCell ref="T39:U39"/>
    <mergeCell ref="V39:W39"/>
    <mergeCell ref="U18:W18"/>
    <mergeCell ref="Y18:AA18"/>
    <mergeCell ref="AD34:AE34"/>
    <mergeCell ref="AC16:AE16"/>
    <mergeCell ref="X15:AA15"/>
    <mergeCell ref="Y16:AA16"/>
    <mergeCell ref="R36:S36"/>
    <mergeCell ref="T36:U36"/>
    <mergeCell ref="V36:W36"/>
    <mergeCell ref="AB19:AE19"/>
    <mergeCell ref="AI49:AN49"/>
    <mergeCell ref="AS49:AX49"/>
    <mergeCell ref="BC49:BH49"/>
    <mergeCell ref="C48:H48"/>
    <mergeCell ref="M48:R48"/>
    <mergeCell ref="W48:AB48"/>
    <mergeCell ref="C49:H49"/>
    <mergeCell ref="M49:R49"/>
    <mergeCell ref="W49:AB49"/>
  </mergeCells>
  <phoneticPr fontId="1"/>
  <conditionalFormatting sqref="A29:D29">
    <cfRule type="containsBlanks" dxfId="29" priority="9">
      <formula>LEN(TRIM(A29))=0</formula>
    </cfRule>
  </conditionalFormatting>
  <conditionalFormatting sqref="F40:G40">
    <cfRule type="containsBlanks" dxfId="28" priority="11">
      <formula>LEN(TRIM(F40))=0</formula>
    </cfRule>
  </conditionalFormatting>
  <conditionalFormatting sqref="H17:AE17">
    <cfRule type="containsBlanks" dxfId="27" priority="1">
      <formula>LEN(TRIM(H17))=0</formula>
    </cfRule>
  </conditionalFormatting>
  <conditionalFormatting sqref="L14:AE14">
    <cfRule type="containsErrors" dxfId="26" priority="2">
      <formula>ISERROR(L14)</formula>
    </cfRule>
  </conditionalFormatting>
  <conditionalFormatting sqref="Q29:T29">
    <cfRule type="containsBlanks" dxfId="25" priority="8">
      <formula>LEN(TRIM(Q29))=0</formula>
    </cfRule>
  </conditionalFormatting>
  <conditionalFormatting sqref="V40:W40">
    <cfRule type="containsBlanks" dxfId="24" priority="10">
      <formula>LEN(TRIM(V40))=0</formula>
    </cfRule>
  </conditionalFormatting>
  <conditionalFormatting sqref="AG29:AJ29">
    <cfRule type="containsBlanks" dxfId="23" priority="5">
      <formula>LEN(TRIM(AG29))=0</formula>
    </cfRule>
  </conditionalFormatting>
  <conditionalFormatting sqref="AL40:AM40">
    <cfRule type="containsBlanks" dxfId="22" priority="7">
      <formula>LEN(TRIM(AL40))=0</formula>
    </cfRule>
  </conditionalFormatting>
  <conditionalFormatting sqref="AW29:AZ29">
    <cfRule type="containsBlanks" dxfId="21" priority="4">
      <formula>LEN(TRIM(AW29))=0</formula>
    </cfRule>
  </conditionalFormatting>
  <conditionalFormatting sqref="BB40:BC40">
    <cfRule type="containsBlanks" dxfId="20" priority="6">
      <formula>LEN(TRIM(BB40))=0</formula>
    </cfRule>
  </conditionalFormatting>
  <dataValidations count="10">
    <dataValidation type="list" allowBlank="1" showInputMessage="1" showErrorMessage="1" sqref="AE65235:AF65235" xr:uid="{199598CE-A310-4205-8A05-29EC29FC4067}">
      <formula1>"有,無"</formula1>
    </dataValidation>
    <dataValidation type="list" allowBlank="1" showInputMessage="1" showErrorMessage="1" sqref="A29:D29 Q29:T29 AG29:AJ29 AW29:AZ29" xr:uid="{66EDFAED-54E0-406F-A404-5ED8A7E3A2F5}">
      <formula1>$A$56:$A$58</formula1>
    </dataValidation>
    <dataValidation type="list" allowBlank="1" showInputMessage="1" showErrorMessage="1" sqref="B45:B50 V45:V50 L45:L50 AR45:AR50 AH45:AH50 BB45:BB50" xr:uid="{56EC7D8E-9ED9-47BB-A8C4-2788EA289C94}">
      <formula1>$A$63</formula1>
    </dataValidation>
    <dataValidation type="list" allowBlank="1" showInputMessage="1" showErrorMessage="1" sqref="F40:G40 V40:W40 M6 AL40:AM40 BB40:BC40 AS6" xr:uid="{C018C973-4451-4C85-8B86-B9E0662128B9}">
      <formula1>$A$60:$A$61</formula1>
    </dataValidation>
    <dataValidation type="list" allowBlank="1" showInputMessage="1" showErrorMessage="1" sqref="H19:K19 T19:W19 AN19:AQ19 AZ19:BC19" xr:uid="{37D09FB7-A242-450A-979C-DF9CF34FB2E5}">
      <formula1>$J$56:$J$67</formula1>
    </dataValidation>
    <dataValidation type="list" allowBlank="1" showInputMessage="1" showErrorMessage="1" sqref="P19:S19 AB19:AE19 AV19:AY19 BH19:BK19" xr:uid="{6FB02591-F066-4B7D-809E-9B3757C289B9}">
      <formula1>$J$56:$J$69</formula1>
    </dataValidation>
    <dataValidation type="list" allowBlank="1" showInputMessage="1" showErrorMessage="1" sqref="H17:AE17 AN17:BK17" xr:uid="{300C2E2C-2C48-4D73-BB80-21CF0F1FFD9A}">
      <formula1>"（定食）,（幼児団体食）"</formula1>
    </dataValidation>
    <dataValidation type="list" allowBlank="1" showInputMessage="1" showErrorMessage="1" sqref="AR19:AU19 BD19:BG19" xr:uid="{763D446F-A227-4073-8C3F-F98E969615D6}">
      <formula1>$D$56:$D$59</formula1>
    </dataValidation>
    <dataValidation type="list" allowBlank="1" showInputMessage="1" showErrorMessage="1" sqref="X19:AA19 L19:O19" xr:uid="{7956A3A8-E72A-4D4F-9F85-213CB9D225C0}">
      <formula1>"(ホットサンド)"</formula1>
    </dataValidation>
    <dataValidation type="list" allowBlank="1" showInputMessage="1" showErrorMessage="1" sqref="H15:K15" xr:uid="{E457A9B4-06FF-4756-B87C-C712748D71BD}">
      <formula1>"夕食,昼食"</formula1>
    </dataValidation>
  </dataValidations>
  <printOptions horizontalCentered="1" verticalCentered="1"/>
  <pageMargins left="0.19685039370078741" right="0.19685039370078741" top="0.51181102362204722" bottom="0.19685039370078741" header="0.27559055118110237" footer="0"/>
  <pageSetup paperSize="9" orientation="portrait" r:id="rId1"/>
  <headerFooter>
    <oddHeader>&amp;L&amp;"BIZ UD明朝 Medium,標準"令和8年度版&amp;R&amp;"BIZ UD明朝 Medium,標準"宮城県蔵王自然の家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422" r:id="rId4" name="Check Box 62">
              <controlPr defaultSize="0" autoFill="0" autoLine="0" autoPict="0">
                <anchor moveWithCells="1">
                  <from>
                    <xdr:col>39</xdr:col>
                    <xdr:colOff>0</xdr:colOff>
                    <xdr:row>19</xdr:row>
                    <xdr:rowOff>0</xdr:rowOff>
                  </from>
                  <to>
                    <xdr:col>40</xdr:col>
                    <xdr:colOff>9525</xdr:colOff>
                    <xdr:row>19</xdr:row>
                    <xdr:rowOff>171450</xdr:rowOff>
                  </to>
                </anchor>
              </controlPr>
            </control>
          </mc:Choice>
        </mc:AlternateContent>
        <mc:AlternateContent xmlns:mc="http://schemas.openxmlformats.org/markup-compatibility/2006">
          <mc:Choice Requires="x14">
            <control shapeId="15423" r:id="rId5" name="Check Box 63">
              <controlPr defaultSize="0" autoFill="0" autoLine="0" autoPict="0">
                <anchor moveWithCells="1">
                  <from>
                    <xdr:col>1</xdr:col>
                    <xdr:colOff>28575</xdr:colOff>
                    <xdr:row>8</xdr:row>
                    <xdr:rowOff>9525</xdr:rowOff>
                  </from>
                  <to>
                    <xdr:col>2</xdr:col>
                    <xdr:colOff>28575</xdr:colOff>
                    <xdr:row>11</xdr:row>
                    <xdr:rowOff>38100</xdr:rowOff>
                  </to>
                </anchor>
              </controlPr>
            </control>
          </mc:Choice>
        </mc:AlternateContent>
        <mc:AlternateContent xmlns:mc="http://schemas.openxmlformats.org/markup-compatibility/2006">
          <mc:Choice Requires="x14">
            <control shapeId="15424" r:id="rId6" name="Check Box 64">
              <controlPr defaultSize="0" autoFill="0" autoLine="0" autoPict="0">
                <anchor moveWithCells="1">
                  <from>
                    <xdr:col>1</xdr:col>
                    <xdr:colOff>28575</xdr:colOff>
                    <xdr:row>6</xdr:row>
                    <xdr:rowOff>9525</xdr:rowOff>
                  </from>
                  <to>
                    <xdr:col>2</xdr:col>
                    <xdr:colOff>28575</xdr:colOff>
                    <xdr:row>9</xdr:row>
                    <xdr:rowOff>9525</xdr:rowOff>
                  </to>
                </anchor>
              </controlPr>
            </control>
          </mc:Choice>
        </mc:AlternateContent>
        <mc:AlternateContent xmlns:mc="http://schemas.openxmlformats.org/markup-compatibility/2006">
          <mc:Choice Requires="x14">
            <control shapeId="15425" r:id="rId7" name="Check Box 65">
              <controlPr defaultSize="0" autoFill="0" autoLine="0" autoPict="0">
                <anchor moveWithCells="1">
                  <from>
                    <xdr:col>11</xdr:col>
                    <xdr:colOff>38100</xdr:colOff>
                    <xdr:row>10</xdr:row>
                    <xdr:rowOff>0</xdr:rowOff>
                  </from>
                  <to>
                    <xdr:col>12</xdr:col>
                    <xdr:colOff>38100</xdr:colOff>
                    <xdr:row>12</xdr:row>
                    <xdr:rowOff>47625</xdr:rowOff>
                  </to>
                </anchor>
              </controlPr>
            </control>
          </mc:Choice>
        </mc:AlternateContent>
        <mc:AlternateContent xmlns:mc="http://schemas.openxmlformats.org/markup-compatibility/2006">
          <mc:Choice Requires="x14">
            <control shapeId="15428" r:id="rId8" name="Check Box 68">
              <controlPr defaultSize="0" autoFill="0" autoLine="0" autoPict="0">
                <anchor moveWithCells="1">
                  <from>
                    <xdr:col>27</xdr:col>
                    <xdr:colOff>28575</xdr:colOff>
                    <xdr:row>16</xdr:row>
                    <xdr:rowOff>238125</xdr:rowOff>
                  </from>
                  <to>
                    <xdr:col>28</xdr:col>
                    <xdr:colOff>28575</xdr:colOff>
                    <xdr:row>18</xdr:row>
                    <xdr:rowOff>28575</xdr:rowOff>
                  </to>
                </anchor>
              </controlPr>
            </control>
          </mc:Choice>
        </mc:AlternateContent>
        <mc:AlternateContent xmlns:mc="http://schemas.openxmlformats.org/markup-compatibility/2006">
          <mc:Choice Requires="x14">
            <control shapeId="15431" r:id="rId9" name="Check Box 71">
              <controlPr defaultSize="0" autoFill="0" autoLine="0" autoPict="0">
                <anchor moveWithCells="1">
                  <from>
                    <xdr:col>27</xdr:col>
                    <xdr:colOff>28575</xdr:colOff>
                    <xdr:row>14</xdr:row>
                    <xdr:rowOff>228600</xdr:rowOff>
                  </from>
                  <to>
                    <xdr:col>28</xdr:col>
                    <xdr:colOff>28575</xdr:colOff>
                    <xdr:row>16</xdr:row>
                    <xdr:rowOff>19050</xdr:rowOff>
                  </to>
                </anchor>
              </controlPr>
            </control>
          </mc:Choice>
        </mc:AlternateContent>
        <mc:AlternateContent xmlns:mc="http://schemas.openxmlformats.org/markup-compatibility/2006">
          <mc:Choice Requires="x14">
            <control shapeId="15436" r:id="rId10" name="Check Box 76">
              <controlPr defaultSize="0" autoFill="0" autoLine="0" autoPict="0">
                <anchor moveWithCells="1">
                  <from>
                    <xdr:col>15</xdr:col>
                    <xdr:colOff>28575</xdr:colOff>
                    <xdr:row>14</xdr:row>
                    <xdr:rowOff>228600</xdr:rowOff>
                  </from>
                  <to>
                    <xdr:col>16</xdr:col>
                    <xdr:colOff>28575</xdr:colOff>
                    <xdr:row>16</xdr:row>
                    <xdr:rowOff>19050</xdr:rowOff>
                  </to>
                </anchor>
              </controlPr>
            </control>
          </mc:Choice>
        </mc:AlternateContent>
        <mc:AlternateContent xmlns:mc="http://schemas.openxmlformats.org/markup-compatibility/2006">
          <mc:Choice Requires="x14">
            <control shapeId="15433" r:id="rId11" name="Check Box 73">
              <controlPr defaultSize="0" autoFill="0" autoLine="0" autoPict="0">
                <anchor moveWithCells="1">
                  <from>
                    <xdr:col>15</xdr:col>
                    <xdr:colOff>28575</xdr:colOff>
                    <xdr:row>16</xdr:row>
                    <xdr:rowOff>238125</xdr:rowOff>
                  </from>
                  <to>
                    <xdr:col>16</xdr:col>
                    <xdr:colOff>28575</xdr:colOff>
                    <xdr:row>18</xdr:row>
                    <xdr:rowOff>28575</xdr:rowOff>
                  </to>
                </anchor>
              </controlPr>
            </control>
          </mc:Choice>
        </mc:AlternateContent>
        <mc:AlternateContent xmlns:mc="http://schemas.openxmlformats.org/markup-compatibility/2006">
          <mc:Choice Requires="x14">
            <control shapeId="15437" r:id="rId12" name="Check Box 77">
              <controlPr defaultSize="0" autoFill="0" autoLine="0" autoPict="0">
                <anchor moveWithCells="1">
                  <from>
                    <xdr:col>19</xdr:col>
                    <xdr:colOff>19050</xdr:colOff>
                    <xdr:row>14</xdr:row>
                    <xdr:rowOff>219075</xdr:rowOff>
                  </from>
                  <to>
                    <xdr:col>20</xdr:col>
                    <xdr:colOff>19050</xdr:colOff>
                    <xdr:row>16</xdr:row>
                    <xdr:rowOff>9525</xdr:rowOff>
                  </to>
                </anchor>
              </controlPr>
            </control>
          </mc:Choice>
        </mc:AlternateContent>
        <mc:AlternateContent xmlns:mc="http://schemas.openxmlformats.org/markup-compatibility/2006">
          <mc:Choice Requires="x14">
            <control shapeId="15438" r:id="rId13" name="Check Box 78">
              <controlPr defaultSize="0" autoFill="0" autoLine="0" autoPict="0">
                <anchor moveWithCells="1">
                  <from>
                    <xdr:col>19</xdr:col>
                    <xdr:colOff>19050</xdr:colOff>
                    <xdr:row>16</xdr:row>
                    <xdr:rowOff>238125</xdr:rowOff>
                  </from>
                  <to>
                    <xdr:col>20</xdr:col>
                    <xdr:colOff>19050</xdr:colOff>
                    <xdr:row>18</xdr:row>
                    <xdr:rowOff>28575</xdr:rowOff>
                  </to>
                </anchor>
              </controlPr>
            </control>
          </mc:Choice>
        </mc:AlternateContent>
        <mc:AlternateContent xmlns:mc="http://schemas.openxmlformats.org/markup-compatibility/2006">
          <mc:Choice Requires="x14">
            <control shapeId="15441" r:id="rId14" name="Check Box 81">
              <controlPr defaultSize="0" autoFill="0" autoLine="0" autoPict="0">
                <anchor moveWithCells="1">
                  <from>
                    <xdr:col>23</xdr:col>
                    <xdr:colOff>38100</xdr:colOff>
                    <xdr:row>16</xdr:row>
                    <xdr:rowOff>238125</xdr:rowOff>
                  </from>
                  <to>
                    <xdr:col>24</xdr:col>
                    <xdr:colOff>38100</xdr:colOff>
                    <xdr:row>18</xdr:row>
                    <xdr:rowOff>28575</xdr:rowOff>
                  </to>
                </anchor>
              </controlPr>
            </control>
          </mc:Choice>
        </mc:AlternateContent>
        <mc:AlternateContent xmlns:mc="http://schemas.openxmlformats.org/markup-compatibility/2006">
          <mc:Choice Requires="x14">
            <control shapeId="15440" r:id="rId15" name="Check Box 80">
              <controlPr defaultSize="0" autoFill="0" autoLine="0" autoPict="0">
                <anchor moveWithCells="1">
                  <from>
                    <xdr:col>23</xdr:col>
                    <xdr:colOff>38100</xdr:colOff>
                    <xdr:row>14</xdr:row>
                    <xdr:rowOff>228600</xdr:rowOff>
                  </from>
                  <to>
                    <xdr:col>24</xdr:col>
                    <xdr:colOff>38100</xdr:colOff>
                    <xdr:row>16</xdr:row>
                    <xdr:rowOff>19050</xdr:rowOff>
                  </to>
                </anchor>
              </controlPr>
            </control>
          </mc:Choice>
        </mc:AlternateContent>
        <mc:AlternateContent xmlns:mc="http://schemas.openxmlformats.org/markup-compatibility/2006">
          <mc:Choice Requires="x14">
            <control shapeId="15443" r:id="rId16" name="Check Box 83">
              <controlPr defaultSize="0" autoFill="0" autoLine="0" autoPict="0">
                <anchor moveWithCells="1">
                  <from>
                    <xdr:col>11</xdr:col>
                    <xdr:colOff>28575</xdr:colOff>
                    <xdr:row>14</xdr:row>
                    <xdr:rowOff>228600</xdr:rowOff>
                  </from>
                  <to>
                    <xdr:col>12</xdr:col>
                    <xdr:colOff>28575</xdr:colOff>
                    <xdr:row>16</xdr:row>
                    <xdr:rowOff>19050</xdr:rowOff>
                  </to>
                </anchor>
              </controlPr>
            </control>
          </mc:Choice>
        </mc:AlternateContent>
        <mc:AlternateContent xmlns:mc="http://schemas.openxmlformats.org/markup-compatibility/2006">
          <mc:Choice Requires="x14">
            <control shapeId="15444" r:id="rId17" name="Check Box 84">
              <controlPr defaultSize="0" autoFill="0" autoLine="0" autoPict="0">
                <anchor moveWithCells="1">
                  <from>
                    <xdr:col>11</xdr:col>
                    <xdr:colOff>28575</xdr:colOff>
                    <xdr:row>16</xdr:row>
                    <xdr:rowOff>238125</xdr:rowOff>
                  </from>
                  <to>
                    <xdr:col>12</xdr:col>
                    <xdr:colOff>28575</xdr:colOff>
                    <xdr:row>18</xdr:row>
                    <xdr:rowOff>28575</xdr:rowOff>
                  </to>
                </anchor>
              </controlPr>
            </control>
          </mc:Choice>
        </mc:AlternateContent>
        <mc:AlternateContent xmlns:mc="http://schemas.openxmlformats.org/markup-compatibility/2006">
          <mc:Choice Requires="x14">
            <control shapeId="15445" r:id="rId18" name="Check Box 85">
              <controlPr defaultSize="0" autoFill="0" autoLine="0" autoPict="0">
                <anchor moveWithCells="1">
                  <from>
                    <xdr:col>7</xdr:col>
                    <xdr:colOff>38100</xdr:colOff>
                    <xdr:row>14</xdr:row>
                    <xdr:rowOff>228600</xdr:rowOff>
                  </from>
                  <to>
                    <xdr:col>8</xdr:col>
                    <xdr:colOff>38100</xdr:colOff>
                    <xdr:row>16</xdr:row>
                    <xdr:rowOff>19050</xdr:rowOff>
                  </to>
                </anchor>
              </controlPr>
            </control>
          </mc:Choice>
        </mc:AlternateContent>
        <mc:AlternateContent xmlns:mc="http://schemas.openxmlformats.org/markup-compatibility/2006">
          <mc:Choice Requires="x14">
            <control shapeId="15446" r:id="rId19" name="Check Box 86">
              <controlPr defaultSize="0" autoFill="0" autoLine="0" autoPict="0">
                <anchor moveWithCells="1">
                  <from>
                    <xdr:col>7</xdr:col>
                    <xdr:colOff>38100</xdr:colOff>
                    <xdr:row>16</xdr:row>
                    <xdr:rowOff>238125</xdr:rowOff>
                  </from>
                  <to>
                    <xdr:col>8</xdr:col>
                    <xdr:colOff>38100</xdr:colOff>
                    <xdr:row>18</xdr:row>
                    <xdr:rowOff>28575</xdr:rowOff>
                  </to>
                </anchor>
              </controlPr>
            </control>
          </mc:Choice>
        </mc:AlternateContent>
        <mc:AlternateContent xmlns:mc="http://schemas.openxmlformats.org/markup-compatibility/2006">
          <mc:Choice Requires="x14">
            <control shapeId="16135" r:id="rId20" name="Check Box 775">
              <controlPr defaultSize="0" autoFill="0" autoLine="0" autoPict="0">
                <anchor moveWithCells="1">
                  <from>
                    <xdr:col>39</xdr:col>
                    <xdr:colOff>38100</xdr:colOff>
                    <xdr:row>14</xdr:row>
                    <xdr:rowOff>228600</xdr:rowOff>
                  </from>
                  <to>
                    <xdr:col>40</xdr:col>
                    <xdr:colOff>38100</xdr:colOff>
                    <xdr:row>16</xdr:row>
                    <xdr:rowOff>19050</xdr:rowOff>
                  </to>
                </anchor>
              </controlPr>
            </control>
          </mc:Choice>
        </mc:AlternateContent>
        <mc:AlternateContent xmlns:mc="http://schemas.openxmlformats.org/markup-compatibility/2006">
          <mc:Choice Requires="x14">
            <control shapeId="16136" r:id="rId21" name="Check Box 776">
              <controlPr defaultSize="0" autoFill="0" autoLine="0" autoPict="0">
                <anchor moveWithCells="1">
                  <from>
                    <xdr:col>39</xdr:col>
                    <xdr:colOff>38100</xdr:colOff>
                    <xdr:row>16</xdr:row>
                    <xdr:rowOff>238125</xdr:rowOff>
                  </from>
                  <to>
                    <xdr:col>40</xdr:col>
                    <xdr:colOff>38100</xdr:colOff>
                    <xdr:row>18</xdr:row>
                    <xdr:rowOff>28575</xdr:rowOff>
                  </to>
                </anchor>
              </controlPr>
            </control>
          </mc:Choice>
        </mc:AlternateContent>
        <mc:AlternateContent xmlns:mc="http://schemas.openxmlformats.org/markup-compatibility/2006">
          <mc:Choice Requires="x14">
            <control shapeId="16134" r:id="rId22" name="Check Box 774">
              <controlPr defaultSize="0" autoFill="0" autoLine="0" autoPict="0">
                <anchor moveWithCells="1">
                  <from>
                    <xdr:col>43</xdr:col>
                    <xdr:colOff>28575</xdr:colOff>
                    <xdr:row>16</xdr:row>
                    <xdr:rowOff>238125</xdr:rowOff>
                  </from>
                  <to>
                    <xdr:col>44</xdr:col>
                    <xdr:colOff>28575</xdr:colOff>
                    <xdr:row>18</xdr:row>
                    <xdr:rowOff>28575</xdr:rowOff>
                  </to>
                </anchor>
              </controlPr>
            </control>
          </mc:Choice>
        </mc:AlternateContent>
        <mc:AlternateContent xmlns:mc="http://schemas.openxmlformats.org/markup-compatibility/2006">
          <mc:Choice Requires="x14">
            <control shapeId="16133" r:id="rId23" name="Check Box 773">
              <controlPr defaultSize="0" autoFill="0" autoLine="0" autoPict="0">
                <anchor moveWithCells="1">
                  <from>
                    <xdr:col>43</xdr:col>
                    <xdr:colOff>28575</xdr:colOff>
                    <xdr:row>14</xdr:row>
                    <xdr:rowOff>228600</xdr:rowOff>
                  </from>
                  <to>
                    <xdr:col>44</xdr:col>
                    <xdr:colOff>28575</xdr:colOff>
                    <xdr:row>16</xdr:row>
                    <xdr:rowOff>19050</xdr:rowOff>
                  </to>
                </anchor>
              </controlPr>
            </control>
          </mc:Choice>
        </mc:AlternateContent>
        <mc:AlternateContent xmlns:mc="http://schemas.openxmlformats.org/markup-compatibility/2006">
          <mc:Choice Requires="x14">
            <control shapeId="16127" r:id="rId24" name="Check Box 767">
              <controlPr defaultSize="0" autoFill="0" autoLine="0" autoPict="0">
                <anchor moveWithCells="1">
                  <from>
                    <xdr:col>47</xdr:col>
                    <xdr:colOff>28575</xdr:colOff>
                    <xdr:row>14</xdr:row>
                    <xdr:rowOff>228600</xdr:rowOff>
                  </from>
                  <to>
                    <xdr:col>48</xdr:col>
                    <xdr:colOff>28575</xdr:colOff>
                    <xdr:row>16</xdr:row>
                    <xdr:rowOff>19050</xdr:rowOff>
                  </to>
                </anchor>
              </controlPr>
            </control>
          </mc:Choice>
        </mc:AlternateContent>
        <mc:AlternateContent xmlns:mc="http://schemas.openxmlformats.org/markup-compatibility/2006">
          <mc:Choice Requires="x14">
            <control shapeId="16128" r:id="rId25" name="Check Box 768">
              <controlPr defaultSize="0" autoFill="0" autoLine="0" autoPict="0">
                <anchor moveWithCells="1">
                  <from>
                    <xdr:col>47</xdr:col>
                    <xdr:colOff>28575</xdr:colOff>
                    <xdr:row>16</xdr:row>
                    <xdr:rowOff>238125</xdr:rowOff>
                  </from>
                  <to>
                    <xdr:col>48</xdr:col>
                    <xdr:colOff>28575</xdr:colOff>
                    <xdr:row>18</xdr:row>
                    <xdr:rowOff>28575</xdr:rowOff>
                  </to>
                </anchor>
              </controlPr>
            </control>
          </mc:Choice>
        </mc:AlternateContent>
        <mc:AlternateContent xmlns:mc="http://schemas.openxmlformats.org/markup-compatibility/2006">
          <mc:Choice Requires="x14">
            <control shapeId="16129" r:id="rId26" name="Check Box 769">
              <controlPr defaultSize="0" autoFill="0" autoLine="0" autoPict="0">
                <anchor moveWithCells="1">
                  <from>
                    <xdr:col>51</xdr:col>
                    <xdr:colOff>19050</xdr:colOff>
                    <xdr:row>14</xdr:row>
                    <xdr:rowOff>219075</xdr:rowOff>
                  </from>
                  <to>
                    <xdr:col>52</xdr:col>
                    <xdr:colOff>19050</xdr:colOff>
                    <xdr:row>16</xdr:row>
                    <xdr:rowOff>9525</xdr:rowOff>
                  </to>
                </anchor>
              </controlPr>
            </control>
          </mc:Choice>
        </mc:AlternateContent>
        <mc:AlternateContent xmlns:mc="http://schemas.openxmlformats.org/markup-compatibility/2006">
          <mc:Choice Requires="x14">
            <control shapeId="16130" r:id="rId27" name="Check Box 770">
              <controlPr defaultSize="0" autoFill="0" autoLine="0" autoPict="0">
                <anchor moveWithCells="1">
                  <from>
                    <xdr:col>51</xdr:col>
                    <xdr:colOff>19050</xdr:colOff>
                    <xdr:row>16</xdr:row>
                    <xdr:rowOff>238125</xdr:rowOff>
                  </from>
                  <to>
                    <xdr:col>52</xdr:col>
                    <xdr:colOff>19050</xdr:colOff>
                    <xdr:row>18</xdr:row>
                    <xdr:rowOff>28575</xdr:rowOff>
                  </to>
                </anchor>
              </controlPr>
            </control>
          </mc:Choice>
        </mc:AlternateContent>
        <mc:AlternateContent xmlns:mc="http://schemas.openxmlformats.org/markup-compatibility/2006">
          <mc:Choice Requires="x14">
            <control shapeId="16132" r:id="rId28" name="Check Box 772">
              <controlPr defaultSize="0" autoFill="0" autoLine="0" autoPict="0">
                <anchor moveWithCells="1">
                  <from>
                    <xdr:col>55</xdr:col>
                    <xdr:colOff>38100</xdr:colOff>
                    <xdr:row>14</xdr:row>
                    <xdr:rowOff>228600</xdr:rowOff>
                  </from>
                  <to>
                    <xdr:col>56</xdr:col>
                    <xdr:colOff>38100</xdr:colOff>
                    <xdr:row>16</xdr:row>
                    <xdr:rowOff>19050</xdr:rowOff>
                  </to>
                </anchor>
              </controlPr>
            </control>
          </mc:Choice>
        </mc:AlternateContent>
        <mc:AlternateContent xmlns:mc="http://schemas.openxmlformats.org/markup-compatibility/2006">
          <mc:Choice Requires="x14">
            <control shapeId="16131" r:id="rId29" name="Check Box 771">
              <controlPr defaultSize="0" autoFill="0" autoLine="0" autoPict="0">
                <anchor moveWithCells="1">
                  <from>
                    <xdr:col>55</xdr:col>
                    <xdr:colOff>38100</xdr:colOff>
                    <xdr:row>16</xdr:row>
                    <xdr:rowOff>238125</xdr:rowOff>
                  </from>
                  <to>
                    <xdr:col>56</xdr:col>
                    <xdr:colOff>38100</xdr:colOff>
                    <xdr:row>18</xdr:row>
                    <xdr:rowOff>28575</xdr:rowOff>
                  </to>
                </anchor>
              </controlPr>
            </control>
          </mc:Choice>
        </mc:AlternateContent>
        <mc:AlternateContent xmlns:mc="http://schemas.openxmlformats.org/markup-compatibility/2006">
          <mc:Choice Requires="x14">
            <control shapeId="16126" r:id="rId30" name="Check Box 766">
              <controlPr defaultSize="0" autoFill="0" autoLine="0" autoPict="0">
                <anchor moveWithCells="1">
                  <from>
                    <xdr:col>59</xdr:col>
                    <xdr:colOff>28575</xdr:colOff>
                    <xdr:row>14</xdr:row>
                    <xdr:rowOff>228600</xdr:rowOff>
                  </from>
                  <to>
                    <xdr:col>60</xdr:col>
                    <xdr:colOff>28575</xdr:colOff>
                    <xdr:row>16</xdr:row>
                    <xdr:rowOff>19050</xdr:rowOff>
                  </to>
                </anchor>
              </controlPr>
            </control>
          </mc:Choice>
        </mc:AlternateContent>
        <mc:AlternateContent xmlns:mc="http://schemas.openxmlformats.org/markup-compatibility/2006">
          <mc:Choice Requires="x14">
            <control shapeId="16125" r:id="rId31" name="Check Box 765">
              <controlPr defaultSize="0" autoFill="0" autoLine="0" autoPict="0">
                <anchor moveWithCells="1">
                  <from>
                    <xdr:col>59</xdr:col>
                    <xdr:colOff>28575</xdr:colOff>
                    <xdr:row>16</xdr:row>
                    <xdr:rowOff>238125</xdr:rowOff>
                  </from>
                  <to>
                    <xdr:col>60</xdr:col>
                    <xdr:colOff>28575</xdr:colOff>
                    <xdr:row>18</xdr:row>
                    <xdr:rowOff>28575</xdr:rowOff>
                  </to>
                </anchor>
              </controlPr>
            </control>
          </mc:Choice>
        </mc:AlternateContent>
        <mc:AlternateContent xmlns:mc="http://schemas.openxmlformats.org/markup-compatibility/2006">
          <mc:Choice Requires="x14">
            <control shapeId="39266" r:id="rId32" name="Check Box 1378">
              <controlPr defaultSize="0" autoFill="0" autoLine="0" autoPict="0">
                <anchor moveWithCells="1">
                  <from>
                    <xdr:col>33</xdr:col>
                    <xdr:colOff>47625</xdr:colOff>
                    <xdr:row>6</xdr:row>
                    <xdr:rowOff>0</xdr:rowOff>
                  </from>
                  <to>
                    <xdr:col>34</xdr:col>
                    <xdr:colOff>47625</xdr:colOff>
                    <xdr:row>9</xdr:row>
                    <xdr:rowOff>0</xdr:rowOff>
                  </to>
                </anchor>
              </controlPr>
            </control>
          </mc:Choice>
        </mc:AlternateContent>
        <mc:AlternateContent xmlns:mc="http://schemas.openxmlformats.org/markup-compatibility/2006">
          <mc:Choice Requires="x14">
            <control shapeId="39265" r:id="rId33" name="Check Box 1377">
              <controlPr defaultSize="0" autoFill="0" autoLine="0" autoPict="0">
                <anchor moveWithCells="1">
                  <from>
                    <xdr:col>33</xdr:col>
                    <xdr:colOff>47625</xdr:colOff>
                    <xdr:row>8</xdr:row>
                    <xdr:rowOff>0</xdr:rowOff>
                  </from>
                  <to>
                    <xdr:col>34</xdr:col>
                    <xdr:colOff>47625</xdr:colOff>
                    <xdr:row>11</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D5215-A696-4752-B936-79E388CCFA53}">
  <sheetPr codeName="Sheet8">
    <tabColor rgb="FFFFA7A7"/>
  </sheetPr>
  <dimension ref="A1:BC42"/>
  <sheetViews>
    <sheetView view="pageBreakPreview" topLeftCell="H1" zoomScaleNormal="100" zoomScaleSheetLayoutView="100" workbookViewId="0">
      <selection activeCell="A9" sqref="A9:BB36"/>
    </sheetView>
  </sheetViews>
  <sheetFormatPr defaultColWidth="8.75" defaultRowHeight="13.5"/>
  <cols>
    <col min="1" max="27" width="3.5" style="38" customWidth="1"/>
    <col min="28" max="28" width="2.875" style="4" customWidth="1"/>
    <col min="29" max="55" width="3.5" style="38" customWidth="1"/>
    <col min="56" max="244" width="8.75" style="4"/>
    <col min="245" max="253" width="7.125" style="4" customWidth="1"/>
    <col min="254" max="16384" width="8.75" style="4"/>
  </cols>
  <sheetData>
    <row r="1" spans="1:55" ht="26.25" customHeight="1">
      <c r="A1" s="38" t="s">
        <v>733</v>
      </c>
      <c r="AC1" s="38" t="s">
        <v>733</v>
      </c>
      <c r="AN1" s="95" t="s">
        <v>293</v>
      </c>
      <c r="AO1" s="95"/>
      <c r="AP1" s="95"/>
      <c r="AQ1" s="95"/>
      <c r="AR1" s="95"/>
    </row>
    <row r="2" spans="1:55" s="1" customFormat="1">
      <c r="A2" s="25"/>
      <c r="B2" s="25"/>
      <c r="C2" s="25"/>
      <c r="D2" s="25"/>
      <c r="E2" s="25"/>
      <c r="F2" s="25"/>
      <c r="G2" s="25"/>
      <c r="H2" s="25"/>
      <c r="I2" s="25"/>
      <c r="J2" s="25"/>
      <c r="K2" s="25"/>
      <c r="L2" s="25"/>
      <c r="M2" s="25"/>
      <c r="N2" s="25"/>
      <c r="O2" s="25"/>
      <c r="P2" s="25"/>
      <c r="Q2" s="25"/>
      <c r="R2" s="25"/>
      <c r="S2" s="25"/>
      <c r="T2" s="25"/>
      <c r="U2" s="25"/>
      <c r="V2" s="25"/>
      <c r="W2" s="25"/>
      <c r="X2" s="25"/>
      <c r="Y2" s="25"/>
      <c r="Z2" s="25"/>
      <c r="AA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row>
    <row r="3" spans="1:55" s="1" customFormat="1" ht="29.25" customHeight="1">
      <c r="A3" s="89" t="s">
        <v>258</v>
      </c>
      <c r="B3" s="23"/>
      <c r="C3" s="23"/>
      <c r="D3" s="23"/>
      <c r="E3" s="23"/>
      <c r="F3" s="23"/>
      <c r="G3" s="23"/>
      <c r="H3" s="23"/>
      <c r="I3" s="23"/>
      <c r="J3" s="22"/>
      <c r="K3" s="23"/>
      <c r="L3" s="23"/>
      <c r="M3" s="23"/>
      <c r="N3" s="23"/>
      <c r="O3" s="23"/>
      <c r="P3" s="23"/>
      <c r="Q3" s="23"/>
      <c r="R3" s="23"/>
      <c r="S3" s="23"/>
      <c r="T3" s="23"/>
      <c r="U3" s="23"/>
      <c r="V3" s="23"/>
      <c r="W3" s="23"/>
      <c r="X3" s="23"/>
      <c r="Y3" s="23"/>
      <c r="Z3" s="23"/>
      <c r="AA3" s="23"/>
      <c r="AC3" s="89" t="s">
        <v>258</v>
      </c>
      <c r="AD3" s="23"/>
      <c r="AE3" s="23"/>
      <c r="AF3" s="23"/>
      <c r="AG3" s="23"/>
      <c r="AH3" s="23"/>
      <c r="AI3" s="23"/>
      <c r="AJ3" s="23"/>
      <c r="AK3" s="23"/>
      <c r="AL3" s="22"/>
      <c r="AM3" s="23"/>
      <c r="AN3" s="23"/>
      <c r="AO3" s="23"/>
      <c r="AP3" s="23"/>
      <c r="AQ3" s="23"/>
      <c r="AR3" s="23"/>
      <c r="AS3" s="23"/>
      <c r="AT3" s="23"/>
      <c r="AU3" s="23"/>
      <c r="AV3" s="23"/>
      <c r="AW3" s="23"/>
      <c r="AX3" s="23"/>
      <c r="AY3" s="23"/>
      <c r="AZ3" s="23"/>
      <c r="BA3" s="23"/>
      <c r="BB3" s="23"/>
      <c r="BC3" s="23"/>
    </row>
    <row r="4" spans="1:55" s="1" customFormat="1" ht="16.5">
      <c r="A4" s="23"/>
      <c r="B4" s="23"/>
      <c r="C4" s="23"/>
      <c r="D4" s="23"/>
      <c r="E4" s="23"/>
      <c r="F4" s="23"/>
      <c r="G4" s="23"/>
      <c r="H4" s="23"/>
      <c r="I4" s="23"/>
      <c r="J4" s="23"/>
      <c r="K4" s="23"/>
      <c r="L4" s="23"/>
      <c r="M4" s="23"/>
      <c r="N4" s="23"/>
      <c r="O4" s="23"/>
      <c r="P4" s="23"/>
      <c r="Q4" s="23"/>
      <c r="R4" s="23"/>
      <c r="S4" s="23"/>
      <c r="T4" s="23"/>
      <c r="U4" s="27"/>
      <c r="V4" s="27"/>
      <c r="W4" s="27"/>
      <c r="X4" s="27"/>
      <c r="Y4" s="27"/>
      <c r="Z4" s="27"/>
      <c r="AA4" s="91" t="s">
        <v>259</v>
      </c>
      <c r="AC4" s="23"/>
      <c r="AD4" s="23"/>
      <c r="AE4" s="23"/>
      <c r="AF4" s="23"/>
      <c r="AG4" s="23"/>
      <c r="AH4" s="23"/>
      <c r="AI4" s="23"/>
      <c r="AJ4" s="23"/>
      <c r="AK4" s="23"/>
      <c r="AL4" s="23"/>
      <c r="AM4" s="23"/>
      <c r="AN4" s="23"/>
      <c r="AO4" s="23"/>
      <c r="AP4" s="23"/>
      <c r="AQ4" s="23"/>
      <c r="AR4" s="23"/>
      <c r="AS4" s="23"/>
      <c r="AT4" s="23"/>
      <c r="AU4" s="23"/>
      <c r="AV4" s="23"/>
      <c r="AW4" s="27"/>
      <c r="AX4" s="27"/>
      <c r="AY4" s="27"/>
      <c r="AZ4" s="27"/>
      <c r="BA4" s="27"/>
      <c r="BB4" s="27"/>
      <c r="BC4" s="90" t="s">
        <v>259</v>
      </c>
    </row>
    <row r="5" spans="1:55" s="1" customFormat="1" ht="10.5" customHeight="1">
      <c r="A5" s="25"/>
      <c r="B5" s="25"/>
      <c r="C5" s="25"/>
      <c r="D5" s="25"/>
      <c r="E5" s="25"/>
      <c r="F5" s="25"/>
      <c r="G5" s="25"/>
      <c r="H5" s="25"/>
      <c r="I5" s="25"/>
      <c r="J5" s="25"/>
      <c r="K5" s="25"/>
      <c r="L5" s="25"/>
      <c r="M5" s="25"/>
      <c r="N5" s="25"/>
      <c r="O5" s="25"/>
      <c r="P5" s="25"/>
      <c r="Q5" s="25"/>
      <c r="R5" s="25"/>
      <c r="S5" s="25"/>
      <c r="T5" s="25"/>
      <c r="U5" s="25"/>
      <c r="V5" s="25"/>
      <c r="W5" s="25"/>
      <c r="X5" s="25"/>
      <c r="Y5" s="25"/>
      <c r="Z5" s="25"/>
      <c r="AA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row>
    <row r="6" spans="1:55" s="1" customFormat="1" ht="104.25" customHeight="1">
      <c r="A6" s="40" t="s">
        <v>273</v>
      </c>
      <c r="B6" s="902" t="s">
        <v>274</v>
      </c>
      <c r="C6" s="902"/>
      <c r="D6" s="902"/>
      <c r="E6" s="902"/>
      <c r="F6" s="902"/>
      <c r="G6" s="902"/>
      <c r="H6" s="902"/>
      <c r="I6" s="902"/>
      <c r="J6" s="902"/>
      <c r="K6" s="902"/>
      <c r="L6" s="902"/>
      <c r="M6" s="902"/>
      <c r="N6" s="902"/>
      <c r="O6" s="902"/>
      <c r="P6" s="902"/>
      <c r="Q6" s="902"/>
      <c r="R6" s="902"/>
      <c r="S6" s="902"/>
      <c r="T6" s="902"/>
      <c r="U6" s="902"/>
      <c r="V6" s="902"/>
      <c r="W6" s="902"/>
      <c r="X6" s="902"/>
      <c r="Y6" s="902"/>
      <c r="Z6" s="902"/>
      <c r="AA6" s="40"/>
      <c r="AC6" s="40" t="s">
        <v>273</v>
      </c>
      <c r="AD6" s="902" t="s">
        <v>274</v>
      </c>
      <c r="AE6" s="902"/>
      <c r="AF6" s="902"/>
      <c r="AG6" s="902"/>
      <c r="AH6" s="902"/>
      <c r="AI6" s="902"/>
      <c r="AJ6" s="902"/>
      <c r="AK6" s="902"/>
      <c r="AL6" s="902"/>
      <c r="AM6" s="902"/>
      <c r="AN6" s="902"/>
      <c r="AO6" s="902"/>
      <c r="AP6" s="902"/>
      <c r="AQ6" s="902"/>
      <c r="AR6" s="902"/>
      <c r="AS6" s="902"/>
      <c r="AT6" s="902"/>
      <c r="AU6" s="902"/>
      <c r="AV6" s="902"/>
      <c r="AW6" s="902"/>
      <c r="AX6" s="902"/>
      <c r="AY6" s="902"/>
      <c r="AZ6" s="902"/>
      <c r="BA6" s="902"/>
      <c r="BB6" s="902"/>
      <c r="BC6" s="40"/>
    </row>
    <row r="7" spans="1:55" s="1" customFormat="1" ht="15"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row>
    <row r="8" spans="1:55" s="2" customFormat="1" ht="22.5" customHeight="1">
      <c r="A8" s="27"/>
      <c r="B8" s="213" t="s">
        <v>264</v>
      </c>
      <c r="C8" s="213"/>
      <c r="D8" s="213"/>
      <c r="E8" s="213"/>
      <c r="F8" s="213"/>
      <c r="G8" s="27" t="s">
        <v>263</v>
      </c>
      <c r="H8" s="903" t="str">
        <f>IF(【様式1】申請書!AA24=0," ",【様式1】申請書!AA24)</f>
        <v xml:space="preserve"> </v>
      </c>
      <c r="I8" s="903"/>
      <c r="J8" s="903"/>
      <c r="K8" s="903"/>
      <c r="L8" s="903"/>
      <c r="M8" s="903"/>
      <c r="N8" s="903"/>
      <c r="O8" s="903"/>
      <c r="P8" s="29" t="s">
        <v>265</v>
      </c>
      <c r="Q8" s="29"/>
      <c r="R8" s="903" t="str">
        <f>IF(【様式1】申請書!AA25=0," ",【様式1】申請書!AA25)</f>
        <v xml:space="preserve"> </v>
      </c>
      <c r="S8" s="903"/>
      <c r="T8" s="903"/>
      <c r="U8" s="903"/>
      <c r="V8" s="903"/>
      <c r="W8" s="903"/>
      <c r="X8" s="903"/>
      <c r="Y8" s="903"/>
      <c r="Z8" s="30"/>
      <c r="AA8" s="27"/>
      <c r="AC8" s="27"/>
      <c r="AD8" s="27" t="s">
        <v>262</v>
      </c>
      <c r="AE8" s="27"/>
      <c r="AF8" s="27"/>
      <c r="AG8" s="27"/>
      <c r="AH8" s="27"/>
      <c r="AI8" s="27"/>
      <c r="AJ8" s="903">
        <v>46303</v>
      </c>
      <c r="AK8" s="903"/>
      <c r="AL8" s="903"/>
      <c r="AM8" s="903"/>
      <c r="AN8" s="903"/>
      <c r="AO8" s="903"/>
      <c r="AP8" s="903"/>
      <c r="AQ8" s="903"/>
      <c r="AR8" s="29" t="s">
        <v>265</v>
      </c>
      <c r="AS8" s="29"/>
      <c r="AT8" s="903">
        <v>46305</v>
      </c>
      <c r="AU8" s="903"/>
      <c r="AV8" s="903"/>
      <c r="AW8" s="903"/>
      <c r="AX8" s="903"/>
      <c r="AY8" s="903"/>
      <c r="AZ8" s="903"/>
      <c r="BA8" s="903"/>
      <c r="BB8" s="30"/>
      <c r="BC8" s="27"/>
    </row>
    <row r="9" spans="1:55" s="1" customFormat="1" ht="1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row>
    <row r="10" spans="1:55" s="2" customFormat="1" ht="22.5" customHeight="1">
      <c r="A10" s="27"/>
      <c r="B10" s="213" t="s">
        <v>260</v>
      </c>
      <c r="C10" s="212"/>
      <c r="D10" s="212"/>
      <c r="E10" s="212"/>
      <c r="F10" s="212"/>
      <c r="G10" s="27" t="s">
        <v>263</v>
      </c>
      <c r="H10" s="904" t="str">
        <f>IF(【様式1】申請書!AD13=0," ",【様式1】申請書!AD13)</f>
        <v xml:space="preserve"> </v>
      </c>
      <c r="I10" s="904"/>
      <c r="J10" s="904"/>
      <c r="K10" s="904"/>
      <c r="L10" s="904"/>
      <c r="M10" s="904"/>
      <c r="N10" s="904"/>
      <c r="O10" s="904"/>
      <c r="P10" s="904"/>
      <c r="Q10" s="904"/>
      <c r="R10" s="904"/>
      <c r="S10" s="904"/>
      <c r="T10" s="904"/>
      <c r="U10" s="904"/>
      <c r="V10" s="904"/>
      <c r="W10" s="904"/>
      <c r="X10" s="904"/>
      <c r="Y10" s="904"/>
      <c r="Z10" s="904"/>
      <c r="AA10" s="27"/>
      <c r="AC10" s="27"/>
      <c r="AD10" s="27" t="s">
        <v>291</v>
      </c>
      <c r="AE10" s="27"/>
      <c r="AF10" s="27"/>
      <c r="AG10" s="27"/>
      <c r="AH10" s="27"/>
      <c r="AI10" s="27"/>
      <c r="AJ10" s="904" t="s">
        <v>180</v>
      </c>
      <c r="AK10" s="904"/>
      <c r="AL10" s="904"/>
      <c r="AM10" s="904"/>
      <c r="AN10" s="904"/>
      <c r="AO10" s="904"/>
      <c r="AP10" s="904"/>
      <c r="AQ10" s="30"/>
      <c r="AR10" s="30"/>
      <c r="AS10" s="30"/>
      <c r="AT10" s="30"/>
      <c r="AU10" s="30"/>
      <c r="AV10" s="30"/>
      <c r="AW10" s="30"/>
      <c r="AX10" s="30"/>
      <c r="AY10" s="30"/>
      <c r="AZ10" s="30"/>
      <c r="BA10" s="30"/>
      <c r="BB10" s="30"/>
      <c r="BC10" s="27"/>
    </row>
    <row r="11" spans="1:55" s="1" customFormat="1" ht="15" customHeight="1">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row>
    <row r="12" spans="1:55" s="2" customFormat="1" ht="22.5" customHeight="1">
      <c r="A12" s="27"/>
      <c r="B12" s="213" t="s">
        <v>261</v>
      </c>
      <c r="C12" s="213"/>
      <c r="D12" s="213"/>
      <c r="E12" s="213"/>
      <c r="F12" s="213"/>
      <c r="G12" s="27" t="s">
        <v>263</v>
      </c>
      <c r="H12" s="906"/>
      <c r="I12" s="906"/>
      <c r="J12" s="906"/>
      <c r="K12" s="906"/>
      <c r="L12" s="906"/>
      <c r="M12" s="906"/>
      <c r="N12" s="906"/>
      <c r="O12" s="906"/>
      <c r="P12" s="906"/>
      <c r="Q12" s="906"/>
      <c r="R12" s="906"/>
      <c r="S12" s="906"/>
      <c r="T12" s="906"/>
      <c r="U12" s="30"/>
      <c r="V12" s="33" t="s">
        <v>266</v>
      </c>
      <c r="W12" s="30"/>
      <c r="X12" s="30"/>
      <c r="Y12" s="30"/>
      <c r="Z12" s="30"/>
      <c r="AA12" s="27"/>
      <c r="AC12" s="27"/>
      <c r="AD12" s="27" t="s">
        <v>292</v>
      </c>
      <c r="AE12" s="27"/>
      <c r="AF12" s="27"/>
      <c r="AG12" s="27"/>
      <c r="AH12" s="27"/>
      <c r="AI12" s="27"/>
      <c r="AJ12" s="32" t="s">
        <v>42</v>
      </c>
      <c r="AK12" s="30"/>
      <c r="AL12" s="30"/>
      <c r="AM12" s="30"/>
      <c r="AN12" s="30"/>
      <c r="AO12" s="30"/>
      <c r="AP12" s="30"/>
      <c r="AQ12" s="30"/>
      <c r="AR12" s="30"/>
      <c r="AS12" s="30"/>
      <c r="AT12" s="30"/>
      <c r="AU12" s="30"/>
      <c r="AV12" s="30"/>
      <c r="AW12" s="33" t="s">
        <v>266</v>
      </c>
      <c r="AX12" s="33"/>
      <c r="AY12" s="30"/>
      <c r="AZ12" s="30"/>
      <c r="BA12" s="30"/>
      <c r="BB12" s="30"/>
      <c r="BC12" s="27"/>
    </row>
    <row r="13" spans="1:55" s="3" customFormat="1" ht="14.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row>
    <row r="14" spans="1:55" s="1" customFormat="1" ht="14.25" customHeigh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row>
    <row r="15" spans="1:55" s="2" customFormat="1" ht="22.5" customHeight="1">
      <c r="A15" s="27"/>
      <c r="B15" s="27" t="s">
        <v>294</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C15" s="27"/>
      <c r="AD15" s="27" t="s">
        <v>294</v>
      </c>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row>
    <row r="16" spans="1:55" s="1" customFormat="1" ht="4.5"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row>
    <row r="17" spans="1:55" s="2" customFormat="1" ht="22.5" customHeight="1">
      <c r="A17" s="27"/>
      <c r="B17" s="92" t="s">
        <v>275</v>
      </c>
      <c r="C17" s="93"/>
      <c r="D17" s="93"/>
      <c r="E17" s="93"/>
      <c r="F17" s="93"/>
      <c r="G17" s="93"/>
      <c r="H17" s="93"/>
      <c r="I17" s="93"/>
      <c r="J17" s="93"/>
      <c r="K17" s="93"/>
      <c r="L17" s="93"/>
      <c r="M17" s="93"/>
      <c r="N17" s="93"/>
      <c r="O17" s="93"/>
      <c r="P17" s="93"/>
      <c r="Q17" s="93"/>
      <c r="R17" s="93"/>
      <c r="S17" s="93"/>
      <c r="T17" s="93"/>
      <c r="U17" s="93"/>
      <c r="V17" s="93"/>
      <c r="W17" s="93"/>
      <c r="X17" s="93"/>
      <c r="Y17" s="93"/>
      <c r="Z17" s="93"/>
      <c r="AA17" s="94"/>
      <c r="AC17" s="27"/>
      <c r="AD17" s="92" t="s">
        <v>275</v>
      </c>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4"/>
    </row>
    <row r="18" spans="1:55" s="1" customFormat="1" ht="10.5" customHeight="1">
      <c r="A18" s="25"/>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6"/>
      <c r="AC18" s="25"/>
      <c r="AD18" s="24"/>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6"/>
    </row>
    <row r="19" spans="1:55" s="2" customFormat="1" ht="22.5" customHeight="1">
      <c r="A19" s="27"/>
      <c r="B19" s="28"/>
      <c r="C19" s="27"/>
      <c r="D19" s="27"/>
      <c r="E19" s="210"/>
      <c r="F19" s="27" t="s">
        <v>267</v>
      </c>
      <c r="G19" s="27"/>
      <c r="H19" s="27"/>
      <c r="I19" s="27"/>
      <c r="J19" s="27"/>
      <c r="K19" s="27"/>
      <c r="L19" s="27"/>
      <c r="M19" s="27"/>
      <c r="N19" s="27"/>
      <c r="O19" s="27"/>
      <c r="P19" s="27"/>
      <c r="Q19" s="27"/>
      <c r="R19" s="210"/>
      <c r="S19" s="27" t="s">
        <v>268</v>
      </c>
      <c r="T19" s="27"/>
      <c r="U19" s="27"/>
      <c r="V19" s="27"/>
      <c r="W19" s="27"/>
      <c r="X19" s="27"/>
      <c r="Y19" s="27"/>
      <c r="Z19" s="27"/>
      <c r="AA19" s="31"/>
      <c r="AC19" s="27"/>
      <c r="AD19" s="28"/>
      <c r="AE19" s="27"/>
      <c r="AF19" s="27"/>
      <c r="AG19" s="157"/>
      <c r="AH19" s="27" t="s">
        <v>267</v>
      </c>
      <c r="AI19" s="27"/>
      <c r="AJ19" s="27"/>
      <c r="AK19" s="27"/>
      <c r="AL19" s="27"/>
      <c r="AM19" s="27"/>
      <c r="AN19" s="27"/>
      <c r="AO19" s="27"/>
      <c r="AP19" s="27"/>
      <c r="AQ19" s="27"/>
      <c r="AR19" s="27"/>
      <c r="AS19" s="34"/>
      <c r="AT19" s="157"/>
      <c r="AU19" s="27" t="s">
        <v>268</v>
      </c>
      <c r="AV19" s="27"/>
      <c r="AW19" s="27"/>
      <c r="AX19" s="27"/>
      <c r="AY19" s="27"/>
      <c r="AZ19" s="27"/>
      <c r="BA19" s="27"/>
      <c r="BB19" s="27"/>
      <c r="BC19" s="31"/>
    </row>
    <row r="20" spans="1:55" s="2" customFormat="1" ht="22.5" customHeight="1">
      <c r="A20" s="27"/>
      <c r="B20" s="28"/>
      <c r="C20" s="27"/>
      <c r="D20" s="27"/>
      <c r="E20" s="27" t="s">
        <v>269</v>
      </c>
      <c r="F20" s="27"/>
      <c r="G20" s="27"/>
      <c r="H20" s="27"/>
      <c r="I20" s="27"/>
      <c r="J20" s="27"/>
      <c r="K20" s="27"/>
      <c r="L20" s="27"/>
      <c r="M20" s="27"/>
      <c r="N20" s="27"/>
      <c r="O20" s="27"/>
      <c r="P20" s="27"/>
      <c r="Q20" s="27"/>
      <c r="R20" s="27" t="s">
        <v>270</v>
      </c>
      <c r="S20" s="27"/>
      <c r="T20" s="27"/>
      <c r="U20" s="27"/>
      <c r="V20" s="27"/>
      <c r="W20" s="27"/>
      <c r="X20" s="27"/>
      <c r="Y20" s="27"/>
      <c r="Z20" s="27"/>
      <c r="AA20" s="31"/>
      <c r="AC20" s="27"/>
      <c r="AD20" s="28"/>
      <c r="AE20" s="27"/>
      <c r="AF20" s="27"/>
      <c r="AG20" s="27" t="s">
        <v>269</v>
      </c>
      <c r="AH20" s="27"/>
      <c r="AI20" s="27"/>
      <c r="AJ20" s="27"/>
      <c r="AK20" s="27"/>
      <c r="AL20" s="27"/>
      <c r="AM20" s="27"/>
      <c r="AN20" s="27"/>
      <c r="AO20" s="27"/>
      <c r="AP20" s="27"/>
      <c r="AQ20" s="27"/>
      <c r="AR20" s="27"/>
      <c r="AS20" s="27"/>
      <c r="AT20" s="27" t="s">
        <v>270</v>
      </c>
      <c r="AU20" s="27"/>
      <c r="AV20" s="27"/>
      <c r="AW20" s="27"/>
      <c r="AX20" s="27"/>
      <c r="AY20" s="27"/>
      <c r="AZ20" s="27"/>
      <c r="BA20" s="27"/>
      <c r="BB20" s="27"/>
      <c r="BC20" s="31"/>
    </row>
    <row r="21" spans="1:55" s="2" customFormat="1" ht="22.5" customHeight="1">
      <c r="A21" s="27"/>
      <c r="B21" s="28"/>
      <c r="C21" s="27"/>
      <c r="D21" s="27"/>
      <c r="E21" s="34" t="s">
        <v>271</v>
      </c>
      <c r="F21" s="27"/>
      <c r="G21" s="27"/>
      <c r="H21" s="27"/>
      <c r="I21" s="27"/>
      <c r="J21" s="27"/>
      <c r="K21" s="27"/>
      <c r="L21" s="27"/>
      <c r="M21" s="27"/>
      <c r="N21" s="27"/>
      <c r="O21" s="27"/>
      <c r="P21" s="27"/>
      <c r="Q21" s="27"/>
      <c r="R21" s="27"/>
      <c r="S21" s="27"/>
      <c r="T21" s="27"/>
      <c r="U21" s="27"/>
      <c r="V21" s="27"/>
      <c r="W21" s="27"/>
      <c r="X21" s="27"/>
      <c r="Y21" s="27"/>
      <c r="Z21" s="27"/>
      <c r="AA21" s="31"/>
      <c r="AC21" s="27"/>
      <c r="AD21" s="28"/>
      <c r="AE21" s="27"/>
      <c r="AF21" s="27"/>
      <c r="AG21" s="34" t="s">
        <v>271</v>
      </c>
      <c r="AH21" s="27"/>
      <c r="AI21" s="27"/>
      <c r="AJ21" s="27"/>
      <c r="AK21" s="27"/>
      <c r="AL21" s="27"/>
      <c r="AM21" s="27"/>
      <c r="AN21" s="27"/>
      <c r="AO21" s="27"/>
      <c r="AP21" s="27"/>
      <c r="AQ21" s="27"/>
      <c r="AR21" s="27"/>
      <c r="AS21" s="27"/>
      <c r="AT21" s="27"/>
      <c r="AU21" s="27"/>
      <c r="AV21" s="27"/>
      <c r="AW21" s="27"/>
      <c r="AX21" s="27"/>
      <c r="AY21" s="27"/>
      <c r="AZ21" s="27"/>
      <c r="BA21" s="27"/>
      <c r="BB21" s="27"/>
      <c r="BC21" s="31"/>
    </row>
    <row r="22" spans="1:55" s="1" customFormat="1" ht="10.5" customHeight="1">
      <c r="A22" s="25"/>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6"/>
      <c r="AC22" s="25"/>
      <c r="AD22" s="24"/>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6"/>
    </row>
    <row r="23" spans="1:55" s="2" customFormat="1" ht="22.5" customHeight="1">
      <c r="A23" s="27"/>
      <c r="B23" s="28" t="s">
        <v>276</v>
      </c>
      <c r="C23" s="27"/>
      <c r="D23" s="27"/>
      <c r="E23" s="27"/>
      <c r="F23" s="27"/>
      <c r="G23" s="27"/>
      <c r="H23" s="27"/>
      <c r="I23" s="27"/>
      <c r="J23" s="27"/>
      <c r="K23" s="27"/>
      <c r="L23" s="27"/>
      <c r="M23" s="27"/>
      <c r="N23" s="27"/>
      <c r="O23" s="27"/>
      <c r="P23" s="27"/>
      <c r="Q23" s="27"/>
      <c r="R23" s="27"/>
      <c r="S23" s="27"/>
      <c r="T23" s="27"/>
      <c r="U23" s="27"/>
      <c r="V23" s="27"/>
      <c r="W23" s="27"/>
      <c r="X23" s="27"/>
      <c r="Y23" s="27"/>
      <c r="Z23" s="27"/>
      <c r="AA23" s="31"/>
      <c r="AC23" s="27"/>
      <c r="AD23" s="28" t="s">
        <v>276</v>
      </c>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31"/>
    </row>
    <row r="24" spans="1:55" s="1" customFormat="1" ht="10.5" customHeight="1">
      <c r="A24" s="25"/>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6"/>
      <c r="AC24" s="25"/>
      <c r="AD24" s="24"/>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6"/>
    </row>
    <row r="25" spans="1:55" s="2" customFormat="1" ht="22.5" customHeight="1">
      <c r="A25" s="27"/>
      <c r="B25" s="28"/>
      <c r="C25" s="27"/>
      <c r="D25" s="27"/>
      <c r="E25" s="27" t="s">
        <v>285</v>
      </c>
      <c r="F25" s="27"/>
      <c r="G25" s="27"/>
      <c r="H25" s="907"/>
      <c r="I25" s="907"/>
      <c r="J25" s="907"/>
      <c r="K25" s="907"/>
      <c r="L25" s="907"/>
      <c r="M25" s="907"/>
      <c r="N25" s="907"/>
      <c r="O25" s="907"/>
      <c r="P25" s="907"/>
      <c r="Q25" s="907"/>
      <c r="R25" s="907"/>
      <c r="S25" s="907"/>
      <c r="T25" s="907"/>
      <c r="U25" s="907"/>
      <c r="V25" s="907"/>
      <c r="W25" s="907"/>
      <c r="X25" s="907"/>
      <c r="Y25" s="907"/>
      <c r="Z25" s="907"/>
      <c r="AA25" s="31"/>
      <c r="AC25" s="27"/>
      <c r="AD25" s="28"/>
      <c r="AE25" s="27"/>
      <c r="AF25" s="27"/>
      <c r="AG25" s="27" t="s">
        <v>285</v>
      </c>
      <c r="AH25" s="27"/>
      <c r="AI25" s="27"/>
      <c r="AJ25" s="905" t="s">
        <v>290</v>
      </c>
      <c r="AK25" s="905"/>
      <c r="AL25" s="905"/>
      <c r="AM25" s="905"/>
      <c r="AN25" s="905"/>
      <c r="AO25" s="905"/>
      <c r="AP25" s="905"/>
      <c r="AQ25" s="905"/>
      <c r="AR25" s="905"/>
      <c r="AS25" s="905"/>
      <c r="AT25" s="905"/>
      <c r="AU25" s="905"/>
      <c r="AV25" s="905"/>
      <c r="AW25" s="905"/>
      <c r="AX25" s="905"/>
      <c r="AY25" s="905"/>
      <c r="AZ25" s="905"/>
      <c r="BA25" s="905"/>
      <c r="BB25" s="905"/>
      <c r="BC25" s="31"/>
    </row>
    <row r="26" spans="1:55" s="2" customFormat="1" ht="22.5" customHeight="1">
      <c r="A26" s="27"/>
      <c r="B26" s="28"/>
      <c r="C26" s="27"/>
      <c r="D26" s="27"/>
      <c r="E26" s="34" t="s">
        <v>272</v>
      </c>
      <c r="F26" s="27"/>
      <c r="G26" s="27"/>
      <c r="H26" s="27"/>
      <c r="I26" s="27"/>
      <c r="J26" s="27"/>
      <c r="K26" s="27"/>
      <c r="L26" s="27"/>
      <c r="M26" s="27"/>
      <c r="N26" s="27"/>
      <c r="O26" s="27"/>
      <c r="P26" s="27"/>
      <c r="Q26" s="27"/>
      <c r="R26" s="27"/>
      <c r="S26" s="27"/>
      <c r="T26" s="27"/>
      <c r="U26" s="27"/>
      <c r="V26" s="27"/>
      <c r="W26" s="27"/>
      <c r="X26" s="27"/>
      <c r="Y26" s="27"/>
      <c r="Z26" s="27"/>
      <c r="AA26" s="31"/>
      <c r="AC26" s="27"/>
      <c r="AD26" s="28"/>
      <c r="AE26" s="27"/>
      <c r="AF26" s="27"/>
      <c r="AG26" s="34" t="s">
        <v>272</v>
      </c>
      <c r="AH26" s="27"/>
      <c r="AI26" s="27"/>
      <c r="AJ26" s="27"/>
      <c r="AK26" s="27"/>
      <c r="AL26" s="27"/>
      <c r="AM26" s="27"/>
      <c r="AN26" s="27"/>
      <c r="AO26" s="27"/>
      <c r="AP26" s="27"/>
      <c r="AQ26" s="27"/>
      <c r="AR26" s="27"/>
      <c r="AS26" s="27"/>
      <c r="AT26" s="27"/>
      <c r="AU26" s="27"/>
      <c r="AV26" s="27"/>
      <c r="AW26" s="27"/>
      <c r="AX26" s="27"/>
      <c r="AY26" s="27"/>
      <c r="AZ26" s="27"/>
      <c r="BA26" s="27"/>
      <c r="BB26" s="27"/>
      <c r="BC26" s="31"/>
    </row>
    <row r="27" spans="1:55" s="1" customFormat="1" ht="10.5" customHeight="1">
      <c r="A27" s="25"/>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6"/>
      <c r="AC27" s="25"/>
      <c r="AD27" s="24"/>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6"/>
    </row>
    <row r="28" spans="1:55" s="1" customFormat="1" ht="10.5" customHeight="1">
      <c r="A28" s="25"/>
      <c r="B28" s="24"/>
      <c r="C28" s="25"/>
      <c r="D28" s="25"/>
      <c r="E28" s="25"/>
      <c r="F28" s="25"/>
      <c r="G28" s="25"/>
      <c r="H28" s="25"/>
      <c r="I28" s="25"/>
      <c r="J28" s="25"/>
      <c r="K28" s="25"/>
      <c r="L28" s="25"/>
      <c r="M28" s="25"/>
      <c r="N28" s="25"/>
      <c r="O28" s="25"/>
      <c r="P28" s="25"/>
      <c r="Q28" s="25"/>
      <c r="R28" s="25"/>
      <c r="S28" s="25"/>
      <c r="T28" s="25"/>
      <c r="U28" s="25"/>
      <c r="V28" s="25"/>
      <c r="W28" s="25"/>
      <c r="X28" s="25"/>
      <c r="Y28" s="25"/>
      <c r="Z28" s="25"/>
      <c r="AA28" s="26"/>
      <c r="AC28" s="25"/>
      <c r="AD28" s="24"/>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6"/>
    </row>
    <row r="29" spans="1:55" s="2" customFormat="1" ht="22.5" customHeight="1">
      <c r="A29" s="27"/>
      <c r="B29" s="28" t="s">
        <v>277</v>
      </c>
      <c r="C29" s="27"/>
      <c r="D29" s="27"/>
      <c r="E29" s="39"/>
      <c r="F29" s="39"/>
      <c r="G29" s="39"/>
      <c r="H29" s="39"/>
      <c r="I29" s="39"/>
      <c r="J29" s="39"/>
      <c r="K29" s="39"/>
      <c r="L29" s="39"/>
      <c r="M29" s="39"/>
      <c r="N29" s="39"/>
      <c r="O29" s="39"/>
      <c r="P29" s="39"/>
      <c r="Q29" s="39"/>
      <c r="R29" s="39"/>
      <c r="S29" s="39"/>
      <c r="T29" s="39"/>
      <c r="U29" s="39"/>
      <c r="V29" s="39"/>
      <c r="W29" s="39"/>
      <c r="X29" s="39"/>
      <c r="Y29" s="39"/>
      <c r="Z29" s="39"/>
      <c r="AA29" s="31"/>
      <c r="AC29" s="27"/>
      <c r="AD29" s="28" t="s">
        <v>277</v>
      </c>
      <c r="AE29" s="27"/>
      <c r="AF29" s="27"/>
      <c r="AG29" s="39"/>
      <c r="AH29" s="39"/>
      <c r="AI29" s="39"/>
      <c r="AJ29" s="39"/>
      <c r="AK29" s="39"/>
      <c r="AL29" s="39"/>
      <c r="AM29" s="39"/>
      <c r="AN29" s="39"/>
      <c r="AO29" s="39"/>
      <c r="AP29" s="39"/>
      <c r="AQ29" s="39"/>
      <c r="AR29" s="39"/>
      <c r="AS29" s="39"/>
      <c r="AT29" s="39"/>
      <c r="AU29" s="39"/>
      <c r="AV29" s="39"/>
      <c r="AW29" s="39"/>
      <c r="AX29" s="39"/>
      <c r="AY29" s="39"/>
      <c r="AZ29" s="39"/>
      <c r="BA29" s="39"/>
      <c r="BB29" s="39"/>
      <c r="BC29" s="31"/>
    </row>
    <row r="30" spans="1:55" s="2" customFormat="1" ht="22.5" customHeight="1">
      <c r="A30" s="27"/>
      <c r="B30" s="28"/>
      <c r="C30" s="27"/>
      <c r="D30" s="27" t="s">
        <v>278</v>
      </c>
      <c r="E30" s="39"/>
      <c r="F30" s="39"/>
      <c r="G30" s="39"/>
      <c r="H30" s="39"/>
      <c r="I30" s="39"/>
      <c r="J30" s="39"/>
      <c r="K30" s="39"/>
      <c r="L30" s="39"/>
      <c r="M30" s="39"/>
      <c r="N30" s="39"/>
      <c r="O30" s="39"/>
      <c r="P30" s="39"/>
      <c r="Q30" s="39"/>
      <c r="R30" s="39"/>
      <c r="S30" s="39"/>
      <c r="T30" s="39"/>
      <c r="U30" s="39"/>
      <c r="V30" s="39"/>
      <c r="W30" s="39"/>
      <c r="X30" s="39"/>
      <c r="Y30" s="39"/>
      <c r="Z30" s="39"/>
      <c r="AA30" s="31"/>
      <c r="AC30" s="27"/>
      <c r="AD30" s="28"/>
      <c r="AE30" s="27"/>
      <c r="AF30" s="27" t="s">
        <v>278</v>
      </c>
      <c r="AG30" s="39"/>
      <c r="AH30" s="39"/>
      <c r="AI30" s="39"/>
      <c r="AJ30" s="39"/>
      <c r="AK30" s="39"/>
      <c r="AL30" s="39"/>
      <c r="AM30" s="39"/>
      <c r="AN30" s="39"/>
      <c r="AO30" s="39"/>
      <c r="AP30" s="39"/>
      <c r="AQ30" s="39"/>
      <c r="AR30" s="39"/>
      <c r="AS30" s="39"/>
      <c r="AT30" s="39"/>
      <c r="AU30" s="39"/>
      <c r="AV30" s="39"/>
      <c r="AW30" s="39"/>
      <c r="AX30" s="39"/>
      <c r="AY30" s="39"/>
      <c r="AZ30" s="39"/>
      <c r="BA30" s="39"/>
      <c r="BB30" s="39"/>
      <c r="BC30" s="31"/>
    </row>
    <row r="31" spans="1:55" s="1" customFormat="1" ht="10.5" customHeight="1">
      <c r="A31" s="25"/>
      <c r="B31" s="24"/>
      <c r="C31" s="25"/>
      <c r="D31" s="25"/>
      <c r="E31" s="25"/>
      <c r="F31" s="25"/>
      <c r="G31" s="25"/>
      <c r="H31" s="25"/>
      <c r="I31" s="25"/>
      <c r="J31" s="25"/>
      <c r="K31" s="25"/>
      <c r="L31" s="25"/>
      <c r="M31" s="25"/>
      <c r="N31" s="25"/>
      <c r="O31" s="25"/>
      <c r="P31" s="25"/>
      <c r="Q31" s="25"/>
      <c r="R31" s="25"/>
      <c r="S31" s="25"/>
      <c r="T31" s="25"/>
      <c r="U31" s="25"/>
      <c r="V31" s="25"/>
      <c r="W31" s="25"/>
      <c r="X31" s="25"/>
      <c r="Y31" s="25"/>
      <c r="Z31" s="25"/>
      <c r="AA31" s="26"/>
      <c r="AC31" s="25"/>
      <c r="AD31" s="24"/>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6"/>
    </row>
    <row r="32" spans="1:55" s="2" customFormat="1" ht="22.5" customHeight="1">
      <c r="A32" s="27"/>
      <c r="B32" s="28"/>
      <c r="C32" s="27"/>
      <c r="D32" s="27"/>
      <c r="E32" s="210"/>
      <c r="F32" s="39" t="s">
        <v>279</v>
      </c>
      <c r="G32" s="27"/>
      <c r="H32" s="27"/>
      <c r="I32" s="27"/>
      <c r="J32" s="27"/>
      <c r="K32" s="900"/>
      <c r="L32" s="900"/>
      <c r="M32" s="900"/>
      <c r="N32" s="900"/>
      <c r="O32" s="900"/>
      <c r="P32" s="900"/>
      <c r="Q32" s="900"/>
      <c r="R32" s="900"/>
      <c r="S32" s="900"/>
      <c r="T32" s="27" t="s">
        <v>280</v>
      </c>
      <c r="U32" s="27"/>
      <c r="V32" s="210"/>
      <c r="W32" s="27" t="s">
        <v>268</v>
      </c>
      <c r="X32" s="27"/>
      <c r="Y32" s="27"/>
      <c r="Z32" s="27"/>
      <c r="AA32" s="31"/>
      <c r="AC32" s="27"/>
      <c r="AD32" s="28"/>
      <c r="AE32" s="27"/>
      <c r="AF32" s="27"/>
      <c r="AG32" s="157"/>
      <c r="AH32" s="27" t="s">
        <v>279</v>
      </c>
      <c r="AI32" s="27"/>
      <c r="AJ32" s="27"/>
      <c r="AK32" s="27"/>
      <c r="AL32" s="27"/>
      <c r="AM32" s="908" t="s">
        <v>288</v>
      </c>
      <c r="AN32" s="908"/>
      <c r="AO32" s="908"/>
      <c r="AP32" s="908"/>
      <c r="AQ32" s="908"/>
      <c r="AR32" s="908"/>
      <c r="AS32" s="908"/>
      <c r="AT32" s="908"/>
      <c r="AU32" s="908"/>
      <c r="AV32" s="27" t="s">
        <v>280</v>
      </c>
      <c r="AW32" s="27"/>
      <c r="AX32" s="157"/>
      <c r="AY32" s="27" t="s">
        <v>268</v>
      </c>
      <c r="AZ32" s="27"/>
      <c r="BA32" s="27"/>
      <c r="BB32" s="27"/>
      <c r="BC32" s="31"/>
    </row>
    <row r="33" spans="1:55" s="2" customFormat="1" ht="22.5" customHeight="1">
      <c r="A33" s="27"/>
      <c r="B33" s="28"/>
      <c r="C33" s="27"/>
      <c r="D33" s="27"/>
      <c r="E33" s="27"/>
      <c r="F33" s="27" t="s">
        <v>281</v>
      </c>
      <c r="G33" s="27"/>
      <c r="H33" s="27"/>
      <c r="I33" s="27"/>
      <c r="J33" s="27"/>
      <c r="K33" s="900"/>
      <c r="L33" s="900"/>
      <c r="M33" s="900"/>
      <c r="N33" s="900"/>
      <c r="O33" s="900"/>
      <c r="P33" s="900"/>
      <c r="Q33" s="900"/>
      <c r="R33" s="900"/>
      <c r="S33" s="900"/>
      <c r="T33" s="27" t="s">
        <v>280</v>
      </c>
      <c r="U33" s="27"/>
      <c r="V33" s="27"/>
      <c r="W33" s="27"/>
      <c r="X33" s="27"/>
      <c r="Y33" s="27"/>
      <c r="Z33" s="27"/>
      <c r="AA33" s="31"/>
      <c r="AC33" s="27"/>
      <c r="AD33" s="28"/>
      <c r="AE33" s="27"/>
      <c r="AF33" s="27"/>
      <c r="AG33" s="27"/>
      <c r="AH33" s="27" t="s">
        <v>281</v>
      </c>
      <c r="AI33" s="27"/>
      <c r="AJ33" s="27"/>
      <c r="AK33" s="27"/>
      <c r="AL33" s="27"/>
      <c r="AM33" s="908" t="s">
        <v>289</v>
      </c>
      <c r="AN33" s="908"/>
      <c r="AO33" s="908"/>
      <c r="AP33" s="908"/>
      <c r="AQ33" s="908"/>
      <c r="AR33" s="908"/>
      <c r="AS33" s="908"/>
      <c r="AT33" s="908"/>
      <c r="AU33" s="908"/>
      <c r="AV33" s="27" t="s">
        <v>280</v>
      </c>
      <c r="AW33" s="27"/>
      <c r="AX33" s="27"/>
      <c r="AY33" s="27"/>
      <c r="AZ33" s="27"/>
      <c r="BA33" s="27"/>
      <c r="BB33" s="27"/>
      <c r="BC33" s="31"/>
    </row>
    <row r="34" spans="1:55" s="1" customFormat="1" ht="10.5" customHeight="1">
      <c r="A34" s="25"/>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6"/>
      <c r="AC34" s="25"/>
      <c r="AD34" s="24"/>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6"/>
    </row>
    <row r="35" spans="1:55" s="2" customFormat="1" ht="22.5" customHeight="1">
      <c r="A35" s="27"/>
      <c r="B35" s="28" t="s">
        <v>282</v>
      </c>
      <c r="C35" s="27"/>
      <c r="D35" s="27"/>
      <c r="E35" s="27"/>
      <c r="F35" s="27"/>
      <c r="G35" s="27"/>
      <c r="H35" s="27"/>
      <c r="I35" s="27"/>
      <c r="J35" s="27"/>
      <c r="K35" s="27"/>
      <c r="L35" s="27"/>
      <c r="M35" s="27"/>
      <c r="N35" s="27"/>
      <c r="O35" s="27"/>
      <c r="P35" s="27"/>
      <c r="Q35" s="27"/>
      <c r="R35" s="27"/>
      <c r="S35" s="27"/>
      <c r="T35" s="27"/>
      <c r="U35" s="27"/>
      <c r="V35" s="27"/>
      <c r="W35" s="27"/>
      <c r="X35" s="27"/>
      <c r="Y35" s="27"/>
      <c r="Z35" s="27"/>
      <c r="AA35" s="31"/>
      <c r="AC35" s="27"/>
      <c r="AD35" s="28" t="s">
        <v>282</v>
      </c>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31"/>
    </row>
    <row r="36" spans="1:55" s="1" customFormat="1" ht="10.5" customHeight="1">
      <c r="A36" s="25"/>
      <c r="B36" s="24"/>
      <c r="C36" s="25"/>
      <c r="D36" s="25"/>
      <c r="E36" s="25"/>
      <c r="F36" s="25"/>
      <c r="G36" s="25"/>
      <c r="H36" s="25"/>
      <c r="I36" s="25"/>
      <c r="J36" s="25"/>
      <c r="K36" s="25"/>
      <c r="L36" s="25"/>
      <c r="M36" s="25"/>
      <c r="N36" s="25"/>
      <c r="O36" s="25"/>
      <c r="P36" s="25"/>
      <c r="Q36" s="25"/>
      <c r="R36" s="25"/>
      <c r="S36" s="25"/>
      <c r="T36" s="25"/>
      <c r="U36" s="25"/>
      <c r="V36" s="25"/>
      <c r="W36" s="25"/>
      <c r="X36" s="25"/>
      <c r="Y36" s="25"/>
      <c r="Z36" s="25"/>
      <c r="AA36" s="26"/>
      <c r="AC36" s="25"/>
      <c r="AD36" s="24"/>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6"/>
    </row>
    <row r="37" spans="1:55" s="2" customFormat="1" ht="22.5" customHeight="1">
      <c r="A37" s="27"/>
      <c r="B37" s="28"/>
      <c r="C37" s="27"/>
      <c r="D37" s="27"/>
      <c r="E37" s="210"/>
      <c r="F37" s="39" t="s">
        <v>283</v>
      </c>
      <c r="G37" s="27"/>
      <c r="H37" s="27"/>
      <c r="I37" s="27"/>
      <c r="J37" s="27"/>
      <c r="K37" s="900"/>
      <c r="L37" s="900"/>
      <c r="M37" s="900"/>
      <c r="N37" s="900"/>
      <c r="O37" s="900"/>
      <c r="P37" s="900"/>
      <c r="Q37" s="900"/>
      <c r="R37" s="900"/>
      <c r="S37" s="900"/>
      <c r="T37" s="27" t="s">
        <v>280</v>
      </c>
      <c r="U37" s="27"/>
      <c r="V37" s="210"/>
      <c r="W37" s="27" t="s">
        <v>268</v>
      </c>
      <c r="X37" s="27"/>
      <c r="Y37" s="27"/>
      <c r="Z37" s="27"/>
      <c r="AA37" s="31"/>
      <c r="AC37" s="27"/>
      <c r="AD37" s="28"/>
      <c r="AE37" s="27"/>
      <c r="AF37" s="27"/>
      <c r="AG37" s="157"/>
      <c r="AH37" s="27" t="s">
        <v>283</v>
      </c>
      <c r="AI37" s="27"/>
      <c r="AJ37" s="27"/>
      <c r="AK37" s="27"/>
      <c r="AL37" s="27"/>
      <c r="AM37" s="908" t="s">
        <v>287</v>
      </c>
      <c r="AN37" s="908"/>
      <c r="AO37" s="908"/>
      <c r="AP37" s="908"/>
      <c r="AQ37" s="908"/>
      <c r="AR37" s="908"/>
      <c r="AS37" s="908"/>
      <c r="AT37" s="908"/>
      <c r="AU37" s="908"/>
      <c r="AV37" s="27" t="s">
        <v>280</v>
      </c>
      <c r="AW37" s="27"/>
      <c r="AX37" s="157"/>
      <c r="AY37" s="27" t="s">
        <v>268</v>
      </c>
      <c r="AZ37" s="27"/>
      <c r="BA37" s="27"/>
      <c r="BB37" s="27"/>
      <c r="BC37" s="31"/>
    </row>
    <row r="38" spans="1:55" s="1" customFormat="1" ht="10.5" customHeight="1">
      <c r="A38" s="25"/>
      <c r="B38" s="24"/>
      <c r="C38" s="25"/>
      <c r="D38" s="25"/>
      <c r="E38" s="25"/>
      <c r="F38" s="25"/>
      <c r="G38" s="25"/>
      <c r="H38" s="25"/>
      <c r="I38" s="25"/>
      <c r="J38" s="25"/>
      <c r="K38" s="25"/>
      <c r="L38" s="25"/>
      <c r="M38" s="25"/>
      <c r="N38" s="25"/>
      <c r="O38" s="25"/>
      <c r="P38" s="25"/>
      <c r="Q38" s="25"/>
      <c r="R38" s="25"/>
      <c r="S38" s="25"/>
      <c r="T38" s="25"/>
      <c r="U38" s="25"/>
      <c r="V38" s="25"/>
      <c r="W38" s="25"/>
      <c r="X38" s="25"/>
      <c r="Y38" s="25"/>
      <c r="Z38" s="25"/>
      <c r="AA38" s="26"/>
      <c r="AC38" s="25"/>
      <c r="AD38" s="24"/>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6"/>
    </row>
    <row r="39" spans="1:55" s="2" customFormat="1" ht="22.5" customHeight="1">
      <c r="A39" s="27"/>
      <c r="B39" s="28" t="s">
        <v>284</v>
      </c>
      <c r="C39" s="27"/>
      <c r="D39" s="27"/>
      <c r="E39" s="27"/>
      <c r="F39" s="27"/>
      <c r="G39" s="27"/>
      <c r="H39" s="27"/>
      <c r="I39" s="27"/>
      <c r="J39" s="27"/>
      <c r="K39" s="27"/>
      <c r="L39" s="27"/>
      <c r="M39" s="27"/>
      <c r="N39" s="27"/>
      <c r="O39" s="27"/>
      <c r="P39" s="27"/>
      <c r="Q39" s="27"/>
      <c r="R39" s="27"/>
      <c r="S39" s="27"/>
      <c r="T39" s="27"/>
      <c r="U39" s="27"/>
      <c r="V39" s="27"/>
      <c r="W39" s="27"/>
      <c r="X39" s="27"/>
      <c r="Y39" s="27"/>
      <c r="Z39" s="27"/>
      <c r="AA39" s="31"/>
      <c r="AC39" s="27"/>
      <c r="AD39" s="28" t="s">
        <v>284</v>
      </c>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31"/>
    </row>
    <row r="40" spans="1:55" s="1" customFormat="1" ht="10.5" customHeight="1">
      <c r="A40" s="25"/>
      <c r="B40" s="24"/>
      <c r="C40" s="25"/>
      <c r="D40" s="25"/>
      <c r="E40" s="25"/>
      <c r="F40" s="25"/>
      <c r="G40" s="25"/>
      <c r="H40" s="25"/>
      <c r="I40" s="25"/>
      <c r="J40" s="25"/>
      <c r="K40" s="25"/>
      <c r="L40" s="25"/>
      <c r="M40" s="25"/>
      <c r="N40" s="25"/>
      <c r="O40" s="25"/>
      <c r="P40" s="25"/>
      <c r="Q40" s="25"/>
      <c r="R40" s="25"/>
      <c r="S40" s="25"/>
      <c r="T40" s="25"/>
      <c r="U40" s="25"/>
      <c r="V40" s="25"/>
      <c r="W40" s="25"/>
      <c r="X40" s="25"/>
      <c r="Y40" s="25"/>
      <c r="Z40" s="25"/>
      <c r="AA40" s="26"/>
      <c r="AC40" s="25"/>
      <c r="AD40" s="2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6"/>
    </row>
    <row r="41" spans="1:55" s="2" customFormat="1" ht="22.5" customHeight="1">
      <c r="A41" s="27"/>
      <c r="B41" s="28"/>
      <c r="C41" s="27"/>
      <c r="D41" s="27"/>
      <c r="E41" s="901"/>
      <c r="F41" s="901"/>
      <c r="G41" s="901"/>
      <c r="H41" s="901"/>
      <c r="I41" s="901"/>
      <c r="J41" s="901"/>
      <c r="K41" s="901"/>
      <c r="L41" s="901"/>
      <c r="M41" s="901"/>
      <c r="N41" s="901"/>
      <c r="O41" s="901"/>
      <c r="P41" s="901"/>
      <c r="Q41" s="901"/>
      <c r="R41" s="901"/>
      <c r="S41" s="901"/>
      <c r="T41" s="901"/>
      <c r="U41" s="901"/>
      <c r="V41" s="901"/>
      <c r="W41" s="901"/>
      <c r="X41" s="901"/>
      <c r="Y41" s="901"/>
      <c r="Z41" s="901"/>
      <c r="AA41" s="31"/>
      <c r="AC41" s="27"/>
      <c r="AD41" s="28"/>
      <c r="AE41" s="27"/>
      <c r="AF41" s="27"/>
      <c r="AG41" s="899" t="s">
        <v>286</v>
      </c>
      <c r="AH41" s="899"/>
      <c r="AI41" s="899"/>
      <c r="AJ41" s="899"/>
      <c r="AK41" s="899"/>
      <c r="AL41" s="899"/>
      <c r="AM41" s="899"/>
      <c r="AN41" s="899"/>
      <c r="AO41" s="899"/>
      <c r="AP41" s="899"/>
      <c r="AQ41" s="899"/>
      <c r="AR41" s="899"/>
      <c r="AS41" s="899"/>
      <c r="AT41" s="899"/>
      <c r="AU41" s="899"/>
      <c r="AV41" s="899"/>
      <c r="AW41" s="899"/>
      <c r="AX41" s="899"/>
      <c r="AY41" s="899"/>
      <c r="AZ41" s="899"/>
      <c r="BA41" s="899"/>
      <c r="BB41" s="899"/>
      <c r="BC41" s="31"/>
    </row>
    <row r="42" spans="1:55" s="1" customFormat="1" ht="10.5" customHeight="1">
      <c r="A42" s="25"/>
      <c r="B42" s="35"/>
      <c r="C42" s="36"/>
      <c r="D42" s="36"/>
      <c r="E42" s="36"/>
      <c r="F42" s="36"/>
      <c r="G42" s="36"/>
      <c r="H42" s="36"/>
      <c r="I42" s="36"/>
      <c r="J42" s="36"/>
      <c r="K42" s="36"/>
      <c r="L42" s="36"/>
      <c r="M42" s="36"/>
      <c r="N42" s="36"/>
      <c r="O42" s="36"/>
      <c r="P42" s="36"/>
      <c r="Q42" s="36"/>
      <c r="R42" s="36"/>
      <c r="S42" s="36"/>
      <c r="T42" s="36"/>
      <c r="U42" s="36"/>
      <c r="V42" s="36"/>
      <c r="W42" s="36"/>
      <c r="X42" s="36"/>
      <c r="Y42" s="36"/>
      <c r="Z42" s="36"/>
      <c r="AA42" s="37"/>
      <c r="AC42" s="25"/>
      <c r="AD42" s="35"/>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7"/>
    </row>
  </sheetData>
  <sheetProtection sheet="1" formatCells="0" selectLockedCells="1"/>
  <mergeCells count="19">
    <mergeCell ref="AM32:AU32"/>
    <mergeCell ref="AM33:AU33"/>
    <mergeCell ref="AM37:AU37"/>
    <mergeCell ref="AG41:BB41"/>
    <mergeCell ref="K37:S37"/>
    <mergeCell ref="E41:Z41"/>
    <mergeCell ref="K32:S32"/>
    <mergeCell ref="AD6:BB6"/>
    <mergeCell ref="AJ8:AQ8"/>
    <mergeCell ref="AT8:BA8"/>
    <mergeCell ref="AJ10:AP10"/>
    <mergeCell ref="AJ25:BB25"/>
    <mergeCell ref="H10:Z10"/>
    <mergeCell ref="H8:O8"/>
    <mergeCell ref="R8:Y8"/>
    <mergeCell ref="B6:Z6"/>
    <mergeCell ref="H12:T12"/>
    <mergeCell ref="H25:Z25"/>
    <mergeCell ref="K33:S33"/>
  </mergeCells>
  <phoneticPr fontId="1"/>
  <printOptions horizontalCentered="1" verticalCentered="1"/>
  <pageMargins left="0.39370078740157483" right="0.39370078740157483" top="0.15748031496062992" bottom="0.15748031496062992" header="0.31496062992125984" footer="0.31496062992125984"/>
  <pageSetup paperSize="9" orientation="portrait" r:id="rId1"/>
  <headerFooter>
    <oddHeader>&amp;L&amp;"ＭＳ ゴシック,標準"&amp;7　　各団体が保健(給食)関係で使用している調査表（学校生活管理指導表等の写し）で代用可能です。　※以下の条件に合わせてください。
　　・個人ごとに原因食物、処方薬（エピペン）の有無、アナフィラキシー既往の有無がわかるものでお願いします。</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4</xdr:col>
                    <xdr:colOff>28575</xdr:colOff>
                    <xdr:row>36</xdr:row>
                    <xdr:rowOff>19050</xdr:rowOff>
                  </from>
                  <to>
                    <xdr:col>5</xdr:col>
                    <xdr:colOff>0</xdr:colOff>
                    <xdr:row>37</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28575</xdr:colOff>
                    <xdr:row>31</xdr:row>
                    <xdr:rowOff>19050</xdr:rowOff>
                  </from>
                  <to>
                    <xdr:col>5</xdr:col>
                    <xdr:colOff>0</xdr:colOff>
                    <xdr:row>32</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28575</xdr:colOff>
                    <xdr:row>18</xdr:row>
                    <xdr:rowOff>19050</xdr:rowOff>
                  </from>
                  <to>
                    <xdr:col>5</xdr:col>
                    <xdr:colOff>0</xdr:colOff>
                    <xdr:row>19</xdr:row>
                    <xdr:rowOff>19050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28575</xdr:colOff>
                    <xdr:row>18</xdr:row>
                    <xdr:rowOff>19050</xdr:rowOff>
                  </from>
                  <to>
                    <xdr:col>18</xdr:col>
                    <xdr:colOff>0</xdr:colOff>
                    <xdr:row>19</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21</xdr:col>
                    <xdr:colOff>28575</xdr:colOff>
                    <xdr:row>31</xdr:row>
                    <xdr:rowOff>19050</xdr:rowOff>
                  </from>
                  <to>
                    <xdr:col>22</xdr:col>
                    <xdr:colOff>0</xdr:colOff>
                    <xdr:row>32</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21</xdr:col>
                    <xdr:colOff>28575</xdr:colOff>
                    <xdr:row>36</xdr:row>
                    <xdr:rowOff>19050</xdr:rowOff>
                  </from>
                  <to>
                    <xdr:col>22</xdr:col>
                    <xdr:colOff>0</xdr:colOff>
                    <xdr:row>37</xdr:row>
                    <xdr:rowOff>19050</xdr:rowOff>
                  </to>
                </anchor>
              </controlPr>
            </control>
          </mc:Choice>
        </mc:AlternateContent>
        <mc:AlternateContent xmlns:mc="http://schemas.openxmlformats.org/markup-compatibility/2006">
          <mc:Choice Requires="x14">
            <control shapeId="16692" r:id="rId10" name="Check Box 308">
              <controlPr defaultSize="0" autoFill="0" autoLine="0" autoPict="0">
                <anchor moveWithCells="1">
                  <from>
                    <xdr:col>32</xdr:col>
                    <xdr:colOff>66675</xdr:colOff>
                    <xdr:row>18</xdr:row>
                    <xdr:rowOff>38100</xdr:rowOff>
                  </from>
                  <to>
                    <xdr:col>33</xdr:col>
                    <xdr:colOff>38100</xdr:colOff>
                    <xdr:row>19</xdr:row>
                    <xdr:rowOff>38100</xdr:rowOff>
                  </to>
                </anchor>
              </controlPr>
            </control>
          </mc:Choice>
        </mc:AlternateContent>
        <mc:AlternateContent xmlns:mc="http://schemas.openxmlformats.org/markup-compatibility/2006">
          <mc:Choice Requires="x14">
            <control shapeId="16693" r:id="rId11" name="Check Box 309">
              <controlPr defaultSize="0" autoFill="0" autoLine="0" autoPict="0">
                <anchor moveWithCells="1">
                  <from>
                    <xdr:col>45</xdr:col>
                    <xdr:colOff>66675</xdr:colOff>
                    <xdr:row>18</xdr:row>
                    <xdr:rowOff>38100</xdr:rowOff>
                  </from>
                  <to>
                    <xdr:col>46</xdr:col>
                    <xdr:colOff>38100</xdr:colOff>
                    <xdr:row>19</xdr:row>
                    <xdr:rowOff>38100</xdr:rowOff>
                  </to>
                </anchor>
              </controlPr>
            </control>
          </mc:Choice>
        </mc:AlternateContent>
        <mc:AlternateContent xmlns:mc="http://schemas.openxmlformats.org/markup-compatibility/2006">
          <mc:Choice Requires="x14">
            <control shapeId="16691" r:id="rId12" name="Check Box 307">
              <controlPr defaultSize="0" autoFill="0" autoLine="0" autoPict="0">
                <anchor moveWithCells="1">
                  <from>
                    <xdr:col>32</xdr:col>
                    <xdr:colOff>66675</xdr:colOff>
                    <xdr:row>31</xdr:row>
                    <xdr:rowOff>38100</xdr:rowOff>
                  </from>
                  <to>
                    <xdr:col>33</xdr:col>
                    <xdr:colOff>38100</xdr:colOff>
                    <xdr:row>32</xdr:row>
                    <xdr:rowOff>38100</xdr:rowOff>
                  </to>
                </anchor>
              </controlPr>
            </control>
          </mc:Choice>
        </mc:AlternateContent>
        <mc:AlternateContent xmlns:mc="http://schemas.openxmlformats.org/markup-compatibility/2006">
          <mc:Choice Requires="x14">
            <control shapeId="16694" r:id="rId13" name="Check Box 310">
              <controlPr defaultSize="0" autoFill="0" autoLine="0" autoPict="0">
                <anchor moveWithCells="1">
                  <from>
                    <xdr:col>49</xdr:col>
                    <xdr:colOff>66675</xdr:colOff>
                    <xdr:row>31</xdr:row>
                    <xdr:rowOff>38100</xdr:rowOff>
                  </from>
                  <to>
                    <xdr:col>50</xdr:col>
                    <xdr:colOff>38100</xdr:colOff>
                    <xdr:row>32</xdr:row>
                    <xdr:rowOff>38100</xdr:rowOff>
                  </to>
                </anchor>
              </controlPr>
            </control>
          </mc:Choice>
        </mc:AlternateContent>
        <mc:AlternateContent xmlns:mc="http://schemas.openxmlformats.org/markup-compatibility/2006">
          <mc:Choice Requires="x14">
            <control shapeId="16695" r:id="rId14" name="Check Box 311">
              <controlPr defaultSize="0" autoFill="0" autoLine="0" autoPict="0">
                <anchor moveWithCells="1">
                  <from>
                    <xdr:col>49</xdr:col>
                    <xdr:colOff>66675</xdr:colOff>
                    <xdr:row>36</xdr:row>
                    <xdr:rowOff>38100</xdr:rowOff>
                  </from>
                  <to>
                    <xdr:col>50</xdr:col>
                    <xdr:colOff>38100</xdr:colOff>
                    <xdr:row>37</xdr:row>
                    <xdr:rowOff>38100</xdr:rowOff>
                  </to>
                </anchor>
              </controlPr>
            </control>
          </mc:Choice>
        </mc:AlternateContent>
        <mc:AlternateContent xmlns:mc="http://schemas.openxmlformats.org/markup-compatibility/2006">
          <mc:Choice Requires="x14">
            <control shapeId="16690" r:id="rId15" name="Check Box 306">
              <controlPr defaultSize="0" autoFill="0" autoLine="0" autoPict="0">
                <anchor moveWithCells="1">
                  <from>
                    <xdr:col>32</xdr:col>
                    <xdr:colOff>66675</xdr:colOff>
                    <xdr:row>36</xdr:row>
                    <xdr:rowOff>38100</xdr:rowOff>
                  </from>
                  <to>
                    <xdr:col>33</xdr:col>
                    <xdr:colOff>38100</xdr:colOff>
                    <xdr:row>37</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6AE7-608A-4F15-AF9D-42908E5C597E}">
  <sheetPr codeName="Sheet9">
    <tabColor theme="4" tint="0.59999389629810485"/>
    <pageSetUpPr fitToPage="1"/>
  </sheetPr>
  <dimension ref="A1:BL55"/>
  <sheetViews>
    <sheetView view="pageBreakPreview" zoomScaleNormal="100" zoomScaleSheetLayoutView="100" workbookViewId="0">
      <selection activeCell="A9" sqref="A9:BL36"/>
    </sheetView>
  </sheetViews>
  <sheetFormatPr defaultColWidth="8.75" defaultRowHeight="13.5"/>
  <cols>
    <col min="1" max="65" width="2.875" style="102" customWidth="1"/>
    <col min="66" max="16384" width="8.75" style="102"/>
  </cols>
  <sheetData>
    <row r="1" spans="1:64">
      <c r="A1" s="112" t="s">
        <v>301</v>
      </c>
      <c r="AH1" s="112" t="s">
        <v>301</v>
      </c>
      <c r="AU1" s="376" t="s">
        <v>349</v>
      </c>
      <c r="AV1" s="376"/>
      <c r="AW1" s="376"/>
      <c r="AX1" s="376"/>
      <c r="AY1" s="376"/>
    </row>
    <row r="2" spans="1:64">
      <c r="A2" s="112" t="s">
        <v>735</v>
      </c>
      <c r="AH2" s="112" t="s">
        <v>735</v>
      </c>
      <c r="AU2" s="376"/>
      <c r="AV2" s="376"/>
      <c r="AW2" s="376"/>
      <c r="AX2" s="376"/>
      <c r="AY2" s="376"/>
    </row>
    <row r="3" spans="1:64" ht="23.25">
      <c r="A3" s="957" t="s">
        <v>43</v>
      </c>
      <c r="B3" s="957"/>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H3" s="957" t="s">
        <v>43</v>
      </c>
      <c r="AI3" s="957"/>
      <c r="AJ3" s="957"/>
      <c r="AK3" s="957"/>
      <c r="AL3" s="957"/>
      <c r="AM3" s="957"/>
      <c r="AN3" s="957"/>
      <c r="AO3" s="957"/>
      <c r="AP3" s="957"/>
      <c r="AQ3" s="957"/>
      <c r="AR3" s="957"/>
      <c r="AS3" s="957"/>
      <c r="AT3" s="957"/>
      <c r="AU3" s="957"/>
      <c r="AV3" s="957"/>
      <c r="AW3" s="957"/>
      <c r="AX3" s="957"/>
      <c r="AY3" s="957"/>
      <c r="AZ3" s="957"/>
      <c r="BA3" s="957"/>
      <c r="BB3" s="957"/>
      <c r="BC3" s="957"/>
      <c r="BD3" s="957"/>
      <c r="BE3" s="957"/>
      <c r="BF3" s="957"/>
      <c r="BG3" s="957"/>
      <c r="BH3" s="957"/>
      <c r="BI3" s="957"/>
      <c r="BJ3" s="957"/>
      <c r="BK3" s="957"/>
      <c r="BL3" s="957"/>
    </row>
    <row r="4" spans="1:64" ht="21.75" customHeight="1">
      <c r="X4" s="1004"/>
      <c r="Y4" s="1004"/>
      <c r="Z4" s="1004"/>
      <c r="AA4" s="191" t="s">
        <v>427</v>
      </c>
      <c r="AB4" s="191"/>
      <c r="AC4" s="191" t="s">
        <v>435</v>
      </c>
      <c r="AD4" s="191"/>
      <c r="AE4" s="190" t="s">
        <v>429</v>
      </c>
      <c r="BE4" s="1004" t="s">
        <v>430</v>
      </c>
      <c r="BF4" s="1004"/>
      <c r="BG4" s="1004"/>
      <c r="BH4" s="191" t="s">
        <v>427</v>
      </c>
      <c r="BI4" s="191">
        <v>6</v>
      </c>
      <c r="BJ4" s="191" t="s">
        <v>435</v>
      </c>
      <c r="BK4" s="191">
        <v>22</v>
      </c>
      <c r="BL4" s="190" t="s">
        <v>429</v>
      </c>
    </row>
    <row r="5" spans="1:64" ht="20.25" customHeight="1">
      <c r="A5" s="113" t="s">
        <v>144</v>
      </c>
      <c r="B5" s="113"/>
      <c r="C5" s="113"/>
      <c r="D5" s="113"/>
      <c r="E5" s="113"/>
      <c r="F5" s="113"/>
      <c r="AH5" s="113" t="s">
        <v>144</v>
      </c>
      <c r="AI5" s="113"/>
      <c r="AJ5" s="113"/>
      <c r="AK5" s="113"/>
      <c r="AL5" s="113"/>
      <c r="AM5" s="113"/>
    </row>
    <row r="6" spans="1:64" ht="20.25" customHeight="1">
      <c r="A6" s="114" t="s">
        <v>145</v>
      </c>
      <c r="B6" s="114"/>
      <c r="C6" s="114"/>
      <c r="D6" s="114"/>
      <c r="E6" s="114"/>
      <c r="F6" s="114"/>
      <c r="AH6" s="114" t="s">
        <v>145</v>
      </c>
      <c r="AI6" s="114"/>
      <c r="AJ6" s="114"/>
      <c r="AK6" s="114"/>
      <c r="AL6" s="114"/>
      <c r="AM6" s="114"/>
    </row>
    <row r="7" spans="1:64" ht="27.75" customHeight="1">
      <c r="A7" s="975" t="s">
        <v>335</v>
      </c>
      <c r="B7" s="975"/>
      <c r="C7" s="975"/>
      <c r="D7" s="975"/>
      <c r="E7" s="975"/>
      <c r="F7" s="975"/>
      <c r="G7" s="989" t="str">
        <f>IF(【別紙2】活動詳細!I14=0," ",【別紙2】活動詳細!I14)</f>
        <v xml:space="preserve"> </v>
      </c>
      <c r="H7" s="990"/>
      <c r="I7" s="990"/>
      <c r="J7" s="990"/>
      <c r="K7" s="990"/>
      <c r="L7" s="990"/>
      <c r="M7" s="990"/>
      <c r="N7" s="990"/>
      <c r="O7" s="990"/>
      <c r="P7" s="990"/>
      <c r="Q7" s="115"/>
      <c r="R7" s="960"/>
      <c r="S7" s="960"/>
      <c r="T7" s="960"/>
      <c r="U7" s="960"/>
      <c r="V7" s="960"/>
      <c r="W7" s="1003" t="s">
        <v>336</v>
      </c>
      <c r="X7" s="1003"/>
      <c r="Y7" s="960"/>
      <c r="Z7" s="960"/>
      <c r="AA7" s="960"/>
      <c r="AB7" s="960"/>
      <c r="AC7" s="960"/>
      <c r="AD7" s="958" t="s">
        <v>337</v>
      </c>
      <c r="AE7" s="959"/>
      <c r="AH7" s="975" t="s">
        <v>335</v>
      </c>
      <c r="AI7" s="975"/>
      <c r="AJ7" s="975"/>
      <c r="AK7" s="975"/>
      <c r="AL7" s="975"/>
      <c r="AM7" s="975"/>
      <c r="AN7" s="922">
        <v>46303</v>
      </c>
      <c r="AO7" s="923"/>
      <c r="AP7" s="923"/>
      <c r="AQ7" s="923"/>
      <c r="AR7" s="923"/>
      <c r="AS7" s="923"/>
      <c r="AT7" s="923"/>
      <c r="AU7" s="923"/>
      <c r="AV7" s="923"/>
      <c r="AW7" s="923"/>
      <c r="AX7" s="128"/>
      <c r="AY7" s="1012">
        <v>0.33333333333333331</v>
      </c>
      <c r="AZ7" s="1012"/>
      <c r="BA7" s="1012"/>
      <c r="BB7" s="1012"/>
      <c r="BC7" s="1012"/>
      <c r="BD7" s="1003" t="s">
        <v>336</v>
      </c>
      <c r="BE7" s="1003"/>
      <c r="BF7" s="1012">
        <v>0.64583333333333337</v>
      </c>
      <c r="BG7" s="1012"/>
      <c r="BH7" s="1012"/>
      <c r="BI7" s="1012"/>
      <c r="BJ7" s="1012"/>
      <c r="BK7" s="958" t="s">
        <v>337</v>
      </c>
      <c r="BL7" s="959"/>
    </row>
    <row r="8" spans="1:64" ht="27.75" customHeight="1">
      <c r="A8" s="975" t="s">
        <v>44</v>
      </c>
      <c r="B8" s="975"/>
      <c r="C8" s="975"/>
      <c r="D8" s="975"/>
      <c r="E8" s="975"/>
      <c r="F8" s="975"/>
      <c r="G8" s="963" t="s">
        <v>50</v>
      </c>
      <c r="H8" s="964"/>
      <c r="I8" s="964"/>
      <c r="J8" s="964"/>
      <c r="K8" s="964"/>
      <c r="L8" s="964"/>
      <c r="M8" s="994"/>
      <c r="N8" s="994"/>
      <c r="O8" s="994"/>
      <c r="P8" s="916" t="s">
        <v>49</v>
      </c>
      <c r="Q8" s="975"/>
      <c r="R8" s="975" t="s">
        <v>51</v>
      </c>
      <c r="S8" s="975"/>
      <c r="T8" s="975"/>
      <c r="U8" s="975"/>
      <c r="V8" s="975"/>
      <c r="W8" s="975"/>
      <c r="X8" s="914"/>
      <c r="Y8" s="965"/>
      <c r="Z8" s="966"/>
      <c r="AA8" s="967"/>
      <c r="AB8" s="961" t="s">
        <v>49</v>
      </c>
      <c r="AC8" s="962"/>
      <c r="AD8" s="962"/>
      <c r="AE8" s="962"/>
      <c r="AH8" s="975" t="s">
        <v>44</v>
      </c>
      <c r="AI8" s="975"/>
      <c r="AJ8" s="975"/>
      <c r="AK8" s="975"/>
      <c r="AL8" s="975"/>
      <c r="AM8" s="975"/>
      <c r="AN8" s="963" t="s">
        <v>50</v>
      </c>
      <c r="AO8" s="964"/>
      <c r="AP8" s="964"/>
      <c r="AQ8" s="964"/>
      <c r="AR8" s="964"/>
      <c r="AS8" s="964"/>
      <c r="AT8" s="943">
        <v>4</v>
      </c>
      <c r="AU8" s="943"/>
      <c r="AV8" s="943"/>
      <c r="AW8" s="916" t="s">
        <v>49</v>
      </c>
      <c r="AX8" s="975"/>
      <c r="AY8" s="975" t="s">
        <v>51</v>
      </c>
      <c r="AZ8" s="975"/>
      <c r="BA8" s="975"/>
      <c r="BB8" s="975"/>
      <c r="BC8" s="975"/>
      <c r="BD8" s="975"/>
      <c r="BE8" s="914"/>
      <c r="BF8" s="1015">
        <v>59</v>
      </c>
      <c r="BG8" s="1016"/>
      <c r="BH8" s="1017"/>
      <c r="BI8" s="961" t="s">
        <v>49</v>
      </c>
      <c r="BJ8" s="962"/>
      <c r="BK8" s="962"/>
      <c r="BL8" s="962"/>
    </row>
    <row r="9" spans="1:64" ht="20.100000000000001" customHeight="1">
      <c r="A9" s="975" t="s">
        <v>45</v>
      </c>
      <c r="B9" s="975"/>
      <c r="C9" s="975"/>
      <c r="D9" s="975"/>
      <c r="E9" s="975"/>
      <c r="F9" s="975"/>
      <c r="G9" s="986" t="s">
        <v>309</v>
      </c>
      <c r="H9" s="987"/>
      <c r="I9" s="988"/>
      <c r="J9" s="1001"/>
      <c r="K9" s="1002"/>
      <c r="L9" s="1002"/>
      <c r="M9" s="1002"/>
      <c r="N9" s="1002"/>
      <c r="O9" s="1002"/>
      <c r="P9" s="1002"/>
      <c r="Q9" s="1002"/>
      <c r="R9" s="1002"/>
      <c r="S9" s="1002"/>
      <c r="T9" s="116" t="s">
        <v>310</v>
      </c>
      <c r="U9" s="1002"/>
      <c r="V9" s="1002"/>
      <c r="W9" s="1002"/>
      <c r="X9" s="1002"/>
      <c r="Y9" s="1002"/>
      <c r="Z9" s="1002"/>
      <c r="AA9" s="1002"/>
      <c r="AB9" s="1002"/>
      <c r="AC9" s="1002"/>
      <c r="AD9" s="1002"/>
      <c r="AE9" s="117" t="s">
        <v>311</v>
      </c>
      <c r="AH9" s="975" t="s">
        <v>45</v>
      </c>
      <c r="AI9" s="975"/>
      <c r="AJ9" s="975"/>
      <c r="AK9" s="975"/>
      <c r="AL9" s="975"/>
      <c r="AM9" s="975"/>
      <c r="AN9" s="986" t="s">
        <v>309</v>
      </c>
      <c r="AO9" s="987"/>
      <c r="AP9" s="988"/>
      <c r="AQ9" s="1013" t="s">
        <v>315</v>
      </c>
      <c r="AR9" s="1014"/>
      <c r="AS9" s="1014"/>
      <c r="AT9" s="1014"/>
      <c r="AU9" s="1014"/>
      <c r="AV9" s="1014"/>
      <c r="AW9" s="1014"/>
      <c r="AX9" s="1014"/>
      <c r="AY9" s="1014"/>
      <c r="AZ9" s="1014"/>
      <c r="BA9" s="116" t="s">
        <v>127</v>
      </c>
      <c r="BB9" s="1014"/>
      <c r="BC9" s="1014"/>
      <c r="BD9" s="1014"/>
      <c r="BE9" s="1014"/>
      <c r="BF9" s="1014"/>
      <c r="BG9" s="1014"/>
      <c r="BH9" s="1014"/>
      <c r="BI9" s="1014"/>
      <c r="BJ9" s="1014"/>
      <c r="BK9" s="1014"/>
      <c r="BL9" s="117" t="s">
        <v>154</v>
      </c>
    </row>
    <row r="10" spans="1:64" ht="20.100000000000001" customHeight="1">
      <c r="A10" s="975"/>
      <c r="B10" s="975"/>
      <c r="C10" s="975"/>
      <c r="D10" s="975"/>
      <c r="E10" s="975"/>
      <c r="F10" s="975"/>
      <c r="G10" s="976" t="s">
        <v>321</v>
      </c>
      <c r="H10" s="977"/>
      <c r="I10" s="978"/>
      <c r="J10" s="998" t="s">
        <v>328</v>
      </c>
      <c r="K10" s="999"/>
      <c r="L10" s="999"/>
      <c r="M10" s="999"/>
      <c r="N10" s="999"/>
      <c r="O10" s="999"/>
      <c r="P10" s="999"/>
      <c r="Q10" s="999"/>
      <c r="R10" s="999"/>
      <c r="S10" s="999"/>
      <c r="T10" s="999"/>
      <c r="U10" s="999"/>
      <c r="V10" s="999"/>
      <c r="W10" s="999"/>
      <c r="X10" s="999"/>
      <c r="Y10" s="999"/>
      <c r="Z10" s="999"/>
      <c r="AA10" s="999"/>
      <c r="AB10" s="999"/>
      <c r="AC10" s="999"/>
      <c r="AD10" s="999"/>
      <c r="AE10" s="1000"/>
      <c r="AH10" s="975"/>
      <c r="AI10" s="975"/>
      <c r="AJ10" s="975"/>
      <c r="AK10" s="975"/>
      <c r="AL10" s="975"/>
      <c r="AM10" s="975"/>
      <c r="AN10" s="976" t="s">
        <v>321</v>
      </c>
      <c r="AO10" s="977"/>
      <c r="AP10" s="978"/>
      <c r="AQ10" s="1007" t="s">
        <v>328</v>
      </c>
      <c r="AR10" s="1008"/>
      <c r="AS10" s="1008"/>
      <c r="AT10" s="1008"/>
      <c r="AU10" s="1008"/>
      <c r="AV10" s="1008"/>
      <c r="AW10" s="1008"/>
      <c r="AX10" s="1008"/>
      <c r="AY10" s="1008"/>
      <c r="AZ10" s="1008"/>
      <c r="BA10" s="1008"/>
      <c r="BB10" s="1008"/>
      <c r="BC10" s="1008"/>
      <c r="BD10" s="1008"/>
      <c r="BE10" s="1008"/>
      <c r="BF10" s="1008"/>
      <c r="BG10" s="1008"/>
      <c r="BH10" s="1008"/>
      <c r="BI10" s="1008"/>
      <c r="BJ10" s="1008"/>
      <c r="BK10" s="1008"/>
      <c r="BL10" s="1009"/>
    </row>
    <row r="11" spans="1:64" ht="20.100000000000001" customHeight="1">
      <c r="A11" s="975"/>
      <c r="B11" s="975"/>
      <c r="C11" s="975"/>
      <c r="D11" s="975"/>
      <c r="E11" s="975"/>
      <c r="F11" s="975"/>
      <c r="G11" s="991"/>
      <c r="H11" s="992"/>
      <c r="I11" s="993"/>
      <c r="J11" s="937"/>
      <c r="K11" s="995"/>
      <c r="L11" s="995"/>
      <c r="M11" s="995"/>
      <c r="N11" s="995"/>
      <c r="O11" s="995"/>
      <c r="P11" s="995"/>
      <c r="Q11" s="995"/>
      <c r="R11" s="995"/>
      <c r="S11" s="995"/>
      <c r="T11" s="995"/>
      <c r="U11" s="995"/>
      <c r="V11" s="995"/>
      <c r="W11" s="995"/>
      <c r="X11" s="995"/>
      <c r="Y11" s="995"/>
      <c r="Z11" s="995"/>
      <c r="AA11" s="995"/>
      <c r="AB11" s="995"/>
      <c r="AC11" s="995"/>
      <c r="AD11" s="995"/>
      <c r="AE11" s="939"/>
      <c r="AH11" s="975"/>
      <c r="AI11" s="975"/>
      <c r="AJ11" s="975"/>
      <c r="AK11" s="975"/>
      <c r="AL11" s="975"/>
      <c r="AM11" s="975"/>
      <c r="AN11" s="991"/>
      <c r="AO11" s="992"/>
      <c r="AP11" s="993"/>
      <c r="AQ11" s="968" t="s">
        <v>361</v>
      </c>
      <c r="AR11" s="969"/>
      <c r="AS11" s="969"/>
      <c r="AT11" s="969"/>
      <c r="AU11" s="969"/>
      <c r="AV11" s="969"/>
      <c r="AW11" s="969"/>
      <c r="AX11" s="969"/>
      <c r="AY11" s="969"/>
      <c r="AZ11" s="969"/>
      <c r="BA11" s="969"/>
      <c r="BB11" s="969"/>
      <c r="BC11" s="969"/>
      <c r="BD11" s="969"/>
      <c r="BE11" s="969"/>
      <c r="BF11" s="969"/>
      <c r="BG11" s="969"/>
      <c r="BH11" s="969"/>
      <c r="BI11" s="969"/>
      <c r="BJ11" s="969"/>
      <c r="BK11" s="969"/>
      <c r="BL11" s="970"/>
    </row>
    <row r="12" spans="1:64" ht="20.100000000000001" customHeight="1">
      <c r="A12" s="975"/>
      <c r="B12" s="975"/>
      <c r="C12" s="975"/>
      <c r="D12" s="975"/>
      <c r="E12" s="975"/>
      <c r="F12" s="975"/>
      <c r="G12" s="991"/>
      <c r="H12" s="992"/>
      <c r="I12" s="993"/>
      <c r="J12" s="937"/>
      <c r="K12" s="995"/>
      <c r="L12" s="995"/>
      <c r="M12" s="995"/>
      <c r="N12" s="995"/>
      <c r="O12" s="995"/>
      <c r="P12" s="995"/>
      <c r="Q12" s="995"/>
      <c r="R12" s="995"/>
      <c r="S12" s="995"/>
      <c r="T12" s="995"/>
      <c r="U12" s="995"/>
      <c r="V12" s="995"/>
      <c r="W12" s="995"/>
      <c r="X12" s="995"/>
      <c r="Y12" s="995"/>
      <c r="Z12" s="995"/>
      <c r="AA12" s="995"/>
      <c r="AB12" s="995"/>
      <c r="AC12" s="995"/>
      <c r="AD12" s="995"/>
      <c r="AE12" s="939"/>
      <c r="AH12" s="975"/>
      <c r="AI12" s="975"/>
      <c r="AJ12" s="975"/>
      <c r="AK12" s="975"/>
      <c r="AL12" s="975"/>
      <c r="AM12" s="975"/>
      <c r="AN12" s="991"/>
      <c r="AO12" s="992"/>
      <c r="AP12" s="993"/>
      <c r="AQ12" s="968"/>
      <c r="AR12" s="969"/>
      <c r="AS12" s="969"/>
      <c r="AT12" s="969"/>
      <c r="AU12" s="969"/>
      <c r="AV12" s="969"/>
      <c r="AW12" s="969"/>
      <c r="AX12" s="969"/>
      <c r="AY12" s="969"/>
      <c r="AZ12" s="969"/>
      <c r="BA12" s="969"/>
      <c r="BB12" s="969"/>
      <c r="BC12" s="969"/>
      <c r="BD12" s="969"/>
      <c r="BE12" s="969"/>
      <c r="BF12" s="969"/>
      <c r="BG12" s="969"/>
      <c r="BH12" s="969"/>
      <c r="BI12" s="969"/>
      <c r="BJ12" s="969"/>
      <c r="BK12" s="969"/>
      <c r="BL12" s="970"/>
    </row>
    <row r="13" spans="1:64" ht="20.100000000000001" customHeight="1">
      <c r="A13" s="975"/>
      <c r="B13" s="975"/>
      <c r="C13" s="975"/>
      <c r="D13" s="975"/>
      <c r="E13" s="975"/>
      <c r="F13" s="975"/>
      <c r="G13" s="991"/>
      <c r="H13" s="992"/>
      <c r="I13" s="993"/>
      <c r="J13" s="937"/>
      <c r="K13" s="995"/>
      <c r="L13" s="995"/>
      <c r="M13" s="995"/>
      <c r="N13" s="995"/>
      <c r="O13" s="995"/>
      <c r="P13" s="995"/>
      <c r="Q13" s="995"/>
      <c r="R13" s="995"/>
      <c r="S13" s="995"/>
      <c r="T13" s="995"/>
      <c r="U13" s="995"/>
      <c r="V13" s="995"/>
      <c r="W13" s="995"/>
      <c r="X13" s="995"/>
      <c r="Y13" s="995"/>
      <c r="Z13" s="995"/>
      <c r="AA13" s="995"/>
      <c r="AB13" s="995"/>
      <c r="AC13" s="995"/>
      <c r="AD13" s="995"/>
      <c r="AE13" s="939"/>
      <c r="AH13" s="975"/>
      <c r="AI13" s="975"/>
      <c r="AJ13" s="975"/>
      <c r="AK13" s="975"/>
      <c r="AL13" s="975"/>
      <c r="AM13" s="975"/>
      <c r="AN13" s="991"/>
      <c r="AO13" s="992"/>
      <c r="AP13" s="993"/>
      <c r="AQ13" s="968"/>
      <c r="AR13" s="969"/>
      <c r="AS13" s="969"/>
      <c r="AT13" s="969"/>
      <c r="AU13" s="969"/>
      <c r="AV13" s="969"/>
      <c r="AW13" s="969"/>
      <c r="AX13" s="969"/>
      <c r="AY13" s="969"/>
      <c r="AZ13" s="969"/>
      <c r="BA13" s="969"/>
      <c r="BB13" s="969"/>
      <c r="BC13" s="969"/>
      <c r="BD13" s="969"/>
      <c r="BE13" s="969"/>
      <c r="BF13" s="969"/>
      <c r="BG13" s="969"/>
      <c r="BH13" s="969"/>
      <c r="BI13" s="969"/>
      <c r="BJ13" s="969"/>
      <c r="BK13" s="969"/>
      <c r="BL13" s="970"/>
    </row>
    <row r="14" spans="1:64" ht="20.100000000000001" customHeight="1">
      <c r="A14" s="975"/>
      <c r="B14" s="975"/>
      <c r="C14" s="975"/>
      <c r="D14" s="975"/>
      <c r="E14" s="975"/>
      <c r="F14" s="975"/>
      <c r="G14" s="979"/>
      <c r="H14" s="980"/>
      <c r="I14" s="981"/>
      <c r="J14" s="940"/>
      <c r="K14" s="941"/>
      <c r="L14" s="941"/>
      <c r="M14" s="941"/>
      <c r="N14" s="941"/>
      <c r="O14" s="941"/>
      <c r="P14" s="941"/>
      <c r="Q14" s="941"/>
      <c r="R14" s="941"/>
      <c r="S14" s="941"/>
      <c r="T14" s="941"/>
      <c r="U14" s="941"/>
      <c r="V14" s="941"/>
      <c r="W14" s="941"/>
      <c r="X14" s="941"/>
      <c r="Y14" s="941"/>
      <c r="Z14" s="941"/>
      <c r="AA14" s="941"/>
      <c r="AB14" s="941"/>
      <c r="AC14" s="941"/>
      <c r="AD14" s="941"/>
      <c r="AE14" s="942"/>
      <c r="AH14" s="975"/>
      <c r="AI14" s="975"/>
      <c r="AJ14" s="975"/>
      <c r="AK14" s="975"/>
      <c r="AL14" s="975"/>
      <c r="AM14" s="975"/>
      <c r="AN14" s="979"/>
      <c r="AO14" s="980"/>
      <c r="AP14" s="981"/>
      <c r="AQ14" s="971"/>
      <c r="AR14" s="972"/>
      <c r="AS14" s="972"/>
      <c r="AT14" s="972"/>
      <c r="AU14" s="972"/>
      <c r="AV14" s="972"/>
      <c r="AW14" s="972"/>
      <c r="AX14" s="972"/>
      <c r="AY14" s="972"/>
      <c r="AZ14" s="972"/>
      <c r="BA14" s="972"/>
      <c r="BB14" s="972"/>
      <c r="BC14" s="972"/>
      <c r="BD14" s="972"/>
      <c r="BE14" s="972"/>
      <c r="BF14" s="972"/>
      <c r="BG14" s="972"/>
      <c r="BH14" s="972"/>
      <c r="BI14" s="972"/>
      <c r="BJ14" s="972"/>
      <c r="BK14" s="972"/>
      <c r="BL14" s="973"/>
    </row>
    <row r="15" spans="1:64" ht="20.100000000000001" customHeight="1">
      <c r="A15" s="975"/>
      <c r="B15" s="975"/>
      <c r="C15" s="975"/>
      <c r="D15" s="975"/>
      <c r="E15" s="975"/>
      <c r="F15" s="975"/>
      <c r="G15" s="976" t="s">
        <v>322</v>
      </c>
      <c r="H15" s="977"/>
      <c r="I15" s="978"/>
      <c r="J15" s="208"/>
      <c r="K15" s="112" t="s">
        <v>343</v>
      </c>
      <c r="L15" s="118"/>
      <c r="M15" s="118"/>
      <c r="N15" s="118"/>
      <c r="O15" s="118"/>
      <c r="P15" s="118"/>
      <c r="Q15" s="112" t="s">
        <v>338</v>
      </c>
      <c r="R15" s="996"/>
      <c r="S15" s="996"/>
      <c r="T15" s="996"/>
      <c r="U15" s="996"/>
      <c r="V15" s="996"/>
      <c r="W15" s="996"/>
      <c r="X15" s="996"/>
      <c r="Y15" s="996"/>
      <c r="Z15" s="996"/>
      <c r="AA15" s="996"/>
      <c r="AB15" s="996"/>
      <c r="AC15" s="996"/>
      <c r="AD15" s="996"/>
      <c r="AE15" s="997"/>
      <c r="AH15" s="975"/>
      <c r="AI15" s="975"/>
      <c r="AJ15" s="975"/>
      <c r="AK15" s="975"/>
      <c r="AL15" s="975"/>
      <c r="AM15" s="975"/>
      <c r="AN15" s="976" t="s">
        <v>322</v>
      </c>
      <c r="AO15" s="977"/>
      <c r="AP15" s="978"/>
      <c r="AQ15" s="158"/>
      <c r="AR15" s="112" t="s">
        <v>343</v>
      </c>
      <c r="AS15" s="118"/>
      <c r="AT15" s="118"/>
      <c r="AU15" s="118"/>
      <c r="AV15" s="118"/>
      <c r="AW15" s="118"/>
      <c r="AX15" s="112" t="s">
        <v>338</v>
      </c>
      <c r="AY15" s="982" t="s">
        <v>339</v>
      </c>
      <c r="AZ15" s="982"/>
      <c r="BA15" s="982"/>
      <c r="BB15" s="982"/>
      <c r="BC15" s="982"/>
      <c r="BD15" s="982"/>
      <c r="BE15" s="982"/>
      <c r="BF15" s="982"/>
      <c r="BG15" s="982"/>
      <c r="BH15" s="982"/>
      <c r="BI15" s="982"/>
      <c r="BJ15" s="982"/>
      <c r="BK15" s="982"/>
      <c r="BL15" s="983"/>
    </row>
    <row r="16" spans="1:64" ht="20.100000000000001" customHeight="1">
      <c r="A16" s="975"/>
      <c r="B16" s="975"/>
      <c r="C16" s="975"/>
      <c r="D16" s="975"/>
      <c r="E16" s="975"/>
      <c r="F16" s="975"/>
      <c r="G16" s="979"/>
      <c r="H16" s="980"/>
      <c r="I16" s="981"/>
      <c r="J16" s="209"/>
      <c r="K16" s="120" t="s">
        <v>331</v>
      </c>
      <c r="L16" s="119"/>
      <c r="M16" s="119"/>
      <c r="N16" s="119"/>
      <c r="O16" s="119"/>
      <c r="P16" s="119"/>
      <c r="Q16" s="119"/>
      <c r="R16" s="119"/>
      <c r="S16" s="119"/>
      <c r="T16" s="119"/>
      <c r="U16" s="119"/>
      <c r="V16" s="119"/>
      <c r="W16" s="119"/>
      <c r="X16" s="119"/>
      <c r="Y16" s="119"/>
      <c r="Z16" s="119"/>
      <c r="AA16" s="119"/>
      <c r="AB16" s="119"/>
      <c r="AC16" s="119"/>
      <c r="AD16" s="119"/>
      <c r="AE16" s="121"/>
      <c r="AH16" s="975"/>
      <c r="AI16" s="975"/>
      <c r="AJ16" s="975"/>
      <c r="AK16" s="975"/>
      <c r="AL16" s="975"/>
      <c r="AM16" s="975"/>
      <c r="AN16" s="979"/>
      <c r="AO16" s="980"/>
      <c r="AP16" s="981"/>
      <c r="AQ16" s="159"/>
      <c r="AR16" s="120" t="s">
        <v>331</v>
      </c>
      <c r="AS16" s="119"/>
      <c r="AT16" s="119"/>
      <c r="AU16" s="119"/>
      <c r="AV16" s="119"/>
      <c r="AW16" s="119"/>
      <c r="AX16" s="119"/>
      <c r="AY16" s="119"/>
      <c r="AZ16" s="119"/>
      <c r="BA16" s="119"/>
      <c r="BB16" s="119"/>
      <c r="BC16" s="119"/>
      <c r="BD16" s="119"/>
      <c r="BE16" s="119"/>
      <c r="BF16" s="119"/>
      <c r="BG16" s="119"/>
      <c r="BH16" s="119"/>
      <c r="BI16" s="119"/>
      <c r="BJ16" s="119"/>
      <c r="BK16" s="119"/>
      <c r="BL16" s="121"/>
    </row>
    <row r="17" spans="1:64" ht="27.75" customHeight="1">
      <c r="A17" s="975"/>
      <c r="B17" s="975"/>
      <c r="C17" s="975"/>
      <c r="D17" s="975"/>
      <c r="E17" s="975"/>
      <c r="F17" s="975"/>
      <c r="G17" s="934" t="s">
        <v>329</v>
      </c>
      <c r="H17" s="935"/>
      <c r="I17" s="935"/>
      <c r="J17" s="935"/>
      <c r="K17" s="935"/>
      <c r="L17" s="935"/>
      <c r="M17" s="1005" t="str">
        <f>IF(【別紙2】活動詳細!P14=0," ",【別紙2】活動詳細!P14)</f>
        <v>:</v>
      </c>
      <c r="N17" s="1005"/>
      <c r="O17" s="1005"/>
      <c r="P17" s="1005"/>
      <c r="Q17" s="951" t="s">
        <v>326</v>
      </c>
      <c r="R17" s="952"/>
      <c r="S17" s="934" t="s">
        <v>330</v>
      </c>
      <c r="T17" s="935"/>
      <c r="U17" s="935"/>
      <c r="V17" s="935"/>
      <c r="W17" s="935"/>
      <c r="X17" s="935"/>
      <c r="Y17" s="1006" t="str">
        <f>IF(【別紙2】活動詳細!T14=0," ",【別紙2】活動詳細!T14)</f>
        <v>:</v>
      </c>
      <c r="Z17" s="1006"/>
      <c r="AA17" s="1006"/>
      <c r="AB17" s="1006"/>
      <c r="AC17" s="1006"/>
      <c r="AD17" s="984" t="s">
        <v>326</v>
      </c>
      <c r="AE17" s="985"/>
      <c r="AH17" s="975"/>
      <c r="AI17" s="975"/>
      <c r="AJ17" s="975"/>
      <c r="AK17" s="975"/>
      <c r="AL17" s="975"/>
      <c r="AM17" s="975"/>
      <c r="AN17" s="934" t="s">
        <v>329</v>
      </c>
      <c r="AO17" s="935"/>
      <c r="AP17" s="935"/>
      <c r="AQ17" s="935"/>
      <c r="AR17" s="935"/>
      <c r="AS17" s="935"/>
      <c r="AT17" s="956">
        <v>0.375</v>
      </c>
      <c r="AU17" s="956"/>
      <c r="AV17" s="956"/>
      <c r="AW17" s="956"/>
      <c r="AX17" s="951" t="s">
        <v>326</v>
      </c>
      <c r="AY17" s="952"/>
      <c r="AZ17" s="934" t="s">
        <v>330</v>
      </c>
      <c r="BA17" s="935"/>
      <c r="BB17" s="935"/>
      <c r="BC17" s="935"/>
      <c r="BD17" s="935"/>
      <c r="BE17" s="935"/>
      <c r="BF17" s="974">
        <v>0.63541666666666663</v>
      </c>
      <c r="BG17" s="974"/>
      <c r="BH17" s="974"/>
      <c r="BI17" s="974"/>
      <c r="BJ17" s="974"/>
      <c r="BK17" s="984" t="s">
        <v>326</v>
      </c>
      <c r="BL17" s="985"/>
    </row>
    <row r="18" spans="1:64" ht="27.75" customHeight="1">
      <c r="A18" s="914" t="s">
        <v>333</v>
      </c>
      <c r="B18" s="915"/>
      <c r="C18" s="915"/>
      <c r="D18" s="915"/>
      <c r="E18" s="915"/>
      <c r="F18" s="916"/>
      <c r="G18" s="920" t="s">
        <v>353</v>
      </c>
      <c r="H18" s="921"/>
      <c r="I18" s="921"/>
      <c r="J18" s="921"/>
      <c r="K18" s="921"/>
      <c r="L18" s="1010" t="str">
        <f>IF(【別紙2】活動詳細!AQ15=FALSE," ","有")</f>
        <v xml:space="preserve"> </v>
      </c>
      <c r="M18" s="1011"/>
      <c r="N18" s="920" t="s">
        <v>334</v>
      </c>
      <c r="O18" s="921"/>
      <c r="P18" s="921"/>
      <c r="Q18" s="1005" t="str">
        <f>IF(【別紙2】活動詳細!M15=0," ",【別紙2】活動詳細!M15)</f>
        <v>:</v>
      </c>
      <c r="R18" s="1005"/>
      <c r="S18" s="1005"/>
      <c r="T18" s="1005"/>
      <c r="U18" s="910" t="s">
        <v>332</v>
      </c>
      <c r="V18" s="911"/>
      <c r="W18" s="953" t="s">
        <v>327</v>
      </c>
      <c r="X18" s="954"/>
      <c r="Y18" s="954"/>
      <c r="Z18" s="1018" t="str">
        <f>IF(【別紙2】活動詳細!X15=0," ",【別紙2】活動詳細!X15)</f>
        <v xml:space="preserve"> </v>
      </c>
      <c r="AA18" s="1018"/>
      <c r="AB18" s="1018"/>
      <c r="AC18" s="1018"/>
      <c r="AD18" s="1018"/>
      <c r="AE18" s="122" t="s">
        <v>325</v>
      </c>
      <c r="AH18" s="914" t="s">
        <v>333</v>
      </c>
      <c r="AI18" s="915"/>
      <c r="AJ18" s="915"/>
      <c r="AK18" s="915"/>
      <c r="AL18" s="915"/>
      <c r="AM18" s="916"/>
      <c r="AN18" s="920" t="s">
        <v>353</v>
      </c>
      <c r="AO18" s="921"/>
      <c r="AP18" s="921"/>
      <c r="AQ18" s="921"/>
      <c r="AR18" s="921"/>
      <c r="AS18" s="943" t="s">
        <v>323</v>
      </c>
      <c r="AT18" s="944"/>
      <c r="AU18" s="920" t="s">
        <v>334</v>
      </c>
      <c r="AV18" s="921"/>
      <c r="AW18" s="921"/>
      <c r="AX18" s="917">
        <v>0.33333333333333331</v>
      </c>
      <c r="AY18" s="917"/>
      <c r="AZ18" s="917"/>
      <c r="BA18" s="917"/>
      <c r="BB18" s="910" t="s">
        <v>332</v>
      </c>
      <c r="BC18" s="911"/>
      <c r="BD18" s="953" t="s">
        <v>327</v>
      </c>
      <c r="BE18" s="954"/>
      <c r="BF18" s="954"/>
      <c r="BG18" s="955" t="s">
        <v>351</v>
      </c>
      <c r="BH18" s="955"/>
      <c r="BI18" s="955"/>
      <c r="BJ18" s="955"/>
      <c r="BK18" s="955"/>
      <c r="BL18" s="122" t="s">
        <v>53</v>
      </c>
    </row>
    <row r="19" spans="1:64" ht="15.95" customHeight="1">
      <c r="A19" s="924" t="s">
        <v>46</v>
      </c>
      <c r="B19" s="925"/>
      <c r="C19" s="925"/>
      <c r="D19" s="925"/>
      <c r="E19" s="925"/>
      <c r="F19" s="926"/>
      <c r="G19" s="931" t="s">
        <v>47</v>
      </c>
      <c r="H19" s="932"/>
      <c r="I19" s="932"/>
      <c r="J19" s="932"/>
      <c r="K19" s="932"/>
      <c r="L19" s="932"/>
      <c r="M19" s="932"/>
      <c r="N19" s="932"/>
      <c r="O19" s="932"/>
      <c r="P19" s="932"/>
      <c r="Q19" s="932"/>
      <c r="R19" s="932"/>
      <c r="S19" s="932"/>
      <c r="T19" s="932"/>
      <c r="U19" s="932"/>
      <c r="V19" s="932"/>
      <c r="W19" s="932"/>
      <c r="X19" s="932"/>
      <c r="Y19" s="932"/>
      <c r="Z19" s="932"/>
      <c r="AA19" s="932"/>
      <c r="AB19" s="932"/>
      <c r="AC19" s="932"/>
      <c r="AD19" s="932"/>
      <c r="AE19" s="933"/>
      <c r="AH19" s="924" t="s">
        <v>46</v>
      </c>
      <c r="AI19" s="925"/>
      <c r="AJ19" s="925"/>
      <c r="AK19" s="925"/>
      <c r="AL19" s="925"/>
      <c r="AM19" s="926"/>
      <c r="AN19" s="931" t="s">
        <v>47</v>
      </c>
      <c r="AO19" s="932"/>
      <c r="AP19" s="932"/>
      <c r="AQ19" s="932"/>
      <c r="AR19" s="932"/>
      <c r="AS19" s="932"/>
      <c r="AT19" s="932"/>
      <c r="AU19" s="932"/>
      <c r="AV19" s="932"/>
      <c r="AW19" s="932"/>
      <c r="AX19" s="932"/>
      <c r="AY19" s="932"/>
      <c r="AZ19" s="932"/>
      <c r="BA19" s="932"/>
      <c r="BB19" s="932"/>
      <c r="BC19" s="932"/>
      <c r="BD19" s="932"/>
      <c r="BE19" s="932"/>
      <c r="BF19" s="932"/>
      <c r="BG19" s="932"/>
      <c r="BH19" s="932"/>
      <c r="BI19" s="932"/>
      <c r="BJ19" s="932"/>
      <c r="BK19" s="932"/>
      <c r="BL19" s="933"/>
    </row>
    <row r="20" spans="1:64" ht="17.100000000000001" customHeight="1">
      <c r="A20" s="924"/>
      <c r="B20" s="925"/>
      <c r="C20" s="925"/>
      <c r="D20" s="925"/>
      <c r="E20" s="925"/>
      <c r="F20" s="926"/>
      <c r="G20" s="937"/>
      <c r="H20" s="938"/>
      <c r="I20" s="938"/>
      <c r="J20" s="938"/>
      <c r="K20" s="938"/>
      <c r="L20" s="938"/>
      <c r="M20" s="938"/>
      <c r="N20" s="938"/>
      <c r="O20" s="938"/>
      <c r="P20" s="938"/>
      <c r="Q20" s="938"/>
      <c r="R20" s="938"/>
      <c r="S20" s="938"/>
      <c r="T20" s="938"/>
      <c r="U20" s="938"/>
      <c r="V20" s="938"/>
      <c r="W20" s="938"/>
      <c r="X20" s="938"/>
      <c r="Y20" s="938"/>
      <c r="Z20" s="938"/>
      <c r="AA20" s="938"/>
      <c r="AB20" s="938"/>
      <c r="AC20" s="938"/>
      <c r="AD20" s="938"/>
      <c r="AE20" s="939"/>
      <c r="AH20" s="924"/>
      <c r="AI20" s="925"/>
      <c r="AJ20" s="925"/>
      <c r="AK20" s="925"/>
      <c r="AL20" s="925"/>
      <c r="AM20" s="926"/>
      <c r="AN20" s="945" t="s">
        <v>348</v>
      </c>
      <c r="AO20" s="946"/>
      <c r="AP20" s="946"/>
      <c r="AQ20" s="946"/>
      <c r="AR20" s="946"/>
      <c r="AS20" s="946"/>
      <c r="AT20" s="946"/>
      <c r="AU20" s="946"/>
      <c r="AV20" s="946"/>
      <c r="AW20" s="946"/>
      <c r="AX20" s="946"/>
      <c r="AY20" s="946"/>
      <c r="AZ20" s="946"/>
      <c r="BA20" s="946"/>
      <c r="BB20" s="946"/>
      <c r="BC20" s="946"/>
      <c r="BD20" s="946"/>
      <c r="BE20" s="946"/>
      <c r="BF20" s="946"/>
      <c r="BG20" s="946"/>
      <c r="BH20" s="946"/>
      <c r="BI20" s="946"/>
      <c r="BJ20" s="946"/>
      <c r="BK20" s="946"/>
      <c r="BL20" s="947"/>
    </row>
    <row r="21" spans="1:64" ht="17.100000000000001" customHeight="1">
      <c r="A21" s="924"/>
      <c r="B21" s="925"/>
      <c r="C21" s="925"/>
      <c r="D21" s="925"/>
      <c r="E21" s="925"/>
      <c r="F21" s="926"/>
      <c r="G21" s="937"/>
      <c r="H21" s="938"/>
      <c r="I21" s="938"/>
      <c r="J21" s="938"/>
      <c r="K21" s="938"/>
      <c r="L21" s="938"/>
      <c r="M21" s="938"/>
      <c r="N21" s="938"/>
      <c r="O21" s="938"/>
      <c r="P21" s="938"/>
      <c r="Q21" s="938"/>
      <c r="R21" s="938"/>
      <c r="S21" s="938"/>
      <c r="T21" s="938"/>
      <c r="U21" s="938"/>
      <c r="V21" s="938"/>
      <c r="W21" s="938"/>
      <c r="X21" s="938"/>
      <c r="Y21" s="938"/>
      <c r="Z21" s="938"/>
      <c r="AA21" s="938"/>
      <c r="AB21" s="938"/>
      <c r="AC21" s="938"/>
      <c r="AD21" s="938"/>
      <c r="AE21" s="939"/>
      <c r="AH21" s="924"/>
      <c r="AI21" s="925"/>
      <c r="AJ21" s="925"/>
      <c r="AK21" s="925"/>
      <c r="AL21" s="925"/>
      <c r="AM21" s="926"/>
      <c r="AN21" s="945"/>
      <c r="AO21" s="946"/>
      <c r="AP21" s="946"/>
      <c r="AQ21" s="946"/>
      <c r="AR21" s="946"/>
      <c r="AS21" s="946"/>
      <c r="AT21" s="946"/>
      <c r="AU21" s="946"/>
      <c r="AV21" s="946"/>
      <c r="AW21" s="946"/>
      <c r="AX21" s="946"/>
      <c r="AY21" s="946"/>
      <c r="AZ21" s="946"/>
      <c r="BA21" s="946"/>
      <c r="BB21" s="946"/>
      <c r="BC21" s="946"/>
      <c r="BD21" s="946"/>
      <c r="BE21" s="946"/>
      <c r="BF21" s="946"/>
      <c r="BG21" s="946"/>
      <c r="BH21" s="946"/>
      <c r="BI21" s="946"/>
      <c r="BJ21" s="946"/>
      <c r="BK21" s="946"/>
      <c r="BL21" s="947"/>
    </row>
    <row r="22" spans="1:64" ht="17.100000000000001" customHeight="1">
      <c r="A22" s="924"/>
      <c r="B22" s="925"/>
      <c r="C22" s="925"/>
      <c r="D22" s="925"/>
      <c r="E22" s="925"/>
      <c r="F22" s="926"/>
      <c r="G22" s="937"/>
      <c r="H22" s="938"/>
      <c r="I22" s="938"/>
      <c r="J22" s="938"/>
      <c r="K22" s="938"/>
      <c r="L22" s="938"/>
      <c r="M22" s="938"/>
      <c r="N22" s="938"/>
      <c r="O22" s="938"/>
      <c r="P22" s="938"/>
      <c r="Q22" s="938"/>
      <c r="R22" s="938"/>
      <c r="S22" s="938"/>
      <c r="T22" s="938"/>
      <c r="U22" s="938"/>
      <c r="V22" s="938"/>
      <c r="W22" s="938"/>
      <c r="X22" s="938"/>
      <c r="Y22" s="938"/>
      <c r="Z22" s="938"/>
      <c r="AA22" s="938"/>
      <c r="AB22" s="938"/>
      <c r="AC22" s="938"/>
      <c r="AD22" s="938"/>
      <c r="AE22" s="939"/>
      <c r="AH22" s="924"/>
      <c r="AI22" s="925"/>
      <c r="AJ22" s="925"/>
      <c r="AK22" s="925"/>
      <c r="AL22" s="925"/>
      <c r="AM22" s="926"/>
      <c r="AN22" s="945"/>
      <c r="AO22" s="946"/>
      <c r="AP22" s="946"/>
      <c r="AQ22" s="946"/>
      <c r="AR22" s="946"/>
      <c r="AS22" s="946"/>
      <c r="AT22" s="946"/>
      <c r="AU22" s="946"/>
      <c r="AV22" s="946"/>
      <c r="AW22" s="946"/>
      <c r="AX22" s="946"/>
      <c r="AY22" s="946"/>
      <c r="AZ22" s="946"/>
      <c r="BA22" s="946"/>
      <c r="BB22" s="946"/>
      <c r="BC22" s="946"/>
      <c r="BD22" s="946"/>
      <c r="BE22" s="946"/>
      <c r="BF22" s="946"/>
      <c r="BG22" s="946"/>
      <c r="BH22" s="946"/>
      <c r="BI22" s="946"/>
      <c r="BJ22" s="946"/>
      <c r="BK22" s="946"/>
      <c r="BL22" s="947"/>
    </row>
    <row r="23" spans="1:64" ht="17.100000000000001" customHeight="1">
      <c r="A23" s="924"/>
      <c r="B23" s="925"/>
      <c r="C23" s="925"/>
      <c r="D23" s="925"/>
      <c r="E23" s="925"/>
      <c r="F23" s="926"/>
      <c r="G23" s="937"/>
      <c r="H23" s="938"/>
      <c r="I23" s="938"/>
      <c r="J23" s="938"/>
      <c r="K23" s="938"/>
      <c r="L23" s="938"/>
      <c r="M23" s="938"/>
      <c r="N23" s="938"/>
      <c r="O23" s="938"/>
      <c r="P23" s="938"/>
      <c r="Q23" s="938"/>
      <c r="R23" s="938"/>
      <c r="S23" s="938"/>
      <c r="T23" s="938"/>
      <c r="U23" s="938"/>
      <c r="V23" s="938"/>
      <c r="W23" s="938"/>
      <c r="X23" s="938"/>
      <c r="Y23" s="938"/>
      <c r="Z23" s="938"/>
      <c r="AA23" s="938"/>
      <c r="AB23" s="938"/>
      <c r="AC23" s="938"/>
      <c r="AD23" s="938"/>
      <c r="AE23" s="939"/>
      <c r="AH23" s="924"/>
      <c r="AI23" s="925"/>
      <c r="AJ23" s="925"/>
      <c r="AK23" s="925"/>
      <c r="AL23" s="925"/>
      <c r="AM23" s="926"/>
      <c r="AN23" s="945"/>
      <c r="AO23" s="946"/>
      <c r="AP23" s="946"/>
      <c r="AQ23" s="946"/>
      <c r="AR23" s="946"/>
      <c r="AS23" s="946"/>
      <c r="AT23" s="946"/>
      <c r="AU23" s="946"/>
      <c r="AV23" s="946"/>
      <c r="AW23" s="946"/>
      <c r="AX23" s="946"/>
      <c r="AY23" s="946"/>
      <c r="AZ23" s="946"/>
      <c r="BA23" s="946"/>
      <c r="BB23" s="946"/>
      <c r="BC23" s="946"/>
      <c r="BD23" s="946"/>
      <c r="BE23" s="946"/>
      <c r="BF23" s="946"/>
      <c r="BG23" s="946"/>
      <c r="BH23" s="946"/>
      <c r="BI23" s="946"/>
      <c r="BJ23" s="946"/>
      <c r="BK23" s="946"/>
      <c r="BL23" s="947"/>
    </row>
    <row r="24" spans="1:64" ht="17.100000000000001" customHeight="1">
      <c r="A24" s="927"/>
      <c r="B24" s="928"/>
      <c r="C24" s="928"/>
      <c r="D24" s="928"/>
      <c r="E24" s="928"/>
      <c r="F24" s="929"/>
      <c r="G24" s="940"/>
      <c r="H24" s="941"/>
      <c r="I24" s="941"/>
      <c r="J24" s="941"/>
      <c r="K24" s="941"/>
      <c r="L24" s="941"/>
      <c r="M24" s="941"/>
      <c r="N24" s="941"/>
      <c r="O24" s="941"/>
      <c r="P24" s="941"/>
      <c r="Q24" s="941"/>
      <c r="R24" s="941"/>
      <c r="S24" s="941"/>
      <c r="T24" s="941"/>
      <c r="U24" s="941"/>
      <c r="V24" s="941"/>
      <c r="W24" s="941"/>
      <c r="X24" s="941"/>
      <c r="Y24" s="941"/>
      <c r="Z24" s="941"/>
      <c r="AA24" s="941"/>
      <c r="AB24" s="941"/>
      <c r="AC24" s="941"/>
      <c r="AD24" s="941"/>
      <c r="AE24" s="942"/>
      <c r="AH24" s="927"/>
      <c r="AI24" s="928"/>
      <c r="AJ24" s="928"/>
      <c r="AK24" s="928"/>
      <c r="AL24" s="928"/>
      <c r="AM24" s="929"/>
      <c r="AN24" s="948"/>
      <c r="AO24" s="949"/>
      <c r="AP24" s="949"/>
      <c r="AQ24" s="949"/>
      <c r="AR24" s="949"/>
      <c r="AS24" s="949"/>
      <c r="AT24" s="949"/>
      <c r="AU24" s="949"/>
      <c r="AV24" s="949"/>
      <c r="AW24" s="949"/>
      <c r="AX24" s="949"/>
      <c r="AY24" s="949"/>
      <c r="AZ24" s="949"/>
      <c r="BA24" s="949"/>
      <c r="BB24" s="949"/>
      <c r="BC24" s="949"/>
      <c r="BD24" s="949"/>
      <c r="BE24" s="949"/>
      <c r="BF24" s="949"/>
      <c r="BG24" s="949"/>
      <c r="BH24" s="949"/>
      <c r="BI24" s="949"/>
      <c r="BJ24" s="949"/>
      <c r="BK24" s="949"/>
      <c r="BL24" s="950"/>
    </row>
    <row r="25" spans="1:64" ht="9.75" customHeight="1">
      <c r="A25" s="123"/>
      <c r="B25" s="123"/>
      <c r="C25" s="123"/>
      <c r="D25" s="123"/>
      <c r="E25" s="123"/>
      <c r="F25" s="123"/>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H25" s="123"/>
      <c r="AI25" s="123"/>
      <c r="AJ25" s="123"/>
      <c r="AK25" s="123"/>
      <c r="AL25" s="123"/>
      <c r="AM25" s="123"/>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row>
    <row r="26" spans="1:64" ht="24" customHeight="1">
      <c r="A26" s="912" t="s">
        <v>305</v>
      </c>
      <c r="B26" s="912"/>
      <c r="C26" s="912"/>
      <c r="D26" s="912"/>
      <c r="E26" s="912"/>
      <c r="F26" s="912"/>
      <c r="G26" s="913" t="str">
        <f>IF(【様式1】申請書!AD13=0," ",【様式1】申請書!AD13)</f>
        <v xml:space="preserve"> </v>
      </c>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H26" s="912" t="s">
        <v>305</v>
      </c>
      <c r="AI26" s="912"/>
      <c r="AJ26" s="912"/>
      <c r="AK26" s="912"/>
      <c r="AL26" s="912"/>
      <c r="AM26" s="912"/>
      <c r="AN26" s="913" t="s">
        <v>344</v>
      </c>
      <c r="AO26" s="913"/>
      <c r="AP26" s="913"/>
      <c r="AQ26" s="913"/>
      <c r="AR26" s="913"/>
      <c r="AS26" s="913"/>
      <c r="AT26" s="913"/>
      <c r="AU26" s="913"/>
      <c r="AV26" s="913"/>
      <c r="AW26" s="913"/>
      <c r="AX26" s="913"/>
      <c r="AY26" s="913"/>
      <c r="AZ26" s="913"/>
      <c r="BA26" s="913"/>
      <c r="BB26" s="913"/>
      <c r="BC26" s="913"/>
      <c r="BD26" s="913"/>
      <c r="BE26" s="913"/>
      <c r="BF26" s="913"/>
      <c r="BG26" s="913"/>
      <c r="BH26" s="913"/>
      <c r="BI26" s="913"/>
      <c r="BJ26" s="913"/>
      <c r="BK26" s="913"/>
      <c r="BL26" s="913"/>
    </row>
    <row r="27" spans="1:64" ht="9.75" customHeight="1">
      <c r="A27" s="124"/>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H27" s="124"/>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row>
    <row r="28" spans="1:64" ht="24" customHeight="1">
      <c r="A28" s="912" t="s">
        <v>306</v>
      </c>
      <c r="B28" s="912"/>
      <c r="C28" s="912"/>
      <c r="D28" s="912"/>
      <c r="E28" s="912"/>
      <c r="F28" s="912"/>
      <c r="G28" s="913" t="str">
        <f>IF(【様式1】申請書!AD14=0," ",【様式1】申請書!AD14)</f>
        <v xml:space="preserve"> </v>
      </c>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c r="AH28" s="912" t="s">
        <v>306</v>
      </c>
      <c r="AI28" s="912"/>
      <c r="AJ28" s="912"/>
      <c r="AK28" s="912"/>
      <c r="AL28" s="912"/>
      <c r="AM28" s="912"/>
      <c r="AN28" s="913" t="s">
        <v>362</v>
      </c>
      <c r="AO28" s="913"/>
      <c r="AP28" s="913"/>
      <c r="AQ28" s="913"/>
      <c r="AR28" s="913"/>
      <c r="AS28" s="913"/>
      <c r="AT28" s="913"/>
      <c r="AU28" s="913"/>
      <c r="AV28" s="913"/>
      <c r="AW28" s="913"/>
      <c r="AX28" s="913"/>
      <c r="AY28" s="913"/>
      <c r="AZ28" s="913"/>
      <c r="BA28" s="913"/>
      <c r="BB28" s="913"/>
      <c r="BC28" s="913"/>
      <c r="BD28" s="913"/>
      <c r="BE28" s="913"/>
      <c r="BF28" s="913"/>
      <c r="BG28" s="913"/>
      <c r="BH28" s="913"/>
      <c r="BI28" s="913"/>
      <c r="BJ28" s="913"/>
      <c r="BK28" s="913"/>
      <c r="BL28" s="913"/>
    </row>
    <row r="29" spans="1:64" ht="9.75" customHeight="1">
      <c r="A29" s="124" t="s">
        <v>48</v>
      </c>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H29" s="124" t="s">
        <v>48</v>
      </c>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row>
    <row r="30" spans="1:64" ht="24" customHeight="1">
      <c r="A30" s="912" t="s">
        <v>307</v>
      </c>
      <c r="B30" s="912"/>
      <c r="C30" s="912"/>
      <c r="D30" s="912"/>
      <c r="E30" s="912"/>
      <c r="F30" s="912"/>
      <c r="G30" s="913" t="str">
        <f>IF(【様式1】申請書!AF20=0," ",【様式1】申請書!AF20)</f>
        <v xml:space="preserve"> </v>
      </c>
      <c r="H30" s="913"/>
      <c r="I30" s="913"/>
      <c r="J30" s="913"/>
      <c r="K30" s="913"/>
      <c r="L30" s="913"/>
      <c r="M30" s="913"/>
      <c r="N30" s="913"/>
      <c r="O30" s="913"/>
      <c r="P30" s="913"/>
      <c r="Q30" s="913"/>
      <c r="R30" s="913"/>
      <c r="S30" s="913"/>
      <c r="T30" s="913"/>
      <c r="U30" s="913"/>
      <c r="V30" s="913"/>
      <c r="W30" s="913"/>
      <c r="X30" s="913"/>
      <c r="Y30" s="913"/>
      <c r="Z30" s="913"/>
      <c r="AA30" s="913"/>
      <c r="AB30" s="913"/>
      <c r="AC30" s="913"/>
      <c r="AD30" s="913"/>
      <c r="AE30" s="913"/>
      <c r="AH30" s="912" t="s">
        <v>307</v>
      </c>
      <c r="AI30" s="912"/>
      <c r="AJ30" s="912"/>
      <c r="AK30" s="912"/>
      <c r="AL30" s="912"/>
      <c r="AM30" s="912"/>
      <c r="AN30" s="913" t="s">
        <v>360</v>
      </c>
      <c r="AO30" s="913"/>
      <c r="AP30" s="913"/>
      <c r="AQ30" s="913"/>
      <c r="AR30" s="913"/>
      <c r="AS30" s="913"/>
      <c r="AT30" s="913"/>
      <c r="AU30" s="913"/>
      <c r="AV30" s="913"/>
      <c r="AW30" s="913"/>
      <c r="AX30" s="913"/>
      <c r="AY30" s="913"/>
      <c r="AZ30" s="913"/>
      <c r="BA30" s="913"/>
      <c r="BB30" s="913"/>
      <c r="BC30" s="913"/>
      <c r="BD30" s="913"/>
      <c r="BE30" s="913"/>
      <c r="BF30" s="913"/>
      <c r="BG30" s="913"/>
      <c r="BH30" s="913"/>
      <c r="BI30" s="913"/>
      <c r="BJ30" s="913"/>
      <c r="BK30" s="913"/>
      <c r="BL30" s="913"/>
    </row>
    <row r="31" spans="1:64" ht="9.75" customHeight="1">
      <c r="A31" s="124"/>
      <c r="B31" s="111"/>
      <c r="C31" s="111"/>
      <c r="D31" s="111"/>
      <c r="E31" s="111"/>
      <c r="F31" s="111"/>
      <c r="AH31" s="124"/>
      <c r="AI31" s="111"/>
      <c r="AJ31" s="111"/>
      <c r="AK31" s="111"/>
      <c r="AL31" s="111"/>
      <c r="AM31" s="111"/>
    </row>
    <row r="32" spans="1:64" ht="24" customHeight="1">
      <c r="A32" s="912" t="s">
        <v>57</v>
      </c>
      <c r="B32" s="912"/>
      <c r="C32" s="912"/>
      <c r="D32" s="912"/>
      <c r="E32" s="912"/>
      <c r="F32" s="912"/>
      <c r="G32" s="576" t="s">
        <v>55</v>
      </c>
      <c r="H32" s="576"/>
      <c r="I32" s="576"/>
      <c r="J32" s="936" t="str">
        <f>IF(【様式1】申請書!AF21=0," ",【様式1】申請書!AF21)</f>
        <v xml:space="preserve"> </v>
      </c>
      <c r="K32" s="936"/>
      <c r="L32" s="936"/>
      <c r="M32" s="936"/>
      <c r="N32" s="936"/>
      <c r="O32" s="936"/>
      <c r="P32" s="936"/>
      <c r="Q32" s="936"/>
      <c r="R32" s="936"/>
      <c r="S32" s="576" t="s">
        <v>56</v>
      </c>
      <c r="T32" s="576"/>
      <c r="U32" s="576"/>
      <c r="V32" s="936" t="str">
        <f>IF(【様式1】申請書!AF22=0," ",【様式1】申請書!AF22)</f>
        <v xml:space="preserve"> </v>
      </c>
      <c r="W32" s="936"/>
      <c r="X32" s="936"/>
      <c r="Y32" s="936"/>
      <c r="Z32" s="936"/>
      <c r="AA32" s="936"/>
      <c r="AB32" s="936"/>
      <c r="AC32" s="936"/>
      <c r="AD32" s="936"/>
      <c r="AE32" s="936"/>
      <c r="AH32" s="912" t="s">
        <v>57</v>
      </c>
      <c r="AI32" s="912"/>
      <c r="AJ32" s="912"/>
      <c r="AK32" s="912"/>
      <c r="AL32" s="912"/>
      <c r="AM32" s="912"/>
      <c r="AN32" s="576" t="s">
        <v>55</v>
      </c>
      <c r="AO32" s="576"/>
      <c r="AP32" s="576"/>
      <c r="AQ32" s="936" t="s">
        <v>345</v>
      </c>
      <c r="AR32" s="936"/>
      <c r="AS32" s="936"/>
      <c r="AT32" s="936"/>
      <c r="AU32" s="936"/>
      <c r="AV32" s="936"/>
      <c r="AW32" s="936"/>
      <c r="AX32" s="936"/>
      <c r="AY32" s="936"/>
      <c r="AZ32" s="576" t="s">
        <v>56</v>
      </c>
      <c r="BA32" s="576"/>
      <c r="BB32" s="576"/>
      <c r="BC32" s="936" t="s">
        <v>346</v>
      </c>
      <c r="BD32" s="936"/>
      <c r="BE32" s="936"/>
      <c r="BF32" s="936"/>
      <c r="BG32" s="936"/>
      <c r="BH32" s="936"/>
      <c r="BI32" s="936"/>
      <c r="BJ32" s="936"/>
      <c r="BK32" s="936"/>
      <c r="BL32" s="936"/>
    </row>
    <row r="33" spans="1:64" ht="26.25" customHeight="1">
      <c r="A33" s="125"/>
      <c r="G33" s="919" t="s">
        <v>54</v>
      </c>
      <c r="H33" s="919"/>
      <c r="I33" s="919"/>
      <c r="J33" s="930" t="str">
        <f>IF(【様式1】申請書!AF23=0," ",【様式1】申請書!AF23)</f>
        <v xml:space="preserve"> </v>
      </c>
      <c r="K33" s="930"/>
      <c r="L33" s="930"/>
      <c r="M33" s="930"/>
      <c r="N33" s="930"/>
      <c r="O33" s="930"/>
      <c r="P33" s="930"/>
      <c r="Q33" s="930"/>
      <c r="R33" s="930"/>
      <c r="S33" s="930"/>
      <c r="T33" s="930"/>
      <c r="U33" s="930"/>
      <c r="V33" s="930"/>
      <c r="W33" s="930"/>
      <c r="X33" s="930"/>
      <c r="Y33" s="930"/>
      <c r="Z33" s="930"/>
      <c r="AA33" s="930"/>
      <c r="AB33" s="930"/>
      <c r="AC33" s="930"/>
      <c r="AD33" s="930"/>
      <c r="AE33" s="930"/>
      <c r="AH33" s="125"/>
      <c r="AN33" s="919" t="s">
        <v>54</v>
      </c>
      <c r="AO33" s="919"/>
      <c r="AP33" s="919"/>
      <c r="AQ33" s="930" t="s">
        <v>347</v>
      </c>
      <c r="AR33" s="930"/>
      <c r="AS33" s="930"/>
      <c r="AT33" s="930"/>
      <c r="AU33" s="930"/>
      <c r="AV33" s="930"/>
      <c r="AW33" s="930"/>
      <c r="AX33" s="930"/>
      <c r="AY33" s="930"/>
      <c r="AZ33" s="930"/>
      <c r="BA33" s="930"/>
      <c r="BB33" s="930"/>
      <c r="BC33" s="930"/>
      <c r="BD33" s="930"/>
      <c r="BE33" s="930"/>
      <c r="BF33" s="930"/>
      <c r="BG33" s="930"/>
      <c r="BH33" s="930"/>
      <c r="BI33" s="930"/>
      <c r="BJ33" s="930"/>
      <c r="BK33" s="930"/>
      <c r="BL33" s="930"/>
    </row>
    <row r="34" spans="1:64" ht="14.25" customHeight="1">
      <c r="A34" s="125"/>
      <c r="J34" s="110"/>
      <c r="K34" s="110"/>
      <c r="L34" s="110"/>
      <c r="M34" s="110"/>
      <c r="N34" s="110"/>
      <c r="O34" s="110"/>
      <c r="P34" s="110"/>
      <c r="Q34" s="110"/>
      <c r="R34" s="110"/>
      <c r="S34" s="110"/>
      <c r="T34" s="110"/>
      <c r="U34" s="110"/>
      <c r="V34" s="110"/>
      <c r="W34" s="110"/>
      <c r="X34" s="110"/>
      <c r="Y34" s="110"/>
      <c r="Z34" s="110"/>
      <c r="AA34" s="110"/>
      <c r="AB34" s="110"/>
      <c r="AC34" s="110"/>
      <c r="AD34" s="110"/>
      <c r="AE34" s="110"/>
      <c r="AH34" s="125"/>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row>
    <row r="35" spans="1:64" ht="23.25" customHeight="1">
      <c r="A35" s="113" t="s">
        <v>146</v>
      </c>
      <c r="B35" s="113"/>
      <c r="C35" s="113"/>
      <c r="D35" s="113"/>
      <c r="E35" s="113"/>
      <c r="F35" s="113"/>
      <c r="AH35" s="113" t="s">
        <v>146</v>
      </c>
      <c r="AI35" s="113"/>
      <c r="AJ35" s="113"/>
      <c r="AK35" s="113"/>
      <c r="AL35" s="113"/>
      <c r="AM35" s="113"/>
    </row>
    <row r="36" spans="1:64" ht="33.75" customHeight="1">
      <c r="A36" s="126"/>
      <c r="B36" s="126" t="s">
        <v>137</v>
      </c>
      <c r="C36" s="909" t="s">
        <v>138</v>
      </c>
      <c r="D36" s="909"/>
      <c r="E36" s="909"/>
      <c r="F36" s="909"/>
      <c r="G36" s="909"/>
      <c r="H36" s="909"/>
      <c r="I36" s="909"/>
      <c r="J36" s="909"/>
      <c r="K36" s="909"/>
      <c r="L36" s="909"/>
      <c r="M36" s="909"/>
      <c r="N36" s="909"/>
      <c r="O36" s="909"/>
      <c r="P36" s="909"/>
      <c r="Q36" s="909"/>
      <c r="R36" s="909"/>
      <c r="S36" s="909"/>
      <c r="T36" s="909"/>
      <c r="U36" s="909"/>
      <c r="V36" s="909"/>
      <c r="W36" s="909"/>
      <c r="X36" s="909"/>
      <c r="Y36" s="909"/>
      <c r="Z36" s="909"/>
      <c r="AA36" s="909"/>
      <c r="AB36" s="909"/>
      <c r="AC36" s="909"/>
      <c r="AD36" s="909"/>
      <c r="AE36" s="909"/>
      <c r="AH36" s="126"/>
      <c r="AI36" s="126" t="s">
        <v>137</v>
      </c>
      <c r="AJ36" s="909" t="s">
        <v>138</v>
      </c>
      <c r="AK36" s="909"/>
      <c r="AL36" s="909"/>
      <c r="AM36" s="909"/>
      <c r="AN36" s="909"/>
      <c r="AO36" s="909"/>
      <c r="AP36" s="909"/>
      <c r="AQ36" s="909"/>
      <c r="AR36" s="909"/>
      <c r="AS36" s="909"/>
      <c r="AT36" s="909"/>
      <c r="AU36" s="909"/>
      <c r="AV36" s="909"/>
      <c r="AW36" s="909"/>
      <c r="AX36" s="909"/>
      <c r="AY36" s="909"/>
      <c r="AZ36" s="909"/>
      <c r="BA36" s="909"/>
      <c r="BB36" s="909"/>
      <c r="BC36" s="909"/>
      <c r="BD36" s="909"/>
      <c r="BE36" s="909"/>
      <c r="BF36" s="909"/>
      <c r="BG36" s="909"/>
      <c r="BH36" s="909"/>
      <c r="BI36" s="909"/>
      <c r="BJ36" s="909"/>
      <c r="BK36" s="909"/>
      <c r="BL36" s="909"/>
    </row>
    <row r="37" spans="1:64" ht="42" customHeight="1">
      <c r="A37" s="107"/>
      <c r="B37" s="127" t="s">
        <v>139</v>
      </c>
      <c r="C37" s="918" t="s">
        <v>780</v>
      </c>
      <c r="D37" s="918"/>
      <c r="E37" s="918"/>
      <c r="F37" s="918"/>
      <c r="G37" s="918"/>
      <c r="H37" s="918"/>
      <c r="I37" s="918"/>
      <c r="J37" s="918"/>
      <c r="K37" s="918"/>
      <c r="L37" s="918"/>
      <c r="M37" s="918"/>
      <c r="N37" s="918"/>
      <c r="O37" s="918"/>
      <c r="P37" s="918"/>
      <c r="Q37" s="918"/>
      <c r="R37" s="918"/>
      <c r="S37" s="918"/>
      <c r="T37" s="918"/>
      <c r="U37" s="918"/>
      <c r="V37" s="918"/>
      <c r="W37" s="918"/>
      <c r="X37" s="918"/>
      <c r="Y37" s="918"/>
      <c r="Z37" s="918"/>
      <c r="AA37" s="918"/>
      <c r="AB37" s="918"/>
      <c r="AC37" s="918"/>
      <c r="AD37" s="918"/>
      <c r="AE37" s="918"/>
      <c r="AH37" s="107"/>
      <c r="AI37" s="127" t="s">
        <v>139</v>
      </c>
      <c r="AJ37" s="918" t="s">
        <v>780</v>
      </c>
      <c r="AK37" s="918"/>
      <c r="AL37" s="918"/>
      <c r="AM37" s="918"/>
      <c r="AN37" s="918"/>
      <c r="AO37" s="918"/>
      <c r="AP37" s="918"/>
      <c r="AQ37" s="918"/>
      <c r="AR37" s="918"/>
      <c r="AS37" s="918"/>
      <c r="AT37" s="918"/>
      <c r="AU37" s="918"/>
      <c r="AV37" s="918"/>
      <c r="AW37" s="918"/>
      <c r="AX37" s="918"/>
      <c r="AY37" s="918"/>
      <c r="AZ37" s="918"/>
      <c r="BA37" s="918"/>
      <c r="BB37" s="918"/>
      <c r="BC37" s="918"/>
      <c r="BD37" s="918"/>
      <c r="BE37" s="918"/>
      <c r="BF37" s="918"/>
      <c r="BG37" s="918"/>
      <c r="BH37" s="918"/>
      <c r="BI37" s="918"/>
      <c r="BJ37" s="918"/>
      <c r="BK37" s="918"/>
      <c r="BL37" s="918"/>
    </row>
    <row r="38" spans="1:64" ht="27.75" customHeight="1">
      <c r="A38" s="126"/>
      <c r="B38" s="126" t="s">
        <v>141</v>
      </c>
      <c r="C38" s="909" t="s">
        <v>143</v>
      </c>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H38" s="126"/>
      <c r="AI38" s="126" t="s">
        <v>141</v>
      </c>
      <c r="AJ38" s="909" t="s">
        <v>143</v>
      </c>
      <c r="AK38" s="909"/>
      <c r="AL38" s="909"/>
      <c r="AM38" s="909"/>
      <c r="AN38" s="909"/>
      <c r="AO38" s="909"/>
      <c r="AP38" s="909"/>
      <c r="AQ38" s="909"/>
      <c r="AR38" s="909"/>
      <c r="AS38" s="909"/>
      <c r="AT38" s="909"/>
      <c r="AU38" s="909"/>
      <c r="AV38" s="909"/>
      <c r="AW38" s="909"/>
      <c r="AX38" s="909"/>
      <c r="AY38" s="909"/>
      <c r="AZ38" s="909"/>
      <c r="BA38" s="909"/>
      <c r="BB38" s="909"/>
      <c r="BC38" s="909"/>
      <c r="BD38" s="909"/>
      <c r="BE38" s="909"/>
      <c r="BF38" s="909"/>
      <c r="BG38" s="909"/>
      <c r="BH38" s="909"/>
      <c r="BI38" s="909"/>
      <c r="BJ38" s="909"/>
      <c r="BK38" s="909"/>
      <c r="BL38" s="909"/>
    </row>
    <row r="39" spans="1:64" ht="31.5" customHeight="1">
      <c r="A39" s="126"/>
      <c r="B39" s="126" t="s">
        <v>142</v>
      </c>
      <c r="C39" s="909" t="s">
        <v>147</v>
      </c>
      <c r="D39" s="909"/>
      <c r="E39" s="909"/>
      <c r="F39" s="909"/>
      <c r="G39" s="909"/>
      <c r="H39" s="909"/>
      <c r="I39" s="909"/>
      <c r="J39" s="909"/>
      <c r="K39" s="909"/>
      <c r="L39" s="909"/>
      <c r="M39" s="909"/>
      <c r="N39" s="909"/>
      <c r="O39" s="909"/>
      <c r="P39" s="909"/>
      <c r="Q39" s="909"/>
      <c r="R39" s="909"/>
      <c r="S39" s="909"/>
      <c r="T39" s="909"/>
      <c r="U39" s="909"/>
      <c r="V39" s="909"/>
      <c r="W39" s="909"/>
      <c r="X39" s="909"/>
      <c r="Y39" s="909"/>
      <c r="Z39" s="909"/>
      <c r="AA39" s="909"/>
      <c r="AB39" s="909"/>
      <c r="AC39" s="909"/>
      <c r="AD39" s="909"/>
      <c r="AE39" s="909"/>
      <c r="AH39" s="126"/>
      <c r="AI39" s="126" t="s">
        <v>142</v>
      </c>
      <c r="AJ39" s="909" t="s">
        <v>147</v>
      </c>
      <c r="AK39" s="909"/>
      <c r="AL39" s="909"/>
      <c r="AM39" s="909"/>
      <c r="AN39" s="909"/>
      <c r="AO39" s="909"/>
      <c r="AP39" s="909"/>
      <c r="AQ39" s="909"/>
      <c r="AR39" s="909"/>
      <c r="AS39" s="909"/>
      <c r="AT39" s="909"/>
      <c r="AU39" s="909"/>
      <c r="AV39" s="909"/>
      <c r="AW39" s="909"/>
      <c r="AX39" s="909"/>
      <c r="AY39" s="909"/>
      <c r="AZ39" s="909"/>
      <c r="BA39" s="909"/>
      <c r="BB39" s="909"/>
      <c r="BC39" s="909"/>
      <c r="BD39" s="909"/>
      <c r="BE39" s="909"/>
      <c r="BF39" s="909"/>
      <c r="BG39" s="909"/>
      <c r="BH39" s="909"/>
      <c r="BI39" s="909"/>
      <c r="BJ39" s="909"/>
      <c r="BK39" s="909"/>
      <c r="BL39" s="909"/>
    </row>
    <row r="41" spans="1:64" hidden="1">
      <c r="A41" s="102" t="s">
        <v>312</v>
      </c>
      <c r="O41" s="102" t="s">
        <v>323</v>
      </c>
      <c r="S41" s="102" t="s">
        <v>339</v>
      </c>
    </row>
    <row r="42" spans="1:64" hidden="1">
      <c r="A42" s="102" t="s">
        <v>314</v>
      </c>
      <c r="O42" s="102" t="s">
        <v>324</v>
      </c>
      <c r="S42" s="102" t="s">
        <v>341</v>
      </c>
    </row>
    <row r="43" spans="1:64" hidden="1">
      <c r="A43" s="102" t="s">
        <v>313</v>
      </c>
      <c r="S43" s="102" t="s">
        <v>318</v>
      </c>
    </row>
    <row r="44" spans="1:64" hidden="1">
      <c r="A44" s="102" t="s">
        <v>315</v>
      </c>
      <c r="S44" s="102" t="s">
        <v>319</v>
      </c>
    </row>
    <row r="45" spans="1:64" hidden="1">
      <c r="A45" s="102" t="s">
        <v>316</v>
      </c>
      <c r="S45" s="102" t="s">
        <v>342</v>
      </c>
    </row>
    <row r="46" spans="1:64" hidden="1">
      <c r="A46" s="102" t="s">
        <v>317</v>
      </c>
      <c r="S46" s="102" t="s">
        <v>350</v>
      </c>
    </row>
    <row r="47" spans="1:64" hidden="1">
      <c r="A47" s="102" t="s">
        <v>340</v>
      </c>
    </row>
    <row r="48" spans="1:64" hidden="1">
      <c r="A48" s="102" t="s">
        <v>308</v>
      </c>
    </row>
    <row r="49" spans="1:1" hidden="1">
      <c r="A49" s="102" t="s">
        <v>318</v>
      </c>
    </row>
    <row r="50" spans="1:1" hidden="1">
      <c r="A50" s="102" t="s">
        <v>319</v>
      </c>
    </row>
    <row r="51" spans="1:1" hidden="1">
      <c r="A51" s="102" t="s">
        <v>320</v>
      </c>
    </row>
    <row r="53" spans="1:1">
      <c r="A53" s="192" t="str">
        <f>IF(【様式1】申請書!AA24=0," ",【様式1】申請書!AA24)</f>
        <v xml:space="preserve"> </v>
      </c>
    </row>
    <row r="54" spans="1:1">
      <c r="A54" s="192" t="str">
        <f>IF(A53=" "," ",A53+1)</f>
        <v xml:space="preserve"> </v>
      </c>
    </row>
    <row r="55" spans="1:1">
      <c r="A55" s="192" t="str">
        <f>IF(A54=" "," ",A54+1)</f>
        <v xml:space="preserve"> </v>
      </c>
    </row>
  </sheetData>
  <sheetProtection sheet="1" formatCells="0" selectLockedCells="1"/>
  <mergeCells count="117">
    <mergeCell ref="X4:Z4"/>
    <mergeCell ref="BE4:BG4"/>
    <mergeCell ref="Q18:T18"/>
    <mergeCell ref="W18:Y18"/>
    <mergeCell ref="M17:P17"/>
    <mergeCell ref="Y17:AC17"/>
    <mergeCell ref="AN10:AP14"/>
    <mergeCell ref="AQ10:BL10"/>
    <mergeCell ref="L18:M18"/>
    <mergeCell ref="AH7:AM7"/>
    <mergeCell ref="AY7:BC7"/>
    <mergeCell ref="BD7:BE7"/>
    <mergeCell ref="BF7:BJ7"/>
    <mergeCell ref="AQ9:AZ9"/>
    <mergeCell ref="BB9:BK9"/>
    <mergeCell ref="BF8:BH8"/>
    <mergeCell ref="AT8:AV8"/>
    <mergeCell ref="AW8:AX8"/>
    <mergeCell ref="AY8:BE8"/>
    <mergeCell ref="Z18:AD18"/>
    <mergeCell ref="AH18:AM18"/>
    <mergeCell ref="AU18:AW18"/>
    <mergeCell ref="AH9:AM17"/>
    <mergeCell ref="AN9:AP9"/>
    <mergeCell ref="A7:F7"/>
    <mergeCell ref="A8:F8"/>
    <mergeCell ref="A9:F17"/>
    <mergeCell ref="G7:P7"/>
    <mergeCell ref="AD7:AE7"/>
    <mergeCell ref="AD17:AE17"/>
    <mergeCell ref="G17:L17"/>
    <mergeCell ref="G10:I14"/>
    <mergeCell ref="S17:X17"/>
    <mergeCell ref="M8:O8"/>
    <mergeCell ref="J11:AE14"/>
    <mergeCell ref="R15:AE15"/>
    <mergeCell ref="R8:X8"/>
    <mergeCell ref="G9:I9"/>
    <mergeCell ref="G8:L8"/>
    <mergeCell ref="G15:I16"/>
    <mergeCell ref="J10:AE10"/>
    <mergeCell ref="J9:S9"/>
    <mergeCell ref="U9:AD9"/>
    <mergeCell ref="P8:Q8"/>
    <mergeCell ref="W7:X7"/>
    <mergeCell ref="AN20:BL24"/>
    <mergeCell ref="Q17:R17"/>
    <mergeCell ref="BD18:BF18"/>
    <mergeCell ref="BG18:BK18"/>
    <mergeCell ref="AT17:AW17"/>
    <mergeCell ref="G18:K18"/>
    <mergeCell ref="AU1:AY2"/>
    <mergeCell ref="AH3:BL3"/>
    <mergeCell ref="BK7:BL7"/>
    <mergeCell ref="A3:AE3"/>
    <mergeCell ref="AX17:AY17"/>
    <mergeCell ref="AZ17:BE17"/>
    <mergeCell ref="R7:V7"/>
    <mergeCell ref="Y7:AC7"/>
    <mergeCell ref="BI8:BL8"/>
    <mergeCell ref="AN8:AS8"/>
    <mergeCell ref="AB8:AE8"/>
    <mergeCell ref="Y8:AA8"/>
    <mergeCell ref="AQ11:BL14"/>
    <mergeCell ref="BF17:BJ17"/>
    <mergeCell ref="AH8:AM8"/>
    <mergeCell ref="AN15:AP16"/>
    <mergeCell ref="AY15:BL15"/>
    <mergeCell ref="BK17:BL17"/>
    <mergeCell ref="AN7:AW7"/>
    <mergeCell ref="AJ38:BL38"/>
    <mergeCell ref="A26:F26"/>
    <mergeCell ref="A19:F24"/>
    <mergeCell ref="A28:F28"/>
    <mergeCell ref="G28:AE28"/>
    <mergeCell ref="C38:AE38"/>
    <mergeCell ref="C39:AE39"/>
    <mergeCell ref="G33:I33"/>
    <mergeCell ref="G30:AE30"/>
    <mergeCell ref="J33:AE33"/>
    <mergeCell ref="G32:I32"/>
    <mergeCell ref="A30:F30"/>
    <mergeCell ref="C36:AE36"/>
    <mergeCell ref="C37:AE37"/>
    <mergeCell ref="A32:F32"/>
    <mergeCell ref="AJ36:BL36"/>
    <mergeCell ref="AQ33:BL33"/>
    <mergeCell ref="G19:AE19"/>
    <mergeCell ref="G26:AE26"/>
    <mergeCell ref="AN18:AR18"/>
    <mergeCell ref="AN17:AS17"/>
    <mergeCell ref="U18:V18"/>
    <mergeCell ref="J32:R32"/>
    <mergeCell ref="AJ39:BL39"/>
    <mergeCell ref="BB18:BC18"/>
    <mergeCell ref="AH26:AM26"/>
    <mergeCell ref="AN26:BL26"/>
    <mergeCell ref="AH28:AM28"/>
    <mergeCell ref="AN28:BL28"/>
    <mergeCell ref="AH32:AM32"/>
    <mergeCell ref="AN32:AP32"/>
    <mergeCell ref="A18:F18"/>
    <mergeCell ref="AX18:BA18"/>
    <mergeCell ref="AJ37:BL37"/>
    <mergeCell ref="AN33:AP33"/>
    <mergeCell ref="AH30:AM30"/>
    <mergeCell ref="AN30:BL30"/>
    <mergeCell ref="N18:P18"/>
    <mergeCell ref="S32:U32"/>
    <mergeCell ref="V32:AE32"/>
    <mergeCell ref="AQ32:AY32"/>
    <mergeCell ref="AZ32:BB32"/>
    <mergeCell ref="BC32:BL32"/>
    <mergeCell ref="G20:AE24"/>
    <mergeCell ref="AS18:AT18"/>
    <mergeCell ref="AH19:AM24"/>
    <mergeCell ref="AN19:BL19"/>
  </mergeCells>
  <phoneticPr fontId="1"/>
  <conditionalFormatting sqref="J9:S9">
    <cfRule type="containsBlanks" dxfId="19" priority="17">
      <formula>LEN(TRIM(J9))=0</formula>
    </cfRule>
  </conditionalFormatting>
  <conditionalFormatting sqref="J11:AE14">
    <cfRule type="containsBlanks" dxfId="18" priority="15">
      <formula>LEN(TRIM(J11))=0</formula>
    </cfRule>
  </conditionalFormatting>
  <conditionalFormatting sqref="M8:O8">
    <cfRule type="containsBlanks" dxfId="17" priority="27">
      <formula>LEN(TRIM(M8))=0</formula>
    </cfRule>
  </conditionalFormatting>
  <conditionalFormatting sqref="M17:P17">
    <cfRule type="containsBlanks" dxfId="16" priority="4">
      <formula>LEN(TRIM(M17))=0</formula>
    </cfRule>
  </conditionalFormatting>
  <conditionalFormatting sqref="R7">
    <cfRule type="containsBlanks" dxfId="15" priority="19">
      <formula>LEN(TRIM(R7))=0</formula>
    </cfRule>
  </conditionalFormatting>
  <conditionalFormatting sqref="X4 AA4:AE4">
    <cfRule type="containsBlanks" dxfId="14" priority="30">
      <formula>LEN(TRIM(X4))=0</formula>
    </cfRule>
  </conditionalFormatting>
  <conditionalFormatting sqref="Y7">
    <cfRule type="containsBlanks" dxfId="13" priority="18">
      <formula>LEN(TRIM(Y7))=0</formula>
    </cfRule>
  </conditionalFormatting>
  <conditionalFormatting sqref="Y8:AA8">
    <cfRule type="containsBlanks" dxfId="12" priority="29">
      <formula>LEN(TRIM(Y8))=0</formula>
    </cfRule>
  </conditionalFormatting>
  <conditionalFormatting sqref="Y17:AC17">
    <cfRule type="containsBlanks" dxfId="11" priority="3">
      <formula>LEN(TRIM(Y17))=0</formula>
    </cfRule>
  </conditionalFormatting>
  <conditionalFormatting sqref="AN7 AY7">
    <cfRule type="containsBlanks" dxfId="10" priority="11">
      <formula>LEN(TRIM(AN7))=0</formula>
    </cfRule>
  </conditionalFormatting>
  <conditionalFormatting sqref="AQ9:AZ9">
    <cfRule type="containsBlanks" dxfId="9" priority="9">
      <formula>LEN(TRIM(AQ9))=0</formula>
    </cfRule>
  </conditionalFormatting>
  <conditionalFormatting sqref="AQ11:BL14">
    <cfRule type="containsBlanks" dxfId="8" priority="7">
      <formula>LEN(TRIM(AQ11))=0</formula>
    </cfRule>
  </conditionalFormatting>
  <conditionalFormatting sqref="AS18">
    <cfRule type="containsBlanks" dxfId="7" priority="8">
      <formula>LEN(TRIM(AS18))=0</formula>
    </cfRule>
  </conditionalFormatting>
  <conditionalFormatting sqref="AT8:AV8">
    <cfRule type="containsBlanks" dxfId="6" priority="12">
      <formula>LEN(TRIM(AT8))=0</formula>
    </cfRule>
  </conditionalFormatting>
  <conditionalFormatting sqref="AT17:AW17">
    <cfRule type="containsBlanks" dxfId="5" priority="6">
      <formula>LEN(TRIM(AT17))=0</formula>
    </cfRule>
  </conditionalFormatting>
  <conditionalFormatting sqref="BE4 BH4:BL4">
    <cfRule type="containsBlanks" dxfId="4" priority="1">
      <formula>LEN(TRIM(BE4))=0</formula>
    </cfRule>
  </conditionalFormatting>
  <conditionalFormatting sqref="BF7">
    <cfRule type="containsBlanks" dxfId="3" priority="10">
      <formula>LEN(TRIM(BF7))=0</formula>
    </cfRule>
  </conditionalFormatting>
  <conditionalFormatting sqref="BF8:BH8">
    <cfRule type="containsBlanks" dxfId="2" priority="13">
      <formula>LEN(TRIM(BF8))=0</formula>
    </cfRule>
  </conditionalFormatting>
  <conditionalFormatting sqref="BF17:BJ17">
    <cfRule type="containsBlanks" dxfId="1" priority="5">
      <formula>LEN(TRIM(BF17))=0</formula>
    </cfRule>
  </conditionalFormatting>
  <dataValidations count="3">
    <dataValidation type="list" allowBlank="1" showInputMessage="1" showErrorMessage="1" sqref="AQ9:AZ9 J9:S9" xr:uid="{B6B2FB4C-08F0-42CA-9063-02BD5215A4E5}">
      <formula1>$A$41:$A$51</formula1>
    </dataValidation>
    <dataValidation type="list" allowBlank="1" showInputMessage="1" showErrorMessage="1" sqref="AS18" xr:uid="{43D3EB76-D586-4AC0-B863-0F8CC8AEA578}">
      <formula1>$O$41:$O$42</formula1>
    </dataValidation>
    <dataValidation type="list" allowBlank="1" showInputMessage="1" showErrorMessage="1" sqref="R15:AE15 AY15:BL15" xr:uid="{9DC4A177-CC42-4EFE-A0A5-A9DB45EF0141}">
      <formula1>$S$41:$S$46</formula1>
    </dataValidation>
  </dataValidations>
  <pageMargins left="0.59055118110236227" right="0.59055118110236227"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19050</xdr:colOff>
                    <xdr:row>14</xdr:row>
                    <xdr:rowOff>238125</xdr:rowOff>
                  </from>
                  <to>
                    <xdr:col>10</xdr:col>
                    <xdr:colOff>38100</xdr:colOff>
                    <xdr:row>16</xdr:row>
                    <xdr:rowOff>28575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xdr:col>
                    <xdr:colOff>19050</xdr:colOff>
                    <xdr:row>13</xdr:row>
                    <xdr:rowOff>228600</xdr:rowOff>
                  </from>
                  <to>
                    <xdr:col>10</xdr:col>
                    <xdr:colOff>38100</xdr:colOff>
                    <xdr:row>15</xdr:row>
                    <xdr:rowOff>19050</xdr:rowOff>
                  </to>
                </anchor>
              </controlPr>
            </control>
          </mc:Choice>
        </mc:AlternateContent>
        <mc:AlternateContent xmlns:mc="http://schemas.openxmlformats.org/markup-compatibility/2006">
          <mc:Choice Requires="x14">
            <control shapeId="17695" r:id="rId6" name="Check Box 287">
              <controlPr defaultSize="0" autoFill="0" autoLine="0" autoPict="0">
                <anchor moveWithCells="1">
                  <from>
                    <xdr:col>42</xdr:col>
                    <xdr:colOff>19050</xdr:colOff>
                    <xdr:row>13</xdr:row>
                    <xdr:rowOff>228600</xdr:rowOff>
                  </from>
                  <to>
                    <xdr:col>43</xdr:col>
                    <xdr:colOff>38100</xdr:colOff>
                    <xdr:row>15</xdr:row>
                    <xdr:rowOff>19050</xdr:rowOff>
                  </to>
                </anchor>
              </controlPr>
            </control>
          </mc:Choice>
        </mc:AlternateContent>
        <mc:AlternateContent xmlns:mc="http://schemas.openxmlformats.org/markup-compatibility/2006">
          <mc:Choice Requires="x14">
            <control shapeId="17694" r:id="rId7" name="Check Box 286">
              <controlPr defaultSize="0" autoFill="0" autoLine="0" autoPict="0">
                <anchor moveWithCells="1">
                  <from>
                    <xdr:col>42</xdr:col>
                    <xdr:colOff>19050</xdr:colOff>
                    <xdr:row>14</xdr:row>
                    <xdr:rowOff>238125</xdr:rowOff>
                  </from>
                  <to>
                    <xdr:col>43</xdr:col>
                    <xdr:colOff>38100</xdr:colOff>
                    <xdr:row>16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令和８年度　夏型事務手続き資料集</vt:lpstr>
      <vt:lpstr>【様式1】申請書</vt:lpstr>
      <vt:lpstr>【別紙1ー1】利用者名簿（指導・引率者）</vt:lpstr>
      <vt:lpstr>【別紙1－2】利用者名簿（児童生徒用）</vt:lpstr>
      <vt:lpstr>【別紙1ー3】利用者名簿（家族用）</vt:lpstr>
      <vt:lpstr>【別紙2】活動詳細</vt:lpstr>
      <vt:lpstr>【別紙3】食事数確認票</vt:lpstr>
      <vt:lpstr>【別紙4】アレルギーに関する調査票</vt:lpstr>
      <vt:lpstr>【別紙5】登山支援ボランティア依頼申込書</vt:lpstr>
      <vt:lpstr>【別紙6】変更点連絡表</vt:lpstr>
      <vt:lpstr>【様式1】申請書 (PDF用)</vt:lpstr>
      <vt:lpstr>【別紙1ー1】利用者名簿（指導・引率者） (PDF用)</vt:lpstr>
      <vt:lpstr>【別紙1－2】利用者名簿（児童生徒用） (PDF用)</vt:lpstr>
      <vt:lpstr>【別紙1ー3】利用者名簿（家族用） (PDF用)</vt:lpstr>
      <vt:lpstr>【別紙2】活動詳細（PDF用）</vt:lpstr>
      <vt:lpstr>【別紙3】食事数確認票(PDF用)</vt:lpstr>
      <vt:lpstr>【別紙4】アレルギーに関する調査票 (PDF用)</vt:lpstr>
      <vt:lpstr>【別紙5】登山支援ボランティア依頼申込書 (PDF用)</vt:lpstr>
      <vt:lpstr>使用料確認票</vt:lpstr>
      <vt:lpstr>【別紙6】変更点連絡表 (PDF用)</vt:lpstr>
      <vt:lpstr>'【別紙1ー1】利用者名簿（指導・引率者）'!Print_Area</vt:lpstr>
      <vt:lpstr>'【別紙1ー1】利用者名簿（指導・引率者） (PDF用)'!Print_Area</vt:lpstr>
      <vt:lpstr>'【別紙1ー3】利用者名簿（家族用）'!Print_Area</vt:lpstr>
      <vt:lpstr>'【別紙1ー3】利用者名簿（家族用） (PDF用)'!Print_Area</vt:lpstr>
      <vt:lpstr>'【別紙1－2】利用者名簿（児童生徒用）'!Print_Area</vt:lpstr>
      <vt:lpstr>'【別紙1－2】利用者名簿（児童生徒用） (PDF用)'!Print_Area</vt:lpstr>
      <vt:lpstr>【別紙2】活動詳細!Print_Area</vt:lpstr>
      <vt:lpstr>'【別紙2】活動詳細（PDF用）'!Print_Area</vt:lpstr>
      <vt:lpstr>【別紙3】食事数確認票!Print_Area</vt:lpstr>
      <vt:lpstr>'【別紙3】食事数確認票(PDF用)'!Print_Area</vt:lpstr>
      <vt:lpstr>【別紙4】アレルギーに関する調査票!Print_Area</vt:lpstr>
      <vt:lpstr>'【別紙4】アレルギーに関する調査票 (PDF用)'!Print_Area</vt:lpstr>
      <vt:lpstr>【別紙5】登山支援ボランティア依頼申込書!Print_Area</vt:lpstr>
      <vt:lpstr>'【別紙5】登山支援ボランティア依頼申込書 (PDF用)'!Print_Area</vt:lpstr>
      <vt:lpstr>【別紙6】変更点連絡表!Print_Area</vt:lpstr>
      <vt:lpstr>'【別紙6】変更点連絡表 (PDF用)'!Print_Area</vt:lpstr>
      <vt:lpstr>【様式1】申請書!Print_Area</vt:lpstr>
      <vt:lpstr>'【様式1】申請書 (PDF用)'!Print_Area</vt:lpstr>
      <vt:lpstr>使用料確認票!Print_Area</vt:lpstr>
      <vt:lpstr>'令和８年度　夏型事務手続き資料集'!Print_Area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村上　智幸</cp:lastModifiedBy>
  <cp:lastPrinted>2026-03-17T04:32:21Z</cp:lastPrinted>
  <dcterms:created xsi:type="dcterms:W3CDTF">2022-03-02T08:12:26Z</dcterms:created>
  <dcterms:modified xsi:type="dcterms:W3CDTF">2026-04-15T00:28:16Z</dcterms:modified>
</cp:coreProperties>
</file>