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２月改訂\"/>
    </mc:Choice>
  </mc:AlternateContent>
  <bookViews>
    <workbookView xWindow="0" yWindow="0" windowWidth="20490" windowHeight="7530" tabRatio="707" firstSheet="1" activeTab="6"/>
  </bookViews>
  <sheets>
    <sheet name="使い方" sheetId="11" r:id="rId1"/>
    <sheet name="データシート（中１男子）" sheetId="4" r:id="rId2"/>
    <sheet name="データシート（中２男子）" sheetId="15" r:id="rId3"/>
    <sheet name="データシート（中３男子）" sheetId="17" r:id="rId4"/>
    <sheet name="データシート （中１女子）" sheetId="13" r:id="rId5"/>
    <sheet name="データシート （中２女子）" sheetId="16" r:id="rId6"/>
    <sheet name="データシート （中３女子）" sheetId="18" r:id="rId7"/>
    <sheet name="グラフ（中1男子）" sheetId="9" r:id="rId8"/>
    <sheet name="グラフ（中２男子）" sheetId="19" r:id="rId9"/>
    <sheet name="グラフ（中３男子）" sheetId="20" r:id="rId10"/>
    <sheet name="グラフ（中1女子)" sheetId="14" r:id="rId11"/>
    <sheet name="グラフ（中２女子)" sheetId="21" r:id="rId12"/>
    <sheet name="グラフ（中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AT6" i="18" l="1"/>
  <c r="AT5" i="18"/>
  <c r="AS6" i="18"/>
  <c r="AS5" i="18"/>
  <c r="AP6" i="18"/>
  <c r="AP5" i="18"/>
  <c r="AQ6" i="18" s="1"/>
  <c r="AO6" i="18"/>
  <c r="AO5" i="18"/>
  <c r="AL6" i="18"/>
  <c r="AL5" i="18"/>
  <c r="AK6" i="18"/>
  <c r="AK5" i="18"/>
  <c r="AH6" i="18"/>
  <c r="AH5" i="18"/>
  <c r="AI6" i="18" s="1"/>
  <c r="AG6" i="18"/>
  <c r="AG5" i="18"/>
  <c r="X6" i="18"/>
  <c r="X5" i="18"/>
  <c r="X4" i="18"/>
  <c r="W6" i="18"/>
  <c r="W5" i="18"/>
  <c r="T6" i="18"/>
  <c r="T5" i="18"/>
  <c r="U6" i="18" s="1"/>
  <c r="S6" i="18"/>
  <c r="S5" i="18"/>
  <c r="P6" i="18"/>
  <c r="P5" i="18"/>
  <c r="O6" i="18"/>
  <c r="O5" i="18"/>
  <c r="L6" i="18"/>
  <c r="L5" i="18"/>
  <c r="M6" i="18" s="1"/>
  <c r="K6" i="18"/>
  <c r="K5" i="18"/>
  <c r="AT6" i="17"/>
  <c r="AT5" i="17"/>
  <c r="AS6" i="17"/>
  <c r="AS5" i="17"/>
  <c r="AP6" i="17"/>
  <c r="AP5" i="17"/>
  <c r="AQ6" i="17" s="1"/>
  <c r="AO6" i="17"/>
  <c r="AO5" i="17"/>
  <c r="AL6" i="17"/>
  <c r="AL5" i="17"/>
  <c r="AK6" i="17"/>
  <c r="AK5" i="17"/>
  <c r="AH6" i="17"/>
  <c r="AH5" i="17"/>
  <c r="AI6" i="17" s="1"/>
  <c r="AG6" i="17"/>
  <c r="AG5" i="17"/>
  <c r="X5" i="17"/>
  <c r="X6" i="17"/>
  <c r="W6" i="17"/>
  <c r="W5" i="17"/>
  <c r="T6" i="17"/>
  <c r="T5" i="17"/>
  <c r="U6" i="17" s="1"/>
  <c r="S6" i="17"/>
  <c r="S5" i="17"/>
  <c r="P6" i="17"/>
  <c r="P5" i="17"/>
  <c r="O6" i="17"/>
  <c r="O5" i="17"/>
  <c r="L6" i="17"/>
  <c r="L5" i="17"/>
  <c r="M6" i="17" s="1"/>
  <c r="K6" i="17"/>
  <c r="K5" i="17"/>
  <c r="AT6" i="16"/>
  <c r="AT5" i="16"/>
  <c r="AS6" i="16"/>
  <c r="AS5" i="16"/>
  <c r="AP6" i="16"/>
  <c r="AP5" i="16"/>
  <c r="AO6" i="16"/>
  <c r="AO5" i="16"/>
  <c r="AL6" i="16"/>
  <c r="AL5" i="16"/>
  <c r="AK6" i="16"/>
  <c r="AK5" i="16"/>
  <c r="AH6" i="16"/>
  <c r="AH5" i="16"/>
  <c r="AI6" i="16" s="1"/>
  <c r="AG6" i="16"/>
  <c r="AG5" i="16"/>
  <c r="X6" i="16"/>
  <c r="X5" i="16"/>
  <c r="W6" i="16"/>
  <c r="W5" i="16"/>
  <c r="T6" i="16"/>
  <c r="T5" i="16"/>
  <c r="S6" i="16"/>
  <c r="S5" i="16"/>
  <c r="P6" i="16"/>
  <c r="P5" i="16"/>
  <c r="O6" i="16"/>
  <c r="O5" i="16"/>
  <c r="L6" i="16"/>
  <c r="L5" i="16"/>
  <c r="M6" i="16" s="1"/>
  <c r="K6" i="16"/>
  <c r="K5" i="16"/>
  <c r="AT6" i="15"/>
  <c r="AT5" i="15"/>
  <c r="AS6" i="15"/>
  <c r="AS5" i="15"/>
  <c r="AP6" i="15"/>
  <c r="AP5" i="15"/>
  <c r="AQ6" i="15" s="1"/>
  <c r="AO6" i="15"/>
  <c r="AO5" i="15"/>
  <c r="AL6" i="15"/>
  <c r="AL5" i="15"/>
  <c r="AK6" i="15"/>
  <c r="AK5" i="15"/>
  <c r="AH6" i="15"/>
  <c r="AH5" i="15"/>
  <c r="AG6" i="15"/>
  <c r="AG5" i="15"/>
  <c r="X6" i="15"/>
  <c r="X5" i="15"/>
  <c r="W6" i="15"/>
  <c r="W5" i="15"/>
  <c r="T6" i="15"/>
  <c r="T5" i="15"/>
  <c r="U6" i="15" s="1"/>
  <c r="S6" i="15"/>
  <c r="S5" i="15"/>
  <c r="P6" i="15"/>
  <c r="P5" i="15"/>
  <c r="O6" i="15"/>
  <c r="O5" i="15"/>
  <c r="L6" i="15"/>
  <c r="L5" i="15"/>
  <c r="M6" i="15" s="1"/>
  <c r="K6" i="15"/>
  <c r="K5" i="15"/>
  <c r="AT6" i="13"/>
  <c r="AT5" i="13"/>
  <c r="AS6" i="13"/>
  <c r="AS5" i="13"/>
  <c r="AP6" i="13"/>
  <c r="AP5" i="13"/>
  <c r="AQ6" i="13" s="1"/>
  <c r="AO6" i="13"/>
  <c r="AO5" i="13"/>
  <c r="AL6" i="13"/>
  <c r="AL5" i="13"/>
  <c r="AK6" i="13"/>
  <c r="AK5" i="13"/>
  <c r="AH6" i="13"/>
  <c r="AH5" i="13"/>
  <c r="AI6" i="13" s="1"/>
  <c r="AG6" i="13"/>
  <c r="AG5" i="13"/>
  <c r="X6" i="13"/>
  <c r="X5" i="13"/>
  <c r="W6" i="13"/>
  <c r="W5" i="13"/>
  <c r="T5" i="13"/>
  <c r="T6" i="13"/>
  <c r="S6" i="13"/>
  <c r="S5" i="13"/>
  <c r="P6" i="13"/>
  <c r="P5" i="13"/>
  <c r="O6" i="13"/>
  <c r="O5" i="13"/>
  <c r="L6" i="13"/>
  <c r="L5" i="13"/>
  <c r="K6" i="13"/>
  <c r="K5" i="13"/>
  <c r="AT6" i="4"/>
  <c r="AT5" i="4"/>
  <c r="AS6" i="4"/>
  <c r="AS5" i="4"/>
  <c r="AP6" i="4"/>
  <c r="AP5" i="4"/>
  <c r="AO6" i="4"/>
  <c r="AO5" i="4"/>
  <c r="AL6" i="4"/>
  <c r="AL5" i="4"/>
  <c r="AK6" i="4"/>
  <c r="AK5" i="4"/>
  <c r="AH6" i="4"/>
  <c r="AH5" i="4"/>
  <c r="AG6" i="4"/>
  <c r="AG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Q6" i="18"/>
  <c r="AN5" i="18"/>
  <c r="N5" i="18"/>
  <c r="Q4" i="18"/>
  <c r="H5" i="18"/>
  <c r="AR4" i="18"/>
  <c r="AN4" i="18"/>
  <c r="AJ4" i="18"/>
  <c r="AF4" i="18"/>
  <c r="AB4" i="18"/>
  <c r="V4" i="18"/>
  <c r="R4" i="18"/>
  <c r="N4" i="18"/>
  <c r="J4" i="18"/>
  <c r="H4" i="18"/>
  <c r="F4" i="18"/>
  <c r="D4" i="18"/>
  <c r="AR3" i="18"/>
  <c r="AR6" i="18"/>
  <c r="AN3" i="18"/>
  <c r="AN6" i="18"/>
  <c r="AJ3" i="18"/>
  <c r="AJ6" i="18"/>
  <c r="AF3" i="18"/>
  <c r="AF5" i="18"/>
  <c r="AB3" i="18"/>
  <c r="AB6" i="18"/>
  <c r="V3" i="18"/>
  <c r="V5" i="18"/>
  <c r="R3" i="18"/>
  <c r="R5" i="18"/>
  <c r="N3" i="18"/>
  <c r="N6" i="18"/>
  <c r="J3" i="18"/>
  <c r="J6" i="18"/>
  <c r="H3" i="18"/>
  <c r="H6" i="18"/>
  <c r="F3" i="18"/>
  <c r="F6" i="18"/>
  <c r="D3" i="18"/>
  <c r="D5" i="18"/>
  <c r="AF6" i="16"/>
  <c r="N6" i="16"/>
  <c r="AJ5" i="16"/>
  <c r="AM6" i="16"/>
  <c r="F5" i="16"/>
  <c r="AR4" i="16"/>
  <c r="AN4" i="16"/>
  <c r="AJ4" i="16"/>
  <c r="AF4" i="16"/>
  <c r="AB4" i="16"/>
  <c r="V4" i="16"/>
  <c r="R4" i="16"/>
  <c r="N4" i="16"/>
  <c r="J4" i="16"/>
  <c r="H4" i="16"/>
  <c r="F4" i="16"/>
  <c r="D4" i="16"/>
  <c r="AR3" i="16"/>
  <c r="AR6" i="16"/>
  <c r="AN3" i="16"/>
  <c r="AN6" i="16"/>
  <c r="AJ3" i="16"/>
  <c r="AJ6" i="16"/>
  <c r="AF3" i="16"/>
  <c r="AF5" i="16"/>
  <c r="AB3" i="16"/>
  <c r="AB6" i="16"/>
  <c r="V3" i="16"/>
  <c r="V5" i="16"/>
  <c r="R3" i="16"/>
  <c r="R5" i="16"/>
  <c r="N3" i="16"/>
  <c r="N5" i="16"/>
  <c r="J3" i="16"/>
  <c r="J6" i="16"/>
  <c r="H3" i="16"/>
  <c r="H6" i="16"/>
  <c r="F3" i="16"/>
  <c r="F6" i="16"/>
  <c r="D3" i="16"/>
  <c r="D5" i="16"/>
  <c r="AF6" i="13"/>
  <c r="N6" i="13"/>
  <c r="AJ5" i="13"/>
  <c r="AM6" i="13"/>
  <c r="F5" i="13"/>
  <c r="AR4" i="13"/>
  <c r="AN4" i="13"/>
  <c r="AJ4" i="13"/>
  <c r="AF4" i="13"/>
  <c r="AB4" i="13"/>
  <c r="V4" i="13"/>
  <c r="R4" i="13"/>
  <c r="N4" i="13"/>
  <c r="J4" i="13"/>
  <c r="H4" i="13"/>
  <c r="F4" i="13"/>
  <c r="D4" i="13"/>
  <c r="AR3" i="13"/>
  <c r="AR6" i="13"/>
  <c r="AN3" i="13"/>
  <c r="AN6" i="13"/>
  <c r="AJ3" i="13"/>
  <c r="AJ6" i="13"/>
  <c r="AF3" i="13"/>
  <c r="AF5" i="13"/>
  <c r="AB3" i="13"/>
  <c r="AB6" i="13"/>
  <c r="V3" i="13"/>
  <c r="V5" i="13"/>
  <c r="R3" i="13"/>
  <c r="R5" i="13"/>
  <c r="N3" i="13"/>
  <c r="N5" i="13"/>
  <c r="J3" i="13"/>
  <c r="J6" i="13"/>
  <c r="H3" i="13"/>
  <c r="H6" i="13"/>
  <c r="F3" i="13"/>
  <c r="F6" i="13"/>
  <c r="D3" i="13"/>
  <c r="D5" i="13"/>
  <c r="H5" i="17"/>
  <c r="F5" i="17"/>
  <c r="AR4" i="17"/>
  <c r="AN4" i="17"/>
  <c r="AJ4" i="17"/>
  <c r="AF4" i="17"/>
  <c r="AB4" i="17"/>
  <c r="V4" i="17"/>
  <c r="R4" i="17"/>
  <c r="N4" i="17"/>
  <c r="J4" i="17"/>
  <c r="H4" i="17"/>
  <c r="F4" i="17"/>
  <c r="D4" i="17"/>
  <c r="AR3" i="17"/>
  <c r="AR6" i="17"/>
  <c r="AN3" i="17"/>
  <c r="AN5" i="17"/>
  <c r="AJ3" i="17"/>
  <c r="AJ6" i="17"/>
  <c r="AF3" i="17"/>
  <c r="AF6" i="17"/>
  <c r="AB3" i="17"/>
  <c r="AB6" i="17"/>
  <c r="V3" i="17"/>
  <c r="V5" i="17"/>
  <c r="R3" i="17"/>
  <c r="R6" i="17"/>
  <c r="N3" i="17"/>
  <c r="N5" i="17"/>
  <c r="Q6" i="17"/>
  <c r="J3" i="17"/>
  <c r="J5" i="17"/>
  <c r="H3" i="17"/>
  <c r="H6" i="17"/>
  <c r="F3" i="17"/>
  <c r="F6" i="17"/>
  <c r="D3" i="17"/>
  <c r="D5" i="17"/>
  <c r="AF6" i="15"/>
  <c r="N6" i="15"/>
  <c r="AJ5" i="15"/>
  <c r="I15" i="19"/>
  <c r="F5" i="15"/>
  <c r="AR4" i="15"/>
  <c r="AN4" i="15"/>
  <c r="AJ4" i="15"/>
  <c r="AF4" i="15"/>
  <c r="AB4" i="15"/>
  <c r="V4" i="15"/>
  <c r="R4" i="15"/>
  <c r="N4" i="15"/>
  <c r="J4" i="15"/>
  <c r="H4" i="15"/>
  <c r="F4" i="15"/>
  <c r="D4" i="15"/>
  <c r="AR3" i="15"/>
  <c r="AR6" i="15"/>
  <c r="AN3" i="15"/>
  <c r="AN6" i="15"/>
  <c r="AJ3" i="15"/>
  <c r="AJ6" i="15"/>
  <c r="AF3" i="15"/>
  <c r="AF5" i="15"/>
  <c r="AB3" i="15"/>
  <c r="AB6" i="15"/>
  <c r="V3" i="15"/>
  <c r="V5" i="15"/>
  <c r="R3" i="15"/>
  <c r="R5" i="15"/>
  <c r="N3" i="15"/>
  <c r="N5" i="15"/>
  <c r="J3" i="15"/>
  <c r="J6" i="15"/>
  <c r="H3" i="15"/>
  <c r="H6" i="15"/>
  <c r="F3" i="15"/>
  <c r="F6" i="15"/>
  <c r="D3" i="15"/>
  <c r="D5" i="15"/>
  <c r="AR4" i="4"/>
  <c r="AN4" i="4"/>
  <c r="AJ4" i="4"/>
  <c r="AF4" i="4"/>
  <c r="V4" i="4"/>
  <c r="R4" i="4"/>
  <c r="N4" i="4"/>
  <c r="J4" i="4"/>
  <c r="H4" i="4"/>
  <c r="F4" i="4"/>
  <c r="D4" i="4"/>
  <c r="AR3" i="4"/>
  <c r="AR6" i="4" s="1"/>
  <c r="AN3" i="4"/>
  <c r="AN5" i="4" s="1"/>
  <c r="AJ3" i="4"/>
  <c r="AJ6" i="4" s="1"/>
  <c r="AF3" i="4"/>
  <c r="AF5" i="4" s="1"/>
  <c r="V3" i="4"/>
  <c r="V6" i="4" s="1"/>
  <c r="R3" i="4"/>
  <c r="R5" i="4" s="1"/>
  <c r="N3" i="4"/>
  <c r="N5" i="4" s="1"/>
  <c r="J3" i="4"/>
  <c r="J6" i="4" s="1"/>
  <c r="H3" i="4"/>
  <c r="H5" i="4" s="1"/>
  <c r="F3" i="4"/>
  <c r="F6" i="4" s="1"/>
  <c r="D3" i="4"/>
  <c r="D5" i="4" s="1"/>
  <c r="K20" i="20"/>
  <c r="J20" i="20"/>
  <c r="I20" i="20"/>
  <c r="H20" i="20"/>
  <c r="G20" i="20"/>
  <c r="F20" i="20"/>
  <c r="E20" i="20"/>
  <c r="D20" i="20"/>
  <c r="K21" i="21"/>
  <c r="J21" i="21"/>
  <c r="I21" i="21"/>
  <c r="H21" i="21"/>
  <c r="G21" i="21"/>
  <c r="F21" i="21"/>
  <c r="E21" i="21"/>
  <c r="D21" i="21"/>
  <c r="K20" i="21"/>
  <c r="J20" i="21"/>
  <c r="I20" i="21"/>
  <c r="H20" i="21"/>
  <c r="G20" i="21"/>
  <c r="F20" i="21"/>
  <c r="E20" i="21"/>
  <c r="D20" i="21"/>
  <c r="K21" i="19"/>
  <c r="K20" i="19"/>
  <c r="J21" i="19"/>
  <c r="I21" i="19"/>
  <c r="H21" i="19"/>
  <c r="G21" i="19"/>
  <c r="F21" i="19"/>
  <c r="E21" i="19"/>
  <c r="D21" i="19"/>
  <c r="J20" i="19"/>
  <c r="I20" i="19"/>
  <c r="H20" i="19"/>
  <c r="G20" i="19"/>
  <c r="F20" i="19"/>
  <c r="E20" i="19"/>
  <c r="D20" i="19"/>
  <c r="K20" i="14"/>
  <c r="J20" i="14"/>
  <c r="I20" i="14"/>
  <c r="H20" i="14"/>
  <c r="G20" i="14"/>
  <c r="F20" i="14"/>
  <c r="E20" i="14"/>
  <c r="D20" i="14"/>
  <c r="K21" i="22"/>
  <c r="G21" i="22"/>
  <c r="D21" i="22"/>
  <c r="K20" i="22"/>
  <c r="J20" i="22"/>
  <c r="I20" i="22"/>
  <c r="H20" i="22"/>
  <c r="G20" i="22"/>
  <c r="F20" i="22"/>
  <c r="E20" i="22"/>
  <c r="D20" i="22"/>
  <c r="J17" i="22"/>
  <c r="J17" i="20"/>
  <c r="J17" i="21"/>
  <c r="J17" i="19"/>
  <c r="J17" i="14"/>
  <c r="J28" i="21"/>
  <c r="I28" i="19"/>
  <c r="I24" i="19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H11" i="21"/>
  <c r="C11" i="21"/>
  <c r="B11" i="21"/>
  <c r="C7" i="21"/>
  <c r="B7" i="21"/>
  <c r="B4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E7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W308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AV307" i="18"/>
  <c r="T307" i="18"/>
  <c r="S307" i="18"/>
  <c r="Q307" i="18"/>
  <c r="P307" i="18"/>
  <c r="O307" i="18"/>
  <c r="M307" i="18"/>
  <c r="L307" i="18"/>
  <c r="K307" i="18"/>
  <c r="I307" i="18"/>
  <c r="G307" i="18"/>
  <c r="E307" i="18"/>
  <c r="AW306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X304" i="18"/>
  <c r="W304" i="18"/>
  <c r="U304" i="18"/>
  <c r="T304" i="18"/>
  <c r="S304" i="18"/>
  <c r="Q304" i="18"/>
  <c r="P304" i="18"/>
  <c r="O304" i="18"/>
  <c r="M304" i="18"/>
  <c r="AV304" i="18"/>
  <c r="L304" i="18"/>
  <c r="K304" i="18"/>
  <c r="I304" i="18"/>
  <c r="G304" i="18"/>
  <c r="E304" i="18"/>
  <c r="AV303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P303" i="18"/>
  <c r="O303" i="18"/>
  <c r="M303" i="18"/>
  <c r="L303" i="18"/>
  <c r="K303" i="18"/>
  <c r="I303" i="18"/>
  <c r="G303" i="18"/>
  <c r="E303" i="18"/>
  <c r="AW302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V301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L301" i="18"/>
  <c r="K301" i="18"/>
  <c r="I301" i="18"/>
  <c r="G301" i="18"/>
  <c r="E301" i="18"/>
  <c r="AW300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AV299" i="18"/>
  <c r="T299" i="18"/>
  <c r="S299" i="18"/>
  <c r="Q299" i="18"/>
  <c r="P299" i="18"/>
  <c r="O299" i="18"/>
  <c r="M299" i="18"/>
  <c r="L299" i="18"/>
  <c r="K299" i="18"/>
  <c r="I299" i="18"/>
  <c r="G299" i="18"/>
  <c r="E299" i="18"/>
  <c r="AW298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X296" i="18"/>
  <c r="W296" i="18"/>
  <c r="U296" i="18"/>
  <c r="T296" i="18"/>
  <c r="S296" i="18"/>
  <c r="Q296" i="18"/>
  <c r="AV296" i="18"/>
  <c r="P296" i="18"/>
  <c r="O296" i="18"/>
  <c r="M296" i="18"/>
  <c r="L296" i="18"/>
  <c r="K296" i="18"/>
  <c r="I296" i="18"/>
  <c r="G296" i="18"/>
  <c r="E296" i="18"/>
  <c r="AV295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P295" i="18"/>
  <c r="O295" i="18"/>
  <c r="M295" i="18"/>
  <c r="L295" i="18"/>
  <c r="K295" i="18"/>
  <c r="I295" i="18"/>
  <c r="G295" i="18"/>
  <c r="E295" i="18"/>
  <c r="AW294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Y294" i="18"/>
  <c r="X294" i="18"/>
  <c r="W294" i="18"/>
  <c r="U294" i="18"/>
  <c r="T294" i="18"/>
  <c r="S294" i="18"/>
  <c r="Q294" i="18"/>
  <c r="P294" i="18"/>
  <c r="O294" i="18"/>
  <c r="M294" i="18"/>
  <c r="AV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W292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AV291" i="18"/>
  <c r="T291" i="18"/>
  <c r="S291" i="18"/>
  <c r="Q291" i="18"/>
  <c r="P291" i="18"/>
  <c r="O291" i="18"/>
  <c r="M291" i="18"/>
  <c r="L291" i="18"/>
  <c r="K291" i="18"/>
  <c r="I291" i="18"/>
  <c r="G291" i="18"/>
  <c r="E291" i="18"/>
  <c r="AW290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X288" i="18"/>
  <c r="W288" i="18"/>
  <c r="U288" i="18"/>
  <c r="T288" i="18"/>
  <c r="S288" i="18"/>
  <c r="Q288" i="18"/>
  <c r="AV288" i="18"/>
  <c r="P288" i="18"/>
  <c r="O288" i="18"/>
  <c r="M288" i="18"/>
  <c r="L288" i="18"/>
  <c r="K288" i="18"/>
  <c r="I288" i="18"/>
  <c r="G288" i="18"/>
  <c r="E288" i="18"/>
  <c r="AV287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P287" i="18"/>
  <c r="O287" i="18"/>
  <c r="M287" i="18"/>
  <c r="L287" i="18"/>
  <c r="K287" i="18"/>
  <c r="I287" i="18"/>
  <c r="G287" i="18"/>
  <c r="E287" i="18"/>
  <c r="AW286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Y286" i="18"/>
  <c r="X286" i="18"/>
  <c r="W286" i="18"/>
  <c r="U286" i="18"/>
  <c r="T286" i="18"/>
  <c r="S286" i="18"/>
  <c r="Q286" i="18"/>
  <c r="P286" i="18"/>
  <c r="O286" i="18"/>
  <c r="M286" i="18"/>
  <c r="AV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W284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Y284" i="18"/>
  <c r="X284" i="18"/>
  <c r="W284" i="18"/>
  <c r="U284" i="18"/>
  <c r="T284" i="18"/>
  <c r="S284" i="18"/>
  <c r="Q284" i="18"/>
  <c r="AV284" i="18"/>
  <c r="P284" i="18"/>
  <c r="O284" i="18"/>
  <c r="M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AV283" i="18"/>
  <c r="T283" i="18"/>
  <c r="S283" i="18"/>
  <c r="Q283" i="18"/>
  <c r="P283" i="18"/>
  <c r="O283" i="18"/>
  <c r="M283" i="18"/>
  <c r="L283" i="18"/>
  <c r="K283" i="18"/>
  <c r="I283" i="18"/>
  <c r="G283" i="18"/>
  <c r="E283" i="18"/>
  <c r="AW282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AV280" i="18"/>
  <c r="T280" i="18"/>
  <c r="S280" i="18"/>
  <c r="Q280" i="18"/>
  <c r="P280" i="18"/>
  <c r="O280" i="18"/>
  <c r="M280" i="18"/>
  <c r="L280" i="18"/>
  <c r="K280" i="18"/>
  <c r="I280" i="18"/>
  <c r="G280" i="18"/>
  <c r="E280" i="18"/>
  <c r="AV279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P279" i="18"/>
  <c r="O279" i="18"/>
  <c r="M279" i="18"/>
  <c r="L279" i="18"/>
  <c r="K279" i="18"/>
  <c r="I279" i="18"/>
  <c r="G279" i="18"/>
  <c r="E279" i="18"/>
  <c r="AW278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V277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L277" i="18"/>
  <c r="K277" i="18"/>
  <c r="I277" i="18"/>
  <c r="G277" i="18"/>
  <c r="E277" i="18"/>
  <c r="AW276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AV275" i="18"/>
  <c r="T275" i="18"/>
  <c r="S275" i="18"/>
  <c r="Q275" i="18"/>
  <c r="P275" i="18"/>
  <c r="O275" i="18"/>
  <c r="M275" i="18"/>
  <c r="L275" i="18"/>
  <c r="K275" i="18"/>
  <c r="I275" i="18"/>
  <c r="G275" i="18"/>
  <c r="E275" i="18"/>
  <c r="AW274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W272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Y272" i="18"/>
  <c r="X272" i="18"/>
  <c r="W272" i="18"/>
  <c r="U272" i="18"/>
  <c r="T272" i="18"/>
  <c r="S272" i="18"/>
  <c r="Q272" i="18"/>
  <c r="AV272" i="18"/>
  <c r="P272" i="18"/>
  <c r="O272" i="18"/>
  <c r="M272" i="18"/>
  <c r="L272" i="18"/>
  <c r="K272" i="18"/>
  <c r="I272" i="18"/>
  <c r="G272" i="18"/>
  <c r="E272" i="18"/>
  <c r="AV271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W270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Y270" i="18"/>
  <c r="X270" i="18"/>
  <c r="W270" i="18"/>
  <c r="U270" i="18"/>
  <c r="T270" i="18"/>
  <c r="S270" i="18"/>
  <c r="Q270" i="18"/>
  <c r="P270" i="18"/>
  <c r="O270" i="18"/>
  <c r="M270" i="18"/>
  <c r="AV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AV269" i="18"/>
  <c r="T269" i="18"/>
  <c r="S269" i="18"/>
  <c r="Q269" i="18"/>
  <c r="P269" i="18"/>
  <c r="O269" i="18"/>
  <c r="M269" i="18"/>
  <c r="L269" i="18"/>
  <c r="K269" i="18"/>
  <c r="I269" i="18"/>
  <c r="G269" i="18"/>
  <c r="E269" i="18"/>
  <c r="AW268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T267" i="18"/>
  <c r="S267" i="18"/>
  <c r="Q267" i="18"/>
  <c r="P267" i="18"/>
  <c r="O267" i="18"/>
  <c r="M267" i="18"/>
  <c r="AV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AV266" i="18"/>
  <c r="X266" i="18"/>
  <c r="W266" i="18"/>
  <c r="U266" i="18"/>
  <c r="T266" i="18"/>
  <c r="S266" i="18"/>
  <c r="Q266" i="18"/>
  <c r="P266" i="18"/>
  <c r="O266" i="18"/>
  <c r="M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W264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Y264" i="18"/>
  <c r="X264" i="18"/>
  <c r="W264" i="18"/>
  <c r="U264" i="18"/>
  <c r="T264" i="18"/>
  <c r="S264" i="18"/>
  <c r="Q264" i="18"/>
  <c r="AV264" i="18"/>
  <c r="P264" i="18"/>
  <c r="O264" i="18"/>
  <c r="M264" i="18"/>
  <c r="L264" i="18"/>
  <c r="K264" i="18"/>
  <c r="I264" i="18"/>
  <c r="G264" i="18"/>
  <c r="E264" i="18"/>
  <c r="AV263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P263" i="18"/>
  <c r="O263" i="18"/>
  <c r="M263" i="18"/>
  <c r="L263" i="18"/>
  <c r="K263" i="18"/>
  <c r="I263" i="18"/>
  <c r="G263" i="18"/>
  <c r="E263" i="18"/>
  <c r="AW262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Y262" i="18"/>
  <c r="X262" i="18"/>
  <c r="W262" i="18"/>
  <c r="U262" i="18"/>
  <c r="T262" i="18"/>
  <c r="S262" i="18"/>
  <c r="Q262" i="18"/>
  <c r="P262" i="18"/>
  <c r="O262" i="18"/>
  <c r="M262" i="18"/>
  <c r="AV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AV261" i="18"/>
  <c r="T261" i="18"/>
  <c r="S261" i="18"/>
  <c r="Q261" i="18"/>
  <c r="P261" i="18"/>
  <c r="O261" i="18"/>
  <c r="M261" i="18"/>
  <c r="L261" i="18"/>
  <c r="K261" i="18"/>
  <c r="I261" i="18"/>
  <c r="G261" i="18"/>
  <c r="E261" i="18"/>
  <c r="AW260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AV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AV258" i="18"/>
  <c r="X258" i="18"/>
  <c r="W258" i="18"/>
  <c r="U258" i="18"/>
  <c r="T258" i="18"/>
  <c r="S258" i="18"/>
  <c r="Q258" i="18"/>
  <c r="P258" i="18"/>
  <c r="O258" i="18"/>
  <c r="M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AV257" i="18"/>
  <c r="L257" i="18"/>
  <c r="K257" i="18"/>
  <c r="I257" i="18"/>
  <c r="G257" i="18"/>
  <c r="E257" i="18"/>
  <c r="AW256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Y256" i="18"/>
  <c r="X256" i="18"/>
  <c r="W256" i="18"/>
  <c r="U256" i="18"/>
  <c r="T256" i="18"/>
  <c r="S256" i="18"/>
  <c r="Q256" i="18"/>
  <c r="AV256" i="18"/>
  <c r="P256" i="18"/>
  <c r="O256" i="18"/>
  <c r="M256" i="18"/>
  <c r="L256" i="18"/>
  <c r="K256" i="18"/>
  <c r="I256" i="18"/>
  <c r="G256" i="18"/>
  <c r="E256" i="18"/>
  <c r="AV255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W254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Y254" i="18"/>
  <c r="X254" i="18"/>
  <c r="W254" i="18"/>
  <c r="U254" i="18"/>
  <c r="T254" i="18"/>
  <c r="S254" i="18"/>
  <c r="Q254" i="18"/>
  <c r="P254" i="18"/>
  <c r="O254" i="18"/>
  <c r="M254" i="18"/>
  <c r="AV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AV253" i="18"/>
  <c r="T253" i="18"/>
  <c r="S253" i="18"/>
  <c r="Q253" i="18"/>
  <c r="P253" i="18"/>
  <c r="O253" i="18"/>
  <c r="M253" i="18"/>
  <c r="L253" i="18"/>
  <c r="K253" i="18"/>
  <c r="I253" i="18"/>
  <c r="G253" i="18"/>
  <c r="E253" i="18"/>
  <c r="AW252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T251" i="18"/>
  <c r="S251" i="18"/>
  <c r="Q251" i="18"/>
  <c r="P251" i="18"/>
  <c r="O251" i="18"/>
  <c r="M251" i="18"/>
  <c r="AV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AV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AV249" i="18"/>
  <c r="L249" i="18"/>
  <c r="K249" i="18"/>
  <c r="I249" i="18"/>
  <c r="G249" i="18"/>
  <c r="E249" i="18"/>
  <c r="AW248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Y248" i="18"/>
  <c r="X248" i="18"/>
  <c r="W248" i="18"/>
  <c r="U248" i="18"/>
  <c r="T248" i="18"/>
  <c r="S248" i="18"/>
  <c r="Q248" i="18"/>
  <c r="AV248" i="18"/>
  <c r="P248" i="18"/>
  <c r="O248" i="18"/>
  <c r="M248" i="18"/>
  <c r="L248" i="18"/>
  <c r="K248" i="18"/>
  <c r="I248" i="18"/>
  <c r="G248" i="18"/>
  <c r="E248" i="18"/>
  <c r="AV247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P247" i="18"/>
  <c r="O247" i="18"/>
  <c r="M247" i="18"/>
  <c r="L247" i="18"/>
  <c r="K247" i="18"/>
  <c r="I247" i="18"/>
  <c r="G247" i="18"/>
  <c r="E247" i="18"/>
  <c r="AW246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Y246" i="18"/>
  <c r="X246" i="18"/>
  <c r="W246" i="18"/>
  <c r="U246" i="18"/>
  <c r="T246" i="18"/>
  <c r="S246" i="18"/>
  <c r="Q246" i="18"/>
  <c r="P246" i="18"/>
  <c r="O246" i="18"/>
  <c r="M246" i="18"/>
  <c r="AV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AV245" i="18"/>
  <c r="T245" i="18"/>
  <c r="S245" i="18"/>
  <c r="Q245" i="18"/>
  <c r="P245" i="18"/>
  <c r="O245" i="18"/>
  <c r="M245" i="18"/>
  <c r="L245" i="18"/>
  <c r="K245" i="18"/>
  <c r="I245" i="18"/>
  <c r="G245" i="18"/>
  <c r="E245" i="18"/>
  <c r="AW244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AV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AV242" i="18"/>
  <c r="X242" i="18"/>
  <c r="W242" i="18"/>
  <c r="U242" i="18"/>
  <c r="T242" i="18"/>
  <c r="S242" i="18"/>
  <c r="Q242" i="18"/>
  <c r="P242" i="18"/>
  <c r="O242" i="18"/>
  <c r="M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AV241" i="18"/>
  <c r="L241" i="18"/>
  <c r="K241" i="18"/>
  <c r="I241" i="18"/>
  <c r="G241" i="18"/>
  <c r="E241" i="18"/>
  <c r="AW240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Y240" i="18"/>
  <c r="X240" i="18"/>
  <c r="W240" i="18"/>
  <c r="U240" i="18"/>
  <c r="T240" i="18"/>
  <c r="S240" i="18"/>
  <c r="Q240" i="18"/>
  <c r="AV240" i="18"/>
  <c r="P240" i="18"/>
  <c r="O240" i="18"/>
  <c r="M240" i="18"/>
  <c r="L240" i="18"/>
  <c r="K240" i="18"/>
  <c r="I240" i="18"/>
  <c r="G240" i="18"/>
  <c r="E240" i="18"/>
  <c r="AV239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W238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AV237" i="18"/>
  <c r="T237" i="18"/>
  <c r="S237" i="18"/>
  <c r="Q237" i="18"/>
  <c r="P237" i="18"/>
  <c r="O237" i="18"/>
  <c r="M237" i="18"/>
  <c r="L237" i="18"/>
  <c r="K237" i="18"/>
  <c r="I237" i="18"/>
  <c r="G237" i="18"/>
  <c r="E237" i="18"/>
  <c r="AW236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T235" i="18"/>
  <c r="S235" i="18"/>
  <c r="Q235" i="18"/>
  <c r="P235" i="18"/>
  <c r="O235" i="18"/>
  <c r="M235" i="18"/>
  <c r="AV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AV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W232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Y232" i="18"/>
  <c r="X232" i="18"/>
  <c r="W232" i="18"/>
  <c r="U232" i="18"/>
  <c r="T232" i="18"/>
  <c r="S232" i="18"/>
  <c r="Q232" i="18"/>
  <c r="AV232" i="18"/>
  <c r="P232" i="18"/>
  <c r="O232" i="18"/>
  <c r="M232" i="18"/>
  <c r="L232" i="18"/>
  <c r="K232" i="18"/>
  <c r="I232" i="18"/>
  <c r="G232" i="18"/>
  <c r="E232" i="18"/>
  <c r="AV231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P231" i="18"/>
  <c r="O231" i="18"/>
  <c r="M231" i="18"/>
  <c r="L231" i="18"/>
  <c r="K231" i="18"/>
  <c r="I231" i="18"/>
  <c r="G231" i="18"/>
  <c r="E231" i="18"/>
  <c r="AW230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Y230" i="18"/>
  <c r="X230" i="18"/>
  <c r="W230" i="18"/>
  <c r="U230" i="18"/>
  <c r="T230" i="18"/>
  <c r="S230" i="18"/>
  <c r="Q230" i="18"/>
  <c r="P230" i="18"/>
  <c r="O230" i="18"/>
  <c r="M230" i="18"/>
  <c r="AV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AV229" i="18"/>
  <c r="T229" i="18"/>
  <c r="S229" i="18"/>
  <c r="Q229" i="18"/>
  <c r="P229" i="18"/>
  <c r="O229" i="18"/>
  <c r="M229" i="18"/>
  <c r="L229" i="18"/>
  <c r="K229" i="18"/>
  <c r="I229" i="18"/>
  <c r="G229" i="18"/>
  <c r="E229" i="18"/>
  <c r="AW228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AV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AV226" i="18"/>
  <c r="X226" i="18"/>
  <c r="W226" i="18"/>
  <c r="U226" i="18"/>
  <c r="T226" i="18"/>
  <c r="S226" i="18"/>
  <c r="Q226" i="18"/>
  <c r="P226" i="18"/>
  <c r="O226" i="18"/>
  <c r="M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AV225" i="18"/>
  <c r="L225" i="18"/>
  <c r="K225" i="18"/>
  <c r="I225" i="18"/>
  <c r="G225" i="18"/>
  <c r="E225" i="18"/>
  <c r="AW224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Y224" i="18"/>
  <c r="X224" i="18"/>
  <c r="W224" i="18"/>
  <c r="U224" i="18"/>
  <c r="T224" i="18"/>
  <c r="S224" i="18"/>
  <c r="Q224" i="18"/>
  <c r="AV224" i="18"/>
  <c r="P224" i="18"/>
  <c r="O224" i="18"/>
  <c r="M224" i="18"/>
  <c r="L224" i="18"/>
  <c r="K224" i="18"/>
  <c r="I224" i="18"/>
  <c r="G224" i="18"/>
  <c r="E224" i="18"/>
  <c r="AV223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W222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AV221" i="18"/>
  <c r="T221" i="18"/>
  <c r="S221" i="18"/>
  <c r="Q221" i="18"/>
  <c r="P221" i="18"/>
  <c r="O221" i="18"/>
  <c r="M221" i="18"/>
  <c r="L221" i="18"/>
  <c r="K221" i="18"/>
  <c r="I221" i="18"/>
  <c r="G221" i="18"/>
  <c r="E221" i="18"/>
  <c r="AW220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AV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AV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W216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Y216" i="18"/>
  <c r="X216" i="18"/>
  <c r="W216" i="18"/>
  <c r="U216" i="18"/>
  <c r="T216" i="18"/>
  <c r="S216" i="18"/>
  <c r="Q216" i="18"/>
  <c r="AV216" i="18"/>
  <c r="P216" i="18"/>
  <c r="O216" i="18"/>
  <c r="M216" i="18"/>
  <c r="L216" i="18"/>
  <c r="K216" i="18"/>
  <c r="I216" i="18"/>
  <c r="G216" i="18"/>
  <c r="E216" i="18"/>
  <c r="AV215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P215" i="18"/>
  <c r="O215" i="18"/>
  <c r="M215" i="18"/>
  <c r="L215" i="18"/>
  <c r="K215" i="18"/>
  <c r="I215" i="18"/>
  <c r="G215" i="18"/>
  <c r="E215" i="18"/>
  <c r="AW214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Y214" i="18"/>
  <c r="X214" i="18"/>
  <c r="W214" i="18"/>
  <c r="U214" i="18"/>
  <c r="T214" i="18"/>
  <c r="S214" i="18"/>
  <c r="Q214" i="18"/>
  <c r="P214" i="18"/>
  <c r="O214" i="18"/>
  <c r="M214" i="18"/>
  <c r="AV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AV213" i="18"/>
  <c r="T213" i="18"/>
  <c r="S213" i="18"/>
  <c r="Q213" i="18"/>
  <c r="P213" i="18"/>
  <c r="O213" i="18"/>
  <c r="M213" i="18"/>
  <c r="L213" i="18"/>
  <c r="K213" i="18"/>
  <c r="I213" i="18"/>
  <c r="G213" i="18"/>
  <c r="E213" i="18"/>
  <c r="AW212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T211" i="18"/>
  <c r="S211" i="18"/>
  <c r="Q211" i="18"/>
  <c r="P211" i="18"/>
  <c r="O211" i="18"/>
  <c r="M211" i="18"/>
  <c r="AV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AV210" i="18"/>
  <c r="X210" i="18"/>
  <c r="W210" i="18"/>
  <c r="U210" i="18"/>
  <c r="T210" i="18"/>
  <c r="S210" i="18"/>
  <c r="Q210" i="18"/>
  <c r="P210" i="18"/>
  <c r="O210" i="18"/>
  <c r="M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W208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Y208" i="18"/>
  <c r="X208" i="18"/>
  <c r="W208" i="18"/>
  <c r="U208" i="18"/>
  <c r="T208" i="18"/>
  <c r="S208" i="18"/>
  <c r="Q208" i="18"/>
  <c r="AV208" i="18"/>
  <c r="P208" i="18"/>
  <c r="O208" i="18"/>
  <c r="M208" i="18"/>
  <c r="L208" i="18"/>
  <c r="K208" i="18"/>
  <c r="I208" i="18"/>
  <c r="G208" i="18"/>
  <c r="E208" i="18"/>
  <c r="AV207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P207" i="18"/>
  <c r="O207" i="18"/>
  <c r="M207" i="18"/>
  <c r="L207" i="18"/>
  <c r="K207" i="18"/>
  <c r="I207" i="18"/>
  <c r="G207" i="18"/>
  <c r="E207" i="18"/>
  <c r="AW206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Y206" i="18"/>
  <c r="X206" i="18"/>
  <c r="W206" i="18"/>
  <c r="U206" i="18"/>
  <c r="T206" i="18"/>
  <c r="S206" i="18"/>
  <c r="Q206" i="18"/>
  <c r="P206" i="18"/>
  <c r="O206" i="18"/>
  <c r="M206" i="18"/>
  <c r="AV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AV205" i="18"/>
  <c r="T205" i="18"/>
  <c r="S205" i="18"/>
  <c r="Q205" i="18"/>
  <c r="P205" i="18"/>
  <c r="O205" i="18"/>
  <c r="M205" i="18"/>
  <c r="L205" i="18"/>
  <c r="K205" i="18"/>
  <c r="I205" i="18"/>
  <c r="G205" i="18"/>
  <c r="E205" i="18"/>
  <c r="AW204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AV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AV202" i="18"/>
  <c r="X202" i="18"/>
  <c r="W202" i="18"/>
  <c r="U202" i="18"/>
  <c r="T202" i="18"/>
  <c r="S202" i="18"/>
  <c r="Q202" i="18"/>
  <c r="P202" i="18"/>
  <c r="O202" i="18"/>
  <c r="M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W200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Y200" i="18"/>
  <c r="X200" i="18"/>
  <c r="W200" i="18"/>
  <c r="U200" i="18"/>
  <c r="T200" i="18"/>
  <c r="S200" i="18"/>
  <c r="Q200" i="18"/>
  <c r="AV200" i="18"/>
  <c r="P200" i="18"/>
  <c r="O200" i="18"/>
  <c r="M200" i="18"/>
  <c r="L200" i="18"/>
  <c r="K200" i="18"/>
  <c r="I200" i="18"/>
  <c r="G200" i="18"/>
  <c r="E200" i="18"/>
  <c r="AV199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W198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Y198" i="18"/>
  <c r="X198" i="18"/>
  <c r="W198" i="18"/>
  <c r="U198" i="18"/>
  <c r="T198" i="18"/>
  <c r="S198" i="18"/>
  <c r="Q198" i="18"/>
  <c r="P198" i="18"/>
  <c r="O198" i="18"/>
  <c r="M198" i="18"/>
  <c r="AV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AV197" i="18"/>
  <c r="T197" i="18"/>
  <c r="S197" i="18"/>
  <c r="Q197" i="18"/>
  <c r="P197" i="18"/>
  <c r="O197" i="18"/>
  <c r="M197" i="18"/>
  <c r="L197" i="18"/>
  <c r="K197" i="18"/>
  <c r="I197" i="18"/>
  <c r="G197" i="18"/>
  <c r="E197" i="18"/>
  <c r="AW196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AV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AV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W192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Y192" i="18"/>
  <c r="X192" i="18"/>
  <c r="W192" i="18"/>
  <c r="U192" i="18"/>
  <c r="T192" i="18"/>
  <c r="S192" i="18"/>
  <c r="Q192" i="18"/>
  <c r="AV192" i="18"/>
  <c r="P192" i="18"/>
  <c r="O192" i="18"/>
  <c r="M192" i="18"/>
  <c r="L192" i="18"/>
  <c r="K192" i="18"/>
  <c r="I192" i="18"/>
  <c r="G192" i="18"/>
  <c r="E192" i="18"/>
  <c r="AV191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W190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Y190" i="18"/>
  <c r="X190" i="18"/>
  <c r="W190" i="18"/>
  <c r="U190" i="18"/>
  <c r="T190" i="18"/>
  <c r="S190" i="18"/>
  <c r="Q190" i="18"/>
  <c r="P190" i="18"/>
  <c r="O190" i="18"/>
  <c r="M190" i="18"/>
  <c r="AV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AV189" i="18"/>
  <c r="T189" i="18"/>
  <c r="S189" i="18"/>
  <c r="Q189" i="18"/>
  <c r="P189" i="18"/>
  <c r="O189" i="18"/>
  <c r="M189" i="18"/>
  <c r="L189" i="18"/>
  <c r="K189" i="18"/>
  <c r="I189" i="18"/>
  <c r="G189" i="18"/>
  <c r="E189" i="18"/>
  <c r="AW188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T187" i="18"/>
  <c r="S187" i="18"/>
  <c r="Q187" i="18"/>
  <c r="P187" i="18"/>
  <c r="O187" i="18"/>
  <c r="M187" i="18"/>
  <c r="AV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AV186" i="18"/>
  <c r="X186" i="18"/>
  <c r="W186" i="18"/>
  <c r="U186" i="18"/>
  <c r="T186" i="18"/>
  <c r="S186" i="18"/>
  <c r="Q186" i="18"/>
  <c r="P186" i="18"/>
  <c r="O186" i="18"/>
  <c r="M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W184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Y184" i="18"/>
  <c r="X184" i="18"/>
  <c r="W184" i="18"/>
  <c r="U184" i="18"/>
  <c r="T184" i="18"/>
  <c r="S184" i="18"/>
  <c r="Q184" i="18"/>
  <c r="AV184" i="18"/>
  <c r="P184" i="18"/>
  <c r="O184" i="18"/>
  <c r="M184" i="18"/>
  <c r="L184" i="18"/>
  <c r="K184" i="18"/>
  <c r="I184" i="18"/>
  <c r="G184" i="18"/>
  <c r="E184" i="18"/>
  <c r="AV183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P183" i="18"/>
  <c r="O183" i="18"/>
  <c r="M183" i="18"/>
  <c r="L183" i="18"/>
  <c r="K183" i="18"/>
  <c r="I183" i="18"/>
  <c r="G183" i="18"/>
  <c r="E183" i="18"/>
  <c r="AW182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Y182" i="18"/>
  <c r="X182" i="18"/>
  <c r="W182" i="18"/>
  <c r="U182" i="18"/>
  <c r="T182" i="18"/>
  <c r="S182" i="18"/>
  <c r="Q182" i="18"/>
  <c r="P182" i="18"/>
  <c r="O182" i="18"/>
  <c r="M182" i="18"/>
  <c r="AV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AV181" i="18"/>
  <c r="T181" i="18"/>
  <c r="S181" i="18"/>
  <c r="Q181" i="18"/>
  <c r="P181" i="18"/>
  <c r="O181" i="18"/>
  <c r="M181" i="18"/>
  <c r="L181" i="18"/>
  <c r="K181" i="18"/>
  <c r="I181" i="18"/>
  <c r="G181" i="18"/>
  <c r="E181" i="18"/>
  <c r="AW180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AV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AV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W176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Y176" i="18"/>
  <c r="X176" i="18"/>
  <c r="W176" i="18"/>
  <c r="U176" i="18"/>
  <c r="T176" i="18"/>
  <c r="S176" i="18"/>
  <c r="Q176" i="18"/>
  <c r="AV176" i="18"/>
  <c r="P176" i="18"/>
  <c r="O176" i="18"/>
  <c r="M176" i="18"/>
  <c r="L176" i="18"/>
  <c r="K176" i="18"/>
  <c r="I176" i="18"/>
  <c r="G176" i="18"/>
  <c r="E176" i="18"/>
  <c r="AV175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W174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Y174" i="18"/>
  <c r="X174" i="18"/>
  <c r="W174" i="18"/>
  <c r="U174" i="18"/>
  <c r="T174" i="18"/>
  <c r="S174" i="18"/>
  <c r="Q174" i="18"/>
  <c r="P174" i="18"/>
  <c r="O174" i="18"/>
  <c r="M174" i="18"/>
  <c r="AV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AV173" i="18"/>
  <c r="T173" i="18"/>
  <c r="S173" i="18"/>
  <c r="Q173" i="18"/>
  <c r="P173" i="18"/>
  <c r="O173" i="18"/>
  <c r="M173" i="18"/>
  <c r="L173" i="18"/>
  <c r="K173" i="18"/>
  <c r="I173" i="18"/>
  <c r="G173" i="18"/>
  <c r="E173" i="18"/>
  <c r="AW172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AV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AV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AV169" i="18"/>
  <c r="L169" i="18"/>
  <c r="K169" i="18"/>
  <c r="I169" i="18"/>
  <c r="G169" i="18"/>
  <c r="E169" i="18"/>
  <c r="AW168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Y168" i="18"/>
  <c r="X168" i="18"/>
  <c r="W168" i="18"/>
  <c r="U168" i="18"/>
  <c r="T168" i="18"/>
  <c r="S168" i="18"/>
  <c r="Q168" i="18"/>
  <c r="AV168" i="18"/>
  <c r="P168" i="18"/>
  <c r="O168" i="18"/>
  <c r="M168" i="18"/>
  <c r="L168" i="18"/>
  <c r="K168" i="18"/>
  <c r="I168" i="18"/>
  <c r="G168" i="18"/>
  <c r="E168" i="18"/>
  <c r="AV167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W166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Y166" i="18"/>
  <c r="X166" i="18"/>
  <c r="W166" i="18"/>
  <c r="U166" i="18"/>
  <c r="T166" i="18"/>
  <c r="S166" i="18"/>
  <c r="Q166" i="18"/>
  <c r="P166" i="18"/>
  <c r="O166" i="18"/>
  <c r="M166" i="18"/>
  <c r="AV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AV165" i="18"/>
  <c r="T165" i="18"/>
  <c r="S165" i="18"/>
  <c r="Q165" i="18"/>
  <c r="P165" i="18"/>
  <c r="O165" i="18"/>
  <c r="M165" i="18"/>
  <c r="L165" i="18"/>
  <c r="K165" i="18"/>
  <c r="I165" i="18"/>
  <c r="G165" i="18"/>
  <c r="E165" i="18"/>
  <c r="AW164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T163" i="18"/>
  <c r="S163" i="18"/>
  <c r="Q163" i="18"/>
  <c r="P163" i="18"/>
  <c r="O163" i="18"/>
  <c r="M163" i="18"/>
  <c r="AV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AV162" i="18"/>
  <c r="X162" i="18"/>
  <c r="W162" i="18"/>
  <c r="U162" i="18"/>
  <c r="T162" i="18"/>
  <c r="S162" i="18"/>
  <c r="Q162" i="18"/>
  <c r="P162" i="18"/>
  <c r="O162" i="18"/>
  <c r="M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W160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Y160" i="18"/>
  <c r="X160" i="18"/>
  <c r="W160" i="18"/>
  <c r="U160" i="18"/>
  <c r="T160" i="18"/>
  <c r="S160" i="18"/>
  <c r="Q160" i="18"/>
  <c r="AV160" i="18"/>
  <c r="P160" i="18"/>
  <c r="O160" i="18"/>
  <c r="M160" i="18"/>
  <c r="L160" i="18"/>
  <c r="K160" i="18"/>
  <c r="I160" i="18"/>
  <c r="G160" i="18"/>
  <c r="E160" i="18"/>
  <c r="AV159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P159" i="18"/>
  <c r="O159" i="18"/>
  <c r="M159" i="18"/>
  <c r="L159" i="18"/>
  <c r="K159" i="18"/>
  <c r="I159" i="18"/>
  <c r="G159" i="18"/>
  <c r="E159" i="18"/>
  <c r="AW158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Y158" i="18"/>
  <c r="X158" i="18"/>
  <c r="W158" i="18"/>
  <c r="U158" i="18"/>
  <c r="T158" i="18"/>
  <c r="S158" i="18"/>
  <c r="Q158" i="18"/>
  <c r="P158" i="18"/>
  <c r="O158" i="18"/>
  <c r="M158" i="18"/>
  <c r="AV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AV157" i="18"/>
  <c r="T157" i="18"/>
  <c r="S157" i="18"/>
  <c r="Q157" i="18"/>
  <c r="P157" i="18"/>
  <c r="O157" i="18"/>
  <c r="M157" i="18"/>
  <c r="L157" i="18"/>
  <c r="K157" i="18"/>
  <c r="I157" i="18"/>
  <c r="G157" i="18"/>
  <c r="E157" i="18"/>
  <c r="AW156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Y156" i="18"/>
  <c r="X156" i="18"/>
  <c r="W156" i="18"/>
  <c r="U156" i="18"/>
  <c r="T156" i="18"/>
  <c r="S156" i="18"/>
  <c r="Q156" i="18"/>
  <c r="P156" i="18"/>
  <c r="O156" i="18"/>
  <c r="M156" i="18"/>
  <c r="AV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AV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AV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W152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Y152" i="18"/>
  <c r="X152" i="18"/>
  <c r="W152" i="18"/>
  <c r="U152" i="18"/>
  <c r="T152" i="18"/>
  <c r="S152" i="18"/>
  <c r="Q152" i="18"/>
  <c r="AV152" i="18"/>
  <c r="P152" i="18"/>
  <c r="O152" i="18"/>
  <c r="M152" i="18"/>
  <c r="L152" i="18"/>
  <c r="K152" i="18"/>
  <c r="I152" i="18"/>
  <c r="G152" i="18"/>
  <c r="E152" i="18"/>
  <c r="AV151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P151" i="18"/>
  <c r="O151" i="18"/>
  <c r="M151" i="18"/>
  <c r="L151" i="18"/>
  <c r="K151" i="18"/>
  <c r="I151" i="18"/>
  <c r="G151" i="18"/>
  <c r="E151" i="18"/>
  <c r="AW150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Y150" i="18"/>
  <c r="X150" i="18"/>
  <c r="W150" i="18"/>
  <c r="U150" i="18"/>
  <c r="T150" i="18"/>
  <c r="S150" i="18"/>
  <c r="Q150" i="18"/>
  <c r="P150" i="18"/>
  <c r="O150" i="18"/>
  <c r="M150" i="18"/>
  <c r="AV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AV149" i="18"/>
  <c r="T149" i="18"/>
  <c r="S149" i="18"/>
  <c r="Q149" i="18"/>
  <c r="P149" i="18"/>
  <c r="O149" i="18"/>
  <c r="M149" i="18"/>
  <c r="L149" i="18"/>
  <c r="K149" i="18"/>
  <c r="I149" i="18"/>
  <c r="G149" i="18"/>
  <c r="E149" i="18"/>
  <c r="AW148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Y148" i="18"/>
  <c r="X148" i="18"/>
  <c r="W148" i="18"/>
  <c r="U148" i="18"/>
  <c r="T148" i="18"/>
  <c r="S148" i="18"/>
  <c r="Q148" i="18"/>
  <c r="P148" i="18"/>
  <c r="O148" i="18"/>
  <c r="M148" i="18"/>
  <c r="AV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AV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AV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W144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Y144" i="18"/>
  <c r="X144" i="18"/>
  <c r="W144" i="18"/>
  <c r="U144" i="18"/>
  <c r="T144" i="18"/>
  <c r="S144" i="18"/>
  <c r="Q144" i="18"/>
  <c r="AV144" i="18"/>
  <c r="P144" i="18"/>
  <c r="O144" i="18"/>
  <c r="M144" i="18"/>
  <c r="L144" i="18"/>
  <c r="K144" i="18"/>
  <c r="I144" i="18"/>
  <c r="G144" i="18"/>
  <c r="E144" i="18"/>
  <c r="AV143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P143" i="18"/>
  <c r="O143" i="18"/>
  <c r="M143" i="18"/>
  <c r="L143" i="18"/>
  <c r="K143" i="18"/>
  <c r="I143" i="18"/>
  <c r="G143" i="18"/>
  <c r="E143" i="18"/>
  <c r="AW142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AV141" i="18"/>
  <c r="T141" i="18"/>
  <c r="S141" i="18"/>
  <c r="Q141" i="18"/>
  <c r="P141" i="18"/>
  <c r="O141" i="18"/>
  <c r="M141" i="18"/>
  <c r="L141" i="18"/>
  <c r="K141" i="18"/>
  <c r="I141" i="18"/>
  <c r="G141" i="18"/>
  <c r="E141" i="18"/>
  <c r="AW140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P139" i="18"/>
  <c r="O139" i="18"/>
  <c r="M139" i="18"/>
  <c r="AV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AV138" i="18"/>
  <c r="X138" i="18"/>
  <c r="W138" i="18"/>
  <c r="U138" i="18"/>
  <c r="T138" i="18"/>
  <c r="S138" i="18"/>
  <c r="Q138" i="18"/>
  <c r="P138" i="18"/>
  <c r="O138" i="18"/>
  <c r="M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AV137" i="18"/>
  <c r="L137" i="18"/>
  <c r="K137" i="18"/>
  <c r="I137" i="18"/>
  <c r="G137" i="18"/>
  <c r="E137" i="18"/>
  <c r="AW136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Y136" i="18"/>
  <c r="X136" i="18"/>
  <c r="W136" i="18"/>
  <c r="U136" i="18"/>
  <c r="T136" i="18"/>
  <c r="S136" i="18"/>
  <c r="Q136" i="18"/>
  <c r="AV136" i="18"/>
  <c r="P136" i="18"/>
  <c r="O136" i="18"/>
  <c r="M136" i="18"/>
  <c r="L136" i="18"/>
  <c r="K136" i="18"/>
  <c r="I136" i="18"/>
  <c r="G136" i="18"/>
  <c r="E136" i="18"/>
  <c r="AV135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L135" i="18"/>
  <c r="K135" i="18"/>
  <c r="I135" i="18"/>
  <c r="G135" i="18"/>
  <c r="E135" i="18"/>
  <c r="AW134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W132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AV129" i="18"/>
  <c r="L129" i="18"/>
  <c r="K129" i="18"/>
  <c r="I129" i="18"/>
  <c r="G129" i="18"/>
  <c r="E129" i="18"/>
  <c r="AW128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W126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AV125" i="18"/>
  <c r="T125" i="18"/>
  <c r="S125" i="18"/>
  <c r="Q125" i="18"/>
  <c r="P125" i="18"/>
  <c r="O125" i="18"/>
  <c r="M125" i="18"/>
  <c r="L125" i="18"/>
  <c r="K125" i="18"/>
  <c r="I125" i="18"/>
  <c r="G125" i="18"/>
  <c r="E125" i="18"/>
  <c r="AW124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AV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AV122" i="18"/>
  <c r="X122" i="18"/>
  <c r="W122" i="18"/>
  <c r="U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W120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Y120" i="18"/>
  <c r="X120" i="18"/>
  <c r="W120" i="18"/>
  <c r="U120" i="18"/>
  <c r="T120" i="18"/>
  <c r="S120" i="18"/>
  <c r="Q120" i="18"/>
  <c r="AV120" i="18"/>
  <c r="P120" i="18"/>
  <c r="O120" i="18"/>
  <c r="M120" i="18"/>
  <c r="L120" i="18"/>
  <c r="K120" i="18"/>
  <c r="I120" i="18"/>
  <c r="G120" i="18"/>
  <c r="E120" i="18"/>
  <c r="AV119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P119" i="18"/>
  <c r="O119" i="18"/>
  <c r="M119" i="18"/>
  <c r="L119" i="18"/>
  <c r="K119" i="18"/>
  <c r="I119" i="18"/>
  <c r="G119" i="18"/>
  <c r="E119" i="18"/>
  <c r="AW118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AV117" i="18"/>
  <c r="T117" i="18"/>
  <c r="S117" i="18"/>
  <c r="Q117" i="18"/>
  <c r="P117" i="18"/>
  <c r="O117" i="18"/>
  <c r="M117" i="18"/>
  <c r="L117" i="18"/>
  <c r="K117" i="18"/>
  <c r="I117" i="18"/>
  <c r="G117" i="18"/>
  <c r="E117" i="18"/>
  <c r="AW116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Y116" i="18"/>
  <c r="X116" i="18"/>
  <c r="W116" i="18"/>
  <c r="U116" i="18"/>
  <c r="T116" i="18"/>
  <c r="S116" i="18"/>
  <c r="Q116" i="18"/>
  <c r="P116" i="18"/>
  <c r="O116" i="18"/>
  <c r="M116" i="18"/>
  <c r="AV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AV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AV114" i="18"/>
  <c r="X114" i="18"/>
  <c r="W114" i="18"/>
  <c r="U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W112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Y112" i="18"/>
  <c r="X112" i="18"/>
  <c r="W112" i="18"/>
  <c r="U112" i="18"/>
  <c r="T112" i="18"/>
  <c r="S112" i="18"/>
  <c r="Q112" i="18"/>
  <c r="AV112" i="18"/>
  <c r="P112" i="18"/>
  <c r="O112" i="18"/>
  <c r="M112" i="18"/>
  <c r="L112" i="18"/>
  <c r="K112" i="18"/>
  <c r="I112" i="18"/>
  <c r="G112" i="18"/>
  <c r="E112" i="18"/>
  <c r="AV111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P111" i="18"/>
  <c r="O111" i="18"/>
  <c r="M111" i="18"/>
  <c r="L111" i="18"/>
  <c r="K111" i="18"/>
  <c r="I111" i="18"/>
  <c r="G111" i="18"/>
  <c r="E111" i="18"/>
  <c r="AW110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AV109" i="18"/>
  <c r="T109" i="18"/>
  <c r="S109" i="18"/>
  <c r="Q109" i="18"/>
  <c r="P109" i="18"/>
  <c r="O109" i="18"/>
  <c r="M109" i="18"/>
  <c r="L109" i="18"/>
  <c r="K109" i="18"/>
  <c r="I109" i="18"/>
  <c r="G109" i="18"/>
  <c r="E109" i="18"/>
  <c r="AW108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Y108" i="18"/>
  <c r="X108" i="18"/>
  <c r="W108" i="18"/>
  <c r="U108" i="18"/>
  <c r="T108" i="18"/>
  <c r="S108" i="18"/>
  <c r="Q108" i="18"/>
  <c r="P108" i="18"/>
  <c r="O108" i="18"/>
  <c r="M108" i="18"/>
  <c r="AV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T107" i="18"/>
  <c r="S107" i="18"/>
  <c r="Q107" i="18"/>
  <c r="P107" i="18"/>
  <c r="O107" i="18"/>
  <c r="M107" i="18"/>
  <c r="AV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AV106" i="18"/>
  <c r="X106" i="18"/>
  <c r="W106" i="18"/>
  <c r="U106" i="18"/>
  <c r="T106" i="18"/>
  <c r="S106" i="18"/>
  <c r="Q106" i="18"/>
  <c r="P106" i="18"/>
  <c r="O106" i="18"/>
  <c r="M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W104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Y104" i="18"/>
  <c r="X104" i="18"/>
  <c r="W104" i="18"/>
  <c r="U104" i="18"/>
  <c r="T104" i="18"/>
  <c r="S104" i="18"/>
  <c r="Q104" i="18"/>
  <c r="AV104" i="18"/>
  <c r="P104" i="18"/>
  <c r="O104" i="18"/>
  <c r="M104" i="18"/>
  <c r="L104" i="18"/>
  <c r="K104" i="18"/>
  <c r="I104" i="18"/>
  <c r="G104" i="18"/>
  <c r="E104" i="18"/>
  <c r="AV103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P103" i="18"/>
  <c r="O103" i="18"/>
  <c r="M103" i="18"/>
  <c r="L103" i="18"/>
  <c r="K103" i="18"/>
  <c r="I103" i="18"/>
  <c r="G103" i="18"/>
  <c r="E103" i="18"/>
  <c r="AW102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AV101" i="18"/>
  <c r="T101" i="18"/>
  <c r="S101" i="18"/>
  <c r="Q101" i="18"/>
  <c r="P101" i="18"/>
  <c r="O101" i="18"/>
  <c r="M101" i="18"/>
  <c r="L101" i="18"/>
  <c r="K101" i="18"/>
  <c r="I101" i="18"/>
  <c r="G101" i="18"/>
  <c r="E101" i="18"/>
  <c r="AW100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Y100" i="18"/>
  <c r="X100" i="18"/>
  <c r="W100" i="18"/>
  <c r="U100" i="18"/>
  <c r="T100" i="18"/>
  <c r="S100" i="18"/>
  <c r="Q100" i="18"/>
  <c r="P100" i="18"/>
  <c r="O100" i="18"/>
  <c r="M100" i="18"/>
  <c r="AV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AV98" i="18"/>
  <c r="X98" i="18"/>
  <c r="W98" i="18"/>
  <c r="U98" i="18"/>
  <c r="T98" i="18"/>
  <c r="S98" i="18"/>
  <c r="Q98" i="18"/>
  <c r="P98" i="18"/>
  <c r="O98" i="18"/>
  <c r="M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W96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Y96" i="18"/>
  <c r="X96" i="18"/>
  <c r="W96" i="18"/>
  <c r="U96" i="18"/>
  <c r="T96" i="18"/>
  <c r="S96" i="18"/>
  <c r="Q96" i="18"/>
  <c r="AV96" i="18"/>
  <c r="P96" i="18"/>
  <c r="O96" i="18"/>
  <c r="M96" i="18"/>
  <c r="L96" i="18"/>
  <c r="K96" i="18"/>
  <c r="I96" i="18"/>
  <c r="G96" i="18"/>
  <c r="E96" i="18"/>
  <c r="AV95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P95" i="18"/>
  <c r="O95" i="18"/>
  <c r="M95" i="18"/>
  <c r="L95" i="18"/>
  <c r="K95" i="18"/>
  <c r="I95" i="18"/>
  <c r="G95" i="18"/>
  <c r="E95" i="18"/>
  <c r="AW94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AV93" i="18"/>
  <c r="T93" i="18"/>
  <c r="S93" i="18"/>
  <c r="Q93" i="18"/>
  <c r="P93" i="18"/>
  <c r="O93" i="18"/>
  <c r="M93" i="18"/>
  <c r="L93" i="18"/>
  <c r="K93" i="18"/>
  <c r="I93" i="18"/>
  <c r="G93" i="18"/>
  <c r="E93" i="18"/>
  <c r="AW92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Y92" i="18"/>
  <c r="X92" i="18"/>
  <c r="W92" i="18"/>
  <c r="U92" i="18"/>
  <c r="T92" i="18"/>
  <c r="S92" i="18"/>
  <c r="Q92" i="18"/>
  <c r="P92" i="18"/>
  <c r="O92" i="18"/>
  <c r="M92" i="18"/>
  <c r="AV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AV90" i="18"/>
  <c r="X90" i="18"/>
  <c r="W90" i="18"/>
  <c r="U90" i="18"/>
  <c r="T90" i="18"/>
  <c r="S90" i="18"/>
  <c r="Q90" i="18"/>
  <c r="P90" i="18"/>
  <c r="O90" i="18"/>
  <c r="M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W88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Y88" i="18"/>
  <c r="X88" i="18"/>
  <c r="W88" i="18"/>
  <c r="U88" i="18"/>
  <c r="T88" i="18"/>
  <c r="S88" i="18"/>
  <c r="Q88" i="18"/>
  <c r="AV88" i="18"/>
  <c r="P88" i="18"/>
  <c r="O88" i="18"/>
  <c r="M88" i="18"/>
  <c r="L88" i="18"/>
  <c r="K88" i="18"/>
  <c r="I88" i="18"/>
  <c r="G88" i="18"/>
  <c r="E88" i="18"/>
  <c r="AV87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P87" i="18"/>
  <c r="O87" i="18"/>
  <c r="M87" i="18"/>
  <c r="L87" i="18"/>
  <c r="K87" i="18"/>
  <c r="I87" i="18"/>
  <c r="G87" i="18"/>
  <c r="E87" i="18"/>
  <c r="AW86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AV85" i="18"/>
  <c r="T85" i="18"/>
  <c r="S85" i="18"/>
  <c r="Q85" i="18"/>
  <c r="P85" i="18"/>
  <c r="O85" i="18"/>
  <c r="M85" i="18"/>
  <c r="L85" i="18"/>
  <c r="K85" i="18"/>
  <c r="I85" i="18"/>
  <c r="G85" i="18"/>
  <c r="E85" i="18"/>
  <c r="AW84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Y84" i="18"/>
  <c r="X84" i="18"/>
  <c r="W84" i="18"/>
  <c r="U84" i="18"/>
  <c r="T84" i="18"/>
  <c r="S84" i="18"/>
  <c r="Q84" i="18"/>
  <c r="P84" i="18"/>
  <c r="O84" i="18"/>
  <c r="M84" i="18"/>
  <c r="AV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AV82" i="18"/>
  <c r="X82" i="18"/>
  <c r="W82" i="18"/>
  <c r="U82" i="18"/>
  <c r="T82" i="18"/>
  <c r="S82" i="18"/>
  <c r="Q82" i="18"/>
  <c r="P82" i="18"/>
  <c r="O82" i="18"/>
  <c r="M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W80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Y80" i="18"/>
  <c r="X80" i="18"/>
  <c r="W80" i="18"/>
  <c r="U80" i="18"/>
  <c r="T80" i="18"/>
  <c r="S80" i="18"/>
  <c r="Q80" i="18"/>
  <c r="AV80" i="18"/>
  <c r="P80" i="18"/>
  <c r="O80" i="18"/>
  <c r="M80" i="18"/>
  <c r="L80" i="18"/>
  <c r="K80" i="18"/>
  <c r="I80" i="18"/>
  <c r="G80" i="18"/>
  <c r="E80" i="18"/>
  <c r="AV79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P79" i="18"/>
  <c r="O79" i="18"/>
  <c r="M79" i="18"/>
  <c r="L79" i="18"/>
  <c r="K79" i="18"/>
  <c r="I79" i="18"/>
  <c r="G79" i="18"/>
  <c r="E79" i="18"/>
  <c r="AW78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V77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P77" i="18"/>
  <c r="O77" i="18"/>
  <c r="M77" i="18"/>
  <c r="L77" i="18"/>
  <c r="K77" i="18"/>
  <c r="I77" i="18"/>
  <c r="G77" i="18"/>
  <c r="E77" i="18"/>
  <c r="AW76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AV74" i="18"/>
  <c r="X74" i="18"/>
  <c r="W74" i="18"/>
  <c r="U74" i="18"/>
  <c r="T74" i="18"/>
  <c r="S74" i="18"/>
  <c r="Q74" i="18"/>
  <c r="P74" i="18"/>
  <c r="O74" i="18"/>
  <c r="M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W72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Y72" i="18"/>
  <c r="X72" i="18"/>
  <c r="W72" i="18"/>
  <c r="U72" i="18"/>
  <c r="T72" i="18"/>
  <c r="S72" i="18"/>
  <c r="Q72" i="18"/>
  <c r="AV72" i="18"/>
  <c r="P72" i="18"/>
  <c r="O72" i="18"/>
  <c r="M72" i="18"/>
  <c r="L72" i="18"/>
  <c r="K72" i="18"/>
  <c r="I72" i="18"/>
  <c r="G72" i="18"/>
  <c r="E72" i="18"/>
  <c r="AV71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P71" i="18"/>
  <c r="O71" i="18"/>
  <c r="M71" i="18"/>
  <c r="L71" i="18"/>
  <c r="K71" i="18"/>
  <c r="I71" i="18"/>
  <c r="G71" i="18"/>
  <c r="E71" i="18"/>
  <c r="AW70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V69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P69" i="18"/>
  <c r="O69" i="18"/>
  <c r="M69" i="18"/>
  <c r="L69" i="18"/>
  <c r="K69" i="18"/>
  <c r="I69" i="18"/>
  <c r="G69" i="18"/>
  <c r="E69" i="18"/>
  <c r="AW68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AV66" i="18"/>
  <c r="X66" i="18"/>
  <c r="W66" i="18"/>
  <c r="U66" i="18"/>
  <c r="T66" i="18"/>
  <c r="S66" i="18"/>
  <c r="Q66" i="18"/>
  <c r="P66" i="18"/>
  <c r="O66" i="18"/>
  <c r="M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W64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Y64" i="18"/>
  <c r="X64" i="18"/>
  <c r="W64" i="18"/>
  <c r="U64" i="18"/>
  <c r="T64" i="18"/>
  <c r="S64" i="18"/>
  <c r="Q64" i="18"/>
  <c r="AV64" i="18"/>
  <c r="P64" i="18"/>
  <c r="O64" i="18"/>
  <c r="M64" i="18"/>
  <c r="L64" i="18"/>
  <c r="K64" i="18"/>
  <c r="I64" i="18"/>
  <c r="G64" i="18"/>
  <c r="E64" i="18"/>
  <c r="AV63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P63" i="18"/>
  <c r="O63" i="18"/>
  <c r="M63" i="18"/>
  <c r="L63" i="18"/>
  <c r="K63" i="18"/>
  <c r="I63" i="18"/>
  <c r="G63" i="18"/>
  <c r="E63" i="18"/>
  <c r="AW62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V61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P61" i="18"/>
  <c r="O61" i="18"/>
  <c r="M61" i="18"/>
  <c r="L61" i="18"/>
  <c r="K61" i="18"/>
  <c r="I61" i="18"/>
  <c r="G61" i="18"/>
  <c r="E61" i="18"/>
  <c r="AW60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AV58" i="18"/>
  <c r="X58" i="18"/>
  <c r="W58" i="18"/>
  <c r="U58" i="18"/>
  <c r="T58" i="18"/>
  <c r="S58" i="18"/>
  <c r="Q58" i="18"/>
  <c r="P58" i="18"/>
  <c r="O58" i="18"/>
  <c r="M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W56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Y56" i="18"/>
  <c r="X56" i="18"/>
  <c r="W56" i="18"/>
  <c r="U56" i="18"/>
  <c r="T56" i="18"/>
  <c r="S56" i="18"/>
  <c r="Q56" i="18"/>
  <c r="AV56" i="18"/>
  <c r="P56" i="18"/>
  <c r="O56" i="18"/>
  <c r="M56" i="18"/>
  <c r="L56" i="18"/>
  <c r="K56" i="18"/>
  <c r="I56" i="18"/>
  <c r="G56" i="18"/>
  <c r="E56" i="18"/>
  <c r="AV55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P55" i="18"/>
  <c r="O55" i="18"/>
  <c r="M55" i="18"/>
  <c r="L55" i="18"/>
  <c r="K55" i="18"/>
  <c r="I55" i="18"/>
  <c r="G55" i="18"/>
  <c r="E55" i="18"/>
  <c r="AW54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V53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P53" i="18"/>
  <c r="O53" i="18"/>
  <c r="M53" i="18"/>
  <c r="L53" i="18"/>
  <c r="K53" i="18"/>
  <c r="I53" i="18"/>
  <c r="G53" i="18"/>
  <c r="E53" i="18"/>
  <c r="AW52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AV50" i="18"/>
  <c r="X50" i="18"/>
  <c r="W50" i="18"/>
  <c r="U50" i="18"/>
  <c r="T50" i="18"/>
  <c r="S50" i="18"/>
  <c r="Q50" i="18"/>
  <c r="P50" i="18"/>
  <c r="O50" i="18"/>
  <c r="M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W48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Y48" i="18"/>
  <c r="X48" i="18"/>
  <c r="W48" i="18"/>
  <c r="U48" i="18"/>
  <c r="T48" i="18"/>
  <c r="S48" i="18"/>
  <c r="Q48" i="18"/>
  <c r="AV48" i="18"/>
  <c r="P48" i="18"/>
  <c r="O48" i="18"/>
  <c r="M48" i="18"/>
  <c r="L48" i="18"/>
  <c r="K48" i="18"/>
  <c r="I48" i="18"/>
  <c r="G48" i="18"/>
  <c r="E48" i="18"/>
  <c r="AV47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P47" i="18"/>
  <c r="O47" i="18"/>
  <c r="M47" i="18"/>
  <c r="L47" i="18"/>
  <c r="K47" i="18"/>
  <c r="I47" i="18"/>
  <c r="G47" i="18"/>
  <c r="E47" i="18"/>
  <c r="AW46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V45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P45" i="18"/>
  <c r="O45" i="18"/>
  <c r="M45" i="18"/>
  <c r="L45" i="18"/>
  <c r="K45" i="18"/>
  <c r="I45" i="18"/>
  <c r="G45" i="18"/>
  <c r="E45" i="18"/>
  <c r="AW44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AV42" i="18"/>
  <c r="X42" i="18"/>
  <c r="W42" i="18"/>
  <c r="U42" i="18"/>
  <c r="T42" i="18"/>
  <c r="S42" i="18"/>
  <c r="Q42" i="18"/>
  <c r="P42" i="18"/>
  <c r="O42" i="18"/>
  <c r="M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W40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Y40" i="18"/>
  <c r="X40" i="18"/>
  <c r="W40" i="18"/>
  <c r="U40" i="18"/>
  <c r="T40" i="18"/>
  <c r="S40" i="18"/>
  <c r="Q40" i="18"/>
  <c r="AV40" i="18"/>
  <c r="P40" i="18"/>
  <c r="O40" i="18"/>
  <c r="M40" i="18"/>
  <c r="L40" i="18"/>
  <c r="K40" i="18"/>
  <c r="I40" i="18"/>
  <c r="G40" i="18"/>
  <c r="E40" i="18"/>
  <c r="AV39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P39" i="18"/>
  <c r="O39" i="18"/>
  <c r="M39" i="18"/>
  <c r="L39" i="18"/>
  <c r="K39" i="18"/>
  <c r="I39" i="18"/>
  <c r="G39" i="18"/>
  <c r="E39" i="18"/>
  <c r="AW38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V37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P37" i="18"/>
  <c r="O37" i="18"/>
  <c r="M37" i="18"/>
  <c r="L37" i="18"/>
  <c r="K37" i="18"/>
  <c r="I37" i="18"/>
  <c r="G37" i="18"/>
  <c r="E37" i="18"/>
  <c r="AW36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AV34" i="18"/>
  <c r="X34" i="18"/>
  <c r="W34" i="18"/>
  <c r="U34" i="18"/>
  <c r="T34" i="18"/>
  <c r="S34" i="18"/>
  <c r="Q34" i="18"/>
  <c r="P34" i="18"/>
  <c r="O34" i="18"/>
  <c r="M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W32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Y32" i="18"/>
  <c r="X32" i="18"/>
  <c r="W32" i="18"/>
  <c r="U32" i="18"/>
  <c r="T32" i="18"/>
  <c r="S32" i="18"/>
  <c r="Q32" i="18"/>
  <c r="AV32" i="18"/>
  <c r="P32" i="18"/>
  <c r="O32" i="18"/>
  <c r="M32" i="18"/>
  <c r="L32" i="18"/>
  <c r="K32" i="18"/>
  <c r="I32" i="18"/>
  <c r="G32" i="18"/>
  <c r="E32" i="18"/>
  <c r="AV31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P31" i="18"/>
  <c r="O31" i="18"/>
  <c r="M31" i="18"/>
  <c r="L31" i="18"/>
  <c r="K31" i="18"/>
  <c r="I31" i="18"/>
  <c r="G31" i="18"/>
  <c r="E31" i="18"/>
  <c r="AW30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V29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P29" i="18"/>
  <c r="O29" i="18"/>
  <c r="M29" i="18"/>
  <c r="L29" i="18"/>
  <c r="K29" i="18"/>
  <c r="I29" i="18"/>
  <c r="G29" i="18"/>
  <c r="E29" i="18"/>
  <c r="AW28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AV26" i="18"/>
  <c r="X26" i="18"/>
  <c r="W26" i="18"/>
  <c r="U26" i="18"/>
  <c r="T26" i="18"/>
  <c r="S26" i="18"/>
  <c r="Q26" i="18"/>
  <c r="P26" i="18"/>
  <c r="O26" i="18"/>
  <c r="M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W24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V23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L23" i="18"/>
  <c r="K23" i="18"/>
  <c r="I23" i="18"/>
  <c r="G23" i="18"/>
  <c r="E23" i="18"/>
  <c r="AW22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V21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P21" i="18"/>
  <c r="O21" i="18"/>
  <c r="M21" i="18"/>
  <c r="L21" i="18"/>
  <c r="K21" i="18"/>
  <c r="I21" i="18"/>
  <c r="G21" i="18"/>
  <c r="E21" i="18"/>
  <c r="AW20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AV18" i="18"/>
  <c r="X18" i="18"/>
  <c r="W18" i="18"/>
  <c r="U18" i="18"/>
  <c r="T18" i="18"/>
  <c r="S18" i="18"/>
  <c r="Q18" i="18"/>
  <c r="P18" i="18"/>
  <c r="O18" i="18"/>
  <c r="M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AW17" i="18"/>
  <c r="Y17" i="18"/>
  <c r="X17" i="18"/>
  <c r="W17" i="18"/>
  <c r="U17" i="18"/>
  <c r="T17" i="18"/>
  <c r="S17" i="18"/>
  <c r="Q17" i="18"/>
  <c r="P17" i="18"/>
  <c r="O17" i="18"/>
  <c r="M17" i="18"/>
  <c r="AV17" i="18"/>
  <c r="L17" i="18"/>
  <c r="K17" i="18"/>
  <c r="I17" i="18"/>
  <c r="G17" i="18"/>
  <c r="E17" i="18"/>
  <c r="AW16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Y16" i="18"/>
  <c r="X16" i="18"/>
  <c r="W16" i="18"/>
  <c r="U16" i="18"/>
  <c r="T16" i="18"/>
  <c r="S16" i="18"/>
  <c r="Q16" i="18"/>
  <c r="AV16" i="18"/>
  <c r="P16" i="18"/>
  <c r="O16" i="18"/>
  <c r="M16" i="18"/>
  <c r="L16" i="18"/>
  <c r="K16" i="18"/>
  <c r="I16" i="18"/>
  <c r="G16" i="18"/>
  <c r="E16" i="18"/>
  <c r="AV15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L15" i="18"/>
  <c r="K15" i="18"/>
  <c r="I15" i="18"/>
  <c r="G15" i="18"/>
  <c r="E15" i="18"/>
  <c r="AW14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I13" i="18"/>
  <c r="AH13" i="18"/>
  <c r="AG13" i="18"/>
  <c r="AE13" i="18"/>
  <c r="AD13" i="18"/>
  <c r="AC13" i="18"/>
  <c r="AB13" i="18"/>
  <c r="AW13" i="18"/>
  <c r="Y13" i="18"/>
  <c r="X13" i="18"/>
  <c r="W13" i="18"/>
  <c r="U13" i="18"/>
  <c r="AV13" i="18"/>
  <c r="T13" i="18"/>
  <c r="S13" i="18"/>
  <c r="Q13" i="18"/>
  <c r="P13" i="18"/>
  <c r="O13" i="18"/>
  <c r="M13" i="18"/>
  <c r="L13" i="18"/>
  <c r="K13" i="18"/>
  <c r="I13" i="18"/>
  <c r="G13" i="18"/>
  <c r="E13" i="18"/>
  <c r="AW12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E11" i="18"/>
  <c r="AD11" i="18"/>
  <c r="AC11" i="18"/>
  <c r="AB11" i="18"/>
  <c r="AW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AT10" i="18"/>
  <c r="AQ10" i="18"/>
  <c r="J21" i="22"/>
  <c r="AP10" i="18"/>
  <c r="AM10" i="18"/>
  <c r="I21" i="22"/>
  <c r="AI10" i="18"/>
  <c r="H21" i="22"/>
  <c r="AH10" i="18"/>
  <c r="AE10" i="18"/>
  <c r="AD10" i="18"/>
  <c r="AC10" i="18"/>
  <c r="AB10" i="18"/>
  <c r="Y10" i="18"/>
  <c r="X10" i="18"/>
  <c r="U10" i="18"/>
  <c r="F21" i="22"/>
  <c r="T10" i="18"/>
  <c r="Q10" i="18"/>
  <c r="E21" i="22"/>
  <c r="P10" i="18"/>
  <c r="M10" i="18"/>
  <c r="L10" i="18"/>
  <c r="I10" i="18"/>
  <c r="G10" i="18"/>
  <c r="E10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H21" i="20"/>
  <c r="AH10" i="17"/>
  <c r="AE10" i="17"/>
  <c r="AD10" i="17"/>
  <c r="AC10" i="17"/>
  <c r="AB10" i="17"/>
  <c r="Y10" i="17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AT10" i="16"/>
  <c r="AQ10" i="16"/>
  <c r="AP10" i="16"/>
  <c r="AM10" i="16"/>
  <c r="AI10" i="16"/>
  <c r="AH10" i="16"/>
  <c r="AE10" i="16"/>
  <c r="AD10" i="16"/>
  <c r="AC10" i="16"/>
  <c r="AB10" i="16"/>
  <c r="Y10" i="16"/>
  <c r="X10" i="16"/>
  <c r="U10" i="16"/>
  <c r="T10" i="16"/>
  <c r="Q10" i="16"/>
  <c r="P10" i="16"/>
  <c r="M10" i="16"/>
  <c r="L10" i="16"/>
  <c r="I10" i="16"/>
  <c r="G10" i="16"/>
  <c r="E10" i="16"/>
  <c r="AO11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AT10" i="15"/>
  <c r="AQ10" i="15"/>
  <c r="AP10" i="15"/>
  <c r="AO10" i="15"/>
  <c r="AM10" i="15"/>
  <c r="AI10" i="15"/>
  <c r="AH10" i="15"/>
  <c r="AE10" i="15"/>
  <c r="AD10" i="15"/>
  <c r="AC10" i="15"/>
  <c r="AB10" i="15"/>
  <c r="Y10" i="15"/>
  <c r="X10" i="15"/>
  <c r="U10" i="15"/>
  <c r="T10" i="15"/>
  <c r="S10" i="15"/>
  <c r="Q10" i="15"/>
  <c r="P10" i="15"/>
  <c r="M10" i="15"/>
  <c r="L10" i="15"/>
  <c r="I10" i="15"/>
  <c r="G10" i="15"/>
  <c r="E10" i="15"/>
  <c r="AV12" i="16"/>
  <c r="O11" i="16"/>
  <c r="AS10" i="16"/>
  <c r="AG11" i="16"/>
  <c r="AV11" i="16"/>
  <c r="AW11" i="16"/>
  <c r="I28" i="21"/>
  <c r="AO10" i="16"/>
  <c r="AG10" i="16"/>
  <c r="AV10" i="16"/>
  <c r="O10" i="16"/>
  <c r="W10" i="15"/>
  <c r="O10" i="15"/>
  <c r="AV10" i="15"/>
  <c r="S10" i="18"/>
  <c r="AS10" i="18"/>
  <c r="AK10" i="18"/>
  <c r="AL10" i="18"/>
  <c r="AV10" i="18"/>
  <c r="I24" i="22"/>
  <c r="J25" i="21"/>
  <c r="I29" i="21"/>
  <c r="I25" i="21"/>
  <c r="J29" i="21"/>
  <c r="I24" i="21"/>
  <c r="J24" i="21"/>
  <c r="J11" i="21"/>
  <c r="D7" i="21"/>
  <c r="J7" i="21"/>
  <c r="J7" i="22"/>
  <c r="H11" i="22"/>
  <c r="K7" i="22"/>
  <c r="I11" i="22"/>
  <c r="G11" i="22"/>
  <c r="D7" i="22"/>
  <c r="J11" i="22"/>
  <c r="E7" i="22"/>
  <c r="K11" i="22"/>
  <c r="F7" i="22"/>
  <c r="D11" i="22"/>
  <c r="I7" i="22"/>
  <c r="G7" i="22"/>
  <c r="E11" i="22"/>
  <c r="H7" i="22"/>
  <c r="I7" i="21"/>
  <c r="G11" i="21"/>
  <c r="K7" i="21"/>
  <c r="I11" i="21"/>
  <c r="E7" i="21"/>
  <c r="K11" i="21"/>
  <c r="F7" i="21"/>
  <c r="D11" i="21"/>
  <c r="G7" i="21"/>
  <c r="E11" i="21"/>
  <c r="H7" i="21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V20" i="18"/>
  <c r="AV19" i="18"/>
  <c r="AV24" i="18"/>
  <c r="AV12" i="18"/>
  <c r="AW10" i="18"/>
  <c r="I28" i="22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AV11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AW15" i="17"/>
  <c r="AV45" i="17"/>
  <c r="AV52" i="17"/>
  <c r="AV54" i="17"/>
  <c r="AV58" i="17"/>
  <c r="AV64" i="17"/>
  <c r="AV262" i="17"/>
  <c r="AV275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AV13" i="17"/>
  <c r="AV20" i="17"/>
  <c r="AV22" i="17"/>
  <c r="AV35" i="17"/>
  <c r="AV67" i="17"/>
  <c r="AV243" i="17"/>
  <c r="AV292" i="17"/>
  <c r="AV307" i="17"/>
  <c r="AV31" i="16"/>
  <c r="AV76" i="16"/>
  <c r="AW10" i="16"/>
  <c r="AV28" i="16"/>
  <c r="AV29" i="16"/>
  <c r="AV63" i="16"/>
  <c r="AV65" i="16"/>
  <c r="AV68" i="16"/>
  <c r="AV69" i="16"/>
  <c r="AV23" i="16"/>
  <c r="AV25" i="16"/>
  <c r="AV47" i="16"/>
  <c r="AV49" i="16"/>
  <c r="AV20" i="16"/>
  <c r="S11" i="16"/>
  <c r="AV15" i="16"/>
  <c r="AV17" i="16"/>
  <c r="AV39" i="16"/>
  <c r="AV41" i="16"/>
  <c r="W11" i="16"/>
  <c r="AV36" i="16"/>
  <c r="AK11" i="16"/>
  <c r="AW10" i="15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H21" i="14"/>
  <c r="AH10" i="13"/>
  <c r="AE10" i="13"/>
  <c r="AD10" i="13"/>
  <c r="AC10" i="13"/>
  <c r="AB10" i="13"/>
  <c r="Y10" i="13"/>
  <c r="G21" i="14"/>
  <c r="X10" i="13"/>
  <c r="U10" i="13"/>
  <c r="F21" i="14"/>
  <c r="T10" i="13"/>
  <c r="S10" i="13"/>
  <c r="Q10" i="13"/>
  <c r="E21" i="14"/>
  <c r="P10" i="13"/>
  <c r="M10" i="13"/>
  <c r="D21" i="14"/>
  <c r="L10" i="13"/>
  <c r="I10" i="13"/>
  <c r="G10" i="13"/>
  <c r="E10" i="13"/>
  <c r="AU309" i="4"/>
  <c r="AT309" i="4"/>
  <c r="AS309" i="4"/>
  <c r="AQ309" i="4"/>
  <c r="AP309" i="4"/>
  <c r="AO309" i="4"/>
  <c r="AM309" i="4"/>
  <c r="AL309" i="4"/>
  <c r="AK309" i="4"/>
  <c r="AI309" i="4"/>
  <c r="AH309" i="4"/>
  <c r="AG309" i="4"/>
  <c r="AE309" i="4"/>
  <c r="AD309" i="4"/>
  <c r="AC309" i="4"/>
  <c r="AB309" i="4"/>
  <c r="AW309" i="4" s="1"/>
  <c r="Y309" i="4"/>
  <c r="X309" i="4"/>
  <c r="W309" i="4"/>
  <c r="U309" i="4"/>
  <c r="T309" i="4"/>
  <c r="S309" i="4"/>
  <c r="Q309" i="4"/>
  <c r="P309" i="4"/>
  <c r="O309" i="4"/>
  <c r="M309" i="4"/>
  <c r="AV309" i="4" s="1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AV308" i="4" s="1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AV307" i="4" s="1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AV306" i="4" s="1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 s="1"/>
  <c r="Y304" i="4"/>
  <c r="AV304" i="4" s="1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 s="1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 s="1"/>
  <c r="Y302" i="4"/>
  <c r="AV302" i="4" s="1"/>
  <c r="X302" i="4"/>
  <c r="W302" i="4"/>
  <c r="U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 s="1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 s="1"/>
  <c r="Y300" i="4"/>
  <c r="X300" i="4"/>
  <c r="W300" i="4"/>
  <c r="U300" i="4"/>
  <c r="T300" i="4"/>
  <c r="S300" i="4"/>
  <c r="Q300" i="4"/>
  <c r="AV300" i="4" s="1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 s="1"/>
  <c r="Y299" i="4"/>
  <c r="X299" i="4"/>
  <c r="W299" i="4"/>
  <c r="U299" i="4"/>
  <c r="T299" i="4"/>
  <c r="S299" i="4"/>
  <c r="Q299" i="4"/>
  <c r="AV299" i="4" s="1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 s="1"/>
  <c r="Y298" i="4"/>
  <c r="X298" i="4"/>
  <c r="W298" i="4"/>
  <c r="U298" i="4"/>
  <c r="T298" i="4"/>
  <c r="S298" i="4"/>
  <c r="Q298" i="4"/>
  <c r="P298" i="4"/>
  <c r="O298" i="4"/>
  <c r="M298" i="4"/>
  <c r="AV298" i="4" s="1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 s="1"/>
  <c r="Y297" i="4"/>
  <c r="X297" i="4"/>
  <c r="W297" i="4"/>
  <c r="U297" i="4"/>
  <c r="T297" i="4"/>
  <c r="S297" i="4"/>
  <c r="Q297" i="4"/>
  <c r="P297" i="4"/>
  <c r="O297" i="4"/>
  <c r="M297" i="4"/>
  <c r="AV297" i="4" s="1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AV292" i="4" s="1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AV291" i="4" s="1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V290" i="4" s="1"/>
  <c r="AD290" i="4"/>
  <c r="AC290" i="4"/>
  <c r="AB290" i="4"/>
  <c r="AW290" i="4"/>
  <c r="Y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 s="1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 s="1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V287" i="4" s="1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 s="1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V286" i="4" s="1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 s="1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 s="1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AV284" i="4" s="1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V283" i="4" s="1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 s="1"/>
  <c r="Y282" i="4"/>
  <c r="X282" i="4"/>
  <c r="W282" i="4"/>
  <c r="U282" i="4"/>
  <c r="T282" i="4"/>
  <c r="S282" i="4"/>
  <c r="Q282" i="4"/>
  <c r="P282" i="4"/>
  <c r="O282" i="4"/>
  <c r="M282" i="4"/>
  <c r="AV282" i="4" s="1"/>
  <c r="L282" i="4"/>
  <c r="K282" i="4"/>
  <c r="I282" i="4"/>
  <c r="G282" i="4"/>
  <c r="E282" i="4"/>
  <c r="AU281" i="4"/>
  <c r="AV281" i="4" s="1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V280" i="4" s="1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 s="1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 s="1"/>
  <c r="Y277" i="4"/>
  <c r="X277" i="4"/>
  <c r="W277" i="4"/>
  <c r="U277" i="4"/>
  <c r="T277" i="4"/>
  <c r="S277" i="4"/>
  <c r="Q277" i="4"/>
  <c r="P277" i="4"/>
  <c r="O277" i="4"/>
  <c r="M277" i="4"/>
  <c r="AV277" i="4" s="1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T276" i="4"/>
  <c r="S276" i="4"/>
  <c r="Q276" i="4"/>
  <c r="AV276" i="4" s="1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 s="1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 s="1"/>
  <c r="Y274" i="4"/>
  <c r="X274" i="4"/>
  <c r="W274" i="4"/>
  <c r="U274" i="4"/>
  <c r="T274" i="4"/>
  <c r="S274" i="4"/>
  <c r="Q274" i="4"/>
  <c r="AV274" i="4" s="1"/>
  <c r="P274" i="4"/>
  <c r="O274" i="4"/>
  <c r="M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 s="1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 s="1"/>
  <c r="Y272" i="4"/>
  <c r="X272" i="4"/>
  <c r="W272" i="4"/>
  <c r="U272" i="4"/>
  <c r="T272" i="4"/>
  <c r="S272" i="4"/>
  <c r="Q272" i="4"/>
  <c r="P272" i="4"/>
  <c r="O272" i="4"/>
  <c r="M272" i="4"/>
  <c r="AV272" i="4" s="1"/>
  <c r="L272" i="4"/>
  <c r="K272" i="4"/>
  <c r="I272" i="4"/>
  <c r="G272" i="4"/>
  <c r="E272" i="4"/>
  <c r="AU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 s="1"/>
  <c r="Y271" i="4"/>
  <c r="X271" i="4"/>
  <c r="W271" i="4"/>
  <c r="U271" i="4"/>
  <c r="T271" i="4"/>
  <c r="S271" i="4"/>
  <c r="Q271" i="4"/>
  <c r="AV271" i="4" s="1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V269" i="4" s="1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V268" i="4" s="1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V267" i="4" s="1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 s="1"/>
  <c r="Y264" i="4"/>
  <c r="X264" i="4"/>
  <c r="W264" i="4"/>
  <c r="U264" i="4"/>
  <c r="T264" i="4"/>
  <c r="S264" i="4"/>
  <c r="Q264" i="4"/>
  <c r="AV264" i="4" s="1"/>
  <c r="P264" i="4"/>
  <c r="O264" i="4"/>
  <c r="M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V263" i="4" s="1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V262" i="4" s="1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V260" i="4" s="1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 s="1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AV258" i="4" s="1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 s="1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 s="1"/>
  <c r="Y256" i="4"/>
  <c r="X256" i="4"/>
  <c r="W256" i="4"/>
  <c r="U256" i="4"/>
  <c r="T256" i="4"/>
  <c r="S256" i="4"/>
  <c r="Q256" i="4"/>
  <c r="P256" i="4"/>
  <c r="O256" i="4"/>
  <c r="M256" i="4"/>
  <c r="AV256" i="4" s="1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AV254" i="4" s="1"/>
  <c r="L254" i="4"/>
  <c r="K254" i="4"/>
  <c r="I254" i="4"/>
  <c r="G254" i="4"/>
  <c r="E254" i="4"/>
  <c r="AU253" i="4"/>
  <c r="AV253" i="4" s="1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V252" i="4" s="1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V251" i="4" s="1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V250" i="4" s="1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 s="1"/>
  <c r="Y248" i="4"/>
  <c r="X248" i="4"/>
  <c r="W248" i="4"/>
  <c r="U248" i="4"/>
  <c r="T248" i="4"/>
  <c r="S248" i="4"/>
  <c r="Q248" i="4"/>
  <c r="AV248" i="4" s="1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 s="1"/>
  <c r="Y247" i="4"/>
  <c r="X247" i="4"/>
  <c r="W247" i="4"/>
  <c r="U247" i="4"/>
  <c r="T247" i="4"/>
  <c r="S247" i="4"/>
  <c r="Q247" i="4"/>
  <c r="AV247" i="4" s="1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 s="1"/>
  <c r="Y246" i="4"/>
  <c r="X246" i="4"/>
  <c r="W246" i="4"/>
  <c r="U246" i="4"/>
  <c r="T246" i="4"/>
  <c r="S246" i="4"/>
  <c r="Q246" i="4"/>
  <c r="AV246" i="4" s="1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 s="1"/>
  <c r="Y245" i="4"/>
  <c r="X245" i="4"/>
  <c r="W245" i="4"/>
  <c r="U245" i="4"/>
  <c r="T245" i="4"/>
  <c r="S245" i="4"/>
  <c r="Q245" i="4"/>
  <c r="P245" i="4"/>
  <c r="O245" i="4"/>
  <c r="M245" i="4"/>
  <c r="AV245" i="4" s="1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 s="1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 s="1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 s="1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 s="1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 s="1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 s="1"/>
  <c r="Y239" i="4"/>
  <c r="X239" i="4"/>
  <c r="W239" i="4"/>
  <c r="U239" i="4"/>
  <c r="T239" i="4"/>
  <c r="S239" i="4"/>
  <c r="Q239" i="4"/>
  <c r="AV239" i="4" s="1"/>
  <c r="P239" i="4"/>
  <c r="O239" i="4"/>
  <c r="M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H238" i="4"/>
  <c r="AG238" i="4"/>
  <c r="AE238" i="4"/>
  <c r="AD238" i="4"/>
  <c r="AC238" i="4"/>
  <c r="AB238" i="4"/>
  <c r="AW238" i="4" s="1"/>
  <c r="Y238" i="4"/>
  <c r="X238" i="4"/>
  <c r="W238" i="4"/>
  <c r="U238" i="4"/>
  <c r="T238" i="4"/>
  <c r="S238" i="4"/>
  <c r="Q238" i="4"/>
  <c r="AV238" i="4" s="1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 s="1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V236" i="4" s="1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 s="1"/>
  <c r="Y235" i="4"/>
  <c r="X235" i="4"/>
  <c r="W235" i="4"/>
  <c r="U235" i="4"/>
  <c r="T235" i="4"/>
  <c r="S235" i="4"/>
  <c r="Q235" i="4"/>
  <c r="P235" i="4"/>
  <c r="O235" i="4"/>
  <c r="M235" i="4"/>
  <c r="AV235" i="4" s="1"/>
  <c r="L235" i="4"/>
  <c r="K235" i="4"/>
  <c r="I235" i="4"/>
  <c r="G235" i="4"/>
  <c r="E235" i="4"/>
  <c r="AU234" i="4"/>
  <c r="AV234" i="4" s="1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 s="1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 s="1"/>
  <c r="Y232" i="4"/>
  <c r="X232" i="4"/>
  <c r="W232" i="4"/>
  <c r="U232" i="4"/>
  <c r="T232" i="4"/>
  <c r="S232" i="4"/>
  <c r="Q232" i="4"/>
  <c r="AV232" i="4" s="1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 s="1"/>
  <c r="Y231" i="4"/>
  <c r="X231" i="4"/>
  <c r="W231" i="4"/>
  <c r="U231" i="4"/>
  <c r="T231" i="4"/>
  <c r="S231" i="4"/>
  <c r="Q231" i="4"/>
  <c r="AV231" i="4" s="1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 s="1"/>
  <c r="Y230" i="4"/>
  <c r="X230" i="4"/>
  <c r="W230" i="4"/>
  <c r="U230" i="4"/>
  <c r="T230" i="4"/>
  <c r="S230" i="4"/>
  <c r="Q230" i="4"/>
  <c r="AV230" i="4" s="1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 s="1"/>
  <c r="Y229" i="4"/>
  <c r="X229" i="4"/>
  <c r="W229" i="4"/>
  <c r="U229" i="4"/>
  <c r="T229" i="4"/>
  <c r="S229" i="4"/>
  <c r="Q229" i="4"/>
  <c r="AV229" i="4" s="1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 s="1"/>
  <c r="Y228" i="4"/>
  <c r="X228" i="4"/>
  <c r="W228" i="4"/>
  <c r="U228" i="4"/>
  <c r="T228" i="4"/>
  <c r="S228" i="4"/>
  <c r="Q228" i="4"/>
  <c r="AV228" i="4" s="1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 s="1"/>
  <c r="Y227" i="4"/>
  <c r="X227" i="4"/>
  <c r="W227" i="4"/>
  <c r="U227" i="4"/>
  <c r="T227" i="4"/>
  <c r="S227" i="4"/>
  <c r="Q227" i="4"/>
  <c r="AV227" i="4" s="1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 s="1"/>
  <c r="Y226" i="4"/>
  <c r="X226" i="4"/>
  <c r="W226" i="4"/>
  <c r="U226" i="4"/>
  <c r="T226" i="4"/>
  <c r="S226" i="4"/>
  <c r="Q226" i="4"/>
  <c r="P226" i="4"/>
  <c r="O226" i="4"/>
  <c r="M226" i="4"/>
  <c r="AV226" i="4" s="1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 s="1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 s="1"/>
  <c r="Y224" i="4"/>
  <c r="AV224" i="4" s="1"/>
  <c r="X224" i="4"/>
  <c r="W224" i="4"/>
  <c r="U224" i="4"/>
  <c r="T224" i="4"/>
  <c r="S224" i="4"/>
  <c r="Q224" i="4"/>
  <c r="P224" i="4"/>
  <c r="O224" i="4"/>
  <c r="M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 s="1"/>
  <c r="L223" i="4"/>
  <c r="K223" i="4"/>
  <c r="I223" i="4"/>
  <c r="G223" i="4"/>
  <c r="E223" i="4"/>
  <c r="AU222" i="4"/>
  <c r="AT222" i="4"/>
  <c r="AS222" i="4"/>
  <c r="AQ222" i="4"/>
  <c r="AV222" i="4" s="1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 s="1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V221" i="4" s="1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 s="1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V220" i="4" s="1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 s="1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 s="1"/>
  <c r="Y219" i="4"/>
  <c r="X219" i="4"/>
  <c r="W219" i="4"/>
  <c r="U219" i="4"/>
  <c r="T219" i="4"/>
  <c r="S219" i="4"/>
  <c r="Q219" i="4"/>
  <c r="P219" i="4"/>
  <c r="O219" i="4"/>
  <c r="M219" i="4"/>
  <c r="AV219" i="4" s="1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AV218" i="4" s="1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AV217" i="4" s="1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AV216" i="4" s="1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 s="1"/>
  <c r="Y214" i="4"/>
  <c r="AV214" i="4" s="1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 s="1"/>
  <c r="Y213" i="4"/>
  <c r="X213" i="4"/>
  <c r="W213" i="4"/>
  <c r="U213" i="4"/>
  <c r="T213" i="4"/>
  <c r="S213" i="4"/>
  <c r="Q213" i="4"/>
  <c r="AV213" i="4" s="1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 s="1"/>
  <c r="Y211" i="4"/>
  <c r="X211" i="4"/>
  <c r="W211" i="4"/>
  <c r="U211" i="4"/>
  <c r="T211" i="4"/>
  <c r="S211" i="4"/>
  <c r="Q211" i="4"/>
  <c r="AV211" i="4" s="1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 s="1"/>
  <c r="Y210" i="4"/>
  <c r="X210" i="4"/>
  <c r="W210" i="4"/>
  <c r="U210" i="4"/>
  <c r="T210" i="4"/>
  <c r="S210" i="4"/>
  <c r="Q210" i="4"/>
  <c r="AV210" i="4" s="1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 s="1"/>
  <c r="Y209" i="4"/>
  <c r="X209" i="4"/>
  <c r="W209" i="4"/>
  <c r="U209" i="4"/>
  <c r="T209" i="4"/>
  <c r="S209" i="4"/>
  <c r="Q209" i="4"/>
  <c r="AV209" i="4" s="1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 s="1"/>
  <c r="Y208" i="4"/>
  <c r="X208" i="4"/>
  <c r="W208" i="4"/>
  <c r="U208" i="4"/>
  <c r="AV208" i="4" s="1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AV207" i="4" s="1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 s="1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AV205" i="4" s="1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 s="1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 s="1"/>
  <c r="Y203" i="4"/>
  <c r="AV203" i="4" s="1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 s="1"/>
  <c r="Y202" i="4"/>
  <c r="AV202" i="4" s="1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 s="1"/>
  <c r="Y201" i="4"/>
  <c r="AV201" i="4" s="1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 s="1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 s="1"/>
  <c r="Y199" i="4"/>
  <c r="X199" i="4"/>
  <c r="W199" i="4"/>
  <c r="U199" i="4"/>
  <c r="T199" i="4"/>
  <c r="S199" i="4"/>
  <c r="Q199" i="4"/>
  <c r="AV199" i="4" s="1"/>
  <c r="P199" i="4"/>
  <c r="O199" i="4"/>
  <c r="M199" i="4"/>
  <c r="L199" i="4"/>
  <c r="K199" i="4"/>
  <c r="I199" i="4"/>
  <c r="G199" i="4"/>
  <c r="E199" i="4"/>
  <c r="AU198" i="4"/>
  <c r="AV198" i="4" s="1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 s="1"/>
  <c r="Y197" i="4"/>
  <c r="X197" i="4"/>
  <c r="W197" i="4"/>
  <c r="U197" i="4"/>
  <c r="T197" i="4"/>
  <c r="S197" i="4"/>
  <c r="Q197" i="4"/>
  <c r="AV197" i="4" s="1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V196" i="4" s="1"/>
  <c r="AL196" i="4"/>
  <c r="AK196" i="4"/>
  <c r="AI196" i="4"/>
  <c r="AH196" i="4"/>
  <c r="AG196" i="4"/>
  <c r="AE196" i="4"/>
  <c r="AD196" i="4"/>
  <c r="AC196" i="4"/>
  <c r="AB196" i="4"/>
  <c r="AW196" i="4" s="1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 s="1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V194" i="4" s="1"/>
  <c r="AL194" i="4"/>
  <c r="AK194" i="4"/>
  <c r="AI194" i="4"/>
  <c r="AH194" i="4"/>
  <c r="AG194" i="4"/>
  <c r="AE194" i="4"/>
  <c r="AD194" i="4"/>
  <c r="AC194" i="4"/>
  <c r="AB194" i="4"/>
  <c r="AW194" i="4" s="1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 s="1"/>
  <c r="Y193" i="4"/>
  <c r="X193" i="4"/>
  <c r="W193" i="4"/>
  <c r="U193" i="4"/>
  <c r="AV193" i="4" s="1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 s="1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AV191" i="4" s="1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AV190" i="4" s="1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 s="1"/>
  <c r="L189" i="4"/>
  <c r="K189" i="4"/>
  <c r="I189" i="4"/>
  <c r="G189" i="4"/>
  <c r="E189" i="4"/>
  <c r="AU188" i="4"/>
  <c r="AT188" i="4"/>
  <c r="AS188" i="4"/>
  <c r="AQ188" i="4"/>
  <c r="AV188" i="4" s="1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 s="1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V187" i="4" s="1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 s="1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 s="1"/>
  <c r="Y186" i="4"/>
  <c r="X186" i="4"/>
  <c r="W186" i="4"/>
  <c r="U186" i="4"/>
  <c r="T186" i="4"/>
  <c r="S186" i="4"/>
  <c r="Q186" i="4"/>
  <c r="P186" i="4"/>
  <c r="O186" i="4"/>
  <c r="M186" i="4"/>
  <c r="AV186" i="4" s="1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AV185" i="4" s="1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P183" i="4"/>
  <c r="O183" i="4"/>
  <c r="M183" i="4"/>
  <c r="AV183" i="4" s="1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 s="1"/>
  <c r="Y182" i="4"/>
  <c r="X182" i="4"/>
  <c r="W182" i="4"/>
  <c r="U182" i="4"/>
  <c r="T182" i="4"/>
  <c r="S182" i="4"/>
  <c r="Q182" i="4"/>
  <c r="P182" i="4"/>
  <c r="O182" i="4"/>
  <c r="M182" i="4"/>
  <c r="AV182" i="4" s="1"/>
  <c r="L182" i="4"/>
  <c r="K182" i="4"/>
  <c r="I182" i="4"/>
  <c r="G182" i="4"/>
  <c r="E182" i="4"/>
  <c r="AU181" i="4"/>
  <c r="AV181" i="4" s="1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V180" i="4" s="1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V179" i="4" s="1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V178" i="4" s="1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 s="1"/>
  <c r="L177" i="4"/>
  <c r="K177" i="4"/>
  <c r="I177" i="4"/>
  <c r="G177" i="4"/>
  <c r="E177" i="4"/>
  <c r="AU176" i="4"/>
  <c r="AT176" i="4"/>
  <c r="AS176" i="4"/>
  <c r="AQ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 s="1"/>
  <c r="Y176" i="4"/>
  <c r="X176" i="4"/>
  <c r="W176" i="4"/>
  <c r="U176" i="4"/>
  <c r="T176" i="4"/>
  <c r="S176" i="4"/>
  <c r="Q176" i="4"/>
  <c r="P176" i="4"/>
  <c r="O176" i="4"/>
  <c r="M176" i="4"/>
  <c r="AV176" i="4" s="1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 s="1"/>
  <c r="Y175" i="4"/>
  <c r="X175" i="4"/>
  <c r="W175" i="4"/>
  <c r="U175" i="4"/>
  <c r="T175" i="4"/>
  <c r="S175" i="4"/>
  <c r="Q175" i="4"/>
  <c r="P175" i="4"/>
  <c r="O175" i="4"/>
  <c r="M175" i="4"/>
  <c r="AV175" i="4" s="1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 s="1"/>
  <c r="Y174" i="4"/>
  <c r="X174" i="4"/>
  <c r="W174" i="4"/>
  <c r="U174" i="4"/>
  <c r="T174" i="4"/>
  <c r="S174" i="4"/>
  <c r="Q174" i="4"/>
  <c r="P174" i="4"/>
  <c r="O174" i="4"/>
  <c r="M174" i="4"/>
  <c r="AV174" i="4" s="1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AV173" i="4" s="1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AV172" i="4" s="1"/>
  <c r="T172" i="4"/>
  <c r="S172" i="4"/>
  <c r="Q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 s="1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P170" i="4"/>
  <c r="O170" i="4"/>
  <c r="M170" i="4"/>
  <c r="AV170" i="4" s="1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 s="1"/>
  <c r="Y169" i="4"/>
  <c r="AV169" i="4" s="1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 s="1"/>
  <c r="Y168" i="4"/>
  <c r="AV168" i="4" s="1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AV167" i="4" s="1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AV166" i="4" s="1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 s="1"/>
  <c r="L165" i="4"/>
  <c r="K165" i="4"/>
  <c r="I165" i="4"/>
  <c r="G165" i="4"/>
  <c r="E165" i="4"/>
  <c r="AU164" i="4"/>
  <c r="AV164" i="4" s="1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V163" i="4" s="1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V162" i="4" s="1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 s="1"/>
  <c r="Y161" i="4"/>
  <c r="X161" i="4"/>
  <c r="W161" i="4"/>
  <c r="U161" i="4"/>
  <c r="T161" i="4"/>
  <c r="S161" i="4"/>
  <c r="Q161" i="4"/>
  <c r="AV161" i="4" s="1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 s="1"/>
  <c r="Y160" i="4"/>
  <c r="X160" i="4"/>
  <c r="W160" i="4"/>
  <c r="U160" i="4"/>
  <c r="T160" i="4"/>
  <c r="S160" i="4"/>
  <c r="Q160" i="4"/>
  <c r="AV160" i="4" s="1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 s="1"/>
  <c r="Y159" i="4"/>
  <c r="X159" i="4"/>
  <c r="W159" i="4"/>
  <c r="U159" i="4"/>
  <c r="T159" i="4"/>
  <c r="S159" i="4"/>
  <c r="Q159" i="4"/>
  <c r="AV159" i="4" s="1"/>
  <c r="P159" i="4"/>
  <c r="O159" i="4"/>
  <c r="M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 s="1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 s="1"/>
  <c r="Y157" i="4"/>
  <c r="X157" i="4"/>
  <c r="W157" i="4"/>
  <c r="U157" i="4"/>
  <c r="T157" i="4"/>
  <c r="S157" i="4"/>
  <c r="Q157" i="4"/>
  <c r="P157" i="4"/>
  <c r="O157" i="4"/>
  <c r="M157" i="4"/>
  <c r="AV157" i="4" s="1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 s="1"/>
  <c r="Y156" i="4"/>
  <c r="X156" i="4"/>
  <c r="W156" i="4"/>
  <c r="U156" i="4"/>
  <c r="AV156" i="4" s="1"/>
  <c r="T156" i="4"/>
  <c r="S156" i="4"/>
  <c r="Q156" i="4"/>
  <c r="P156" i="4"/>
  <c r="O156" i="4"/>
  <c r="M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P155" i="4"/>
  <c r="O155" i="4"/>
  <c r="M155" i="4"/>
  <c r="AV155" i="4" s="1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 s="1"/>
  <c r="Y154" i="4"/>
  <c r="X154" i="4"/>
  <c r="W154" i="4"/>
  <c r="U154" i="4"/>
  <c r="T154" i="4"/>
  <c r="S154" i="4"/>
  <c r="Q154" i="4"/>
  <c r="P154" i="4"/>
  <c r="O154" i="4"/>
  <c r="M154" i="4"/>
  <c r="AV154" i="4" s="1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AV153" i="4" s="1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AV152" i="4" s="1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AV151" i="4" s="1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AV150" i="4" s="1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AV149" i="4" s="1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AV148" i="4" s="1"/>
  <c r="X148" i="4"/>
  <c r="W148" i="4"/>
  <c r="U148" i="4"/>
  <c r="T148" i="4"/>
  <c r="S148" i="4"/>
  <c r="Q148" i="4"/>
  <c r="P148" i="4"/>
  <c r="O148" i="4"/>
  <c r="M148" i="4"/>
  <c r="L148" i="4"/>
  <c r="K148" i="4"/>
  <c r="I148" i="4"/>
  <c r="G148" i="4"/>
  <c r="E148" i="4"/>
  <c r="AU147" i="4"/>
  <c r="AV147" i="4" s="1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 s="1"/>
  <c r="Y145" i="4"/>
  <c r="X145" i="4"/>
  <c r="W145" i="4"/>
  <c r="U145" i="4"/>
  <c r="T145" i="4"/>
  <c r="S145" i="4"/>
  <c r="Q145" i="4"/>
  <c r="AV145" i="4" s="1"/>
  <c r="P145" i="4"/>
  <c r="O145" i="4"/>
  <c r="M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 s="1"/>
  <c r="Y144" i="4"/>
  <c r="X144" i="4"/>
  <c r="W144" i="4"/>
  <c r="U144" i="4"/>
  <c r="T144" i="4"/>
  <c r="S144" i="4"/>
  <c r="Q144" i="4"/>
  <c r="AV144" i="4" s="1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 s="1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 s="1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 s="1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 s="1"/>
  <c r="Y140" i="4"/>
  <c r="X140" i="4"/>
  <c r="W140" i="4"/>
  <c r="U140" i="4"/>
  <c r="AV140" i="4" s="1"/>
  <c r="T140" i="4"/>
  <c r="S140" i="4"/>
  <c r="Q140" i="4"/>
  <c r="P140" i="4"/>
  <c r="O140" i="4"/>
  <c r="M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AV139" i="4" s="1"/>
  <c r="T139" i="4"/>
  <c r="S139" i="4"/>
  <c r="Q139" i="4"/>
  <c r="P139" i="4"/>
  <c r="O139" i="4"/>
  <c r="M139" i="4"/>
  <c r="L139" i="4"/>
  <c r="K139" i="4"/>
  <c r="I139" i="4"/>
  <c r="G139" i="4"/>
  <c r="E139" i="4"/>
  <c r="AU138" i="4"/>
  <c r="AT138" i="4"/>
  <c r="AS138" i="4"/>
  <c r="AQ138" i="4"/>
  <c r="AV138" i="4" s="1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 s="1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AV137" i="4" s="1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AV136" i="4" s="1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AV135" i="4" s="1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T134" i="4"/>
  <c r="S134" i="4"/>
  <c r="Q134" i="4"/>
  <c r="P134" i="4"/>
  <c r="O134" i="4"/>
  <c r="M134" i="4"/>
  <c r="AV134" i="4" s="1"/>
  <c r="L134" i="4"/>
  <c r="K134" i="4"/>
  <c r="I134" i="4"/>
  <c r="G134" i="4"/>
  <c r="E134" i="4"/>
  <c r="AU133" i="4"/>
  <c r="AT133" i="4"/>
  <c r="AS133" i="4"/>
  <c r="AQ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AV133" i="4" s="1"/>
  <c r="L133" i="4"/>
  <c r="K133" i="4"/>
  <c r="I133" i="4"/>
  <c r="G133" i="4"/>
  <c r="E133" i="4"/>
  <c r="AU132" i="4"/>
  <c r="AT132" i="4"/>
  <c r="AS132" i="4"/>
  <c r="AQ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 s="1"/>
  <c r="Y132" i="4"/>
  <c r="X132" i="4"/>
  <c r="W132" i="4"/>
  <c r="U132" i="4"/>
  <c r="T132" i="4"/>
  <c r="S132" i="4"/>
  <c r="Q132" i="4"/>
  <c r="AV132" i="4" s="1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 s="1"/>
  <c r="Y131" i="4"/>
  <c r="X131" i="4"/>
  <c r="W131" i="4"/>
  <c r="U131" i="4"/>
  <c r="T131" i="4"/>
  <c r="S131" i="4"/>
  <c r="Q131" i="4"/>
  <c r="AV131" i="4" s="1"/>
  <c r="P131" i="4"/>
  <c r="O131" i="4"/>
  <c r="M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V130" i="4" s="1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V129" i="4" s="1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V128" i="4" s="1"/>
  <c r="AL128" i="4"/>
  <c r="AK128" i="4"/>
  <c r="AI128" i="4"/>
  <c r="AH128" i="4"/>
  <c r="AG128" i="4"/>
  <c r="AE128" i="4"/>
  <c r="AD128" i="4"/>
  <c r="AC128" i="4"/>
  <c r="AB128" i="4"/>
  <c r="AW128" i="4"/>
  <c r="Y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 s="1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 s="1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 s="1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 s="1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 s="1"/>
  <c r="Y123" i="4"/>
  <c r="X123" i="4"/>
  <c r="W123" i="4"/>
  <c r="U123" i="4"/>
  <c r="T123" i="4"/>
  <c r="S123" i="4"/>
  <c r="Q123" i="4"/>
  <c r="AV123" i="4" s="1"/>
  <c r="P123" i="4"/>
  <c r="O123" i="4"/>
  <c r="M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L122" i="4"/>
  <c r="AK122" i="4"/>
  <c r="AI122" i="4"/>
  <c r="AH122" i="4"/>
  <c r="AG122" i="4"/>
  <c r="AE122" i="4"/>
  <c r="AD122" i="4"/>
  <c r="AC122" i="4"/>
  <c r="AB122" i="4"/>
  <c r="AW122" i="4" s="1"/>
  <c r="Y122" i="4"/>
  <c r="X122" i="4"/>
  <c r="W122" i="4"/>
  <c r="U122" i="4"/>
  <c r="T122" i="4"/>
  <c r="S122" i="4"/>
  <c r="Q122" i="4"/>
  <c r="P122" i="4"/>
  <c r="O122" i="4"/>
  <c r="M122" i="4"/>
  <c r="AV122" i="4" s="1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 s="1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AV120" i="4" s="1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AV119" i="4" s="1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 s="1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AV117" i="4" s="1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AV116" i="4" s="1"/>
  <c r="X116" i="4"/>
  <c r="W116" i="4"/>
  <c r="U116" i="4"/>
  <c r="T116" i="4"/>
  <c r="S116" i="4"/>
  <c r="Q116" i="4"/>
  <c r="P116" i="4"/>
  <c r="O116" i="4"/>
  <c r="M116" i="4"/>
  <c r="L116" i="4"/>
  <c r="K116" i="4"/>
  <c r="I116" i="4"/>
  <c r="G116" i="4"/>
  <c r="E116" i="4"/>
  <c r="AU115" i="4"/>
  <c r="AV115" i="4" s="1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V114" i="4" s="1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V113" i="4" s="1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V112" i="4" s="1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V111" i="4" s="1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 s="1"/>
  <c r="Y108" i="4"/>
  <c r="X108" i="4"/>
  <c r="W108" i="4"/>
  <c r="U108" i="4"/>
  <c r="T108" i="4"/>
  <c r="S108" i="4"/>
  <c r="Q108" i="4"/>
  <c r="AV108" i="4" s="1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 s="1"/>
  <c r="Y107" i="4"/>
  <c r="X107" i="4"/>
  <c r="W107" i="4"/>
  <c r="U107" i="4"/>
  <c r="T107" i="4"/>
  <c r="S107" i="4"/>
  <c r="Q107" i="4"/>
  <c r="AV107" i="4" s="1"/>
  <c r="P107" i="4"/>
  <c r="O107" i="4"/>
  <c r="M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V106" i="4" s="1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 s="1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AV104" i="4" s="1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AV102" i="4" s="1"/>
  <c r="T102" i="4"/>
  <c r="S102" i="4"/>
  <c r="Q102" i="4"/>
  <c r="P102" i="4"/>
  <c r="O102" i="4"/>
  <c r="M102" i="4"/>
  <c r="L102" i="4"/>
  <c r="K102" i="4"/>
  <c r="I102" i="4"/>
  <c r="G102" i="4"/>
  <c r="E102" i="4"/>
  <c r="AU101" i="4"/>
  <c r="AT101" i="4"/>
  <c r="AS101" i="4"/>
  <c r="AQ101" i="4"/>
  <c r="AV101" i="4" s="1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 s="1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V100" i="4" s="1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 s="1"/>
  <c r="Y100" i="4"/>
  <c r="X100" i="4"/>
  <c r="W100" i="4"/>
  <c r="U100" i="4"/>
  <c r="T100" i="4"/>
  <c r="S100" i="4"/>
  <c r="Q100" i="4"/>
  <c r="P100" i="4"/>
  <c r="O100" i="4"/>
  <c r="M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AV99" i="4" s="1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P98" i="4"/>
  <c r="O98" i="4"/>
  <c r="M98" i="4"/>
  <c r="AV98" i="4" s="1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AV97" i="4" s="1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AV96" i="4" s="1"/>
  <c r="L96" i="4"/>
  <c r="K96" i="4"/>
  <c r="I96" i="4"/>
  <c r="G96" i="4"/>
  <c r="E96" i="4"/>
  <c r="AU95" i="4"/>
  <c r="AV95" i="4" s="1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T94" i="4"/>
  <c r="S94" i="4"/>
  <c r="Q94" i="4"/>
  <c r="AV94" i="4" s="1"/>
  <c r="P94" i="4"/>
  <c r="O94" i="4"/>
  <c r="M94" i="4"/>
  <c r="L94" i="4"/>
  <c r="K94" i="4"/>
  <c r="I94" i="4"/>
  <c r="G94" i="4"/>
  <c r="E94" i="4"/>
  <c r="AU93" i="4"/>
  <c r="AT93" i="4"/>
  <c r="AS93" i="4"/>
  <c r="AQ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AV93" i="4" s="1"/>
  <c r="L93" i="4"/>
  <c r="K93" i="4"/>
  <c r="I93" i="4"/>
  <c r="G93" i="4"/>
  <c r="E93" i="4"/>
  <c r="AU92" i="4"/>
  <c r="AT92" i="4"/>
  <c r="AS92" i="4"/>
  <c r="AQ92" i="4"/>
  <c r="AP92" i="4"/>
  <c r="AO92" i="4"/>
  <c r="AM92" i="4"/>
  <c r="AV92" i="4" s="1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V91" i="4" s="1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 s="1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 s="1"/>
  <c r="Y89" i="4"/>
  <c r="X89" i="4"/>
  <c r="W89" i="4"/>
  <c r="U89" i="4"/>
  <c r="T89" i="4"/>
  <c r="S89" i="4"/>
  <c r="Q89" i="4"/>
  <c r="AV89" i="4" s="1"/>
  <c r="P89" i="4"/>
  <c r="O89" i="4"/>
  <c r="M89" i="4"/>
  <c r="L89" i="4"/>
  <c r="K89" i="4"/>
  <c r="I89" i="4"/>
  <c r="G89" i="4"/>
  <c r="E89" i="4"/>
  <c r="AU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 s="1"/>
  <c r="Y88" i="4"/>
  <c r="X88" i="4"/>
  <c r="W88" i="4"/>
  <c r="U88" i="4"/>
  <c r="T88" i="4"/>
  <c r="S88" i="4"/>
  <c r="Q88" i="4"/>
  <c r="P88" i="4"/>
  <c r="O88" i="4"/>
  <c r="M88" i="4"/>
  <c r="AV88" i="4" s="1"/>
  <c r="L88" i="4"/>
  <c r="K88" i="4"/>
  <c r="I88" i="4"/>
  <c r="G88" i="4"/>
  <c r="E88" i="4"/>
  <c r="AU87" i="4"/>
  <c r="AT87" i="4"/>
  <c r="AS87" i="4"/>
  <c r="AQ87" i="4"/>
  <c r="AV87" i="4" s="1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 s="1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 s="1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P85" i="4"/>
  <c r="O85" i="4"/>
  <c r="M85" i="4"/>
  <c r="AV85" i="4" s="1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AV84" i="4" s="1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T83" i="4"/>
  <c r="S83" i="4"/>
  <c r="Q83" i="4"/>
  <c r="AV83" i="4" s="1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T82" i="4"/>
  <c r="S82" i="4"/>
  <c r="Q82" i="4"/>
  <c r="AV82" i="4" s="1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 s="1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 s="1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 s="1"/>
  <c r="Y79" i="4"/>
  <c r="X79" i="4"/>
  <c r="W79" i="4"/>
  <c r="U79" i="4"/>
  <c r="T79" i="4"/>
  <c r="S79" i="4"/>
  <c r="Q79" i="4"/>
  <c r="AV79" i="4" s="1"/>
  <c r="P79" i="4"/>
  <c r="O79" i="4"/>
  <c r="M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V78" i="4" s="1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V76" i="4" s="1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 s="1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 s="1"/>
  <c r="Y74" i="4"/>
  <c r="X74" i="4"/>
  <c r="W74" i="4"/>
  <c r="U74" i="4"/>
  <c r="T74" i="4"/>
  <c r="S74" i="4"/>
  <c r="Q74" i="4"/>
  <c r="AV74" i="4" s="1"/>
  <c r="P74" i="4"/>
  <c r="O74" i="4"/>
  <c r="M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AV73" i="4" s="1"/>
  <c r="T73" i="4"/>
  <c r="S73" i="4"/>
  <c r="Q73" i="4"/>
  <c r="P73" i="4"/>
  <c r="O73" i="4"/>
  <c r="M73" i="4"/>
  <c r="L73" i="4"/>
  <c r="K73" i="4"/>
  <c r="I73" i="4"/>
  <c r="G73" i="4"/>
  <c r="E73" i="4"/>
  <c r="AU72" i="4"/>
  <c r="AT72" i="4"/>
  <c r="AS72" i="4"/>
  <c r="AQ72" i="4"/>
  <c r="AV72" i="4" s="1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 s="1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 s="1"/>
  <c r="Y71" i="4"/>
  <c r="X71" i="4"/>
  <c r="W71" i="4"/>
  <c r="U71" i="4"/>
  <c r="T71" i="4"/>
  <c r="S71" i="4"/>
  <c r="Q71" i="4"/>
  <c r="P71" i="4"/>
  <c r="O71" i="4"/>
  <c r="M71" i="4"/>
  <c r="AV71" i="4" s="1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 s="1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X69" i="4"/>
  <c r="W69" i="4"/>
  <c r="U69" i="4"/>
  <c r="T69" i="4"/>
  <c r="S69" i="4"/>
  <c r="Q69" i="4"/>
  <c r="P69" i="4"/>
  <c r="O69" i="4"/>
  <c r="M69" i="4"/>
  <c r="AV69" i="4" s="1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H68" i="4"/>
  <c r="AG68" i="4"/>
  <c r="AE68" i="4"/>
  <c r="AD68" i="4"/>
  <c r="AC68" i="4"/>
  <c r="AB68" i="4"/>
  <c r="AW68" i="4" s="1"/>
  <c r="Y68" i="4"/>
  <c r="X68" i="4"/>
  <c r="W68" i="4"/>
  <c r="U68" i="4"/>
  <c r="T68" i="4"/>
  <c r="S68" i="4"/>
  <c r="Q68" i="4"/>
  <c r="AV68" i="4" s="1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 s="1"/>
  <c r="Y67" i="4"/>
  <c r="X67" i="4"/>
  <c r="W67" i="4"/>
  <c r="U67" i="4"/>
  <c r="T67" i="4"/>
  <c r="S67" i="4"/>
  <c r="Q67" i="4"/>
  <c r="AV67" i="4" s="1"/>
  <c r="P67" i="4"/>
  <c r="O67" i="4"/>
  <c r="M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V66" i="4" s="1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V65" i="4" s="1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V64" i="4" s="1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V63" i="4" s="1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V62" i="4" s="1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AV61" i="4" s="1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 s="1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V59" i="4" s="1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 s="1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V58" i="4" s="1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 s="1"/>
  <c r="Y58" i="4"/>
  <c r="X58" i="4"/>
  <c r="W58" i="4"/>
  <c r="U58" i="4"/>
  <c r="T58" i="4"/>
  <c r="S58" i="4"/>
  <c r="Q58" i="4"/>
  <c r="P58" i="4"/>
  <c r="O58" i="4"/>
  <c r="M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AV56" i="4" s="1"/>
  <c r="T56" i="4"/>
  <c r="S56" i="4"/>
  <c r="Q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AV55" i="4" s="1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AV54" i="4" s="1"/>
  <c r="X54" i="4"/>
  <c r="W54" i="4"/>
  <c r="U54" i="4"/>
  <c r="T54" i="4"/>
  <c r="S54" i="4"/>
  <c r="Q54" i="4"/>
  <c r="P54" i="4"/>
  <c r="O54" i="4"/>
  <c r="M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 s="1"/>
  <c r="Y52" i="4"/>
  <c r="X52" i="4"/>
  <c r="W52" i="4"/>
  <c r="U52" i="4"/>
  <c r="T52" i="4"/>
  <c r="S52" i="4"/>
  <c r="Q52" i="4"/>
  <c r="AV52" i="4" s="1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 s="1"/>
  <c r="Y51" i="4"/>
  <c r="X51" i="4"/>
  <c r="W51" i="4"/>
  <c r="U51" i="4"/>
  <c r="T51" i="4"/>
  <c r="S51" i="4"/>
  <c r="Q51" i="4"/>
  <c r="AV51" i="4" s="1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 s="1"/>
  <c r="Y50" i="4"/>
  <c r="X50" i="4"/>
  <c r="W50" i="4"/>
  <c r="U50" i="4"/>
  <c r="T50" i="4"/>
  <c r="S50" i="4"/>
  <c r="Q50" i="4"/>
  <c r="P50" i="4"/>
  <c r="O50" i="4"/>
  <c r="M50" i="4"/>
  <c r="AV50" i="4" s="1"/>
  <c r="L50" i="4"/>
  <c r="K50" i="4"/>
  <c r="I50" i="4"/>
  <c r="G50" i="4"/>
  <c r="E50" i="4"/>
  <c r="AU49" i="4"/>
  <c r="AT49" i="4"/>
  <c r="AS49" i="4"/>
  <c r="AQ49" i="4"/>
  <c r="AP49" i="4"/>
  <c r="AO49" i="4"/>
  <c r="AM49" i="4"/>
  <c r="AV49" i="4" s="1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X48" i="4"/>
  <c r="W48" i="4"/>
  <c r="U48" i="4"/>
  <c r="T48" i="4"/>
  <c r="S48" i="4"/>
  <c r="Q48" i="4"/>
  <c r="AV48" i="4" s="1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 s="1"/>
  <c r="Y47" i="4"/>
  <c r="X47" i="4"/>
  <c r="W47" i="4"/>
  <c r="U47" i="4"/>
  <c r="T47" i="4"/>
  <c r="S47" i="4"/>
  <c r="Q47" i="4"/>
  <c r="AV47" i="4" s="1"/>
  <c r="P47" i="4"/>
  <c r="O47" i="4"/>
  <c r="M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AV46" i="4" s="1"/>
  <c r="T46" i="4"/>
  <c r="S46" i="4"/>
  <c r="Q46" i="4"/>
  <c r="P46" i="4"/>
  <c r="O46" i="4"/>
  <c r="M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 s="1"/>
  <c r="Y45" i="4"/>
  <c r="X45" i="4"/>
  <c r="W45" i="4"/>
  <c r="U45" i="4"/>
  <c r="T45" i="4"/>
  <c r="S45" i="4"/>
  <c r="Q45" i="4"/>
  <c r="P45" i="4"/>
  <c r="O45" i="4"/>
  <c r="M45" i="4"/>
  <c r="AV45" i="4" s="1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AV44" i="4" s="1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 s="1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AV42" i="4" s="1"/>
  <c r="X42" i="4"/>
  <c r="W42" i="4"/>
  <c r="U42" i="4"/>
  <c r="T42" i="4"/>
  <c r="S42" i="4"/>
  <c r="Q42" i="4"/>
  <c r="P42" i="4"/>
  <c r="O42" i="4"/>
  <c r="M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V40" i="4" s="1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T39" i="4"/>
  <c r="S39" i="4"/>
  <c r="Q39" i="4"/>
  <c r="AV39" i="4" s="1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 s="1"/>
  <c r="Y38" i="4"/>
  <c r="X38" i="4"/>
  <c r="W38" i="4"/>
  <c r="U38" i="4"/>
  <c r="T38" i="4"/>
  <c r="S38" i="4"/>
  <c r="Q38" i="4"/>
  <c r="AV38" i="4" s="1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 s="1"/>
  <c r="Y37" i="4"/>
  <c r="X37" i="4"/>
  <c r="W37" i="4"/>
  <c r="U37" i="4"/>
  <c r="T37" i="4"/>
  <c r="S37" i="4"/>
  <c r="Q37" i="4"/>
  <c r="P37" i="4"/>
  <c r="O37" i="4"/>
  <c r="M37" i="4"/>
  <c r="AV37" i="4" s="1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 s="1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 s="1"/>
  <c r="Y35" i="4"/>
  <c r="X35" i="4"/>
  <c r="W35" i="4"/>
  <c r="U35" i="4"/>
  <c r="T35" i="4"/>
  <c r="S35" i="4"/>
  <c r="Q35" i="4"/>
  <c r="P35" i="4"/>
  <c r="O35" i="4"/>
  <c r="M35" i="4"/>
  <c r="AV35" i="4" s="1"/>
  <c r="L35" i="4"/>
  <c r="K35" i="4"/>
  <c r="I35" i="4"/>
  <c r="G35" i="4"/>
  <c r="E35" i="4"/>
  <c r="AU34" i="4"/>
  <c r="AT34" i="4"/>
  <c r="AS34" i="4"/>
  <c r="AQ34" i="4"/>
  <c r="AP34" i="4"/>
  <c r="AO34" i="4"/>
  <c r="AM34" i="4"/>
  <c r="AL34" i="4"/>
  <c r="AK34" i="4"/>
  <c r="AI34" i="4"/>
  <c r="AH34" i="4"/>
  <c r="AG34" i="4"/>
  <c r="AE34" i="4"/>
  <c r="AD34" i="4"/>
  <c r="AC34" i="4"/>
  <c r="AB34" i="4"/>
  <c r="AW34" i="4" s="1"/>
  <c r="Y34" i="4"/>
  <c r="X34" i="4"/>
  <c r="W34" i="4"/>
  <c r="U34" i="4"/>
  <c r="T34" i="4"/>
  <c r="S34" i="4"/>
  <c r="Q34" i="4"/>
  <c r="P34" i="4"/>
  <c r="O34" i="4"/>
  <c r="M34" i="4"/>
  <c r="AV34" i="4" s="1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 s="1"/>
  <c r="Y33" i="4"/>
  <c r="X33" i="4"/>
  <c r="W33" i="4"/>
  <c r="U33" i="4"/>
  <c r="T33" i="4"/>
  <c r="S33" i="4"/>
  <c r="Q33" i="4"/>
  <c r="P33" i="4"/>
  <c r="O33" i="4"/>
  <c r="M33" i="4"/>
  <c r="AV33" i="4" s="1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T32" i="4"/>
  <c r="S32" i="4"/>
  <c r="Q32" i="4"/>
  <c r="P32" i="4"/>
  <c r="O32" i="4"/>
  <c r="M32" i="4"/>
  <c r="AV32" i="4" s="1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AV31" i="4" s="1"/>
  <c r="X31" i="4"/>
  <c r="W31" i="4"/>
  <c r="U31" i="4"/>
  <c r="T31" i="4"/>
  <c r="S31" i="4"/>
  <c r="Q31" i="4"/>
  <c r="P31" i="4"/>
  <c r="O31" i="4"/>
  <c r="M31" i="4"/>
  <c r="L31" i="4"/>
  <c r="K31" i="4"/>
  <c r="I31" i="4"/>
  <c r="G31" i="4"/>
  <c r="E31" i="4"/>
  <c r="AU30" i="4"/>
  <c r="AV30" i="4" s="1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X29" i="4"/>
  <c r="W29" i="4"/>
  <c r="U29" i="4"/>
  <c r="T29" i="4"/>
  <c r="S29" i="4"/>
  <c r="Q29" i="4"/>
  <c r="AV29" i="4" s="1"/>
  <c r="P29" i="4"/>
  <c r="O29" i="4"/>
  <c r="M29" i="4"/>
  <c r="L29" i="4"/>
  <c r="K29" i="4"/>
  <c r="I29" i="4"/>
  <c r="G29" i="4"/>
  <c r="E29" i="4"/>
  <c r="AU28" i="4"/>
  <c r="AT28" i="4"/>
  <c r="AS28" i="4"/>
  <c r="AQ28" i="4"/>
  <c r="AP28" i="4"/>
  <c r="AO28" i="4"/>
  <c r="AM28" i="4"/>
  <c r="AV28" i="4" s="1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V27" i="4" s="1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L26" i="4"/>
  <c r="AK26" i="4"/>
  <c r="AI26" i="4"/>
  <c r="AH26" i="4"/>
  <c r="AG26" i="4"/>
  <c r="AE26" i="4"/>
  <c r="AD26" i="4"/>
  <c r="AC26" i="4"/>
  <c r="AB26" i="4"/>
  <c r="AW26" i="4" s="1"/>
  <c r="Y26" i="4"/>
  <c r="X26" i="4"/>
  <c r="W26" i="4"/>
  <c r="U26" i="4"/>
  <c r="T26" i="4"/>
  <c r="S26" i="4"/>
  <c r="Q26" i="4"/>
  <c r="AV26" i="4" s="1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 s="1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AV23" i="4" s="1"/>
  <c r="T23" i="4"/>
  <c r="S23" i="4"/>
  <c r="Q23" i="4"/>
  <c r="P23" i="4"/>
  <c r="O23" i="4"/>
  <c r="M23" i="4"/>
  <c r="L23" i="4"/>
  <c r="K23" i="4"/>
  <c r="I23" i="4"/>
  <c r="G23" i="4"/>
  <c r="E23" i="4"/>
  <c r="AU22" i="4"/>
  <c r="AT22" i="4"/>
  <c r="AS22" i="4"/>
  <c r="AQ22" i="4"/>
  <c r="AV22" i="4" s="1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 s="1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V21" i="4" s="1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 s="1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V20" i="4" s="1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 s="1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 s="1"/>
  <c r="Y19" i="4"/>
  <c r="X19" i="4"/>
  <c r="W19" i="4"/>
  <c r="U19" i="4"/>
  <c r="T19" i="4"/>
  <c r="S19" i="4"/>
  <c r="Q19" i="4"/>
  <c r="P19" i="4"/>
  <c r="O19" i="4"/>
  <c r="M19" i="4"/>
  <c r="AV19" i="4" s="1"/>
  <c r="L19" i="4"/>
  <c r="K19" i="4"/>
  <c r="I19" i="4"/>
  <c r="G19" i="4"/>
  <c r="E19" i="4"/>
  <c r="AU18" i="4"/>
  <c r="AT18" i="4"/>
  <c r="AS18" i="4"/>
  <c r="AQ18" i="4"/>
  <c r="AP18" i="4"/>
  <c r="AO18" i="4"/>
  <c r="AM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AV18" i="4" s="1"/>
  <c r="L18" i="4"/>
  <c r="K18" i="4"/>
  <c r="I18" i="4"/>
  <c r="G18" i="4"/>
  <c r="E18" i="4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AV17" i="4" s="1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T16" i="4"/>
  <c r="S16" i="4"/>
  <c r="Q16" i="4"/>
  <c r="AV16" i="4" s="1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 s="1"/>
  <c r="Y15" i="4"/>
  <c r="X15" i="4"/>
  <c r="W15" i="4"/>
  <c r="U15" i="4"/>
  <c r="T15" i="4"/>
  <c r="S15" i="4"/>
  <c r="Q15" i="4"/>
  <c r="AV15" i="4" s="1"/>
  <c r="P15" i="4"/>
  <c r="O15" i="4"/>
  <c r="M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V14" i="4" s="1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 s="1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AV12" i="4" s="1"/>
  <c r="T12" i="4"/>
  <c r="S12" i="4"/>
  <c r="Q12" i="4"/>
  <c r="P12" i="4"/>
  <c r="O12" i="4"/>
  <c r="M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 s="1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S10" i="4"/>
  <c r="AQ10" i="4"/>
  <c r="AP10" i="4"/>
  <c r="AM10" i="4"/>
  <c r="AI10" i="4"/>
  <c r="AH10" i="4"/>
  <c r="AE10" i="4"/>
  <c r="AD10" i="4"/>
  <c r="AC10" i="4"/>
  <c r="AB10" i="4"/>
  <c r="AB4" i="4" s="1"/>
  <c r="Y10" i="4"/>
  <c r="X10" i="4"/>
  <c r="U10" i="4"/>
  <c r="T10" i="4"/>
  <c r="Q10" i="4"/>
  <c r="P10" i="4"/>
  <c r="M10" i="4"/>
  <c r="AV10" i="4" s="1"/>
  <c r="L10" i="4"/>
  <c r="I10" i="4"/>
  <c r="G10" i="4"/>
  <c r="E10" i="4"/>
  <c r="A8" i="12"/>
  <c r="J9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H21" i="9"/>
  <c r="K20" i="9"/>
  <c r="I20" i="9"/>
  <c r="H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K8" i="12"/>
  <c r="K9" i="12"/>
  <c r="B8" i="12"/>
  <c r="J8" i="12"/>
  <c r="AV105" i="4"/>
  <c r="AV158" i="4"/>
  <c r="AV278" i="4"/>
  <c r="AV142" i="4"/>
  <c r="AV195" i="4"/>
  <c r="AV243" i="4"/>
  <c r="AV266" i="4"/>
  <c r="AV275" i="4"/>
  <c r="AV294" i="4"/>
  <c r="AV295" i="4"/>
  <c r="AV303" i="4"/>
  <c r="AV80" i="4"/>
  <c r="AV125" i="4"/>
  <c r="AV141" i="4"/>
  <c r="AV110" i="4"/>
  <c r="AV124" i="4"/>
  <c r="AV184" i="4"/>
  <c r="AV261" i="4"/>
  <c r="AV126" i="4"/>
  <c r="AV103" i="4"/>
  <c r="AV200" i="4"/>
  <c r="AV240" i="4"/>
  <c r="AV241" i="4"/>
  <c r="AV288" i="4"/>
  <c r="AV296" i="4"/>
  <c r="G14" i="12"/>
  <c r="K14" i="12"/>
  <c r="F13" i="12"/>
  <c r="G13" i="12"/>
  <c r="K13" i="12"/>
  <c r="D13" i="12"/>
  <c r="B13" i="12"/>
  <c r="A18" i="12"/>
  <c r="AV81" i="4"/>
  <c r="AV242" i="4"/>
  <c r="I13" i="12"/>
  <c r="H13" i="12"/>
  <c r="O10" i="4"/>
  <c r="D8" i="12"/>
  <c r="G8" i="12"/>
  <c r="H9" i="12"/>
  <c r="G9" i="12"/>
  <c r="F8" i="12"/>
  <c r="E9" i="12"/>
  <c r="D9" i="12"/>
  <c r="J14" i="12"/>
  <c r="D14" i="12"/>
  <c r="F14" i="12"/>
  <c r="J13" i="12"/>
  <c r="H14" i="12"/>
  <c r="AV57" i="4"/>
  <c r="I14" i="12"/>
  <c r="AV24" i="4"/>
  <c r="E13" i="12"/>
  <c r="E14" i="12"/>
  <c r="I8" i="12"/>
  <c r="AV77" i="4"/>
  <c r="AV127" i="4"/>
  <c r="AV41" i="4"/>
  <c r="AV143" i="4"/>
  <c r="AV289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I24" i="20"/>
  <c r="AG10" i="17"/>
  <c r="AS11" i="16"/>
  <c r="AL11" i="16"/>
  <c r="K11" i="16"/>
  <c r="AK10" i="16"/>
  <c r="AL10" i="16"/>
  <c r="W10" i="16"/>
  <c r="S10" i="16"/>
  <c r="K10" i="16"/>
  <c r="AK10" i="15"/>
  <c r="AL10" i="15"/>
  <c r="AG10" i="15"/>
  <c r="K10" i="13"/>
  <c r="K10" i="4"/>
  <c r="AS10" i="15"/>
  <c r="K10" i="15"/>
  <c r="AS10" i="13"/>
  <c r="O10" i="13"/>
  <c r="AO10" i="18"/>
  <c r="AG10" i="18"/>
  <c r="W10" i="18"/>
  <c r="O10" i="18"/>
  <c r="E15" i="22"/>
  <c r="K10" i="18"/>
  <c r="AO10" i="4"/>
  <c r="AK10" i="4"/>
  <c r="AL10" i="4"/>
  <c r="I9" i="12"/>
  <c r="AG10" i="4"/>
  <c r="W10" i="4"/>
  <c r="F9" i="12"/>
  <c r="F21" i="9"/>
  <c r="S10" i="4"/>
  <c r="AW5" i="18"/>
  <c r="AW2" i="18"/>
  <c r="AW6" i="18"/>
  <c r="AW4" i="18"/>
  <c r="AW3" i="18"/>
  <c r="AW5" i="16"/>
  <c r="AW2" i="16"/>
  <c r="AW3" i="16"/>
  <c r="AW4" i="16"/>
  <c r="AW6" i="16"/>
  <c r="AW2" i="15"/>
  <c r="AW5" i="15"/>
  <c r="AW6" i="15"/>
  <c r="AW4" i="15"/>
  <c r="AW3" i="15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AV10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G11" i="9"/>
  <c r="G7" i="9"/>
  <c r="I28" i="20"/>
  <c r="AW10" i="13"/>
  <c r="AO10" i="13"/>
  <c r="AK10" i="13"/>
  <c r="AL10" i="13"/>
  <c r="AG10" i="13"/>
  <c r="W10" i="13"/>
  <c r="I24" i="9"/>
  <c r="AW10" i="4"/>
  <c r="I28" i="14"/>
  <c r="AW6" i="13"/>
  <c r="AW3" i="13"/>
  <c r="AW5" i="13"/>
  <c r="AW2" i="13"/>
  <c r="AW4" i="13"/>
  <c r="I28" i="9"/>
  <c r="G7" i="20"/>
  <c r="D7" i="20"/>
  <c r="E11" i="20"/>
  <c r="J11" i="20"/>
  <c r="F11" i="20"/>
  <c r="G11" i="20"/>
  <c r="I11" i="20"/>
  <c r="D11" i="20"/>
  <c r="K7" i="20"/>
  <c r="F7" i="20"/>
  <c r="H11" i="20"/>
  <c r="I7" i="20"/>
  <c r="J7" i="20"/>
  <c r="K11" i="20"/>
  <c r="H7" i="20"/>
  <c r="H11" i="9"/>
  <c r="K11" i="9"/>
  <c r="K7" i="9"/>
  <c r="J11" i="9"/>
  <c r="J7" i="9"/>
  <c r="F11" i="9"/>
  <c r="I11" i="9"/>
  <c r="H7" i="9"/>
  <c r="I7" i="9"/>
  <c r="D7" i="9"/>
  <c r="E11" i="9"/>
  <c r="F7" i="9"/>
  <c r="E7" i="9"/>
  <c r="Y6" i="18"/>
  <c r="Y4" i="18"/>
  <c r="G15" i="22"/>
  <c r="H15" i="22"/>
  <c r="AI4" i="18"/>
  <c r="F15" i="22"/>
  <c r="U4" i="18"/>
  <c r="J15" i="22"/>
  <c r="F5" i="18"/>
  <c r="AJ5" i="18"/>
  <c r="AF6" i="18"/>
  <c r="J5" i="18"/>
  <c r="AR5" i="18"/>
  <c r="R6" i="18"/>
  <c r="D6" i="18"/>
  <c r="AQ4" i="18"/>
  <c r="V6" i="18"/>
  <c r="AB5" i="18"/>
  <c r="Q4" i="16"/>
  <c r="E15" i="21"/>
  <c r="Q6" i="16"/>
  <c r="G15" i="21"/>
  <c r="Y6" i="16"/>
  <c r="Y4" i="16"/>
  <c r="F15" i="21"/>
  <c r="U6" i="16"/>
  <c r="U4" i="16"/>
  <c r="AI4" i="16"/>
  <c r="H15" i="21"/>
  <c r="I15" i="21"/>
  <c r="H5" i="16"/>
  <c r="AN5" i="16"/>
  <c r="AM4" i="16"/>
  <c r="J5" i="16"/>
  <c r="AR5" i="16"/>
  <c r="R6" i="16"/>
  <c r="D6" i="16"/>
  <c r="V6" i="16"/>
  <c r="AB5" i="16"/>
  <c r="Q4" i="13"/>
  <c r="E15" i="14"/>
  <c r="Q6" i="13"/>
  <c r="Y6" i="13"/>
  <c r="G15" i="14"/>
  <c r="Y4" i="13"/>
  <c r="H15" i="14"/>
  <c r="AI4" i="13"/>
  <c r="U6" i="13"/>
  <c r="F15" i="14"/>
  <c r="U4" i="13"/>
  <c r="H5" i="13"/>
  <c r="AN5" i="13"/>
  <c r="I15" i="14"/>
  <c r="AM4" i="13"/>
  <c r="J5" i="13"/>
  <c r="AR5" i="13"/>
  <c r="R6" i="13"/>
  <c r="D6" i="13"/>
  <c r="V6" i="13"/>
  <c r="AB5" i="13"/>
  <c r="E15" i="20"/>
  <c r="Q4" i="17"/>
  <c r="N6" i="17"/>
  <c r="D6" i="17"/>
  <c r="AR5" i="17"/>
  <c r="AU6" i="17"/>
  <c r="V6" i="17"/>
  <c r="AB5" i="17"/>
  <c r="J6" i="17"/>
  <c r="Q4" i="15"/>
  <c r="E15" i="19"/>
  <c r="Q6" i="15"/>
  <c r="Y6" i="15"/>
  <c r="Y4" i="15"/>
  <c r="G15" i="19"/>
  <c r="AI4" i="15"/>
  <c r="H15" i="19"/>
  <c r="AI6" i="15"/>
  <c r="F15" i="19"/>
  <c r="U4" i="15"/>
  <c r="H5" i="15"/>
  <c r="AN5" i="15"/>
  <c r="AM4" i="15"/>
  <c r="J5" i="15"/>
  <c r="AR5" i="15"/>
  <c r="R6" i="15"/>
  <c r="D6" i="15"/>
  <c r="AM6" i="15"/>
  <c r="V6" i="15"/>
  <c r="AB5" i="15"/>
  <c r="F5" i="4"/>
  <c r="AJ5" i="4"/>
  <c r="N6" i="4"/>
  <c r="AF6" i="4"/>
  <c r="J5" i="4"/>
  <c r="M4" i="4" s="1"/>
  <c r="AR5" i="4"/>
  <c r="K15" i="9" s="1"/>
  <c r="R6" i="4"/>
  <c r="D6" i="4"/>
  <c r="AU6" i="18"/>
  <c r="K15" i="22"/>
  <c r="AU4" i="18"/>
  <c r="M4" i="18"/>
  <c r="D15" i="22"/>
  <c r="AE6" i="18"/>
  <c r="AE4" i="18"/>
  <c r="I15" i="22"/>
  <c r="AM6" i="18"/>
  <c r="AM4" i="18"/>
  <c r="AE6" i="16"/>
  <c r="AE4" i="16"/>
  <c r="J15" i="21"/>
  <c r="AQ6" i="16"/>
  <c r="AQ4" i="16"/>
  <c r="AU6" i="16"/>
  <c r="AU4" i="16"/>
  <c r="K15" i="21"/>
  <c r="M4" i="16"/>
  <c r="D15" i="21"/>
  <c r="M6" i="13"/>
  <c r="D15" i="14"/>
  <c r="M4" i="13"/>
  <c r="AE6" i="13"/>
  <c r="AE4" i="13"/>
  <c r="AQ4" i="13"/>
  <c r="J15" i="14"/>
  <c r="AU6" i="13"/>
  <c r="AU4" i="13"/>
  <c r="K15" i="14"/>
  <c r="K15" i="20"/>
  <c r="AE6" i="17"/>
  <c r="AE4" i="17"/>
  <c r="M4" i="15"/>
  <c r="D15" i="19"/>
  <c r="AE6" i="15"/>
  <c r="AE4" i="15"/>
  <c r="AQ4" i="15"/>
  <c r="J15" i="19"/>
  <c r="AU6" i="15"/>
  <c r="K15" i="19"/>
  <c r="AU4" i="15"/>
  <c r="AU6" i="4"/>
  <c r="AM6" i="4"/>
  <c r="AM4" i="4"/>
  <c r="I15" i="9"/>
  <c r="AN6" i="17"/>
  <c r="AF5" i="17"/>
  <c r="AS10" i="17"/>
  <c r="AU4" i="17"/>
  <c r="AQ4" i="17"/>
  <c r="J15" i="20"/>
  <c r="AO10" i="17"/>
  <c r="AJ5" i="17"/>
  <c r="G15" i="20"/>
  <c r="W10" i="17"/>
  <c r="Y6" i="17"/>
  <c r="Y4" i="17"/>
  <c r="AW2" i="17"/>
  <c r="AV10" i="17"/>
  <c r="AW10" i="17"/>
  <c r="AW4" i="17"/>
  <c r="R5" i="17"/>
  <c r="AW3" i="17"/>
  <c r="AW6" i="17"/>
  <c r="O10" i="17"/>
  <c r="AW5" i="17"/>
  <c r="K10" i="17"/>
  <c r="M4" i="17"/>
  <c r="D15" i="20"/>
  <c r="AI4" i="17"/>
  <c r="H15" i="20"/>
  <c r="AM6" i="17"/>
  <c r="I15" i="20"/>
  <c r="AK10" i="17"/>
  <c r="AL10" i="17"/>
  <c r="AM4" i="17"/>
  <c r="F15" i="20"/>
  <c r="S10" i="17"/>
  <c r="U4" i="17"/>
  <c r="Q6" i="4" l="1"/>
  <c r="Q4" i="4"/>
  <c r="E15" i="9"/>
  <c r="U6" i="4"/>
  <c r="U4" i="4"/>
  <c r="F15" i="9"/>
  <c r="AW2" i="4"/>
  <c r="AW3" i="4"/>
  <c r="AW5" i="4"/>
  <c r="AW6" i="4"/>
  <c r="AW4" i="4"/>
  <c r="H15" i="9"/>
  <c r="AI4" i="4"/>
  <c r="J15" i="9"/>
  <c r="AQ6" i="4"/>
  <c r="AQ4" i="4"/>
  <c r="AU4" i="4"/>
  <c r="H6" i="4"/>
  <c r="V5" i="4"/>
  <c r="AN6" i="4"/>
  <c r="M6" i="4"/>
  <c r="AI6" i="4"/>
  <c r="AB3" i="4"/>
  <c r="D15" i="9"/>
  <c r="Y6" i="4" l="1"/>
  <c r="G15" i="9"/>
  <c r="Y4" i="4"/>
  <c r="AB5" i="4"/>
  <c r="AB6" i="4"/>
  <c r="AE6" i="4" l="1"/>
  <c r="AE4" i="4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<sst xmlns="http://schemas.openxmlformats.org/spreadsheetml/2006/main" count="2779" uniqueCount="139">
  <si>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</si>
  <si>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</si>
  <si>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</si>
  <si>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</si>
  <si>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</si>
  <si>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</si>
  <si>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</si>
  <si>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</si>
  <si>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</si>
  <si>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</si>
  <si>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</si>
  <si>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</si>
  <si>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</si>
  <si>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</si>
  <si>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</si>
  <si>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</si>
  <si>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</si>
  <si>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</si>
  <si>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</si>
  <si>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</si>
  <si>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</si>
  <si>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</si>
  <si>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</si>
  <si>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</si>
  <si>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</si>
  <si>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</si>
  <si>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</si>
  <si>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</si>
  <si>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</si>
  <si>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</si>
  <si>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</si>
  <si>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</si>
  <si>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</si>
  <si>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</si>
  <si>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</si>
  <si>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</si>
  <si>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</si>
  <si>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</si>
  <si>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</si>
  <si>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</si>
  <si>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</si>
  <si>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</si>
  <si>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</si>
  <si>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</si>
  <si>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</si>
  <si>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</si>
  <si>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</si>
  <si>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</si>
  <si>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</si>
  <si>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</si>
  <si>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</si>
  <si>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</si>
  <si>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</si>
  <si>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</si>
  <si>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</si>
  <si>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</si>
  <si>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</si>
  <si>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</si>
  <si>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</si>
  <si>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</si>
  <si>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</si>
  <si>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</si>
  <si>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</si>
  <si>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</si>
  <si>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</si>
  <si>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</si>
  <si>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</si>
  <si>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</si>
  <si>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</si>
  <si>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</si>
  <si>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</si>
  <si>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</si>
  <si>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</si>
  <si>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</si>
  <si>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</si>
  <si>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</si>
  <si>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</si>
  <si>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</si>
  <si>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</si>
  <si>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</si>
  <si>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</si>
  <si>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</si>
  <si>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</si>
  <si>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</si>
  <si>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</si>
  <si>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</si>
  <si>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</si>
  <si>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</si>
  <si>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</si>
  <si>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</si>
  <si>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</si>
  <si>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</si>
  <si>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</si>
  <si>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</si>
  <si>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</si>
  <si>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</si>
  <si>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</si>
  <si>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</si>
  <si>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</si>
  <si>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</si>
  <si>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</si>
  <si>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</si>
  <si>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</si>
  <si>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</si>
  <si>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</si>
  <si>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</si>
  <si>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</si>
  <si>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</si>
  <si>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</si>
  <si>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</si>
  <si>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</si>
  <si>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</si>
  <si>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</si>
  <si>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</si>
  <si>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</si>
  <si>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</si>
  <si>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</si>
  <si>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</si>
  <si>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</si>
  <si>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</si>
  <si>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</si>
  <si>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</si>
  <si>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</si>
  <si>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</si>
  <si>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</si>
  <si>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</si>
  <si>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</si>
  <si>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</si>
  <si>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</si>
  <si>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</si>
  <si>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</si>
  <si>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令和４年度　宮城県児童生徒体力・運動能力調査結果</t>
    <rPh sb="0" eb="2">
      <t>レイワ</t>
    </rPh>
    <rPh sb="3" eb="4">
      <t>ネン</t>
    </rPh>
    <rPh sb="4" eb="5">
      <t>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</si>
  <si>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令和４年度宮城県児童生徒体力・運動能力調査結果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</si>
  <si>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４年度</t>
    <phoneticPr fontId="3"/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</si>
  <si>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</si>
  <si>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４年度</t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</si>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</sst>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88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51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180" fontId="21" fillId="3" borderId="20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180" fontId="21" fillId="8" borderId="20" xfId="0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180" fontId="21" fillId="4" borderId="10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3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80" fontId="21" fillId="6" borderId="20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2" xfId="0" applyFont="1" applyFill="1" applyBorder="1" applyAlignment="1" applyProtection="1">
      <alignment horizontal="center" vertical="center"/>
    </xf>
    <xf numFmtId="177" fontId="7" fillId="10" borderId="32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3" xfId="0" applyFont="1" applyBorder="1">
      <alignment vertical="center"/>
    </xf>
    <xf numFmtId="0" fontId="24" fillId="0" borderId="33" xfId="0" applyFont="1" applyFill="1" applyBorder="1">
      <alignment vertical="center"/>
    </xf>
    <xf numFmtId="0" fontId="24" fillId="0" borderId="34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5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4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6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7" xfId="0" applyNumberFormat="1" applyFont="1" applyFill="1" applyBorder="1" applyAlignment="1">
      <alignment horizontal="center" vertical="center"/>
    </xf>
    <xf numFmtId="182" fontId="24" fillId="0" borderId="38" xfId="0" applyNumberFormat="1" applyFont="1" applyFill="1" applyBorder="1" applyAlignment="1">
      <alignment horizontal="center" vertical="center"/>
    </xf>
    <xf numFmtId="182" fontId="24" fillId="0" borderId="37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9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8" xfId="0" applyFill="1" applyBorder="1" applyAlignment="1" applyProtection="1">
      <alignment horizontal="center"/>
    </xf>
    <xf numFmtId="0" fontId="0" fillId="8" borderId="40" xfId="0" applyFill="1" applyBorder="1" applyAlignment="1" applyProtection="1">
      <alignment horizontal="center"/>
    </xf>
    <xf numFmtId="0" fontId="4" fillId="9" borderId="31" xfId="0" applyFont="1" applyFill="1" applyBorder="1" applyAlignment="1" applyProtection="1">
      <alignment horizontal="center" vertical="center"/>
    </xf>
    <xf numFmtId="0" fontId="4" fillId="9" borderId="4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7" borderId="31" xfId="0" applyFont="1" applyFill="1" applyBorder="1" applyAlignment="1" applyProtection="1">
      <alignment horizontal="center" vertical="center"/>
    </xf>
    <xf numFmtId="0" fontId="4" fillId="7" borderId="4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31" xfId="0" applyFont="1" applyFill="1" applyBorder="1" applyAlignment="1" applyProtection="1">
      <alignment horizontal="center" vertical="center"/>
    </xf>
    <xf numFmtId="0" fontId="4" fillId="11" borderId="41" xfId="0" applyFont="1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4" fillId="12" borderId="31" xfId="0" applyFont="1" applyFill="1" applyBorder="1" applyAlignment="1" applyProtection="1">
      <alignment horizontal="center" vertical="center"/>
    </xf>
    <xf numFmtId="0" fontId="4" fillId="12" borderId="41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3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2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4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2" xfId="0" applyNumberFormat="1" applyFont="1" applyFill="1" applyBorder="1" applyAlignment="1">
      <alignment vertical="center"/>
    </xf>
    <xf numFmtId="178" fontId="37" fillId="19" borderId="38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5" xfId="0" applyFill="1" applyBorder="1" applyAlignment="1" applyProtection="1">
      <alignment horizontal="center"/>
    </xf>
    <xf numFmtId="0" fontId="0" fillId="14" borderId="46" xfId="0" applyFill="1" applyBorder="1" applyAlignment="1" applyProtection="1">
      <alignment horizontal="left"/>
    </xf>
    <xf numFmtId="0" fontId="0" fillId="14" borderId="46" xfId="0" applyFill="1" applyBorder="1" applyAlignment="1" applyProtection="1">
      <alignment horizontal="left"/>
      <protection locked="0"/>
    </xf>
    <xf numFmtId="0" fontId="0" fillId="14" borderId="46" xfId="0" applyFill="1" applyBorder="1" applyProtection="1">
      <alignment vertical="center"/>
    </xf>
    <xf numFmtId="177" fontId="0" fillId="14" borderId="46" xfId="0" applyNumberFormat="1" applyFill="1" applyBorder="1" applyProtection="1">
      <alignment vertical="center"/>
    </xf>
    <xf numFmtId="0" fontId="4" fillId="2" borderId="47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48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4" xfId="0" applyNumberFormat="1" applyFont="1" applyBorder="1" applyAlignment="1">
      <alignment horizontal="right" vertical="center"/>
    </xf>
    <xf numFmtId="1" fontId="13" fillId="0" borderId="52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2" fontId="13" fillId="0" borderId="56" xfId="0" applyNumberFormat="1" applyFont="1" applyBorder="1" applyAlignment="1">
      <alignment horizontal="right" vertical="center"/>
    </xf>
    <xf numFmtId="1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1" fontId="13" fillId="0" borderId="60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2" fontId="13" fillId="0" borderId="61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2" xfId="0" applyNumberFormat="1" applyFont="1" applyBorder="1" applyAlignment="1">
      <alignment horizontal="right" vertical="center"/>
    </xf>
    <xf numFmtId="1" fontId="13" fillId="0" borderId="63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8" xfId="0" applyNumberFormat="1" applyFont="1" applyBorder="1" applyAlignment="1">
      <alignment horizontal="right" vertical="center"/>
    </xf>
    <xf numFmtId="1" fontId="13" fillId="0" borderId="65" xfId="0" applyNumberFormat="1" applyFont="1" applyBorder="1" applyAlignment="1">
      <alignment horizontal="right" vertical="center"/>
    </xf>
    <xf numFmtId="2" fontId="13" fillId="0" borderId="65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50" xfId="0" applyNumberFormat="1" applyBorder="1" applyAlignment="1"/>
    <xf numFmtId="183" fontId="0" fillId="0" borderId="42" xfId="0" applyNumberFormat="1" applyBorder="1" applyAlignment="1"/>
    <xf numFmtId="0" fontId="0" fillId="0" borderId="50" xfId="0" applyBorder="1" applyAlignment="1"/>
    <xf numFmtId="183" fontId="0" fillId="0" borderId="51" xfId="0" applyNumberFormat="1" applyBorder="1" applyAlignment="1"/>
    <xf numFmtId="0" fontId="0" fillId="0" borderId="24" xfId="0" applyBorder="1" applyAlignment="1">
      <alignment vertical="center"/>
    </xf>
    <xf numFmtId="0" fontId="0" fillId="0" borderId="55" xfId="0" applyBorder="1" applyAlignment="1"/>
    <xf numFmtId="183" fontId="0" fillId="0" borderId="53" xfId="0" applyNumberFormat="1" applyBorder="1" applyAlignment="1"/>
    <xf numFmtId="183" fontId="0" fillId="0" borderId="56" xfId="0" applyNumberFormat="1" applyBorder="1" applyAlignment="1"/>
    <xf numFmtId="0" fontId="0" fillId="0" borderId="53" xfId="0" applyBorder="1" applyAlignment="1"/>
    <xf numFmtId="183" fontId="0" fillId="0" borderId="54" xfId="0" applyNumberFormat="1" applyBorder="1" applyAlignment="1"/>
    <xf numFmtId="0" fontId="0" fillId="0" borderId="55" xfId="0" applyBorder="1" applyAlignment="1">
      <alignment vertical="center"/>
    </xf>
    <xf numFmtId="0" fontId="0" fillId="0" borderId="2" xfId="0" applyBorder="1" applyAlignment="1"/>
    <xf numFmtId="183" fontId="0" fillId="0" borderId="61" xfId="0" applyNumberFormat="1" applyBorder="1" applyAlignment="1"/>
    <xf numFmtId="183" fontId="0" fillId="0" borderId="62" xfId="0" applyNumberFormat="1" applyBorder="1" applyAlignment="1"/>
    <xf numFmtId="0" fontId="0" fillId="0" borderId="61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61" xfId="0" applyNumberFormat="1" applyBorder="1" applyAlignment="1">
      <alignment vertical="center"/>
    </xf>
    <xf numFmtId="2" fontId="0" fillId="0" borderId="62" xfId="0" applyNumberFormat="1" applyBorder="1" applyAlignment="1">
      <alignment vertical="center"/>
    </xf>
    <xf numFmtId="2" fontId="0" fillId="0" borderId="61" xfId="0" applyNumberFormat="1" applyBorder="1" applyAlignment="1"/>
    <xf numFmtId="2" fontId="0" fillId="0" borderId="62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50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2" fontId="0" fillId="0" borderId="53" xfId="0" applyNumberFormat="1" applyBorder="1" applyAlignment="1">
      <alignment vertical="center"/>
    </xf>
    <xf numFmtId="2" fontId="0" fillId="0" borderId="56" xfId="0" applyNumberFormat="1" applyBorder="1" applyAlignment="1">
      <alignment vertical="center"/>
    </xf>
    <xf numFmtId="2" fontId="38" fillId="19" borderId="42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16" borderId="69" xfId="0" applyFont="1" applyFill="1" applyBorder="1" applyAlignment="1" applyProtection="1">
      <alignment horizontal="left" vertical="center" wrapText="1"/>
    </xf>
    <xf numFmtId="0" fontId="10" fillId="16" borderId="71" xfId="0" applyFont="1" applyFill="1" applyBorder="1" applyAlignment="1" applyProtection="1">
      <alignment horizontal="left" vertical="center" wrapText="1"/>
    </xf>
    <xf numFmtId="0" fontId="10" fillId="16" borderId="83" xfId="0" applyFont="1" applyFill="1" applyBorder="1" applyAlignment="1" applyProtection="1">
      <alignment horizontal="left" vertical="center" wrapText="1"/>
    </xf>
    <xf numFmtId="0" fontId="10" fillId="16" borderId="84" xfId="0" applyFont="1" applyFill="1" applyBorder="1" applyAlignment="1" applyProtection="1">
      <alignment horizontal="left" vertical="center" wrapText="1"/>
    </xf>
    <xf numFmtId="0" fontId="10" fillId="16" borderId="64" xfId="0" applyFont="1" applyFill="1" applyBorder="1" applyAlignment="1" applyProtection="1">
      <alignment horizontal="left" vertical="center" wrapText="1"/>
    </xf>
    <xf numFmtId="0" fontId="10" fillId="16" borderId="38" xfId="0" applyFont="1" applyFill="1" applyBorder="1" applyAlignment="1" applyProtection="1">
      <alignment horizontal="left" vertical="center" wrapText="1"/>
    </xf>
    <xf numFmtId="0" fontId="0" fillId="11" borderId="34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6" xfId="0" applyFill="1" applyBorder="1" applyAlignment="1" applyProtection="1">
      <alignment horizontal="center" vertical="center"/>
    </xf>
    <xf numFmtId="0" fontId="7" fillId="10" borderId="39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</xf>
    <xf numFmtId="0" fontId="7" fillId="10" borderId="32" xfId="0" applyFont="1" applyFill="1" applyBorder="1" applyAlignment="1" applyProtection="1">
      <alignment horizontal="center" vertical="center"/>
    </xf>
    <xf numFmtId="177" fontId="7" fillId="10" borderId="66" xfId="0" applyNumberFormat="1" applyFont="1" applyFill="1" applyBorder="1" applyAlignment="1" applyProtection="1">
      <alignment horizontal="center" vertical="center"/>
    </xf>
    <xf numFmtId="177" fontId="7" fillId="10" borderId="32" xfId="0" applyNumberFormat="1" applyFont="1" applyFill="1" applyBorder="1" applyAlignment="1" applyProtection="1">
      <alignment horizontal="center" vertical="center"/>
    </xf>
    <xf numFmtId="0" fontId="7" fillId="10" borderId="81" xfId="0" applyFont="1" applyFill="1" applyBorder="1" applyAlignment="1" applyProtection="1">
      <alignment horizontal="center" vertical="center"/>
    </xf>
    <xf numFmtId="0" fontId="7" fillId="10" borderId="82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  <protection locked="0"/>
    </xf>
    <xf numFmtId="0" fontId="7" fillId="10" borderId="32" xfId="0" applyFon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0" fillId="2" borderId="75" xfId="0" applyFill="1" applyBorder="1" applyAlignment="1" applyProtection="1">
      <alignment horizontal="center" vertical="center" shrinkToFit="1"/>
      <protection locked="0"/>
    </xf>
    <xf numFmtId="0" fontId="31" fillId="15" borderId="76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2" xfId="0" applyFont="1" applyFill="1" applyBorder="1" applyAlignment="1" applyProtection="1">
      <alignment horizontal="center" vertical="center" textRotation="255" wrapText="1"/>
      <protection locked="0"/>
    </xf>
    <xf numFmtId="0" fontId="0" fillId="9" borderId="34" xfId="0" applyFill="1" applyBorder="1" applyAlignment="1" applyProtection="1">
      <alignment horizontal="center" vertical="center"/>
    </xf>
    <xf numFmtId="0" fontId="0" fillId="9" borderId="36" xfId="0" applyFill="1" applyBorder="1" applyAlignment="1" applyProtection="1">
      <alignment horizontal="center" vertical="center"/>
    </xf>
    <xf numFmtId="0" fontId="0" fillId="9" borderId="77" xfId="0" applyFill="1" applyBorder="1" applyAlignment="1" applyProtection="1">
      <alignment horizontal="center" vertical="center"/>
    </xf>
    <xf numFmtId="0" fontId="0" fillId="9" borderId="78" xfId="0" applyFill="1" applyBorder="1" applyAlignment="1" applyProtection="1">
      <alignment horizontal="center" vertical="center"/>
    </xf>
    <xf numFmtId="0" fontId="35" fillId="2" borderId="79" xfId="0" applyFont="1" applyFill="1" applyBorder="1" applyAlignment="1" applyProtection="1">
      <alignment horizontal="center" vertical="center"/>
    </xf>
    <xf numFmtId="0" fontId="35" fillId="2" borderId="80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</xf>
    <xf numFmtId="0" fontId="7" fillId="10" borderId="68" xfId="0" applyFont="1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14" borderId="46" xfId="0" applyFill="1" applyBorder="1" applyAlignment="1" applyProtection="1">
      <alignment horizontal="center"/>
    </xf>
    <xf numFmtId="0" fontId="0" fillId="14" borderId="73" xfId="0" applyFill="1" applyBorder="1" applyAlignment="1" applyProtection="1">
      <alignment horizontal="center"/>
    </xf>
    <xf numFmtId="0" fontId="15" fillId="7" borderId="0" xfId="0" applyFont="1" applyFill="1" applyAlignment="1">
      <alignment horizontal="center" vertical="top"/>
    </xf>
    <xf numFmtId="0" fontId="20" fillId="4" borderId="86" xfId="0" applyFont="1" applyFill="1" applyBorder="1" applyAlignment="1">
      <alignment horizontal="center" vertical="center"/>
    </xf>
    <xf numFmtId="0" fontId="20" fillId="4" borderId="8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F-40C0-B28F-14DEA0728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3312"/>
        <c:axId val="1"/>
      </c:radarChart>
      <c:catAx>
        <c:axId val="61888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833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'グラフ（中２男子）'!$D$21:$K$21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F-4A88-BEEF-2C34FFC8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5320"/>
        <c:axId val="1"/>
      </c:radarChart>
      <c:catAx>
        <c:axId val="617965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6532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'グラフ（中３男子）'!$D$21:$K$21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4-4CC0-A77A-84E7B3E9B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43608"/>
        <c:axId val="1"/>
      </c:radarChart>
      <c:catAx>
        <c:axId val="61844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44360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A-4C42-83F3-B9240E12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73472"/>
        <c:axId val="1"/>
      </c:radarChart>
      <c:catAx>
        <c:axId val="61887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7347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5-465D-8D47-DB660CA5A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4624"/>
        <c:axId val="1"/>
      </c:radarChart>
      <c:catAx>
        <c:axId val="618884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8462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A-404F-9050-A8A62929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7288"/>
        <c:axId val="1"/>
      </c:radarChart>
      <c:catAx>
        <c:axId val="617967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6728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800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802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80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806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3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35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36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89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898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899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2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23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24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7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78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79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4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4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4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6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70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7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topLeftCell="A34" workbookViewId="0">
      <selection activeCell="C35" sqref="C35"/>
    </sheetView>
  </sheetViews>
  <sheetFormatPr defaultRowHeight="13.5"/>
  <cols>
    <col min="1" max="1" width="3.625" style="111" customWidth="1"/>
    <col min="2" max="15" width="9" style="111"/>
    <col min="16" max="51" width="9" style="192"/>
    <col min="52" max="16384" width="9" style="111"/>
  </cols>
  <sheetData>
    <row r="1" spans="1:15" ht="14.2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1" customHeight="1" thickBot="1">
      <c r="A2" s="110"/>
      <c r="B2" s="112" t="s">
        <v>64</v>
      </c>
      <c r="C2" s="113"/>
      <c r="D2" s="114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21.75" customHeight="1">
      <c r="A4" s="110"/>
      <c r="B4" s="115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3.5" customHeight="1">
      <c r="A5" s="110"/>
      <c r="B5" s="115" t="s">
        <v>126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3.5" customHeight="1">
      <c r="A6" s="110"/>
      <c r="B6" s="115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21.75" customHeight="1">
      <c r="A7" s="110"/>
      <c r="B7" s="115" t="s">
        <v>127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3.5" customHeight="1">
      <c r="A8" s="110"/>
      <c r="B8" s="11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1.75" customHeight="1">
      <c r="A9" s="110"/>
      <c r="B9" s="115" t="s">
        <v>128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21.75" customHeight="1">
      <c r="A10" s="110"/>
      <c r="B10" s="115"/>
      <c r="C10" s="119" t="s">
        <v>97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21.75" customHeight="1">
      <c r="A11" s="110"/>
      <c r="B11" s="115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4.25" customHeight="1">
      <c r="A12" s="110"/>
      <c r="B12" s="11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4.25" customHeight="1">
      <c r="A13" s="110"/>
      <c r="B13" s="11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4.25" customHeight="1">
      <c r="A14" s="110"/>
      <c r="B14" s="115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21.75" customHeight="1">
      <c r="A15" s="110"/>
      <c r="B15" s="115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21.75" customHeight="1">
      <c r="A16" s="110"/>
      <c r="B16" s="11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21.75" customHeight="1">
      <c r="A17" s="110"/>
      <c r="B17" s="11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21.75" customHeight="1">
      <c r="A18" s="110"/>
      <c r="B18" s="11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21.75" customHeight="1">
      <c r="A19" s="110"/>
      <c r="B19" s="11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21.75" customHeight="1">
      <c r="A20" s="110"/>
      <c r="B20" s="11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21.75" customHeight="1">
      <c r="A21" s="110"/>
      <c r="B21" s="115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21.75" customHeight="1">
      <c r="A22" s="110"/>
      <c r="B22" s="11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21.75" customHeight="1">
      <c r="A23" s="110"/>
      <c r="B23" s="115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21.75" customHeight="1">
      <c r="A24" s="110"/>
      <c r="B24" s="11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21.75" customHeight="1">
      <c r="A25" s="110"/>
      <c r="B25" s="115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13.5" customHeight="1">
      <c r="A26" s="110"/>
      <c r="B26" s="11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9.5" customHeight="1">
      <c r="A27" s="110"/>
      <c r="B27" s="115" t="s">
        <v>70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ht="19.5" customHeight="1">
      <c r="A28" s="110"/>
      <c r="B28" s="11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 ht="19.5" customHeight="1">
      <c r="A29" s="110"/>
      <c r="B29" s="115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ht="19.5" customHeight="1">
      <c r="A30" s="110"/>
      <c r="B30" s="11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 ht="19.5" customHeight="1">
      <c r="A31" s="110"/>
      <c r="B31" s="116" t="s">
        <v>71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21.75" customHeight="1">
      <c r="A32" s="110"/>
      <c r="B32" s="115" t="s">
        <v>129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51" ht="21.75" customHeight="1">
      <c r="A33" s="110"/>
      <c r="B33" s="115"/>
      <c r="C33" s="115" t="s">
        <v>130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51" ht="21.75" customHeight="1">
      <c r="A34" s="110"/>
      <c r="B34" s="115"/>
      <c r="C34" s="115" t="s">
        <v>66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51" ht="21.75" customHeight="1">
      <c r="A35" s="110"/>
      <c r="B35" s="115"/>
      <c r="C35" s="115" t="s">
        <v>67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51" ht="21.75" customHeight="1">
      <c r="A36" s="110"/>
      <c r="B36" s="115"/>
      <c r="C36" s="115" t="s">
        <v>68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1:51" s="110" customFormat="1">
      <c r="B37" s="115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</row>
    <row r="38" spans="1:51" ht="19.5" customHeight="1">
      <c r="A38" s="110"/>
      <c r="B38" s="116" t="s">
        <v>72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51" s="110" customFormat="1">
      <c r="B39" s="116" t="s">
        <v>73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</row>
    <row r="40" spans="1:51" s="110" customFormat="1"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</row>
    <row r="41" spans="1:51" s="110" customFormat="1" ht="22.5" customHeight="1">
      <c r="B41" s="115" t="s">
        <v>96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</row>
    <row r="42" spans="1:51" s="110" customFormat="1" ht="46.5" customHeight="1" thickBot="1">
      <c r="C42" s="279" t="s">
        <v>76</v>
      </c>
      <c r="D42" s="279"/>
      <c r="E42" s="279"/>
      <c r="F42" s="279"/>
      <c r="G42" s="279"/>
      <c r="H42" s="279"/>
      <c r="I42" s="279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</row>
    <row r="43" spans="1:51" s="110" customFormat="1" ht="22.5" customHeight="1" thickBot="1">
      <c r="C43" s="127"/>
      <c r="E43" s="110" t="s">
        <v>75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</row>
    <row r="44" spans="1:51" s="110" customFormat="1" ht="22.5" customHeight="1"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</row>
    <row r="45" spans="1:51" s="110" customFormat="1"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</row>
    <row r="46" spans="1:51" s="110" customFormat="1"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</row>
    <row r="47" spans="1:51" s="110" customFormat="1"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</row>
    <row r="48" spans="1:51" s="110" customFormat="1"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</row>
    <row r="49" spans="16:51" s="110" customFormat="1"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</row>
    <row r="50" spans="16:51" s="110" customFormat="1"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</row>
    <row r="51" spans="16:51" s="110" customFormat="1"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</row>
    <row r="52" spans="16:51" s="110" customFormat="1"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</row>
    <row r="53" spans="16:51" s="110" customFormat="1"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</row>
    <row r="54" spans="16:51" s="110" customFormat="1"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</row>
    <row r="55" spans="16:51" s="110" customFormat="1"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</row>
    <row r="56" spans="16:51" s="110" customFormat="1"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</row>
    <row r="57" spans="16:51" s="110" customFormat="1"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</row>
    <row r="58" spans="16:51" s="110" customFormat="1"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</row>
    <row r="59" spans="16:51" s="110" customFormat="1"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</row>
    <row r="60" spans="16:51" s="110" customFormat="1"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</row>
    <row r="61" spans="16:51" s="110" customFormat="1"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</row>
    <row r="62" spans="16:51" s="110" customFormat="1"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</row>
    <row r="63" spans="16:51" s="110" customFormat="1"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</row>
    <row r="64" spans="16:51" s="110" customFormat="1"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</row>
    <row r="65" spans="16:51" s="110" customFormat="1"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</row>
    <row r="66" spans="16:51" s="110" customFormat="1"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</row>
    <row r="67" spans="16:51" s="110" customFormat="1"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52</v>
      </c>
      <c r="F3" s="79" t="s">
        <v>29</v>
      </c>
      <c r="G3" s="82" t="s">
        <v>56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３年</v>
      </c>
      <c r="C7" s="71" t="str">
        <f>I3</f>
        <v>男子</v>
      </c>
      <c r="D7" s="70">
        <f>VLOOKUP($B$4,$AA$203:$AV$214,3,FALSE)</f>
        <v>34.525862068965516</v>
      </c>
      <c r="E7" s="70">
        <f>VLOOKUP($B$4,$AA$203:$AV$214,6,FALSE)</f>
        <v>28.632784538296349</v>
      </c>
      <c r="F7" s="70">
        <f>VLOOKUP($B$4,$AA$203:$AV$214,9,FALSE)</f>
        <v>49.233023588277341</v>
      </c>
      <c r="G7" s="70">
        <f>VLOOKUP($B$4,$AA$203:$AV$214,12,FALSE)</f>
        <v>56.005751258087706</v>
      </c>
      <c r="H7" s="70">
        <f>VLOOKUP($B$4,$AA$203:$AV$214,15,FALSE)</f>
        <v>90.800389483933785</v>
      </c>
      <c r="I7" s="70">
        <f>VLOOKUP($B$4,$AA$203:$AV$214,18,FALSE)</f>
        <v>7.4906748025843495</v>
      </c>
      <c r="J7" s="70">
        <f>VLOOKUP($B$4,$AA$203:$AV$214,21,FALSE)</f>
        <v>217.29727793696276</v>
      </c>
      <c r="K7" s="70">
        <f>VLOOKUP($B$4,$AA$203:$AZ$214,24,FALSE)</f>
        <v>23.801310043668121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３年</v>
      </c>
      <c r="C11" s="78" t="str">
        <f>I3</f>
        <v>男子</v>
      </c>
      <c r="D11" s="77">
        <f>VLOOKUP($B$4,$AA$223:$AY$234,3,FALSE)</f>
        <v>34.025162689805001</v>
      </c>
      <c r="E11" s="77">
        <f>VLOOKUP($B$4,$AA$223:$AY$234,6,FALSE)</f>
        <v>28.457007596608999</v>
      </c>
      <c r="F11" s="77">
        <f>VLOOKUP($B$4,$AA$223:$AY$234,9,FALSE)</f>
        <v>48.461572100142</v>
      </c>
      <c r="G11" s="77">
        <f>VLOOKUP($B$4,$AA$223:$AY$234,12,FALSE)</f>
        <v>54.499113475176998</v>
      </c>
      <c r="H11" s="77">
        <f>VLOOKUP($B$4,$AA$223:$AY$234,15,FALSE)</f>
        <v>83.633664537496998</v>
      </c>
      <c r="I11" s="77">
        <f>VLOOKUP($B$4,$AA$223:$AY$234,18,FALSE)</f>
        <v>7.6564629504999999</v>
      </c>
      <c r="J11" s="77">
        <f>VLOOKUP($B$4,$AA$223:$AY$234,21,FALSE)</f>
        <v>209.90818584070999</v>
      </c>
      <c r="K11" s="77">
        <f>VLOOKUP($B$4,$AA$223:$AZ$234,24,FALSE)</f>
        <v>22.227111897391001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３年</v>
      </c>
      <c r="C15" s="91" t="str">
        <f>I3</f>
        <v>男子</v>
      </c>
      <c r="D15" s="92" t="str">
        <f>VLOOKUP('データシート（中３男子）'!$C$5,'データシート（中３男子）'!$C$5:$AN5,8)</f>
        <v/>
      </c>
      <c r="E15" s="92" t="str">
        <f>VLOOKUP('データシート（中３男子）'!$C$5,'データシート（中３男子）'!$C$5:$AN5,12)</f>
        <v/>
      </c>
      <c r="F15" s="92" t="str">
        <f>VLOOKUP('データシート（中３男子）'!$C$5,'データシート（中３男子）'!$C$5:$AN5,16)</f>
        <v/>
      </c>
      <c r="G15" s="92" t="str">
        <f>VLOOKUP('データシート（中３男子）'!$C$5,'データシート（中３男子）'!$C$5:$AN5,20)</f>
        <v/>
      </c>
      <c r="H15" s="92" t="str">
        <f>VLOOKUP('データシート（中３男子）'!$C$5,'データシート（中３男子）'!$C$5:$AN5,30)</f>
        <v/>
      </c>
      <c r="I15" s="92" t="str">
        <f>VLOOKUP('データシート（中３男子）'!$C$5,'データシート（中３男子）'!$C$5:$AN5,34)</f>
        <v/>
      </c>
      <c r="J15" s="92" t="str">
        <f>VLOOKUP('データシート（中３男子）'!$C$5,'データシート（中３男子）'!$C$5:$AN5,38)</f>
        <v/>
      </c>
      <c r="K15" s="92" t="str">
        <f>VLOOKUP('データシート（中３男子）'!$C$5,'データシート（中３男子）'!$C$5:$AX5,42)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>
        <v>1</v>
      </c>
      <c r="I17" s="41" t="s">
        <v>38</v>
      </c>
      <c r="J17" s="344" t="e">
        <f>VLOOKUP(H17,'データシート（中３男子）'!A10:AX165,2,FALSE)</f>
        <v>#N/A</v>
      </c>
      <c r="K17" s="344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3"/>
      <c r="C19" s="334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5" t="s">
        <v>39</v>
      </c>
      <c r="C20" s="336"/>
      <c r="D20" s="83" t="e">
        <f>VLOOKUP($H$17,'データシート（中３男子）'!$A$10:$AR$165,10,FALSE)</f>
        <v>#N/A</v>
      </c>
      <c r="E20" s="83" t="e">
        <f>VLOOKUP($H$17,'データシート（中３男子）'!$A$10:$AR$165,14,FALSE)</f>
        <v>#N/A</v>
      </c>
      <c r="F20" s="83" t="e">
        <f>VLOOKUP($H$17,'データシート（中３男子）'!$A$10:$AR$165,18,FALSE)</f>
        <v>#N/A</v>
      </c>
      <c r="G20" s="83" t="e">
        <f>VLOOKUP($H$17,'データシート（中３男子）'!$A$10:$AR$165,22,FALSE)</f>
        <v>#N/A</v>
      </c>
      <c r="H20" s="83" t="e">
        <f>VLOOKUP($H$17,'データシート（中３男子）'!$A$10:$AR$165,32,FALSE)</f>
        <v>#N/A</v>
      </c>
      <c r="I20" s="83" t="e">
        <f>VLOOKUP($H$17,'データシート（中３男子）'!$A$10:$AR$165,36,FALSE)</f>
        <v>#N/A</v>
      </c>
      <c r="J20" s="83" t="e">
        <f>VLOOKUP($H$17,'データシート（中３男子）'!$A$10:$AR$165,40,FALSE)</f>
        <v>#N/A</v>
      </c>
      <c r="K20" s="83" t="e">
        <f>VLOOKUP($H$17,'データシート（中３男子）'!$A$10:$AR$165,44,FALSE)</f>
        <v>#N/A</v>
      </c>
      <c r="L20" s="32"/>
    </row>
    <row r="21" spans="1:12" ht="21" customHeight="1" thickBot="1">
      <c r="A21" s="32"/>
      <c r="B21" s="337" t="s">
        <v>25</v>
      </c>
      <c r="C21" s="338"/>
      <c r="D21" s="83" t="e">
        <f>VLOOKUP($H$17,'データシート（中３男子）'!$A$10:$AR$165,13,FALSE)</f>
        <v>#N/A</v>
      </c>
      <c r="E21" s="83" t="e">
        <f>VLOOKUP($H$17,'データシート（中３男子）'!$A$10:$AR$165,17,FALSE)</f>
        <v>#N/A</v>
      </c>
      <c r="F21" s="83" t="e">
        <f>VLOOKUP($H$17,'データシート（中３男子）'!$A$10:$AR$165,21,FALSE)</f>
        <v>#N/A</v>
      </c>
      <c r="G21" s="83" t="e">
        <f>VLOOKUP($H$17,'データシート（中３男子）'!$A$10:$AR$165,25,FALSE)</f>
        <v>#N/A</v>
      </c>
      <c r="H21" s="83" t="e">
        <f>VLOOKUP($H$17,'データシート（中３男子）'!$A$10:$AR$165,35,FALSE)</f>
        <v>#N/A</v>
      </c>
      <c r="I21" s="83" t="e">
        <f>VLOOKUP($H$17,'データシート（中３男子）'!$A$10:$AR$165,39,FALSE)</f>
        <v>#N/A</v>
      </c>
      <c r="J21" s="83" t="e">
        <f>VLOOKUP($H$17,'データシート（中３男子）'!$A$10:$AR$165,43,FALSE)</f>
        <v>#N/A</v>
      </c>
      <c r="K21" s="83" t="e">
        <f>VLOOKUP($H$17,'データシート（中３男子）'!$A$10:$AZ$165,47,FALSE)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3" t="s">
        <v>26</v>
      </c>
      <c r="J23" s="343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9" t="e">
        <f>VLOOKUP($H$17,'データシート（中３男子）'!A10:AX165,48,FALSE)</f>
        <v>#N/A</v>
      </c>
      <c r="J24" s="340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1" t="e">
        <f>VLOOKUP($H$17,#REF!,21)</f>
        <v>#REF!</v>
      </c>
      <c r="J25" s="342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9" t="e">
        <f>VLOOKUP($H$17,'データシート（中３男子）'!A10:AX165,49)</f>
        <v>#N/A</v>
      </c>
      <c r="J28" s="340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1" t="e">
        <f>VLOOKUP($H$17,#REF!,21)</f>
        <v>#REF!</v>
      </c>
      <c r="J29" s="342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293" t="s">
        <v>29</v>
      </c>
      <c r="AB201" s="288" t="s">
        <v>42</v>
      </c>
      <c r="AC201" s="284"/>
      <c r="AD201" s="280"/>
      <c r="AE201" s="283" t="s">
        <v>43</v>
      </c>
      <c r="AF201" s="284"/>
      <c r="AG201" s="285"/>
      <c r="AH201" s="283" t="s">
        <v>44</v>
      </c>
      <c r="AI201" s="284"/>
      <c r="AJ201" s="280"/>
      <c r="AK201" s="283" t="s">
        <v>45</v>
      </c>
      <c r="AL201" s="284"/>
      <c r="AM201" s="285"/>
      <c r="AN201" s="290" t="s">
        <v>46</v>
      </c>
      <c r="AO201" s="291"/>
      <c r="AP201" s="295"/>
      <c r="AQ201" s="283" t="s">
        <v>47</v>
      </c>
      <c r="AR201" s="284"/>
      <c r="AS201" s="285"/>
      <c r="AT201" s="283" t="s">
        <v>48</v>
      </c>
      <c r="AU201" s="284"/>
      <c r="AV201" s="280"/>
      <c r="AW201" s="283" t="s">
        <v>102</v>
      </c>
      <c r="AX201" s="284"/>
      <c r="AY201" s="285"/>
    </row>
    <row r="202" spans="24:51" ht="15.75" customHeight="1" thickBot="1">
      <c r="X202" s="31" t="s">
        <v>53</v>
      </c>
      <c r="AA202" s="294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286" t="s">
        <v>29</v>
      </c>
      <c r="AB221" s="288" t="s">
        <v>42</v>
      </c>
      <c r="AC221" s="284"/>
      <c r="AD221" s="284"/>
      <c r="AE221" s="283" t="s">
        <v>43</v>
      </c>
      <c r="AF221" s="284"/>
      <c r="AG221" s="280"/>
      <c r="AH221" s="283" t="s">
        <v>44</v>
      </c>
      <c r="AI221" s="284"/>
      <c r="AJ221" s="284"/>
      <c r="AK221" s="283" t="s">
        <v>45</v>
      </c>
      <c r="AL221" s="284"/>
      <c r="AM221" s="285"/>
      <c r="AN221" s="290" t="s">
        <v>46</v>
      </c>
      <c r="AO221" s="291"/>
      <c r="AP221" s="292"/>
      <c r="AQ221" s="283" t="s">
        <v>47</v>
      </c>
      <c r="AR221" s="284"/>
      <c r="AS221" s="284"/>
      <c r="AT221" s="280" t="s">
        <v>48</v>
      </c>
      <c r="AU221" s="281"/>
      <c r="AV221" s="282"/>
      <c r="AW221" s="283" t="s">
        <v>102</v>
      </c>
      <c r="AX221" s="284"/>
      <c r="AY221" s="285"/>
    </row>
    <row r="222" spans="24:51" ht="15.75" customHeight="1" thickBot="1">
      <c r="AA222" s="28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52</v>
      </c>
      <c r="F3" s="79" t="s">
        <v>29</v>
      </c>
      <c r="G3" s="82" t="s">
        <v>54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１年</v>
      </c>
      <c r="C7" s="71" t="str">
        <f>I3</f>
        <v>女子</v>
      </c>
      <c r="D7" s="70">
        <f>VLOOKUP($B$4,$AA$203:$AV$214,3,FALSE)</f>
        <v>21.377946127946128</v>
      </c>
      <c r="E7" s="70">
        <f>VLOOKUP($B$4,$AA$203:$AV$214,6,FALSE)</f>
        <v>19.925149700598801</v>
      </c>
      <c r="F7" s="70">
        <f>VLOOKUP($B$4,$AA$203:$AV$214,9,FALSE)</f>
        <v>44.397599399849959</v>
      </c>
      <c r="G7" s="70">
        <f>VLOOKUP($B$4,$AA$203:$AV$214,12,FALSE)</f>
        <v>45.199095022624434</v>
      </c>
      <c r="H7" s="70">
        <f>VLOOKUP($B$4,$AA$203:$AV$214,15,FALSE)</f>
        <v>49.373604060913706</v>
      </c>
      <c r="I7" s="70">
        <f>VLOOKUP($B$4,$AA$203:$AV$214,18,FALSE)</f>
        <v>9.0198491704374071</v>
      </c>
      <c r="J7" s="70">
        <f>VLOOKUP($B$4,$AA$203:$AV$214,21,FALSE)</f>
        <v>167.05605381165918</v>
      </c>
      <c r="K7" s="70">
        <f>VLOOKUP($B$4,$AA$203:$AZ$214,24,FALSE)</f>
        <v>11.583779648048967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１年</v>
      </c>
      <c r="C11" s="78" t="str">
        <f>I3</f>
        <v>女子</v>
      </c>
      <c r="D11" s="77">
        <f>VLOOKUP($B$4,$AA$223:$AY$234,3,FALSE)</f>
        <v>21.045627815641001</v>
      </c>
      <c r="E11" s="77">
        <f>VLOOKUP($B$4,$AA$223:$AY$234,6,FALSE)</f>
        <v>19.166198501873001</v>
      </c>
      <c r="F11" s="77">
        <f>VLOOKUP($B$4,$AA$223:$AY$234,9,FALSE)</f>
        <v>43.316302833256003</v>
      </c>
      <c r="G11" s="77">
        <f>VLOOKUP($B$4,$AA$223:$AY$234,12,FALSE)</f>
        <v>43.973579611877</v>
      </c>
      <c r="H11" s="77">
        <f>VLOOKUP($B$4,$AA$223:$AY$234,15,FALSE)</f>
        <v>43.042255281910002</v>
      </c>
      <c r="I11" s="77">
        <f>VLOOKUP($B$4,$AA$223:$AY$234,18,FALSE)</f>
        <v>9.2912318322999994</v>
      </c>
      <c r="J11" s="77">
        <f>VLOOKUP($B$4,$AA$223:$AY$234,21,FALSE)</f>
        <v>160.18897084650999</v>
      </c>
      <c r="K11" s="77">
        <f>VLOOKUP($B$4,$AA$223:$AZ$234,24,FALSE)</f>
        <v>10.268860164512001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１年</v>
      </c>
      <c r="C15" s="91" t="str">
        <f>I3</f>
        <v>女子</v>
      </c>
      <c r="D15" s="92" t="str">
        <f>VLOOKUP('データシート （中１女子）'!$C$5,'データシート （中１女子）'!$C$5:$AN$5,8)</f>
        <v/>
      </c>
      <c r="E15" s="92" t="str">
        <f>VLOOKUP('データシート （中１女子）'!$C$5,'データシート （中１女子）'!$C$5:$AN$5,12)</f>
        <v/>
      </c>
      <c r="F15" s="92" t="str">
        <f>VLOOKUP('データシート （中１女子）'!$C$5,'データシート （中１女子）'!$C$5:$AN$5,16)</f>
        <v/>
      </c>
      <c r="G15" s="92" t="str">
        <f>VLOOKUP('データシート （中１女子）'!$C$5,'データシート （中１女子）'!$C$5:$AN$5,20)</f>
        <v/>
      </c>
      <c r="H15" s="92" t="str">
        <f>VLOOKUP('データシート （中１女子）'!$C$5,'データシート （中１女子）'!$C$5:$AN$5,30)</f>
        <v/>
      </c>
      <c r="I15" s="92" t="str">
        <f>VLOOKUP('データシート （中１女子）'!$C$5,'データシート （中１女子）'!$C$5:$AN$5,34)</f>
        <v/>
      </c>
      <c r="J15" s="92" t="str">
        <f>VLOOKUP('データシート （中１女子）'!$C$5,'データシート （中１女子）'!$C$5:$AN$5,38)</f>
        <v/>
      </c>
      <c r="K15" s="92" t="str">
        <f>VLOOKUP('データシート （中１女子）'!$C$5,'データシート （中１女子）'!$C$5:$AX$5,42)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4" t="e">
        <f>VLOOKUP(H17,'データシート （中１女子）'!A10:AX165,2,FALSE)</f>
        <v>#N/A</v>
      </c>
      <c r="K17" s="344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3"/>
      <c r="C19" s="334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5" t="s">
        <v>39</v>
      </c>
      <c r="C20" s="336"/>
      <c r="D20" s="83" t="e">
        <f>VLOOKUP($H$17,'データシート （中１女子）'!$A$10:$AR$165,10,FALSE)</f>
        <v>#N/A</v>
      </c>
      <c r="E20" s="83" t="e">
        <f>VLOOKUP($H$17,'データシート （中１女子）'!$A$10:$AR$165,14,FALSE)</f>
        <v>#N/A</v>
      </c>
      <c r="F20" s="83" t="e">
        <f>VLOOKUP($H$17,'データシート （中１女子）'!$A$10:$AR$165,18,FALSE)</f>
        <v>#N/A</v>
      </c>
      <c r="G20" s="83" t="e">
        <f>VLOOKUP($H$17,'データシート （中１女子）'!$A$10:$AR$165,22,FALSE)</f>
        <v>#N/A</v>
      </c>
      <c r="H20" s="83" t="e">
        <f>VLOOKUP($H$17,'データシート （中１女子）'!$A$10:$AR$165,32,FALSE)</f>
        <v>#N/A</v>
      </c>
      <c r="I20" s="83" t="e">
        <f>VLOOKUP($H$17,'データシート （中１女子）'!$A$10:$AR$165,36,FALSE)</f>
        <v>#N/A</v>
      </c>
      <c r="J20" s="83" t="e">
        <f>VLOOKUP($H$17,'データシート （中１女子）'!$A$10:$AR$165,40,FALSE)</f>
        <v>#N/A</v>
      </c>
      <c r="K20" s="83" t="e">
        <f>VLOOKUP($H$17,'データシート （中１女子）'!$A$10:$AR$165,44,FALSE)</f>
        <v>#N/A</v>
      </c>
      <c r="L20" s="32"/>
    </row>
    <row r="21" spans="1:12" ht="21" customHeight="1" thickBot="1">
      <c r="A21" s="32"/>
      <c r="B21" s="337" t="s">
        <v>25</v>
      </c>
      <c r="C21" s="338"/>
      <c r="D21" s="265" t="e">
        <f>VLOOKUP($H$17,'データシート （中１女子）'!$A$10:$AR$165,13,FALSE)</f>
        <v>#N/A</v>
      </c>
      <c r="E21" s="265" t="e">
        <f>VLOOKUP($H$17,'データシート （中１女子）'!$A$10:$AR$165,17,FALSE)</f>
        <v>#N/A</v>
      </c>
      <c r="F21" s="265" t="e">
        <f>VLOOKUP($H$17,'データシート （中１女子）'!$A$10:$AR$165,21,FALSE)</f>
        <v>#N/A</v>
      </c>
      <c r="G21" s="265" t="e">
        <f>VLOOKUP($H$17,'データシート （中１女子）'!$A$10:$AR$165,25,FALSE)</f>
        <v>#N/A</v>
      </c>
      <c r="H21" s="265" t="e">
        <f>VLOOKUP($H$17,'データシート （中１女子）'!$A$10:$AR$165,35,FALSE)</f>
        <v>#N/A</v>
      </c>
      <c r="I21" s="265" t="e">
        <f>VLOOKUP($H$17,'データシート （中１女子）'!$A$10:$AR$165,39,FALSE)</f>
        <v>#N/A</v>
      </c>
      <c r="J21" s="265" t="e">
        <f>VLOOKUP($H$17,'データシート （中１女子）'!$A$10:$AR$165,43,FALSE)</f>
        <v>#N/A</v>
      </c>
      <c r="K21" s="265" t="e">
        <f>VLOOKUP($H$17,'データシート （中１女子）'!$A$10:$AZ$165,47,FALSE)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3" t="s">
        <v>26</v>
      </c>
      <c r="J23" s="343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9" t="e">
        <f>VLOOKUP($H$17,'データシート （中１女子）'!A10:AX165,48,FALSE)</f>
        <v>#N/A</v>
      </c>
      <c r="J24" s="340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1" t="e">
        <f>VLOOKUP($H$17,#REF!,21)</f>
        <v>#REF!</v>
      </c>
      <c r="J25" s="342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9" t="e">
        <f>VLOOKUP($H$17,'データシート （中１女子）'!A10:AX165,49)</f>
        <v>#N/A</v>
      </c>
      <c r="J28" s="340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1" t="e">
        <f>VLOOKUP($H$17,#REF!,21)</f>
        <v>#REF!</v>
      </c>
      <c r="J29" s="342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293" t="s">
        <v>29</v>
      </c>
      <c r="AB201" s="288" t="s">
        <v>42</v>
      </c>
      <c r="AC201" s="284"/>
      <c r="AD201" s="280"/>
      <c r="AE201" s="283" t="s">
        <v>43</v>
      </c>
      <c r="AF201" s="284"/>
      <c r="AG201" s="285"/>
      <c r="AH201" s="283" t="s">
        <v>44</v>
      </c>
      <c r="AI201" s="284"/>
      <c r="AJ201" s="280"/>
      <c r="AK201" s="283" t="s">
        <v>45</v>
      </c>
      <c r="AL201" s="284"/>
      <c r="AM201" s="285"/>
      <c r="AN201" s="290" t="s">
        <v>46</v>
      </c>
      <c r="AO201" s="291"/>
      <c r="AP201" s="295"/>
      <c r="AQ201" s="283" t="s">
        <v>47</v>
      </c>
      <c r="AR201" s="284"/>
      <c r="AS201" s="285"/>
      <c r="AT201" s="283" t="s">
        <v>48</v>
      </c>
      <c r="AU201" s="284"/>
      <c r="AV201" s="280"/>
      <c r="AW201" s="283" t="s">
        <v>102</v>
      </c>
      <c r="AX201" s="284"/>
      <c r="AY201" s="285"/>
    </row>
    <row r="202" spans="24:51" ht="15.75" customHeight="1" thickBot="1">
      <c r="X202" s="31" t="s">
        <v>53</v>
      </c>
      <c r="AA202" s="294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286" t="s">
        <v>29</v>
      </c>
      <c r="AB221" s="288" t="s">
        <v>42</v>
      </c>
      <c r="AC221" s="284"/>
      <c r="AD221" s="284"/>
      <c r="AE221" s="283" t="s">
        <v>43</v>
      </c>
      <c r="AF221" s="284"/>
      <c r="AG221" s="280"/>
      <c r="AH221" s="283" t="s">
        <v>44</v>
      </c>
      <c r="AI221" s="284"/>
      <c r="AJ221" s="284"/>
      <c r="AK221" s="283" t="s">
        <v>45</v>
      </c>
      <c r="AL221" s="284"/>
      <c r="AM221" s="285"/>
      <c r="AN221" s="290" t="s">
        <v>46</v>
      </c>
      <c r="AO221" s="291"/>
      <c r="AP221" s="292"/>
      <c r="AQ221" s="283" t="s">
        <v>47</v>
      </c>
      <c r="AR221" s="284"/>
      <c r="AS221" s="284"/>
      <c r="AT221" s="280" t="s">
        <v>48</v>
      </c>
      <c r="AU221" s="281"/>
      <c r="AV221" s="282"/>
      <c r="AW221" s="283" t="s">
        <v>102</v>
      </c>
      <c r="AX221" s="284"/>
      <c r="AY221" s="285"/>
    </row>
    <row r="222" spans="24:51" ht="15.75" customHeight="1" thickBot="1">
      <c r="AA222" s="28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52</v>
      </c>
      <c r="F3" s="79" t="s">
        <v>29</v>
      </c>
      <c r="G3" s="82" t="s">
        <v>55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２年</v>
      </c>
      <c r="C7" s="71" t="str">
        <f>I3</f>
        <v>女子</v>
      </c>
      <c r="D7" s="70">
        <f>VLOOKUP($B$4,$AA$203:$AV$214,3,FALSE)</f>
        <v>23.994336569579289</v>
      </c>
      <c r="E7" s="70">
        <f>VLOOKUP($B$4,$AA$203:$AV$214,6,FALSE)</f>
        <v>22.536942209217266</v>
      </c>
      <c r="F7" s="70">
        <f>VLOOKUP($B$4,$AA$203:$AV$214,9,FALSE)</f>
        <v>47.2978102189781</v>
      </c>
      <c r="G7" s="70">
        <f>VLOOKUP($B$4,$AA$203:$AV$214,12,FALSE)</f>
        <v>47.860396767083024</v>
      </c>
      <c r="H7" s="70">
        <f>VLOOKUP($B$4,$AA$203:$AV$214,15,FALSE)</f>
        <v>56.248775710088147</v>
      </c>
      <c r="I7" s="70">
        <f>VLOOKUP($B$4,$AA$203:$AV$214,18,FALSE)</f>
        <v>8.7645634629493845</v>
      </c>
      <c r="J7" s="70">
        <f>VLOOKUP($B$4,$AA$203:$AV$214,21,FALSE)</f>
        <v>172.96263736263737</v>
      </c>
      <c r="K7" s="70">
        <f>VLOOKUP($B$4,$AA$203:$AZ$214,24,FALSE)</f>
        <v>13.317472118959108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２年</v>
      </c>
      <c r="C11" s="78" t="str">
        <f>I3</f>
        <v>女子</v>
      </c>
      <c r="D11" s="77">
        <f>VLOOKUP($B$4,$AA$223:$AY$234,3,FALSE)</f>
        <v>23.014076314564999</v>
      </c>
      <c r="E11" s="77">
        <f>VLOOKUP($B$4,$AA$223:$AY$234,6,FALSE)</f>
        <v>21.41598868058</v>
      </c>
      <c r="F11" s="77">
        <f>VLOOKUP($B$4,$AA$223:$AY$234,9,FALSE)</f>
        <v>46.148727527433998</v>
      </c>
      <c r="G11" s="77">
        <f>VLOOKUP($B$4,$AA$223:$AY$234,12,FALSE)</f>
        <v>45.504251299007997</v>
      </c>
      <c r="H11" s="77">
        <f>VLOOKUP($B$4,$AA$223:$AY$234,15,FALSE)</f>
        <v>48.905834704467999</v>
      </c>
      <c r="I11" s="77">
        <f>VLOOKUP($B$4,$AA$223:$AY$234,18,FALSE)</f>
        <v>9.0659110194999997</v>
      </c>
      <c r="J11" s="77">
        <f>VLOOKUP($B$4,$AA$223:$AY$234,21,FALSE)</f>
        <v>164.14564138909</v>
      </c>
      <c r="K11" s="77">
        <f>VLOOKUP($B$4,$AA$223:$AZ$234,24,FALSE)</f>
        <v>11.744433917575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２年</v>
      </c>
      <c r="C15" s="91" t="str">
        <f>I3</f>
        <v>女子</v>
      </c>
      <c r="D15" s="92" t="str">
        <f>VLOOKUP('データシート （中２女子）'!$C$5,'データシート （中２女子）'!$C$5:$AN$5,8)</f>
        <v/>
      </c>
      <c r="E15" s="92" t="str">
        <f>VLOOKUP('データシート （中２女子）'!$C$5,'データシート （中２女子）'!$C$5:$AN$5,12)</f>
        <v/>
      </c>
      <c r="F15" s="92" t="str">
        <f>VLOOKUP('データシート （中２女子）'!$C$5,'データシート （中２女子）'!$C$5:$AN$5,16)</f>
        <v/>
      </c>
      <c r="G15" s="92" t="str">
        <f>VLOOKUP('データシート （中２女子）'!$C$5,'データシート （中２女子）'!$C$5:$AN$5,20)</f>
        <v/>
      </c>
      <c r="H15" s="92" t="str">
        <f>VLOOKUP('データシート （中２女子）'!$C$5,'データシート （中２女子）'!$C$5:$AN$5,30)</f>
        <v/>
      </c>
      <c r="I15" s="92" t="str">
        <f>VLOOKUP('データシート （中２女子）'!$C$5,'データシート （中２女子）'!$C$5:$AN$5,34)</f>
        <v/>
      </c>
      <c r="J15" s="92" t="str">
        <f>VLOOKUP('データシート （中２女子）'!$C$5,'データシート （中２女子）'!$C$5:$AN$5,38)</f>
        <v/>
      </c>
      <c r="K15" s="92" t="str">
        <f>VLOOKUP('データシート （中２女子）'!$C$5,'データシート （中２女子）'!$C$5:$AX$5,42)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4" t="e">
        <f>VLOOKUP(H17,'データシート （中２女子）'!A10:AX165,2,FALSE)</f>
        <v>#N/A</v>
      </c>
      <c r="K17" s="344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3"/>
      <c r="C19" s="334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5" t="s">
        <v>39</v>
      </c>
      <c r="C20" s="336"/>
      <c r="D20" s="83" t="e">
        <f>VLOOKUP($H$17,'データシート （中２女子）'!$A$10:$AR$165,10,FALSE)</f>
        <v>#N/A</v>
      </c>
      <c r="E20" s="83" t="e">
        <f>VLOOKUP($H$17,'データシート （中２女子）'!$A$10:$AR$165,14,FALSE)</f>
        <v>#N/A</v>
      </c>
      <c r="F20" s="83" t="e">
        <f>VLOOKUP($H$17,'データシート （中２女子）'!$A$10:$AR$165,18,FALSE)</f>
        <v>#N/A</v>
      </c>
      <c r="G20" s="83" t="e">
        <f>VLOOKUP($H$17,'データシート （中２女子）'!$A$10:$AR$165,22,FALSE)</f>
        <v>#N/A</v>
      </c>
      <c r="H20" s="83" t="e">
        <f>VLOOKUP($H$17,'データシート （中２女子）'!$A$10:$AR$165,32,FALSE)</f>
        <v>#N/A</v>
      </c>
      <c r="I20" s="83" t="e">
        <f>VLOOKUP($H$17,'データシート （中２女子）'!$A$10:$AR$165,36,FALSE)</f>
        <v>#N/A</v>
      </c>
      <c r="J20" s="83" t="e">
        <f>VLOOKUP($H$17,'データシート （中２女子）'!$A$10:$AR$165,40,FALSE)</f>
        <v>#N/A</v>
      </c>
      <c r="K20" s="83" t="e">
        <f>VLOOKUP($H$17,'データシート （中２女子）'!$A$10:$AR$165,44,FALSE)</f>
        <v>#N/A</v>
      </c>
      <c r="L20" s="32"/>
    </row>
    <row r="21" spans="1:12" ht="21" customHeight="1" thickBot="1">
      <c r="A21" s="32"/>
      <c r="B21" s="337" t="s">
        <v>25</v>
      </c>
      <c r="C21" s="338"/>
      <c r="D21" s="265" t="e">
        <f>VLOOKUP($H$17,'データシート （中２女子）'!$A$10:$AR$165,13,FALSE)</f>
        <v>#N/A</v>
      </c>
      <c r="E21" s="265" t="e">
        <f>VLOOKUP($H$17,'データシート （中２女子）'!$A$10:$AR$165,17,FALSE)</f>
        <v>#N/A</v>
      </c>
      <c r="F21" s="265" t="e">
        <f>VLOOKUP($H$17,'データシート （中２女子）'!$A$10:$AR$165,21,FALSE)</f>
        <v>#N/A</v>
      </c>
      <c r="G21" s="265" t="e">
        <f>VLOOKUP($H$17,'データシート （中２女子）'!$A$10:$AR$165,25,FALSE)</f>
        <v>#N/A</v>
      </c>
      <c r="H21" s="265" t="e">
        <f>VLOOKUP($H$17,'データシート （中２女子）'!$A$10:$AR$165,35,FALSE)</f>
        <v>#N/A</v>
      </c>
      <c r="I21" s="265" t="e">
        <f>VLOOKUP($H$17,'データシート （中２女子）'!$A$10:$AR$165,39,FALSE)</f>
        <v>#N/A</v>
      </c>
      <c r="J21" s="265" t="e">
        <f>VLOOKUP($H$17,'データシート （中２女子）'!$A$10:$AR$165,43,FALSE)</f>
        <v>#N/A</v>
      </c>
      <c r="K21" s="265" t="e">
        <f>VLOOKUP($H$17,'データシート （中２女子）'!$A$10:$AZ$165,47,FALSE)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3" t="s">
        <v>26</v>
      </c>
      <c r="J23" s="343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9" t="e">
        <f>VLOOKUP($H$17,'データシート （中２女子）'!A10:AX165,48,FALSE)</f>
        <v>#N/A</v>
      </c>
      <c r="J24" s="340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1" t="e">
        <f>VLOOKUP($H$17,#REF!,21)</f>
        <v>#REF!</v>
      </c>
      <c r="J25" s="342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9" t="e">
        <f>VLOOKUP($H$17,'データシート （中２女子）'!A10:AX165,49)</f>
        <v>#N/A</v>
      </c>
      <c r="J28" s="340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1" t="e">
        <f>VLOOKUP($H$17,#REF!,21)</f>
        <v>#REF!</v>
      </c>
      <c r="J29" s="342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293" t="s">
        <v>29</v>
      </c>
      <c r="AB201" s="288" t="s">
        <v>42</v>
      </c>
      <c r="AC201" s="284"/>
      <c r="AD201" s="280"/>
      <c r="AE201" s="283" t="s">
        <v>43</v>
      </c>
      <c r="AF201" s="284"/>
      <c r="AG201" s="285"/>
      <c r="AH201" s="283" t="s">
        <v>44</v>
      </c>
      <c r="AI201" s="284"/>
      <c r="AJ201" s="280"/>
      <c r="AK201" s="283" t="s">
        <v>45</v>
      </c>
      <c r="AL201" s="284"/>
      <c r="AM201" s="285"/>
      <c r="AN201" s="290" t="s">
        <v>46</v>
      </c>
      <c r="AO201" s="291"/>
      <c r="AP201" s="295"/>
      <c r="AQ201" s="283" t="s">
        <v>47</v>
      </c>
      <c r="AR201" s="284"/>
      <c r="AS201" s="285"/>
      <c r="AT201" s="283" t="s">
        <v>48</v>
      </c>
      <c r="AU201" s="284"/>
      <c r="AV201" s="280"/>
      <c r="AW201" s="283" t="s">
        <v>102</v>
      </c>
      <c r="AX201" s="284"/>
      <c r="AY201" s="285"/>
    </row>
    <row r="202" spans="24:51" ht="15.75" customHeight="1" thickBot="1">
      <c r="X202" s="31" t="s">
        <v>53</v>
      </c>
      <c r="AA202" s="294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286" t="s">
        <v>29</v>
      </c>
      <c r="AB221" s="288" t="s">
        <v>42</v>
      </c>
      <c r="AC221" s="284"/>
      <c r="AD221" s="284"/>
      <c r="AE221" s="283" t="s">
        <v>43</v>
      </c>
      <c r="AF221" s="284"/>
      <c r="AG221" s="280"/>
      <c r="AH221" s="283" t="s">
        <v>44</v>
      </c>
      <c r="AI221" s="284"/>
      <c r="AJ221" s="284"/>
      <c r="AK221" s="283" t="s">
        <v>45</v>
      </c>
      <c r="AL221" s="284"/>
      <c r="AM221" s="285"/>
      <c r="AN221" s="290" t="s">
        <v>46</v>
      </c>
      <c r="AO221" s="291"/>
      <c r="AP221" s="292"/>
      <c r="AQ221" s="283" t="s">
        <v>47</v>
      </c>
      <c r="AR221" s="284"/>
      <c r="AS221" s="284"/>
      <c r="AT221" s="280" t="s">
        <v>48</v>
      </c>
      <c r="AU221" s="281"/>
      <c r="AV221" s="282"/>
      <c r="AW221" s="283" t="s">
        <v>102</v>
      </c>
      <c r="AX221" s="284"/>
      <c r="AY221" s="285"/>
    </row>
    <row r="222" spans="24:51" ht="15.75" customHeight="1" thickBot="1">
      <c r="AA222" s="28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A23" zoomScale="90" zoomScaleNormal="90" zoomScaleSheetLayoutView="75" workbookViewId="0">
      <selection activeCell="U20" sqref="U20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52</v>
      </c>
      <c r="F3" s="79" t="s">
        <v>29</v>
      </c>
      <c r="G3" s="82" t="s">
        <v>56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３年</v>
      </c>
      <c r="C7" s="71" t="str">
        <f>I3</f>
        <v>女子</v>
      </c>
      <c r="D7" s="70">
        <f>VLOOKUP($B$4,$AA$203:$AV$214,3,FALSE)</f>
        <v>25.24013157894737</v>
      </c>
      <c r="E7" s="70">
        <f>VLOOKUP($B$4,$AA$203:$AV$214,6,FALSE)</f>
        <v>23.997073884418434</v>
      </c>
      <c r="F7" s="70">
        <f>VLOOKUP($B$4,$AA$203:$AV$214,9,FALSE)</f>
        <v>49.393718042366693</v>
      </c>
      <c r="G7" s="70">
        <f>VLOOKUP($B$4,$AA$203:$AV$214,12,FALSE)</f>
        <v>48.585294117647059</v>
      </c>
      <c r="H7" s="70">
        <f>VLOOKUP($B$4,$AA$203:$AV$214,15,FALSE)</f>
        <v>56.204999999999998</v>
      </c>
      <c r="I7" s="70">
        <f>VLOOKUP($B$4,$AA$203:$AV$214,18,FALSE)</f>
        <v>8.6830296296296101</v>
      </c>
      <c r="J7" s="70">
        <f>VLOOKUP($B$4,$AA$203:$AV$214,21,FALSE)</f>
        <v>176.00954478707783</v>
      </c>
      <c r="K7" s="70">
        <f>VLOOKUP($B$4,$AA$203:$AZ$214,24,FALSE)</f>
        <v>14.051554207733131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３年</v>
      </c>
      <c r="C11" s="78" t="str">
        <f>I3</f>
        <v>女子</v>
      </c>
      <c r="D11" s="77">
        <f>VLOOKUP($B$4,$AA$223:$AY$234,3,FALSE)</f>
        <v>24.612008965436001</v>
      </c>
      <c r="E11" s="77">
        <f>VLOOKUP($B$4,$AA$223:$AY$234,6,FALSE)</f>
        <v>23.326146843933</v>
      </c>
      <c r="F11" s="77">
        <f>VLOOKUP($B$4,$AA$223:$AY$234,9,FALSE)</f>
        <v>48.870730550285003</v>
      </c>
      <c r="G11" s="77">
        <f>VLOOKUP($B$4,$AA$223:$AY$234,12,FALSE)</f>
        <v>46.741873344570003</v>
      </c>
      <c r="H11" s="77">
        <f>VLOOKUP($B$4,$AA$223:$AY$234,15,FALSE)</f>
        <v>51.223201367881003</v>
      </c>
      <c r="I11" s="77">
        <f>VLOOKUP($B$4,$AA$223:$AY$234,18,FALSE)</f>
        <v>8.9146066036999994</v>
      </c>
      <c r="J11" s="77">
        <f>VLOOKUP($B$4,$AA$223:$AY$234,21,FALSE)</f>
        <v>167.78226873572001</v>
      </c>
      <c r="K11" s="77">
        <f>VLOOKUP($B$4,$AA$223:$AZ$234,24,FALSE)</f>
        <v>12.7857056622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３年</v>
      </c>
      <c r="C15" s="91" t="str">
        <f>I3</f>
        <v>女子</v>
      </c>
      <c r="D15" s="92" t="str">
        <f>VLOOKUP('データシート （中３女子）'!$C$5,'データシート （中３女子）'!$C$5:$AN$5,8)</f>
        <v/>
      </c>
      <c r="E15" s="92" t="str">
        <f>VLOOKUP('データシート （中３女子）'!$C$5,'データシート （中３女子）'!$C$5:$AN$5,12)</f>
        <v/>
      </c>
      <c r="F15" s="92" t="str">
        <f>VLOOKUP('データシート （中３女子）'!$C$5,'データシート （中３女子）'!$C$5:$AN$5,16)</f>
        <v/>
      </c>
      <c r="G15" s="92" t="str">
        <f>VLOOKUP('データシート （中３女子）'!$C$5,'データシート （中３女子）'!$C$5:$AN$5,20)</f>
        <v/>
      </c>
      <c r="H15" s="92" t="str">
        <f>VLOOKUP('データシート （中３女子）'!$C$5,'データシート （中３女子）'!$C$5:$AN$5,30)</f>
        <v/>
      </c>
      <c r="I15" s="92" t="str">
        <f>VLOOKUP('データシート （中３女子）'!$C$5,'データシート （中３女子）'!$C$5:$AN$5,34)</f>
        <v/>
      </c>
      <c r="J15" s="92" t="str">
        <f>VLOOKUP('データシート （中３女子）'!$C$5,'データシート （中３女子）'!$C$5:$AN$5,38)</f>
        <v/>
      </c>
      <c r="K15" s="92" t="str">
        <f>VLOOKUP('データシート （中３女子）'!$C$5,'データシート （中３女子）'!$C$5:$AX$5,42)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4" t="e">
        <f>VLOOKUP(H17,'データシート （中３女子）'!A10:AX165,2,FALSE)</f>
        <v>#N/A</v>
      </c>
      <c r="K17" s="344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3"/>
      <c r="C19" s="334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>
      <c r="A20" s="32"/>
      <c r="B20" s="335" t="s">
        <v>39</v>
      </c>
      <c r="C20" s="336"/>
      <c r="D20" s="83" t="e">
        <f>VLOOKUP($H$17,'データシート （中３女子）'!$A$10:$AR$165,10,FALSE)</f>
        <v>#N/A</v>
      </c>
      <c r="E20" s="83" t="e">
        <f>VLOOKUP($H$17,'データシート （中３女子）'!$A$10:$AR$165,14,FALSE)</f>
        <v>#N/A</v>
      </c>
      <c r="F20" s="83" t="e">
        <f>VLOOKUP($H$17,'データシート （中３女子）'!$A$10:$AR$165,18,FALSE)</f>
        <v>#N/A</v>
      </c>
      <c r="G20" s="83" t="e">
        <f>VLOOKUP($H$17,'データシート （中３女子）'!$A$10:$AR$165,22,FALSE)</f>
        <v>#N/A</v>
      </c>
      <c r="H20" s="83" t="e">
        <f>VLOOKUP($H$17,'データシート （中３女子）'!$A$10:$AR$165,32,FALSE)</f>
        <v>#N/A</v>
      </c>
      <c r="I20" s="83" t="e">
        <f>VLOOKUP($H$17,'データシート （中３女子）'!$A$10:$AR$165,36,FALSE)</f>
        <v>#N/A</v>
      </c>
      <c r="J20" s="83" t="e">
        <f>VLOOKUP($H$17,'データシート （中３女子）'!$A$10:$AR$165,40,FALSE)</f>
        <v>#N/A</v>
      </c>
      <c r="K20" s="83" t="e">
        <f>VLOOKUP($H$17,'データシート （中３女子）'!$A$10:$AR$165,44,FALSE)</f>
        <v>#N/A</v>
      </c>
      <c r="L20" s="32"/>
    </row>
    <row r="21" spans="1:12" ht="21" customHeight="1" thickBot="1">
      <c r="A21" s="32"/>
      <c r="B21" s="337" t="s">
        <v>25</v>
      </c>
      <c r="C21" s="338"/>
      <c r="D21" s="120" t="e">
        <f>VLOOKUP($H$17,'データシート （中３女子）'!$A$10:$AR$165,13,FALSE)</f>
        <v>#N/A</v>
      </c>
      <c r="E21" s="120" t="e">
        <f>VLOOKUP($H$17,'データシート （中３女子）'!$A$10:$AR$165,17,FALSE)</f>
        <v>#N/A</v>
      </c>
      <c r="F21" s="120" t="e">
        <f>VLOOKUP($H$17,'データシート （中３女子）'!$A$10:$AR$165,21,FALSE)</f>
        <v>#N/A</v>
      </c>
      <c r="G21" s="120" t="e">
        <f>VLOOKUP($H$17,'データシート （中３女子）'!$A$10:$AR$165,25,FALSE)</f>
        <v>#N/A</v>
      </c>
      <c r="H21" s="120" t="e">
        <f>VLOOKUP($H$17,'データシート （中３女子）'!$A$10:$AR$165,35,FALSE)</f>
        <v>#N/A</v>
      </c>
      <c r="I21" s="120" t="e">
        <f>VLOOKUP($H$17,'データシート （中３女子）'!$A$10:$AR$165,39,FALSE)</f>
        <v>#N/A</v>
      </c>
      <c r="J21" s="120" t="e">
        <f>VLOOKUP($H$17,'データシート （中３女子）'!$A$10:$AR$165,43,FALSE)</f>
        <v>#N/A</v>
      </c>
      <c r="K21" s="120" t="e">
        <f>VLOOKUP($H$17,'データシート （中３女子）'!$A$10:$AZ$165,47,FALSE)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3" t="s">
        <v>26</v>
      </c>
      <c r="J23" s="343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9" t="e">
        <f>VLOOKUP($H$17,'データシート （中３女子）'!A10:AX165,48,FALSE)</f>
        <v>#N/A</v>
      </c>
      <c r="J24" s="340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1" t="e">
        <f>VLOOKUP($H$17,#REF!,21)</f>
        <v>#REF!</v>
      </c>
      <c r="J25" s="342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9" t="e">
        <f>VLOOKUP($H$17,'データシート （中３女子）'!A10:AX165,49)</f>
        <v>#N/A</v>
      </c>
      <c r="J28" s="340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1" t="e">
        <f>VLOOKUP($H$17,#REF!,21)</f>
        <v>#REF!</v>
      </c>
      <c r="J29" s="342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293" t="s">
        <v>29</v>
      </c>
      <c r="AB201" s="288" t="s">
        <v>42</v>
      </c>
      <c r="AC201" s="284"/>
      <c r="AD201" s="280"/>
      <c r="AE201" s="283" t="s">
        <v>43</v>
      </c>
      <c r="AF201" s="284"/>
      <c r="AG201" s="285"/>
      <c r="AH201" s="283" t="s">
        <v>44</v>
      </c>
      <c r="AI201" s="284"/>
      <c r="AJ201" s="280"/>
      <c r="AK201" s="283" t="s">
        <v>45</v>
      </c>
      <c r="AL201" s="284"/>
      <c r="AM201" s="285"/>
      <c r="AN201" s="290" t="s">
        <v>46</v>
      </c>
      <c r="AO201" s="291"/>
      <c r="AP201" s="295"/>
      <c r="AQ201" s="283" t="s">
        <v>47</v>
      </c>
      <c r="AR201" s="284"/>
      <c r="AS201" s="285"/>
      <c r="AT201" s="283" t="s">
        <v>48</v>
      </c>
      <c r="AU201" s="284"/>
      <c r="AV201" s="280"/>
      <c r="AW201" s="283" t="s">
        <v>102</v>
      </c>
      <c r="AX201" s="284"/>
      <c r="AY201" s="285"/>
    </row>
    <row r="202" spans="24:51" ht="15.75" customHeight="1" thickBot="1">
      <c r="X202" s="31" t="s">
        <v>53</v>
      </c>
      <c r="AA202" s="294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286" t="s">
        <v>29</v>
      </c>
      <c r="AB221" s="288" t="s">
        <v>42</v>
      </c>
      <c r="AC221" s="284"/>
      <c r="AD221" s="284"/>
      <c r="AE221" s="283" t="s">
        <v>43</v>
      </c>
      <c r="AF221" s="284"/>
      <c r="AG221" s="280"/>
      <c r="AH221" s="283" t="s">
        <v>44</v>
      </c>
      <c r="AI221" s="284"/>
      <c r="AJ221" s="284"/>
      <c r="AK221" s="283" t="s">
        <v>45</v>
      </c>
      <c r="AL221" s="284"/>
      <c r="AM221" s="285"/>
      <c r="AN221" s="290" t="s">
        <v>46</v>
      </c>
      <c r="AO221" s="291"/>
      <c r="AP221" s="292"/>
      <c r="AQ221" s="283" t="s">
        <v>47</v>
      </c>
      <c r="AR221" s="284"/>
      <c r="AS221" s="284"/>
      <c r="AT221" s="280" t="s">
        <v>48</v>
      </c>
      <c r="AU221" s="281"/>
      <c r="AV221" s="282"/>
      <c r="AW221" s="283" t="s">
        <v>102</v>
      </c>
      <c r="AX221" s="284"/>
      <c r="AY221" s="285"/>
    </row>
    <row r="222" spans="24:51" ht="15.75" customHeight="1" thickBot="1">
      <c r="AA222" s="28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G4" sqref="G4"/>
    </sheetView>
  </sheetViews>
  <sheetFormatPr defaultRowHeight="13.5"/>
  <cols>
    <col min="1" max="1" width="6.5" style="96" customWidth="1"/>
    <col min="2" max="2" width="12.125" style="96" customWidth="1"/>
    <col min="3" max="3" width="5.625" style="96" customWidth="1"/>
    <col min="4" max="11" width="9.375" style="96" customWidth="1"/>
    <col min="12" max="16384" width="9" style="96"/>
  </cols>
  <sheetData>
    <row r="1" spans="1:11" ht="14.25" thickBot="1"/>
    <row r="2" spans="1:11" ht="27" customHeight="1" thickBot="1">
      <c r="A2" s="97" t="s">
        <v>37</v>
      </c>
      <c r="B2" s="104" t="s">
        <v>69</v>
      </c>
      <c r="C2" s="107" t="s">
        <v>74</v>
      </c>
      <c r="D2" s="98" t="s">
        <v>31</v>
      </c>
      <c r="E2" s="99" t="s">
        <v>33</v>
      </c>
      <c r="F2" s="98" t="s">
        <v>32</v>
      </c>
      <c r="G2" s="99" t="s">
        <v>99</v>
      </c>
      <c r="H2" s="98" t="s">
        <v>35</v>
      </c>
      <c r="I2" s="99" t="s">
        <v>34</v>
      </c>
      <c r="J2" s="98" t="s">
        <v>100</v>
      </c>
      <c r="K2" s="99" t="s">
        <v>101</v>
      </c>
    </row>
    <row r="3" spans="1:11" ht="20.25" customHeight="1">
      <c r="A3" s="349"/>
      <c r="B3" s="345" t="e">
        <f>VLOOKUP(A3,'データシート（中１男子）'!$A$10:$AR$165,2,FALSE)</f>
        <v>#N/A</v>
      </c>
      <c r="C3" s="108" t="s">
        <v>39</v>
      </c>
      <c r="D3" s="105" t="e">
        <f>VLOOKUP(A3,'データシート（中１男子）'!$A$10:$AR$165,10,FALSE)</f>
        <v>#N/A</v>
      </c>
      <c r="E3" s="101" t="e">
        <f>VLOOKUP(A3,'データシート（中１男子）'!$A$10:$AR$165,14,FALSE)</f>
        <v>#N/A</v>
      </c>
      <c r="F3" s="101" t="e">
        <f>VLOOKUP(A3,'データシート（中１男子）'!$A$10:$AR$165,18,FALSE)</f>
        <v>#N/A</v>
      </c>
      <c r="G3" s="101" t="e">
        <f>VLOOKUP(A3,'データシート（中１男子）'!$A$10:$AR$165,22,FALSE)</f>
        <v>#N/A</v>
      </c>
      <c r="H3" s="101" t="e">
        <f>VLOOKUP(A3,'データシート（中１男子）'!$A$10:$AR$165,32,FALSE)</f>
        <v>#N/A</v>
      </c>
      <c r="I3" s="101" t="e">
        <f>VLOOKUP(A3,'データシート（中１男子）'!$A$10:$AR$165,36,FALSE)</f>
        <v>#N/A</v>
      </c>
      <c r="J3" s="101" t="e">
        <f>VLOOKUP(A3,'データシート（中１男子）'!$A$10:$AR$165,40,FALSE)</f>
        <v>#N/A</v>
      </c>
      <c r="K3" s="101" t="e">
        <f>VLOOKUP(A3,'データシート（中１男子）'!$A$10:$AZ$165,44,FALSE)</f>
        <v>#N/A</v>
      </c>
    </row>
    <row r="4" spans="1:11" ht="20.25" customHeight="1" thickBot="1">
      <c r="A4" s="350"/>
      <c r="B4" s="346"/>
      <c r="C4" s="109" t="s">
        <v>25</v>
      </c>
      <c r="D4" s="121" t="e">
        <f>VLOOKUP(A3,'データシート（中１男子）'!$A$10:$AR$165,13,FALSE)</f>
        <v>#N/A</v>
      </c>
      <c r="E4" s="122" t="e">
        <f>VLOOKUP(A3,'データシート（中１男子）'!$A$10:$AR$165,17,FALSE)</f>
        <v>#N/A</v>
      </c>
      <c r="F4" s="122" t="e">
        <f>VLOOKUP(A3,'データシート（中１男子）'!$A$10:$AR$165,21,FALSE)</f>
        <v>#N/A</v>
      </c>
      <c r="G4" s="122" t="e">
        <f>VLOOKUP(A3,'データシート（中１男子）'!$A$10:$AR$165,25,FALSE)</f>
        <v>#N/A</v>
      </c>
      <c r="H4" s="122" t="e">
        <f>VLOOKUP(A3,'データシート（中１男子）'!$A$10:$AR$165,35,FALSE)</f>
        <v>#N/A</v>
      </c>
      <c r="I4" s="122" t="e">
        <f>VLOOKUP(A3,'データシート（中１男子）'!$A$10:$AR$165,39,FALSE)</f>
        <v>#N/A</v>
      </c>
      <c r="J4" s="122" t="e">
        <f>VLOOKUP(A3,'データシート（中１男子）'!$A$10:$AR$165,43,FALSE)</f>
        <v>#N/A</v>
      </c>
      <c r="K4" s="122" t="e">
        <f>VLOOKUP(A3,'データシート（中１男子）'!$A$10:$AZ$165,47,FALSE)</f>
        <v>#N/A</v>
      </c>
    </row>
    <row r="5" spans="1:11" ht="23.25" customHeight="1">
      <c r="A5" s="102"/>
      <c r="B5" s="106"/>
      <c r="C5" s="106"/>
      <c r="D5" s="103"/>
      <c r="E5" s="103"/>
      <c r="F5" s="103"/>
      <c r="G5" s="103"/>
      <c r="H5" s="103"/>
      <c r="I5" s="103"/>
      <c r="J5" s="103"/>
      <c r="K5" s="103"/>
    </row>
    <row r="6" spans="1:11" ht="23.25" customHeight="1" thickBot="1"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7" customHeight="1" thickBot="1">
      <c r="A7" s="97" t="s">
        <v>37</v>
      </c>
      <c r="B7" s="104" t="s">
        <v>69</v>
      </c>
      <c r="C7" s="107" t="s">
        <v>74</v>
      </c>
      <c r="D7" s="98" t="s">
        <v>31</v>
      </c>
      <c r="E7" s="99" t="s">
        <v>33</v>
      </c>
      <c r="F7" s="98" t="s">
        <v>32</v>
      </c>
      <c r="G7" s="99" t="s">
        <v>99</v>
      </c>
      <c r="H7" s="98" t="s">
        <v>35</v>
      </c>
      <c r="I7" s="99" t="s">
        <v>34</v>
      </c>
      <c r="J7" s="98" t="s">
        <v>100</v>
      </c>
      <c r="K7" s="99" t="s">
        <v>101</v>
      </c>
    </row>
    <row r="8" spans="1:11" ht="20.25" customHeight="1">
      <c r="A8" s="347">
        <f>A3+1</f>
        <v>1</v>
      </c>
      <c r="B8" s="345" t="e">
        <f>VLOOKUP(A8,'データシート（中１男子）'!$A$10:$AR$165,2,FALSE)</f>
        <v>#N/A</v>
      </c>
      <c r="C8" s="108" t="s">
        <v>39</v>
      </c>
      <c r="D8" s="105" t="e">
        <f>VLOOKUP(A8,'データシート（中１男子）'!$A$10:$AR$165,10,FALSE)</f>
        <v>#N/A</v>
      </c>
      <c r="E8" s="101" t="e">
        <f>VLOOKUP(A8,'データシート（中１男子）'!$A$10:$AR$165,14,FALSE)</f>
        <v>#N/A</v>
      </c>
      <c r="F8" s="101" t="e">
        <f>VLOOKUP(A8,'データシート（中１男子）'!$A$10:$AR$165,18,FALSE)</f>
        <v>#N/A</v>
      </c>
      <c r="G8" s="101" t="e">
        <f>VLOOKUP(A8,'データシート（中１男子）'!$A$10:$AR$165,22,FALSE)</f>
        <v>#N/A</v>
      </c>
      <c r="H8" s="101" t="e">
        <f>VLOOKUP(A8,'データシート（中１男子）'!$A$10:$AR$165,32,FALSE)</f>
        <v>#N/A</v>
      </c>
      <c r="I8" s="101" t="e">
        <f>VLOOKUP(A8,'データシート（中１男子）'!$A$10:$AR$165,36,FALSE)</f>
        <v>#N/A</v>
      </c>
      <c r="J8" s="101" t="e">
        <f>VLOOKUP(A8,'データシート（中１男子）'!$A$10:$AR$165,40,FALSE)</f>
        <v>#N/A</v>
      </c>
      <c r="K8" s="101" t="e">
        <f>VLOOKUP(A8,'データシート（中１男子）'!$A$10:$AZ$165,44,FALSE)</f>
        <v>#N/A</v>
      </c>
    </row>
    <row r="9" spans="1:11" ht="20.25" customHeight="1" thickBot="1">
      <c r="A9" s="348"/>
      <c r="B9" s="346"/>
      <c r="C9" s="109" t="s">
        <v>25</v>
      </c>
      <c r="D9" s="121" t="e">
        <f>VLOOKUP(A8,'データシート（中１男子）'!$A$10:$AR$165,13,FALSE)</f>
        <v>#N/A</v>
      </c>
      <c r="E9" s="122" t="e">
        <f>VLOOKUP(A8,'データシート（中１男子）'!$A$10:$AR$165,17,FALSE)</f>
        <v>#N/A</v>
      </c>
      <c r="F9" s="122" t="e">
        <f>VLOOKUP(A8,'データシート（中１男子）'!$A$10:$AR$165,21,FALSE)</f>
        <v>#N/A</v>
      </c>
      <c r="G9" s="122" t="e">
        <f>VLOOKUP(A8,'データシート（中１男子）'!$A$10:$AR$165,25,FALSE)</f>
        <v>#N/A</v>
      </c>
      <c r="H9" s="122" t="e">
        <f>VLOOKUP(A8,'データシート（中１男子）'!$A$10:$AR$165,35,FALSE)</f>
        <v>#N/A</v>
      </c>
      <c r="I9" s="122" t="e">
        <f>VLOOKUP(A8,'データシート（中１男子）'!$A$10:$AR$165,39,FALSE)</f>
        <v>#N/A</v>
      </c>
      <c r="J9" s="122" t="e">
        <f>VLOOKUP(A8,'データシート（中１男子）'!$A$10:$AR$165,43,FALSE)</f>
        <v>#N/A</v>
      </c>
      <c r="K9" s="122" t="e">
        <f>VLOOKUP(A8,'データシート（中１男子）'!$A$10:$AZ$165,47,FALSE)</f>
        <v>#N/A</v>
      </c>
    </row>
    <row r="10" spans="1:11" ht="23.2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23.25" customHeight="1" thickBo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27" customHeight="1" thickBot="1">
      <c r="A12" s="97" t="s">
        <v>37</v>
      </c>
      <c r="B12" s="104" t="s">
        <v>69</v>
      </c>
      <c r="C12" s="107" t="s">
        <v>74</v>
      </c>
      <c r="D12" s="98" t="s">
        <v>31</v>
      </c>
      <c r="E12" s="99" t="s">
        <v>33</v>
      </c>
      <c r="F12" s="98" t="s">
        <v>32</v>
      </c>
      <c r="G12" s="99" t="s">
        <v>99</v>
      </c>
      <c r="H12" s="98" t="s">
        <v>35</v>
      </c>
      <c r="I12" s="99" t="s">
        <v>34</v>
      </c>
      <c r="J12" s="98" t="s">
        <v>100</v>
      </c>
      <c r="K12" s="99" t="s">
        <v>101</v>
      </c>
    </row>
    <row r="13" spans="1:11" ht="20.25" customHeight="1">
      <c r="A13" s="347">
        <f>A8+1</f>
        <v>2</v>
      </c>
      <c r="B13" s="345" t="e">
        <f>VLOOKUP(A13,'データシート（中１男子）'!$A$10:$AR$165,2,FALSE)</f>
        <v>#N/A</v>
      </c>
      <c r="C13" s="108" t="s">
        <v>39</v>
      </c>
      <c r="D13" s="105" t="e">
        <f>VLOOKUP(A13,'データシート（中１男子）'!$A$10:$AR$165,10,FALSE)</f>
        <v>#N/A</v>
      </c>
      <c r="E13" s="101" t="e">
        <f>VLOOKUP(A13,'データシート（中１男子）'!$A$10:$AR$165,14,FALSE)</f>
        <v>#N/A</v>
      </c>
      <c r="F13" s="101" t="e">
        <f>VLOOKUP(A13,'データシート（中１男子）'!$A$10:$AR$165,18,FALSE)</f>
        <v>#N/A</v>
      </c>
      <c r="G13" s="101" t="e">
        <f>VLOOKUP(A13,'データシート（中１男子）'!$A$10:$AR$165,22,FALSE)</f>
        <v>#N/A</v>
      </c>
      <c r="H13" s="101" t="e">
        <f>VLOOKUP(A13,'データシート（中１男子）'!$A$10:$AR$165,32,FALSE)</f>
        <v>#N/A</v>
      </c>
      <c r="I13" s="101" t="e">
        <f>VLOOKUP(A13,'データシート（中１男子）'!$A$10:$AR$165,36,FALSE)</f>
        <v>#N/A</v>
      </c>
      <c r="J13" s="101" t="e">
        <f>VLOOKUP(A13,'データシート（中１男子）'!$A$10:$AR$165,40,FALSE)</f>
        <v>#N/A</v>
      </c>
      <c r="K13" s="101" t="e">
        <f>VLOOKUP(A13,'データシート（中１男子）'!$A$10:$AZ$165,44,FALSE)</f>
        <v>#N/A</v>
      </c>
    </row>
    <row r="14" spans="1:11" ht="20.25" customHeight="1" thickBot="1">
      <c r="A14" s="348"/>
      <c r="B14" s="346"/>
      <c r="C14" s="109" t="s">
        <v>25</v>
      </c>
      <c r="D14" s="121" t="e">
        <f>VLOOKUP(A13,'データシート（中１男子）'!$A$10:$AR$165,13,FALSE)</f>
        <v>#N/A</v>
      </c>
      <c r="E14" s="122" t="e">
        <f>VLOOKUP(A13,'データシート（中１男子）'!$A$10:$AR$165,17,FALSE)</f>
        <v>#N/A</v>
      </c>
      <c r="F14" s="122" t="e">
        <f>VLOOKUP(A13,'データシート（中１男子）'!$A$10:$AR$165,21,FALSE)</f>
        <v>#N/A</v>
      </c>
      <c r="G14" s="122" t="e">
        <f>VLOOKUP(A13,'データシート（中１男子）'!$A$10:$AR$165,25,FALSE)</f>
        <v>#N/A</v>
      </c>
      <c r="H14" s="122" t="e">
        <f>VLOOKUP(A13,'データシート（中１男子）'!$A$10:$AR$165,35,FALSE)</f>
        <v>#N/A</v>
      </c>
      <c r="I14" s="122" t="e">
        <f>VLOOKUP(A13,'データシート（中１男子）'!$A$10:$AR$165,39,FALSE)</f>
        <v>#N/A</v>
      </c>
      <c r="J14" s="122" t="e">
        <f>VLOOKUP(A13,'データシート（中１男子）'!$A$10:$AR$165,43,FALSE)</f>
        <v>#N/A</v>
      </c>
      <c r="K14" s="122" t="e">
        <f>VLOOKUP(A13,'データシート（中１男子）'!$A$10:$AZ$165,47,FALSE)</f>
        <v>#N/A</v>
      </c>
    </row>
    <row r="15" spans="1:11" ht="23.2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3.25" customHeight="1" thickBo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7" customHeight="1" thickBot="1">
      <c r="A17" s="97" t="s">
        <v>37</v>
      </c>
      <c r="B17" s="104" t="s">
        <v>69</v>
      </c>
      <c r="C17" s="107" t="s">
        <v>74</v>
      </c>
      <c r="D17" s="98" t="s">
        <v>31</v>
      </c>
      <c r="E17" s="99" t="s">
        <v>33</v>
      </c>
      <c r="F17" s="98" t="s">
        <v>32</v>
      </c>
      <c r="G17" s="99" t="s">
        <v>99</v>
      </c>
      <c r="H17" s="98" t="s">
        <v>35</v>
      </c>
      <c r="I17" s="99" t="s">
        <v>34</v>
      </c>
      <c r="J17" s="98" t="s">
        <v>100</v>
      </c>
      <c r="K17" s="99" t="s">
        <v>101</v>
      </c>
    </row>
    <row r="18" spans="1:11" ht="20.25" customHeight="1">
      <c r="A18" s="347">
        <f>A13+1</f>
        <v>3</v>
      </c>
      <c r="B18" s="345" t="e">
        <f>VLOOKUP(A18,'データシート（中１男子）'!$A$10:$AR$165,2,FALSE)</f>
        <v>#N/A</v>
      </c>
      <c r="C18" s="108" t="s">
        <v>39</v>
      </c>
      <c r="D18" s="105" t="e">
        <f>VLOOKUP(A18,'データシート（中１男子）'!$A$10:$AR$165,10,FALSE)</f>
        <v>#N/A</v>
      </c>
      <c r="E18" s="101" t="e">
        <f>VLOOKUP(A18,'データシート（中１男子）'!$A$10:$AR$165,14,FALSE)</f>
        <v>#N/A</v>
      </c>
      <c r="F18" s="101" t="e">
        <f>VLOOKUP(A18,'データシート（中１男子）'!$A$10:$AR$165,18,FALSE)</f>
        <v>#N/A</v>
      </c>
      <c r="G18" s="101" t="e">
        <f>VLOOKUP(A18,'データシート（中１男子）'!$A$10:$AR$165,22,FALSE)</f>
        <v>#N/A</v>
      </c>
      <c r="H18" s="101" t="e">
        <f>VLOOKUP(A18,'データシート（中１男子）'!$A$10:$AR$165,32,FALSE)</f>
        <v>#N/A</v>
      </c>
      <c r="I18" s="101" t="e">
        <f>VLOOKUP(A18,'データシート（中１男子）'!$A$10:$AR$165,36,FALSE)</f>
        <v>#N/A</v>
      </c>
      <c r="J18" s="101" t="e">
        <f>VLOOKUP(A18,'データシート（中１男子）'!$A$10:$AR$165,40,FALSE)</f>
        <v>#N/A</v>
      </c>
      <c r="K18" s="101" t="e">
        <f>VLOOKUP(A18,'データシート（中１男子）'!$A$10:$AZ$165,44,FALSE)</f>
        <v>#N/A</v>
      </c>
    </row>
    <row r="19" spans="1:11" ht="20.25" customHeight="1" thickBot="1">
      <c r="A19" s="348"/>
      <c r="B19" s="346"/>
      <c r="C19" s="109" t="s">
        <v>25</v>
      </c>
      <c r="D19" s="121" t="e">
        <f>VLOOKUP(A18,'データシート（中１男子）'!$A$10:$AR$165,13,FALSE)</f>
        <v>#N/A</v>
      </c>
      <c r="E19" s="122" t="e">
        <f>VLOOKUP(A18,'データシート（中１男子）'!$A$10:$AR$165,17,FALSE)</f>
        <v>#N/A</v>
      </c>
      <c r="F19" s="122" t="e">
        <f>VLOOKUP(A18,'データシート（中１男子）'!$A$10:$AR$165,21,FALSE)</f>
        <v>#N/A</v>
      </c>
      <c r="G19" s="122" t="e">
        <f>VLOOKUP(A18,'データシート（中１男子）'!$A$10:$AR$165,25,FALSE)</f>
        <v>#N/A</v>
      </c>
      <c r="H19" s="122" t="e">
        <f>VLOOKUP(A18,'データシート（中１男子）'!$A$10:$AR$165,35,FALSE)</f>
        <v>#N/A</v>
      </c>
      <c r="I19" s="122" t="e">
        <f>VLOOKUP(A18,'データシート（中１男子）'!$A$10:$AR$165,39,FALSE)</f>
        <v>#N/A</v>
      </c>
      <c r="J19" s="122" t="e">
        <f>VLOOKUP(A18,'データシート（中１男子）'!$A$10:$AR$165,43,FALSE)</f>
        <v>#N/A</v>
      </c>
      <c r="K19" s="122" t="e">
        <f>VLOOKUP(A18,'データシート（中１男子）'!$A$10:$AZ$165,47,FALSE)</f>
        <v>#N/A</v>
      </c>
    </row>
    <row r="20" spans="1:11" ht="23.2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23.25" customHeight="1" thickBot="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27" customHeight="1" thickBot="1">
      <c r="A22" s="97" t="s">
        <v>37</v>
      </c>
      <c r="B22" s="104" t="s">
        <v>69</v>
      </c>
      <c r="C22" s="107" t="s">
        <v>74</v>
      </c>
      <c r="D22" s="98" t="s">
        <v>31</v>
      </c>
      <c r="E22" s="99" t="s">
        <v>33</v>
      </c>
      <c r="F22" s="98" t="s">
        <v>32</v>
      </c>
      <c r="G22" s="99" t="s">
        <v>99</v>
      </c>
      <c r="H22" s="98" t="s">
        <v>35</v>
      </c>
      <c r="I22" s="99" t="s">
        <v>34</v>
      </c>
      <c r="J22" s="98" t="s">
        <v>100</v>
      </c>
      <c r="K22" s="99" t="s">
        <v>101</v>
      </c>
    </row>
    <row r="23" spans="1:11" ht="20.25" customHeight="1">
      <c r="A23" s="347">
        <f>A18+1</f>
        <v>4</v>
      </c>
      <c r="B23" s="345" t="e">
        <f>VLOOKUP(A23,'データシート（中１男子）'!$A$10:$AR$165,2,FALSE)</f>
        <v>#N/A</v>
      </c>
      <c r="C23" s="108" t="s">
        <v>39</v>
      </c>
      <c r="D23" s="105" t="e">
        <f>VLOOKUP(A23,'データシート（中１男子）'!$A$10:$AR$165,10,FALSE)</f>
        <v>#N/A</v>
      </c>
      <c r="E23" s="101" t="e">
        <f>VLOOKUP(A23,'データシート（中１男子）'!$A$10:$AR$165,14,FALSE)</f>
        <v>#N/A</v>
      </c>
      <c r="F23" s="101" t="e">
        <f>VLOOKUP(A23,'データシート（中１男子）'!$A$10:$AR$165,18,FALSE)</f>
        <v>#N/A</v>
      </c>
      <c r="G23" s="101" t="e">
        <f>VLOOKUP(A23,'データシート（中１男子）'!$A$10:$AR$165,22,FALSE)</f>
        <v>#N/A</v>
      </c>
      <c r="H23" s="101" t="e">
        <f>VLOOKUP(A23,'データシート（中１男子）'!$A$10:$AR$165,32,FALSE)</f>
        <v>#N/A</v>
      </c>
      <c r="I23" s="101" t="e">
        <f>VLOOKUP(A23,'データシート（中１男子）'!$A$10:$AR$165,36,FALSE)</f>
        <v>#N/A</v>
      </c>
      <c r="J23" s="101" t="e">
        <f>VLOOKUP(A23,'データシート（中１男子）'!$A$10:$AR$165,40,FALSE)</f>
        <v>#N/A</v>
      </c>
      <c r="K23" s="101" t="e">
        <f>VLOOKUP(A23,'データシート（中１男子）'!$A$10:$AZ$165,44,FALSE)</f>
        <v>#N/A</v>
      </c>
    </row>
    <row r="24" spans="1:11" ht="20.25" customHeight="1" thickBot="1">
      <c r="A24" s="348"/>
      <c r="B24" s="346"/>
      <c r="C24" s="109" t="s">
        <v>25</v>
      </c>
      <c r="D24" s="121" t="e">
        <f>VLOOKUP(A23,'データシート（中１男子）'!$A$10:$AR$165,13,FALSE)</f>
        <v>#N/A</v>
      </c>
      <c r="E24" s="122" t="e">
        <f>VLOOKUP(A23,'データシート（中１男子）'!$A$10:$AR$165,17,FALSE)</f>
        <v>#N/A</v>
      </c>
      <c r="F24" s="122" t="e">
        <f>VLOOKUP(A23,'データシート（中１男子）'!$A$10:$AR$165,21,FALSE)</f>
        <v>#N/A</v>
      </c>
      <c r="G24" s="122" t="e">
        <f>VLOOKUP(A23,'データシート（中１男子）'!$A$10:$AR$165,25,FALSE)</f>
        <v>#N/A</v>
      </c>
      <c r="H24" s="122" t="e">
        <f>VLOOKUP(A23,'データシート（中１男子）'!$A$10:$AR$165,35,FALSE)</f>
        <v>#N/A</v>
      </c>
      <c r="I24" s="122" t="e">
        <f>VLOOKUP(A23,'データシート（中１男子）'!$A$10:$AR$165,39,FALSE)</f>
        <v>#N/A</v>
      </c>
      <c r="J24" s="122" t="e">
        <f>VLOOKUP(A23,'データシート（中１男子）'!$A$10:$AR$165,43,FALSE)</f>
        <v>#N/A</v>
      </c>
      <c r="K24" s="122" t="e">
        <f>VLOOKUP(A23,'データシート（中１男子）'!$A$10:$AZ$165,47,FALSE)</f>
        <v>#N/A</v>
      </c>
    </row>
    <row r="25" spans="1:11" ht="23.2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23.25" customHeight="1" thickBo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27" customHeight="1" thickBot="1">
      <c r="A27" s="97" t="s">
        <v>37</v>
      </c>
      <c r="B27" s="104" t="s">
        <v>69</v>
      </c>
      <c r="C27" s="107" t="s">
        <v>74</v>
      </c>
      <c r="D27" s="98" t="s">
        <v>31</v>
      </c>
      <c r="E27" s="99" t="s">
        <v>33</v>
      </c>
      <c r="F27" s="98" t="s">
        <v>32</v>
      </c>
      <c r="G27" s="99" t="s">
        <v>99</v>
      </c>
      <c r="H27" s="98" t="s">
        <v>35</v>
      </c>
      <c r="I27" s="99" t="s">
        <v>34</v>
      </c>
      <c r="J27" s="98" t="s">
        <v>100</v>
      </c>
      <c r="K27" s="99" t="s">
        <v>101</v>
      </c>
    </row>
    <row r="28" spans="1:11" ht="20.25" customHeight="1">
      <c r="A28" s="347">
        <f>A23+1</f>
        <v>5</v>
      </c>
      <c r="B28" s="345" t="e">
        <f>VLOOKUP(A28,'データシート（中１男子）'!$A$10:$AR$165,2,FALSE)</f>
        <v>#N/A</v>
      </c>
      <c r="C28" s="108" t="s">
        <v>39</v>
      </c>
      <c r="D28" s="105" t="e">
        <f>VLOOKUP(A28,'データシート（中１男子）'!$A$10:$AR$165,10,FALSE)</f>
        <v>#N/A</v>
      </c>
      <c r="E28" s="101" t="e">
        <f>VLOOKUP(A28,'データシート（中１男子）'!$A$10:$AR$165,14,FALSE)</f>
        <v>#N/A</v>
      </c>
      <c r="F28" s="101" t="e">
        <f>VLOOKUP(A28,'データシート（中１男子）'!$A$10:$AR$165,18,FALSE)</f>
        <v>#N/A</v>
      </c>
      <c r="G28" s="101" t="e">
        <f>VLOOKUP(A28,'データシート（中１男子）'!$A$10:$AR$165,22,FALSE)</f>
        <v>#N/A</v>
      </c>
      <c r="H28" s="101" t="e">
        <f>VLOOKUP(A28,'データシート（中１男子）'!$A$10:$AR$165,32,FALSE)</f>
        <v>#N/A</v>
      </c>
      <c r="I28" s="101" t="e">
        <f>VLOOKUP(A28,'データシート（中１男子）'!$A$10:$AR$165,36,FALSE)</f>
        <v>#N/A</v>
      </c>
      <c r="J28" s="101" t="e">
        <f>VLOOKUP(A28,'データシート（中１男子）'!$A$10:$AR$165,40,FALSE)</f>
        <v>#N/A</v>
      </c>
      <c r="K28" s="101" t="e">
        <f>VLOOKUP(A28,'データシート（中１男子）'!$A$10:$AZ$165,44,FALSE)</f>
        <v>#N/A</v>
      </c>
    </row>
    <row r="29" spans="1:11" ht="20.25" customHeight="1" thickBot="1">
      <c r="A29" s="348"/>
      <c r="B29" s="346"/>
      <c r="C29" s="109" t="s">
        <v>25</v>
      </c>
      <c r="D29" s="121" t="e">
        <f>VLOOKUP(A28,'データシート（中１男子）'!$A$10:$AR$165,13,FALSE)</f>
        <v>#N/A</v>
      </c>
      <c r="E29" s="122" t="e">
        <f>VLOOKUP(A28,'データシート（中１男子）'!$A$10:$AR$165,17,FALSE)</f>
        <v>#N/A</v>
      </c>
      <c r="F29" s="122" t="e">
        <f>VLOOKUP(A28,'データシート（中１男子）'!$A$10:$AR$165,21,FALSE)</f>
        <v>#N/A</v>
      </c>
      <c r="G29" s="122" t="e">
        <f>VLOOKUP(A28,'データシート（中１男子）'!$A$10:$AR$165,25,FALSE)</f>
        <v>#N/A</v>
      </c>
      <c r="H29" s="122" t="e">
        <f>VLOOKUP(A28,'データシート（中１男子）'!$A$10:$AR$165,35,FALSE)</f>
        <v>#N/A</v>
      </c>
      <c r="I29" s="122" t="e">
        <f>VLOOKUP(A28,'データシート（中１男子）'!$A$10:$AR$165,39,FALSE)</f>
        <v>#N/A</v>
      </c>
      <c r="J29" s="122" t="e">
        <f>VLOOKUP(A28,'データシート（中１男子）'!$A$10:$AR$165,43,FALSE)</f>
        <v>#N/A</v>
      </c>
      <c r="K29" s="122" t="e">
        <f>VLOOKUP(A28,'データシート（中１男子）'!$A$10:$AZ$165,47,FALSE)</f>
        <v>#N/A</v>
      </c>
    </row>
    <row r="30" spans="1:11" ht="23.2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23.25" customHeight="1" thickBo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27" customHeight="1" thickBot="1">
      <c r="A32" s="97" t="s">
        <v>37</v>
      </c>
      <c r="B32" s="104" t="s">
        <v>69</v>
      </c>
      <c r="C32" s="107" t="s">
        <v>74</v>
      </c>
      <c r="D32" s="98" t="s">
        <v>31</v>
      </c>
      <c r="E32" s="99" t="s">
        <v>33</v>
      </c>
      <c r="F32" s="98" t="s">
        <v>32</v>
      </c>
      <c r="G32" s="99" t="s">
        <v>99</v>
      </c>
      <c r="H32" s="98" t="s">
        <v>35</v>
      </c>
      <c r="I32" s="99" t="s">
        <v>34</v>
      </c>
      <c r="J32" s="98" t="s">
        <v>100</v>
      </c>
      <c r="K32" s="99" t="s">
        <v>101</v>
      </c>
    </row>
    <row r="33" spans="1:11" ht="20.25" customHeight="1">
      <c r="A33" s="347">
        <f>A28+1</f>
        <v>6</v>
      </c>
      <c r="B33" s="345" t="e">
        <f>VLOOKUP(A33,'データシート（中１男子）'!$A$10:$AR$165,2,FALSE)</f>
        <v>#N/A</v>
      </c>
      <c r="C33" s="108" t="s">
        <v>39</v>
      </c>
      <c r="D33" s="105" t="e">
        <f>VLOOKUP(A33,'データシート（中１男子）'!$A$10:$AR$165,10,FALSE)</f>
        <v>#N/A</v>
      </c>
      <c r="E33" s="101" t="e">
        <f>VLOOKUP(A33,'データシート（中１男子）'!$A$10:$AR$165,14,FALSE)</f>
        <v>#N/A</v>
      </c>
      <c r="F33" s="101" t="e">
        <f>VLOOKUP(A33,'データシート（中１男子）'!$A$10:$AR$165,18,FALSE)</f>
        <v>#N/A</v>
      </c>
      <c r="G33" s="101" t="e">
        <f>VLOOKUP(A33,'データシート（中１男子）'!$A$10:$AR$165,22,FALSE)</f>
        <v>#N/A</v>
      </c>
      <c r="H33" s="101" t="e">
        <f>VLOOKUP(A33,'データシート（中１男子）'!$A$10:$AR$165,32,FALSE)</f>
        <v>#N/A</v>
      </c>
      <c r="I33" s="101" t="e">
        <f>VLOOKUP(A33,'データシート（中１男子）'!$A$10:$AR$165,36,FALSE)</f>
        <v>#N/A</v>
      </c>
      <c r="J33" s="101" t="e">
        <f>VLOOKUP(A33,'データシート（中１男子）'!$A$10:$AR$165,40,FALSE)</f>
        <v>#N/A</v>
      </c>
      <c r="K33" s="101" t="e">
        <f>VLOOKUP(A33,'データシート（中１男子）'!$A$10:$AZ$165,44,FALSE)</f>
        <v>#N/A</v>
      </c>
    </row>
    <row r="34" spans="1:11" ht="20.25" customHeight="1" thickBot="1">
      <c r="A34" s="348"/>
      <c r="B34" s="346"/>
      <c r="C34" s="109" t="s">
        <v>25</v>
      </c>
      <c r="D34" s="121" t="e">
        <f>VLOOKUP(A33,'データシート（中１男子）'!$A$10:$AR$165,13,FALSE)</f>
        <v>#N/A</v>
      </c>
      <c r="E34" s="122" t="e">
        <f>VLOOKUP(A33,'データシート（中１男子）'!$A$10:$AR$165,17,FALSE)</f>
        <v>#N/A</v>
      </c>
      <c r="F34" s="122" t="e">
        <f>VLOOKUP(A33,'データシート（中１男子）'!$A$10:$AR$165,21,FALSE)</f>
        <v>#N/A</v>
      </c>
      <c r="G34" s="122" t="e">
        <f>VLOOKUP(A33,'データシート（中１男子）'!$A$10:$AR$165,25,FALSE)</f>
        <v>#N/A</v>
      </c>
      <c r="H34" s="122" t="e">
        <f>VLOOKUP(A33,'データシート（中１男子）'!$A$10:$AR$165,35,FALSE)</f>
        <v>#N/A</v>
      </c>
      <c r="I34" s="122" t="e">
        <f>VLOOKUP(A33,'データシート（中１男子）'!$A$10:$AR$165,39,FALSE)</f>
        <v>#N/A</v>
      </c>
      <c r="J34" s="122" t="e">
        <f>VLOOKUP(A33,'データシート（中１男子）'!$A$10:$AR$165,43,FALSE)</f>
        <v>#N/A</v>
      </c>
      <c r="K34" s="122" t="e">
        <f>VLOOKUP(A33,'データシート（中１男子）'!$A$10:$AZ$165,47,FALSE)</f>
        <v>#N/A</v>
      </c>
    </row>
    <row r="35" spans="1:11" ht="23.2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23.25" customHeight="1" thickBot="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27" customHeight="1" thickBot="1">
      <c r="A37" s="97" t="s">
        <v>37</v>
      </c>
      <c r="B37" s="104" t="s">
        <v>69</v>
      </c>
      <c r="C37" s="107" t="s">
        <v>74</v>
      </c>
      <c r="D37" s="98" t="s">
        <v>31</v>
      </c>
      <c r="E37" s="99" t="s">
        <v>33</v>
      </c>
      <c r="F37" s="98" t="s">
        <v>32</v>
      </c>
      <c r="G37" s="99" t="s">
        <v>99</v>
      </c>
      <c r="H37" s="98" t="s">
        <v>35</v>
      </c>
      <c r="I37" s="99" t="s">
        <v>34</v>
      </c>
      <c r="J37" s="98" t="s">
        <v>100</v>
      </c>
      <c r="K37" s="99" t="s">
        <v>101</v>
      </c>
    </row>
    <row r="38" spans="1:11" ht="20.25" customHeight="1">
      <c r="A38" s="347">
        <f>A33+1</f>
        <v>7</v>
      </c>
      <c r="B38" s="345" t="e">
        <f>VLOOKUP(A38,'データシート（中１男子）'!$A$10:$AR$165,2,FALSE)</f>
        <v>#N/A</v>
      </c>
      <c r="C38" s="108" t="s">
        <v>39</v>
      </c>
      <c r="D38" s="105" t="e">
        <f>VLOOKUP(A38,'データシート（中１男子）'!$A$10:$AR$165,10,FALSE)</f>
        <v>#N/A</v>
      </c>
      <c r="E38" s="101" t="e">
        <f>VLOOKUP(A38,'データシート（中１男子）'!$A$10:$AR$165,14,FALSE)</f>
        <v>#N/A</v>
      </c>
      <c r="F38" s="101" t="e">
        <f>VLOOKUP(A38,'データシート（中１男子）'!$A$10:$AR$165,18,FALSE)</f>
        <v>#N/A</v>
      </c>
      <c r="G38" s="101" t="e">
        <f>VLOOKUP(A38,'データシート（中１男子）'!$A$10:$AR$165,22,FALSE)</f>
        <v>#N/A</v>
      </c>
      <c r="H38" s="101" t="e">
        <f>VLOOKUP(A38,'データシート（中１男子）'!$A$10:$AR$165,32,FALSE)</f>
        <v>#N/A</v>
      </c>
      <c r="I38" s="101" t="e">
        <f>VLOOKUP(A38,'データシート（中１男子）'!$A$10:$AR$165,36,FALSE)</f>
        <v>#N/A</v>
      </c>
      <c r="J38" s="101" t="e">
        <f>VLOOKUP(A38,'データシート（中１男子）'!$A$10:$AR$165,40,FALSE)</f>
        <v>#N/A</v>
      </c>
      <c r="K38" s="101" t="e">
        <f>VLOOKUP(A38,'データシート（中１男子）'!$A$10:$AZ$165,44,FALSE)</f>
        <v>#N/A</v>
      </c>
    </row>
    <row r="39" spans="1:11" ht="20.25" customHeight="1" thickBot="1">
      <c r="A39" s="348"/>
      <c r="B39" s="346"/>
      <c r="C39" s="109" t="s">
        <v>25</v>
      </c>
      <c r="D39" s="121" t="e">
        <f>VLOOKUP(A38,'データシート（中１男子）'!$A$10:$AR$165,13,FALSE)</f>
        <v>#N/A</v>
      </c>
      <c r="E39" s="122" t="e">
        <f>VLOOKUP(A38,'データシート（中１男子）'!$A$10:$AR$165,17,FALSE)</f>
        <v>#N/A</v>
      </c>
      <c r="F39" s="122" t="e">
        <f>VLOOKUP(A38,'データシート（中１男子）'!$A$10:$AR$165,21,FALSE)</f>
        <v>#N/A</v>
      </c>
      <c r="G39" s="122" t="e">
        <f>VLOOKUP(A38,'データシート（中１男子）'!$A$10:$AR$165,25,FALSE)</f>
        <v>#N/A</v>
      </c>
      <c r="H39" s="122" t="e">
        <f>VLOOKUP(A38,'データシート（中１男子）'!$A$10:$AR$165,35,FALSE)</f>
        <v>#N/A</v>
      </c>
      <c r="I39" s="122" t="e">
        <f>VLOOKUP(A38,'データシート（中１男子）'!$A$10:$AR$165,39,FALSE)</f>
        <v>#N/A</v>
      </c>
      <c r="J39" s="122" t="e">
        <f>VLOOKUP(A38,'データシート（中１男子）'!$A$10:$AR$165,43,FALSE)</f>
        <v>#N/A</v>
      </c>
      <c r="K39" s="122" t="e">
        <f>VLOOKUP(A38,'データシート（中１男子）'!$A$10:$AZ$165,47,FALSE)</f>
        <v>#N/A</v>
      </c>
    </row>
    <row r="40" spans="1:11" ht="23.2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23.25" customHeight="1" thickBot="1"/>
    <row r="42" spans="1:11" ht="27" customHeight="1" thickBot="1">
      <c r="A42" s="97" t="s">
        <v>37</v>
      </c>
      <c r="B42" s="104" t="s">
        <v>69</v>
      </c>
      <c r="C42" s="107" t="s">
        <v>74</v>
      </c>
      <c r="D42" s="98" t="s">
        <v>31</v>
      </c>
      <c r="E42" s="99" t="s">
        <v>33</v>
      </c>
      <c r="F42" s="98" t="s">
        <v>32</v>
      </c>
      <c r="G42" s="99" t="s">
        <v>99</v>
      </c>
      <c r="H42" s="98" t="s">
        <v>35</v>
      </c>
      <c r="I42" s="99" t="s">
        <v>34</v>
      </c>
      <c r="J42" s="98" t="s">
        <v>100</v>
      </c>
      <c r="K42" s="99" t="s">
        <v>101</v>
      </c>
    </row>
    <row r="43" spans="1:11" ht="20.25" customHeight="1">
      <c r="A43" s="347">
        <f>A38+1</f>
        <v>8</v>
      </c>
      <c r="B43" s="345" t="e">
        <f>VLOOKUP(A43,'データシート（中１男子）'!$A$10:$AR$165,2,FALSE)</f>
        <v>#N/A</v>
      </c>
      <c r="C43" s="108" t="s">
        <v>39</v>
      </c>
      <c r="D43" s="105" t="e">
        <f>VLOOKUP(A43,'データシート（中１男子）'!$A$10:$AR$165,10,FALSE)</f>
        <v>#N/A</v>
      </c>
      <c r="E43" s="101" t="e">
        <f>VLOOKUP(A43,'データシート（中１男子）'!$A$10:$AR$165,14,FALSE)</f>
        <v>#N/A</v>
      </c>
      <c r="F43" s="101" t="e">
        <f>VLOOKUP(A43,'データシート（中１男子）'!$A$10:$AR$165,18,FALSE)</f>
        <v>#N/A</v>
      </c>
      <c r="G43" s="101" t="e">
        <f>VLOOKUP(A43,'データシート（中１男子）'!$A$10:$AR$165,22,FALSE)</f>
        <v>#N/A</v>
      </c>
      <c r="H43" s="101" t="e">
        <f>VLOOKUP(A43,'データシート（中１男子）'!$A$10:$AR$165,32,FALSE)</f>
        <v>#N/A</v>
      </c>
      <c r="I43" s="101" t="e">
        <f>VLOOKUP(A43,'データシート（中１男子）'!$A$10:$AR$165,36,FALSE)</f>
        <v>#N/A</v>
      </c>
      <c r="J43" s="101" t="e">
        <f>VLOOKUP(A43,'データシート（中１男子）'!$A$10:$AR$165,40,FALSE)</f>
        <v>#N/A</v>
      </c>
      <c r="K43" s="101" t="e">
        <f>VLOOKUP(A43,'データシート（中１男子）'!$A$10:$AZ$165,44,FALSE)</f>
        <v>#N/A</v>
      </c>
    </row>
    <row r="44" spans="1:11" ht="20.25" customHeight="1" thickBot="1">
      <c r="A44" s="348"/>
      <c r="B44" s="346"/>
      <c r="C44" s="109" t="s">
        <v>25</v>
      </c>
      <c r="D44" s="121" t="e">
        <f>VLOOKUP(A43,'データシート（中１男子）'!$A$10:$AR$165,13,FALSE)</f>
        <v>#N/A</v>
      </c>
      <c r="E44" s="122" t="e">
        <f>VLOOKUP(A43,'データシート（中１男子）'!$A$10:$AR$165,17,FALSE)</f>
        <v>#N/A</v>
      </c>
      <c r="F44" s="122" t="e">
        <f>VLOOKUP(A43,'データシート（中１男子）'!$A$10:$AR$165,21,FALSE)</f>
        <v>#N/A</v>
      </c>
      <c r="G44" s="122" t="e">
        <f>VLOOKUP(A43,'データシート（中１男子）'!$A$10:$AR$165,25,FALSE)</f>
        <v>#N/A</v>
      </c>
      <c r="H44" s="122" t="e">
        <f>VLOOKUP(A43,'データシート（中１男子）'!$A$10:$AR$165,35,FALSE)</f>
        <v>#N/A</v>
      </c>
      <c r="I44" s="122" t="e">
        <f>VLOOKUP(A43,'データシート（中１男子）'!$A$10:$AR$165,39,FALSE)</f>
        <v>#N/A</v>
      </c>
      <c r="J44" s="122" t="e">
        <f>VLOOKUP(A43,'データシート（中１男子）'!$A$10:$AR$165,43,FALSE)</f>
        <v>#N/A</v>
      </c>
      <c r="K44" s="122" t="e">
        <f>VLOOKUP(A43,'データシート（中１男子）'!$A$10:$AZ$165,47,FALSE)</f>
        <v>#N/A</v>
      </c>
    </row>
    <row r="45" spans="1:11" ht="23.2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23.25" customHeight="1" thickBot="1"/>
    <row r="47" spans="1:11" ht="23.25" thickBot="1">
      <c r="A47" s="97" t="s">
        <v>37</v>
      </c>
      <c r="B47" s="104" t="s">
        <v>69</v>
      </c>
      <c r="C47" s="107" t="s">
        <v>74</v>
      </c>
      <c r="D47" s="98" t="s">
        <v>31</v>
      </c>
      <c r="E47" s="99" t="s">
        <v>33</v>
      </c>
      <c r="F47" s="98" t="s">
        <v>32</v>
      </c>
      <c r="G47" s="99" t="s">
        <v>99</v>
      </c>
      <c r="H47" s="98" t="s">
        <v>35</v>
      </c>
      <c r="I47" s="99" t="s">
        <v>34</v>
      </c>
      <c r="J47" s="98" t="s">
        <v>100</v>
      </c>
      <c r="K47" s="99" t="s">
        <v>101</v>
      </c>
    </row>
    <row r="48" spans="1:11" ht="20.25" customHeight="1">
      <c r="A48" s="347">
        <f>A43+1</f>
        <v>9</v>
      </c>
      <c r="B48" s="345" t="e">
        <f>VLOOKUP(A48,'データシート（中１男子）'!$A$10:$AR$165,2,FALSE)</f>
        <v>#N/A</v>
      </c>
      <c r="C48" s="108" t="s">
        <v>39</v>
      </c>
      <c r="D48" s="105" t="e">
        <f>VLOOKUP(A48,'データシート（中１男子）'!$A$10:$AR$165,10,FALSE)</f>
        <v>#N/A</v>
      </c>
      <c r="E48" s="101" t="e">
        <f>VLOOKUP(A48,'データシート（中１男子）'!$A$10:$AR$165,14,FALSE)</f>
        <v>#N/A</v>
      </c>
      <c r="F48" s="101" t="e">
        <f>VLOOKUP(A48,'データシート（中１男子）'!$A$10:$AR$165,18,FALSE)</f>
        <v>#N/A</v>
      </c>
      <c r="G48" s="101" t="e">
        <f>VLOOKUP(A48,'データシート（中１男子）'!$A$10:$AR$165,22,FALSE)</f>
        <v>#N/A</v>
      </c>
      <c r="H48" s="101" t="e">
        <f>VLOOKUP(A48,'データシート（中１男子）'!$A$10:$AR$165,32,FALSE)</f>
        <v>#N/A</v>
      </c>
      <c r="I48" s="101" t="e">
        <f>VLOOKUP(A48,'データシート（中１男子）'!$A$10:$AR$165,36,FALSE)</f>
        <v>#N/A</v>
      </c>
      <c r="J48" s="101" t="e">
        <f>VLOOKUP(A48,'データシート（中１男子）'!$A$10:$AR$165,40,FALSE)</f>
        <v>#N/A</v>
      </c>
      <c r="K48" s="101" t="e">
        <f>VLOOKUP(A48,'データシート（中１男子）'!$A$10:$AZ$165,44,FALSE)</f>
        <v>#N/A</v>
      </c>
    </row>
    <row r="49" spans="1:11" ht="20.25" customHeight="1" thickBot="1">
      <c r="A49" s="348"/>
      <c r="B49" s="346"/>
      <c r="C49" s="109" t="s">
        <v>25</v>
      </c>
      <c r="D49" s="121" t="e">
        <f>VLOOKUP(A48,'データシート（中１男子）'!$A$10:$AR$165,13,FALSE)</f>
        <v>#N/A</v>
      </c>
      <c r="E49" s="122" t="e">
        <f>VLOOKUP(A48,'データシート（中１男子）'!$A$10:$AR$165,17,FALSE)</f>
        <v>#N/A</v>
      </c>
      <c r="F49" s="122" t="e">
        <f>VLOOKUP(A48,'データシート（中１男子）'!$A$10:$AR$165,21,FALSE)</f>
        <v>#N/A</v>
      </c>
      <c r="G49" s="122" t="e">
        <f>VLOOKUP(A48,'データシート（中１男子）'!$A$10:$AR$165,25,FALSE)</f>
        <v>#N/A</v>
      </c>
      <c r="H49" s="122" t="e">
        <f>VLOOKUP(A48,'データシート（中１男子）'!$A$10:$AR$165,35,FALSE)</f>
        <v>#N/A</v>
      </c>
      <c r="I49" s="122" t="e">
        <f>VLOOKUP(A48,'データシート（中１男子）'!$A$10:$AR$165,39,FALSE)</f>
        <v>#N/A</v>
      </c>
      <c r="J49" s="122" t="e">
        <f>VLOOKUP(A48,'データシート（中１男子）'!$A$10:$AR$165,43,FALSE)</f>
        <v>#N/A</v>
      </c>
      <c r="K49" s="122" t="e">
        <f>VLOOKUP(A48,'データシート（中１男子）'!$A$10:$AZ$165,47,FALSE)</f>
        <v>#N/A</v>
      </c>
    </row>
    <row r="50" spans="1:11" ht="23.2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23.25" customHeight="1" thickBot="1"/>
    <row r="52" spans="1:11" ht="23.25" thickBot="1">
      <c r="A52" s="97" t="s">
        <v>37</v>
      </c>
      <c r="B52" s="104" t="s">
        <v>69</v>
      </c>
      <c r="C52" s="107" t="s">
        <v>74</v>
      </c>
      <c r="D52" s="98" t="s">
        <v>31</v>
      </c>
      <c r="E52" s="99" t="s">
        <v>33</v>
      </c>
      <c r="F52" s="98" t="s">
        <v>32</v>
      </c>
      <c r="G52" s="99" t="s">
        <v>99</v>
      </c>
      <c r="H52" s="98" t="s">
        <v>35</v>
      </c>
      <c r="I52" s="99" t="s">
        <v>34</v>
      </c>
      <c r="J52" s="98" t="s">
        <v>100</v>
      </c>
      <c r="K52" s="99" t="s">
        <v>101</v>
      </c>
    </row>
    <row r="53" spans="1:11" ht="20.25" customHeight="1">
      <c r="A53" s="347">
        <f>A48+1</f>
        <v>10</v>
      </c>
      <c r="B53" s="345" t="e">
        <f>VLOOKUP(A53,'データシート（中１男子）'!$A$10:$AR$165,2,FALSE)</f>
        <v>#N/A</v>
      </c>
      <c r="C53" s="108" t="s">
        <v>39</v>
      </c>
      <c r="D53" s="105" t="e">
        <f>VLOOKUP(A53,'データシート（中１男子）'!$A$10:$AR$165,10,FALSE)</f>
        <v>#N/A</v>
      </c>
      <c r="E53" s="101" t="e">
        <f>VLOOKUP(A53,'データシート（中１男子）'!$A$10:$AR$165,14,FALSE)</f>
        <v>#N/A</v>
      </c>
      <c r="F53" s="101" t="e">
        <f>VLOOKUP(A53,'データシート（中１男子）'!$A$10:$AR$165,18,FALSE)</f>
        <v>#N/A</v>
      </c>
      <c r="G53" s="101" t="e">
        <f>VLOOKUP(A53,'データシート（中１男子）'!$A$10:$AR$165,22,FALSE)</f>
        <v>#N/A</v>
      </c>
      <c r="H53" s="101" t="e">
        <f>VLOOKUP(A53,'データシート（中１男子）'!$A$10:$AR$165,32,FALSE)</f>
        <v>#N/A</v>
      </c>
      <c r="I53" s="101" t="e">
        <f>VLOOKUP(A53,'データシート（中１男子）'!$A$10:$AR$165,36,FALSE)</f>
        <v>#N/A</v>
      </c>
      <c r="J53" s="101" t="e">
        <f>VLOOKUP(A53,'データシート（中１男子）'!$A$10:$AR$165,40,FALSE)</f>
        <v>#N/A</v>
      </c>
      <c r="K53" s="101" t="e">
        <f>VLOOKUP(A53,'データシート（中１男子）'!$A$10:$AZ$165,44,FALSE)</f>
        <v>#N/A</v>
      </c>
    </row>
    <row r="54" spans="1:11" ht="20.25" customHeight="1" thickBot="1">
      <c r="A54" s="348"/>
      <c r="B54" s="346"/>
      <c r="C54" s="109" t="s">
        <v>25</v>
      </c>
      <c r="D54" s="121" t="e">
        <f>VLOOKUP(A53,'データシート（中１男子）'!$A$10:$AR$165,13,FALSE)</f>
        <v>#N/A</v>
      </c>
      <c r="E54" s="122" t="e">
        <f>VLOOKUP(A53,'データシート（中１男子）'!$A$10:$AR$165,17,FALSE)</f>
        <v>#N/A</v>
      </c>
      <c r="F54" s="122" t="e">
        <f>VLOOKUP(A53,'データシート（中１男子）'!$A$10:$AR$165,21,FALSE)</f>
        <v>#N/A</v>
      </c>
      <c r="G54" s="122" t="e">
        <f>VLOOKUP(A53,'データシート（中１男子）'!$A$10:$AR$165,25,FALSE)</f>
        <v>#N/A</v>
      </c>
      <c r="H54" s="122" t="e">
        <f>VLOOKUP(A53,'データシート（中１男子）'!$A$10:$AR$165,35,FALSE)</f>
        <v>#N/A</v>
      </c>
      <c r="I54" s="122" t="e">
        <f>VLOOKUP(A53,'データシート（中１男子）'!$A$10:$AR$165,39,FALSE)</f>
        <v>#N/A</v>
      </c>
      <c r="J54" s="122" t="e">
        <f>VLOOKUP(A53,'データシート（中１男子）'!$A$10:$AR$165,43,FALSE)</f>
        <v>#N/A</v>
      </c>
      <c r="K54" s="122" t="e">
        <f>VLOOKUP(A53,'データシート（中１男子）'!$A$10:$AZ$165,47,FALSE)</f>
        <v>#N/A</v>
      </c>
    </row>
    <row r="55" spans="1:11" ht="23.2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23.25" customHeight="1" thickBot="1"/>
    <row r="57" spans="1:11" ht="23.25" thickBot="1">
      <c r="A57" s="97" t="s">
        <v>37</v>
      </c>
      <c r="B57" s="104" t="s">
        <v>69</v>
      </c>
      <c r="C57" s="107" t="s">
        <v>74</v>
      </c>
      <c r="D57" s="98" t="s">
        <v>31</v>
      </c>
      <c r="E57" s="99" t="s">
        <v>33</v>
      </c>
      <c r="F57" s="98" t="s">
        <v>32</v>
      </c>
      <c r="G57" s="99" t="s">
        <v>99</v>
      </c>
      <c r="H57" s="98" t="s">
        <v>35</v>
      </c>
      <c r="I57" s="99" t="s">
        <v>34</v>
      </c>
      <c r="J57" s="98" t="s">
        <v>100</v>
      </c>
      <c r="K57" s="99" t="s">
        <v>101</v>
      </c>
    </row>
    <row r="58" spans="1:11" ht="20.25" customHeight="1">
      <c r="A58" s="347">
        <f>A53+1</f>
        <v>11</v>
      </c>
      <c r="B58" s="345" t="e">
        <f>VLOOKUP(A58,'データシート（中１男子）'!$A$10:$AR$165,2,FALSE)</f>
        <v>#N/A</v>
      </c>
      <c r="C58" s="108" t="s">
        <v>39</v>
      </c>
      <c r="D58" s="105" t="e">
        <f>VLOOKUP(A58,'データシート（中１男子）'!$A$10:$AR$165,10,FALSE)</f>
        <v>#N/A</v>
      </c>
      <c r="E58" s="101" t="e">
        <f>VLOOKUP(A58,'データシート（中１男子）'!$A$10:$AR$165,14,FALSE)</f>
        <v>#N/A</v>
      </c>
      <c r="F58" s="101" t="e">
        <f>VLOOKUP(A58,'データシート（中１男子）'!$A$10:$AR$165,18,FALSE)</f>
        <v>#N/A</v>
      </c>
      <c r="G58" s="101" t="e">
        <f>VLOOKUP(A58,'データシート（中１男子）'!$A$10:$AR$165,22,FALSE)</f>
        <v>#N/A</v>
      </c>
      <c r="H58" s="101" t="e">
        <f>VLOOKUP(A58,'データシート（中１男子）'!$A$10:$AR$165,32,FALSE)</f>
        <v>#N/A</v>
      </c>
      <c r="I58" s="101" t="e">
        <f>VLOOKUP(A58,'データシート（中１男子）'!$A$10:$AR$165,36,FALSE)</f>
        <v>#N/A</v>
      </c>
      <c r="J58" s="101" t="e">
        <f>VLOOKUP(A58,'データシート（中１男子）'!$A$10:$AR$165,40,FALSE)</f>
        <v>#N/A</v>
      </c>
      <c r="K58" s="101" t="e">
        <f>VLOOKUP(A58,'データシート（中１男子）'!$A$10:$AZ$165,44,FALSE)</f>
        <v>#N/A</v>
      </c>
    </row>
    <row r="59" spans="1:11" ht="20.25" customHeight="1" thickBot="1">
      <c r="A59" s="348"/>
      <c r="B59" s="346"/>
      <c r="C59" s="109" t="s">
        <v>25</v>
      </c>
      <c r="D59" s="121" t="e">
        <f>VLOOKUP(A58,'データシート（中１男子）'!$A$10:$AR$165,13,FALSE)</f>
        <v>#N/A</v>
      </c>
      <c r="E59" s="122" t="e">
        <f>VLOOKUP(A58,'データシート（中１男子）'!$A$10:$AR$165,17,FALSE)</f>
        <v>#N/A</v>
      </c>
      <c r="F59" s="122" t="e">
        <f>VLOOKUP(A58,'データシート（中１男子）'!$A$10:$AR$165,21,FALSE)</f>
        <v>#N/A</v>
      </c>
      <c r="G59" s="122" t="e">
        <f>VLOOKUP(A58,'データシート（中１男子）'!$A$10:$AR$165,25,FALSE)</f>
        <v>#N/A</v>
      </c>
      <c r="H59" s="122" t="e">
        <f>VLOOKUP(A58,'データシート（中１男子）'!$A$10:$AR$165,35,FALSE)</f>
        <v>#N/A</v>
      </c>
      <c r="I59" s="122" t="e">
        <f>VLOOKUP(A58,'データシート（中１男子）'!$A$10:$AR$165,39,FALSE)</f>
        <v>#N/A</v>
      </c>
      <c r="J59" s="122" t="e">
        <f>VLOOKUP(A58,'データシート（中１男子）'!$A$10:$AR$165,43,FALSE)</f>
        <v>#N/A</v>
      </c>
      <c r="K59" s="122" t="e">
        <f>VLOOKUP(A58,'データシート（中１男子）'!$A$10:$AZ$165,47,FALSE)</f>
        <v>#N/A</v>
      </c>
    </row>
    <row r="60" spans="1:11" ht="23.2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23.25" customHeight="1" thickBot="1"/>
    <row r="62" spans="1:11" ht="23.25" thickBot="1">
      <c r="A62" s="97" t="s">
        <v>37</v>
      </c>
      <c r="B62" s="104" t="s">
        <v>69</v>
      </c>
      <c r="C62" s="107" t="s">
        <v>74</v>
      </c>
      <c r="D62" s="98" t="s">
        <v>31</v>
      </c>
      <c r="E62" s="99" t="s">
        <v>33</v>
      </c>
      <c r="F62" s="98" t="s">
        <v>32</v>
      </c>
      <c r="G62" s="99" t="s">
        <v>99</v>
      </c>
      <c r="H62" s="98" t="s">
        <v>35</v>
      </c>
      <c r="I62" s="99" t="s">
        <v>34</v>
      </c>
      <c r="J62" s="98" t="s">
        <v>100</v>
      </c>
      <c r="K62" s="99" t="s">
        <v>101</v>
      </c>
    </row>
    <row r="63" spans="1:11" ht="20.25" customHeight="1">
      <c r="A63" s="347">
        <f>A58+1</f>
        <v>12</v>
      </c>
      <c r="B63" s="345" t="e">
        <f>VLOOKUP(A63,'データシート（中１男子）'!$A$10:$AR$165,2,FALSE)</f>
        <v>#N/A</v>
      </c>
      <c r="C63" s="108" t="s">
        <v>39</v>
      </c>
      <c r="D63" s="105" t="e">
        <f>VLOOKUP(A63,'データシート（中１男子）'!$A$10:$AR$165,10,FALSE)</f>
        <v>#N/A</v>
      </c>
      <c r="E63" s="101" t="e">
        <f>VLOOKUP(A63,'データシート（中１男子）'!$A$10:$AR$165,14,FALSE)</f>
        <v>#N/A</v>
      </c>
      <c r="F63" s="101" t="e">
        <f>VLOOKUP(A63,'データシート（中１男子）'!$A$10:$AR$165,18,FALSE)</f>
        <v>#N/A</v>
      </c>
      <c r="G63" s="101" t="e">
        <f>VLOOKUP(A63,'データシート（中１男子）'!$A$10:$AR$165,22,FALSE)</f>
        <v>#N/A</v>
      </c>
      <c r="H63" s="101" t="e">
        <f>VLOOKUP(A63,'データシート（中１男子）'!$A$10:$AR$165,32,FALSE)</f>
        <v>#N/A</v>
      </c>
      <c r="I63" s="101" t="e">
        <f>VLOOKUP(A63,'データシート（中１男子）'!$A$10:$AR$165,36,FALSE)</f>
        <v>#N/A</v>
      </c>
      <c r="J63" s="101" t="e">
        <f>VLOOKUP(A63,'データシート（中１男子）'!$A$10:$AR$165,40,FALSE)</f>
        <v>#N/A</v>
      </c>
      <c r="K63" s="101" t="e">
        <f>VLOOKUP(A63,'データシート（中１男子）'!$A$10:$AZ$165,44,FALSE)</f>
        <v>#N/A</v>
      </c>
    </row>
    <row r="64" spans="1:11" ht="20.25" customHeight="1" thickBot="1">
      <c r="A64" s="348"/>
      <c r="B64" s="346"/>
      <c r="C64" s="109" t="s">
        <v>25</v>
      </c>
      <c r="D64" s="121" t="e">
        <f>VLOOKUP(A63,'データシート（中１男子）'!$A$10:$AR$165,13,FALSE)</f>
        <v>#N/A</v>
      </c>
      <c r="E64" s="122" t="e">
        <f>VLOOKUP(A63,'データシート（中１男子）'!$A$10:$AR$165,17,FALSE)</f>
        <v>#N/A</v>
      </c>
      <c r="F64" s="122" t="e">
        <f>VLOOKUP(A63,'データシート（中１男子）'!$A$10:$AR$165,21,FALSE)</f>
        <v>#N/A</v>
      </c>
      <c r="G64" s="122" t="e">
        <f>VLOOKUP(A63,'データシート（中１男子）'!$A$10:$AR$165,25,FALSE)</f>
        <v>#N/A</v>
      </c>
      <c r="H64" s="122" t="e">
        <f>VLOOKUP(A63,'データシート（中１男子）'!$A$10:$AR$165,35,FALSE)</f>
        <v>#N/A</v>
      </c>
      <c r="I64" s="122" t="e">
        <f>VLOOKUP(A63,'データシート（中１男子）'!$A$10:$AR$165,39,FALSE)</f>
        <v>#N/A</v>
      </c>
      <c r="J64" s="122" t="e">
        <f>VLOOKUP(A63,'データシート（中１男子）'!$A$10:$AR$165,43,FALSE)</f>
        <v>#N/A</v>
      </c>
      <c r="K64" s="122" t="e">
        <f>VLOOKUP(A63,'データシート（中１男子）'!$A$10:$AZ$165,47,FALSE)</f>
        <v>#N/A</v>
      </c>
    </row>
    <row r="65" spans="1:11" ht="23.25" customHeight="1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23.25" customHeight="1" thickBot="1"/>
    <row r="67" spans="1:11" ht="23.25" thickBot="1">
      <c r="A67" s="97" t="s">
        <v>37</v>
      </c>
      <c r="B67" s="104" t="s">
        <v>69</v>
      </c>
      <c r="C67" s="107" t="s">
        <v>74</v>
      </c>
      <c r="D67" s="98" t="s">
        <v>31</v>
      </c>
      <c r="E67" s="99" t="s">
        <v>33</v>
      </c>
      <c r="F67" s="98" t="s">
        <v>32</v>
      </c>
      <c r="G67" s="99" t="s">
        <v>99</v>
      </c>
      <c r="H67" s="98" t="s">
        <v>35</v>
      </c>
      <c r="I67" s="99" t="s">
        <v>34</v>
      </c>
      <c r="J67" s="98" t="s">
        <v>100</v>
      </c>
      <c r="K67" s="99" t="s">
        <v>101</v>
      </c>
    </row>
    <row r="68" spans="1:11" ht="20.25" customHeight="1">
      <c r="A68" s="347">
        <f>A63+1</f>
        <v>13</v>
      </c>
      <c r="B68" s="345" t="e">
        <f>VLOOKUP(A68,'データシート（中１男子）'!$A$10:$AR$165,2,FALSE)</f>
        <v>#N/A</v>
      </c>
      <c r="C68" s="108" t="s">
        <v>39</v>
      </c>
      <c r="D68" s="105" t="e">
        <f>VLOOKUP(A68,'データシート（中１男子）'!$A$10:$AR$165,10,FALSE)</f>
        <v>#N/A</v>
      </c>
      <c r="E68" s="101" t="e">
        <f>VLOOKUP(A68,'データシート（中１男子）'!$A$10:$AR$165,14,FALSE)</f>
        <v>#N/A</v>
      </c>
      <c r="F68" s="101" t="e">
        <f>VLOOKUP(A68,'データシート（中１男子）'!$A$10:$AR$165,18,FALSE)</f>
        <v>#N/A</v>
      </c>
      <c r="G68" s="101" t="e">
        <f>VLOOKUP(A68,'データシート（中１男子）'!$A$10:$AR$165,22,FALSE)</f>
        <v>#N/A</v>
      </c>
      <c r="H68" s="101" t="e">
        <f>VLOOKUP(A68,'データシート（中１男子）'!$A$10:$AR$165,32,FALSE)</f>
        <v>#N/A</v>
      </c>
      <c r="I68" s="101" t="e">
        <f>VLOOKUP(A68,'データシート（中１男子）'!$A$10:$AR$165,36,FALSE)</f>
        <v>#N/A</v>
      </c>
      <c r="J68" s="101" t="e">
        <f>VLOOKUP(A68,'データシート（中１男子）'!$A$10:$AR$165,40,FALSE)</f>
        <v>#N/A</v>
      </c>
      <c r="K68" s="101" t="e">
        <f>VLOOKUP(A68,'データシート（中１男子）'!$A$10:$AZ$165,44,FALSE)</f>
        <v>#N/A</v>
      </c>
    </row>
    <row r="69" spans="1:11" ht="20.25" customHeight="1" thickBot="1">
      <c r="A69" s="348"/>
      <c r="B69" s="346"/>
      <c r="C69" s="109" t="s">
        <v>25</v>
      </c>
      <c r="D69" s="121" t="e">
        <f>VLOOKUP(A68,'データシート（中１男子）'!$A$10:$AR$165,13,FALSE)</f>
        <v>#N/A</v>
      </c>
      <c r="E69" s="122" t="e">
        <f>VLOOKUP(A68,'データシート（中１男子）'!$A$10:$AR$165,17,FALSE)</f>
        <v>#N/A</v>
      </c>
      <c r="F69" s="122" t="e">
        <f>VLOOKUP(A68,'データシート（中１男子）'!$A$10:$AR$165,21,FALSE)</f>
        <v>#N/A</v>
      </c>
      <c r="G69" s="122" t="e">
        <f>VLOOKUP(A68,'データシート（中１男子）'!$A$10:$AR$165,25,FALSE)</f>
        <v>#N/A</v>
      </c>
      <c r="H69" s="122" t="e">
        <f>VLOOKUP(A68,'データシート（中１男子）'!$A$10:$AR$165,35,FALSE)</f>
        <v>#N/A</v>
      </c>
      <c r="I69" s="122" t="e">
        <f>VLOOKUP(A68,'データシート（中１男子）'!$A$10:$AR$165,39,FALSE)</f>
        <v>#N/A</v>
      </c>
      <c r="J69" s="122" t="e">
        <f>VLOOKUP(A68,'データシート（中１男子）'!$A$10:$AR$165,43,FALSE)</f>
        <v>#N/A</v>
      </c>
      <c r="K69" s="122" t="e">
        <f>VLOOKUP(A68,'データシート（中１男子）'!$A$10:$AZ$165,47,FALSE)</f>
        <v>#N/A</v>
      </c>
    </row>
    <row r="70" spans="1:11" ht="23.25" customHeight="1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23.25" customHeight="1" thickBot="1"/>
    <row r="72" spans="1:11" ht="23.25" thickBot="1">
      <c r="A72" s="97" t="s">
        <v>37</v>
      </c>
      <c r="B72" s="104" t="s">
        <v>69</v>
      </c>
      <c r="C72" s="107" t="s">
        <v>74</v>
      </c>
      <c r="D72" s="98" t="s">
        <v>31</v>
      </c>
      <c r="E72" s="99" t="s">
        <v>33</v>
      </c>
      <c r="F72" s="98" t="s">
        <v>32</v>
      </c>
      <c r="G72" s="99" t="s">
        <v>99</v>
      </c>
      <c r="H72" s="98" t="s">
        <v>35</v>
      </c>
      <c r="I72" s="99" t="s">
        <v>34</v>
      </c>
      <c r="J72" s="98" t="s">
        <v>100</v>
      </c>
      <c r="K72" s="99" t="s">
        <v>101</v>
      </c>
    </row>
    <row r="73" spans="1:11" ht="20.25" customHeight="1">
      <c r="A73" s="347">
        <f>A68+1</f>
        <v>14</v>
      </c>
      <c r="B73" s="345" t="e">
        <f>VLOOKUP(A73,'データシート（中１男子）'!$A$10:$AR$165,2,FALSE)</f>
        <v>#N/A</v>
      </c>
      <c r="C73" s="108" t="s">
        <v>39</v>
      </c>
      <c r="D73" s="105" t="e">
        <f>VLOOKUP(A73,'データシート（中１男子）'!$A$10:$AR$165,10,FALSE)</f>
        <v>#N/A</v>
      </c>
      <c r="E73" s="101" t="e">
        <f>VLOOKUP(A73,'データシート（中１男子）'!$A$10:$AR$165,14,FALSE)</f>
        <v>#N/A</v>
      </c>
      <c r="F73" s="101" t="e">
        <f>VLOOKUP(A73,'データシート（中１男子）'!$A$10:$AR$165,18,FALSE)</f>
        <v>#N/A</v>
      </c>
      <c r="G73" s="101" t="e">
        <f>VLOOKUP(A73,'データシート（中１男子）'!$A$10:$AR$165,22,FALSE)</f>
        <v>#N/A</v>
      </c>
      <c r="H73" s="101" t="e">
        <f>VLOOKUP(A73,'データシート（中１男子）'!$A$10:$AR$165,32,FALSE)</f>
        <v>#N/A</v>
      </c>
      <c r="I73" s="101" t="e">
        <f>VLOOKUP(A73,'データシート（中１男子）'!$A$10:$AR$165,36,FALSE)</f>
        <v>#N/A</v>
      </c>
      <c r="J73" s="101" t="e">
        <f>VLOOKUP(A73,'データシート（中１男子）'!$A$10:$AR$165,40,FALSE)</f>
        <v>#N/A</v>
      </c>
      <c r="K73" s="101" t="e">
        <f>VLOOKUP(A73,'データシート（中１男子）'!$A$10:$AZ$165,44,FALSE)</f>
        <v>#N/A</v>
      </c>
    </row>
    <row r="74" spans="1:11" ht="20.25" customHeight="1" thickBot="1">
      <c r="A74" s="348"/>
      <c r="B74" s="346"/>
      <c r="C74" s="109" t="s">
        <v>25</v>
      </c>
      <c r="D74" s="121" t="e">
        <f>VLOOKUP(A73,'データシート（中１男子）'!$A$10:$AR$165,13,FALSE)</f>
        <v>#N/A</v>
      </c>
      <c r="E74" s="122" t="e">
        <f>VLOOKUP(A73,'データシート（中１男子）'!$A$10:$AR$165,17,FALSE)</f>
        <v>#N/A</v>
      </c>
      <c r="F74" s="122" t="e">
        <f>VLOOKUP(A73,'データシート（中１男子）'!$A$10:$AR$165,21,FALSE)</f>
        <v>#N/A</v>
      </c>
      <c r="G74" s="122" t="e">
        <f>VLOOKUP(A73,'データシート（中１男子）'!$A$10:$AR$165,25,FALSE)</f>
        <v>#N/A</v>
      </c>
      <c r="H74" s="122" t="e">
        <f>VLOOKUP(A73,'データシート（中１男子）'!$A$10:$AR$165,35,FALSE)</f>
        <v>#N/A</v>
      </c>
      <c r="I74" s="122" t="e">
        <f>VLOOKUP(A73,'データシート（中１男子）'!$A$10:$AR$165,39,FALSE)</f>
        <v>#N/A</v>
      </c>
      <c r="J74" s="122" t="e">
        <f>VLOOKUP(A73,'データシート（中１男子）'!$A$10:$AR$165,43,FALSE)</f>
        <v>#N/A</v>
      </c>
      <c r="K74" s="122" t="e">
        <f>VLOOKUP(A73,'データシート（中１男子）'!$A$10:$AZ$165,47,FALSE)</f>
        <v>#N/A</v>
      </c>
    </row>
    <row r="75" spans="1:11" ht="23.25" customHeight="1">
      <c r="A75" s="102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23.25" customHeight="1" thickBot="1"/>
    <row r="77" spans="1:11" ht="23.25" thickBot="1">
      <c r="A77" s="97" t="s">
        <v>37</v>
      </c>
      <c r="B77" s="104" t="s">
        <v>69</v>
      </c>
      <c r="C77" s="107" t="s">
        <v>74</v>
      </c>
      <c r="D77" s="98" t="s">
        <v>31</v>
      </c>
      <c r="E77" s="99" t="s">
        <v>33</v>
      </c>
      <c r="F77" s="98" t="s">
        <v>32</v>
      </c>
      <c r="G77" s="99" t="s">
        <v>99</v>
      </c>
      <c r="H77" s="98" t="s">
        <v>35</v>
      </c>
      <c r="I77" s="99" t="s">
        <v>34</v>
      </c>
      <c r="J77" s="98" t="s">
        <v>100</v>
      </c>
      <c r="K77" s="99" t="s">
        <v>101</v>
      </c>
    </row>
    <row r="78" spans="1:11" ht="20.25" customHeight="1">
      <c r="A78" s="347">
        <f>A73+1</f>
        <v>15</v>
      </c>
      <c r="B78" s="345" t="e">
        <f>VLOOKUP(A78,'データシート（中１男子）'!$A$10:$AR$165,2,FALSE)</f>
        <v>#N/A</v>
      </c>
      <c r="C78" s="108" t="s">
        <v>39</v>
      </c>
      <c r="D78" s="105" t="e">
        <f>VLOOKUP(A78,'データシート（中１男子）'!$A$10:$AR$165,10,FALSE)</f>
        <v>#N/A</v>
      </c>
      <c r="E78" s="101" t="e">
        <f>VLOOKUP(A78,'データシート（中１男子）'!$A$10:$AR$165,14,FALSE)</f>
        <v>#N/A</v>
      </c>
      <c r="F78" s="101" t="e">
        <f>VLOOKUP(A78,'データシート（中１男子）'!$A$10:$AR$165,18,FALSE)</f>
        <v>#N/A</v>
      </c>
      <c r="G78" s="101" t="e">
        <f>VLOOKUP(A78,'データシート（中１男子）'!$A$10:$AR$165,22,FALSE)</f>
        <v>#N/A</v>
      </c>
      <c r="H78" s="101" t="e">
        <f>VLOOKUP(A78,'データシート（中１男子）'!$A$10:$AR$165,32,FALSE)</f>
        <v>#N/A</v>
      </c>
      <c r="I78" s="101" t="e">
        <f>VLOOKUP(A78,'データシート（中１男子）'!$A$10:$AR$165,36,FALSE)</f>
        <v>#N/A</v>
      </c>
      <c r="J78" s="101" t="e">
        <f>VLOOKUP(A78,'データシート（中１男子）'!$A$10:$AR$165,40,FALSE)</f>
        <v>#N/A</v>
      </c>
      <c r="K78" s="101" t="e">
        <f>VLOOKUP(A78,'データシート（中１男子）'!$A$10:$AZ$165,44,FALSE)</f>
        <v>#N/A</v>
      </c>
    </row>
    <row r="79" spans="1:11" ht="20.25" customHeight="1" thickBot="1">
      <c r="A79" s="348"/>
      <c r="B79" s="346"/>
      <c r="C79" s="109" t="s">
        <v>25</v>
      </c>
      <c r="D79" s="121" t="e">
        <f>VLOOKUP(A78,'データシート（中１男子）'!$A$10:$AR$165,13,FALSE)</f>
        <v>#N/A</v>
      </c>
      <c r="E79" s="122" t="e">
        <f>VLOOKUP(A78,'データシート（中１男子）'!$A$10:$AR$165,17,FALSE)</f>
        <v>#N/A</v>
      </c>
      <c r="F79" s="122" t="e">
        <f>VLOOKUP(A78,'データシート（中１男子）'!$A$10:$AR$165,21,FALSE)</f>
        <v>#N/A</v>
      </c>
      <c r="G79" s="122" t="e">
        <f>VLOOKUP(A78,'データシート（中１男子）'!$A$10:$AR$165,25,FALSE)</f>
        <v>#N/A</v>
      </c>
      <c r="H79" s="122" t="e">
        <f>VLOOKUP(A78,'データシート（中１男子）'!$A$10:$AR$165,35,FALSE)</f>
        <v>#N/A</v>
      </c>
      <c r="I79" s="122" t="e">
        <f>VLOOKUP(A78,'データシート（中１男子）'!$A$10:$AR$165,39,FALSE)</f>
        <v>#N/A</v>
      </c>
      <c r="J79" s="122" t="e">
        <f>VLOOKUP(A78,'データシート（中１男子）'!$A$10:$AR$165,43,FALSE)</f>
        <v>#N/A</v>
      </c>
      <c r="K79" s="122" t="e">
        <f>VLOOKUP(A78,'データシート（中１男子）'!$A$10:$AZ$165,47,FALSE)</f>
        <v>#N/A</v>
      </c>
    </row>
    <row r="80" spans="1:11" ht="23.25" customHeight="1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23.25" customHeight="1" thickBot="1"/>
    <row r="82" spans="1:11" ht="23.25" thickBot="1">
      <c r="A82" s="97" t="s">
        <v>37</v>
      </c>
      <c r="B82" s="104" t="s">
        <v>69</v>
      </c>
      <c r="C82" s="107" t="s">
        <v>74</v>
      </c>
      <c r="D82" s="98" t="s">
        <v>31</v>
      </c>
      <c r="E82" s="99" t="s">
        <v>33</v>
      </c>
      <c r="F82" s="98" t="s">
        <v>32</v>
      </c>
      <c r="G82" s="99" t="s">
        <v>99</v>
      </c>
      <c r="H82" s="98" t="s">
        <v>35</v>
      </c>
      <c r="I82" s="99" t="s">
        <v>34</v>
      </c>
      <c r="J82" s="98" t="s">
        <v>100</v>
      </c>
      <c r="K82" s="99" t="s">
        <v>101</v>
      </c>
    </row>
    <row r="83" spans="1:11" ht="20.25" customHeight="1">
      <c r="A83" s="347">
        <f>A78+1</f>
        <v>16</v>
      </c>
      <c r="B83" s="345" t="e">
        <f>VLOOKUP(A83,'データシート（中１男子）'!$A$10:$AR$165,2,FALSE)</f>
        <v>#N/A</v>
      </c>
      <c r="C83" s="108" t="s">
        <v>39</v>
      </c>
      <c r="D83" s="105" t="e">
        <f>VLOOKUP(A83,'データシート（中１男子）'!$A$10:$AR$165,10,FALSE)</f>
        <v>#N/A</v>
      </c>
      <c r="E83" s="101" t="e">
        <f>VLOOKUP(A83,'データシート（中１男子）'!$A$10:$AR$165,14,FALSE)</f>
        <v>#N/A</v>
      </c>
      <c r="F83" s="101" t="e">
        <f>VLOOKUP(A83,'データシート（中１男子）'!$A$10:$AR$165,18,FALSE)</f>
        <v>#N/A</v>
      </c>
      <c r="G83" s="101" t="e">
        <f>VLOOKUP(A83,'データシート（中１男子）'!$A$10:$AR$165,22,FALSE)</f>
        <v>#N/A</v>
      </c>
      <c r="H83" s="101" t="e">
        <f>VLOOKUP(A83,'データシート（中１男子）'!$A$10:$AR$165,32,FALSE)</f>
        <v>#N/A</v>
      </c>
      <c r="I83" s="101" t="e">
        <f>VLOOKUP(A83,'データシート（中１男子）'!$A$10:$AR$165,36,FALSE)</f>
        <v>#N/A</v>
      </c>
      <c r="J83" s="101" t="e">
        <f>VLOOKUP(A83,'データシート（中１男子）'!$A$10:$AR$165,40,FALSE)</f>
        <v>#N/A</v>
      </c>
      <c r="K83" s="101" t="e">
        <f>VLOOKUP(A83,'データシート（中１男子）'!$A$10:$AZ$165,44,FALSE)</f>
        <v>#N/A</v>
      </c>
    </row>
    <row r="84" spans="1:11" ht="20.25" customHeight="1" thickBot="1">
      <c r="A84" s="348"/>
      <c r="B84" s="346"/>
      <c r="C84" s="109" t="s">
        <v>25</v>
      </c>
      <c r="D84" s="121" t="e">
        <f>VLOOKUP(A83,'データシート（中１男子）'!$A$10:$AR$165,13,FALSE)</f>
        <v>#N/A</v>
      </c>
      <c r="E84" s="122" t="e">
        <f>VLOOKUP(A83,'データシート（中１男子）'!$A$10:$AR$165,17,FALSE)</f>
        <v>#N/A</v>
      </c>
      <c r="F84" s="122" t="e">
        <f>VLOOKUP(A83,'データシート（中１男子）'!$A$10:$AR$165,21,FALSE)</f>
        <v>#N/A</v>
      </c>
      <c r="G84" s="122" t="e">
        <f>VLOOKUP(A83,'データシート（中１男子）'!$A$10:$AR$165,25,FALSE)</f>
        <v>#N/A</v>
      </c>
      <c r="H84" s="122" t="e">
        <f>VLOOKUP(A83,'データシート（中１男子）'!$A$10:$AR$165,35,FALSE)</f>
        <v>#N/A</v>
      </c>
      <c r="I84" s="122" t="e">
        <f>VLOOKUP(A83,'データシート（中１男子）'!$A$10:$AR$165,39,FALSE)</f>
        <v>#N/A</v>
      </c>
      <c r="J84" s="122" t="e">
        <f>VLOOKUP(A83,'データシート（中１男子）'!$A$10:$AR$165,43,FALSE)</f>
        <v>#N/A</v>
      </c>
      <c r="K84" s="122" t="e">
        <f>VLOOKUP(A83,'データシート（中１男子）'!$A$10:$AZ$165,47,FALSE)</f>
        <v>#N/A</v>
      </c>
    </row>
    <row r="85" spans="1:11" ht="23.25" customHeight="1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23.25" customHeight="1" thickBot="1"/>
    <row r="87" spans="1:11" ht="23.25" thickBot="1">
      <c r="A87" s="97" t="s">
        <v>37</v>
      </c>
      <c r="B87" s="104" t="s">
        <v>69</v>
      </c>
      <c r="C87" s="107" t="s">
        <v>74</v>
      </c>
      <c r="D87" s="98" t="s">
        <v>31</v>
      </c>
      <c r="E87" s="99" t="s">
        <v>33</v>
      </c>
      <c r="F87" s="98" t="s">
        <v>32</v>
      </c>
      <c r="G87" s="99" t="s">
        <v>99</v>
      </c>
      <c r="H87" s="98" t="s">
        <v>35</v>
      </c>
      <c r="I87" s="99" t="s">
        <v>34</v>
      </c>
      <c r="J87" s="98" t="s">
        <v>100</v>
      </c>
      <c r="K87" s="99" t="s">
        <v>101</v>
      </c>
    </row>
    <row r="88" spans="1:11" ht="20.25" customHeight="1">
      <c r="A88" s="347">
        <f>A83+1</f>
        <v>17</v>
      </c>
      <c r="B88" s="345" t="e">
        <f>VLOOKUP(A88,'データシート（中１男子）'!$A$10:$AR$165,2,FALSE)</f>
        <v>#N/A</v>
      </c>
      <c r="C88" s="108" t="s">
        <v>39</v>
      </c>
      <c r="D88" s="105" t="e">
        <f>VLOOKUP(A88,'データシート（中１男子）'!$A$10:$AR$165,10,FALSE)</f>
        <v>#N/A</v>
      </c>
      <c r="E88" s="101" t="e">
        <f>VLOOKUP(A88,'データシート（中１男子）'!$A$10:$AR$165,14,FALSE)</f>
        <v>#N/A</v>
      </c>
      <c r="F88" s="101" t="e">
        <f>VLOOKUP(A88,'データシート（中１男子）'!$A$10:$AR$165,18,FALSE)</f>
        <v>#N/A</v>
      </c>
      <c r="G88" s="101" t="e">
        <f>VLOOKUP(A88,'データシート（中１男子）'!$A$10:$AR$165,22,FALSE)</f>
        <v>#N/A</v>
      </c>
      <c r="H88" s="101" t="e">
        <f>VLOOKUP(A88,'データシート（中１男子）'!$A$10:$AR$165,32,FALSE)</f>
        <v>#N/A</v>
      </c>
      <c r="I88" s="101" t="e">
        <f>VLOOKUP(A88,'データシート（中１男子）'!$A$10:$AR$165,36,FALSE)</f>
        <v>#N/A</v>
      </c>
      <c r="J88" s="101" t="e">
        <f>VLOOKUP(A88,'データシート（中１男子）'!$A$10:$AR$165,40,FALSE)</f>
        <v>#N/A</v>
      </c>
      <c r="K88" s="101" t="e">
        <f>VLOOKUP(A88,'データシート（中１男子）'!$A$10:$AZ$165,44,FALSE)</f>
        <v>#N/A</v>
      </c>
    </row>
    <row r="89" spans="1:11" ht="20.25" customHeight="1" thickBot="1">
      <c r="A89" s="348"/>
      <c r="B89" s="346"/>
      <c r="C89" s="109" t="s">
        <v>25</v>
      </c>
      <c r="D89" s="121" t="e">
        <f>VLOOKUP(A88,'データシート（中１男子）'!$A$10:$AR$165,13,FALSE)</f>
        <v>#N/A</v>
      </c>
      <c r="E89" s="122" t="e">
        <f>VLOOKUP(A88,'データシート（中１男子）'!$A$10:$AR$165,17,FALSE)</f>
        <v>#N/A</v>
      </c>
      <c r="F89" s="122" t="e">
        <f>VLOOKUP(A88,'データシート（中１男子）'!$A$10:$AR$165,21,FALSE)</f>
        <v>#N/A</v>
      </c>
      <c r="G89" s="122" t="e">
        <f>VLOOKUP(A88,'データシート（中１男子）'!$A$10:$AR$165,25,FALSE)</f>
        <v>#N/A</v>
      </c>
      <c r="H89" s="122" t="e">
        <f>VLOOKUP(A88,'データシート（中１男子）'!$A$10:$AR$165,35,FALSE)</f>
        <v>#N/A</v>
      </c>
      <c r="I89" s="122" t="e">
        <f>VLOOKUP(A88,'データシート（中１男子）'!$A$10:$AR$165,39,FALSE)</f>
        <v>#N/A</v>
      </c>
      <c r="J89" s="122" t="e">
        <f>VLOOKUP(A88,'データシート（中１男子）'!$A$10:$AR$165,43,FALSE)</f>
        <v>#N/A</v>
      </c>
      <c r="K89" s="122" t="e">
        <f>VLOOKUP(A88,'データシート（中１男子）'!$A$10:$AZ$165,47,FALSE)</f>
        <v>#N/A</v>
      </c>
    </row>
    <row r="90" spans="1:11" ht="23.25" customHeight="1">
      <c r="A90" s="102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23.25" customHeight="1" thickBot="1"/>
    <row r="92" spans="1:11" ht="23.25" thickBot="1">
      <c r="A92" s="97" t="s">
        <v>37</v>
      </c>
      <c r="B92" s="104" t="s">
        <v>69</v>
      </c>
      <c r="C92" s="107" t="s">
        <v>74</v>
      </c>
      <c r="D92" s="98" t="s">
        <v>31</v>
      </c>
      <c r="E92" s="99" t="s">
        <v>33</v>
      </c>
      <c r="F92" s="98" t="s">
        <v>32</v>
      </c>
      <c r="G92" s="99" t="s">
        <v>99</v>
      </c>
      <c r="H92" s="98" t="s">
        <v>35</v>
      </c>
      <c r="I92" s="99" t="s">
        <v>34</v>
      </c>
      <c r="J92" s="98" t="s">
        <v>100</v>
      </c>
      <c r="K92" s="99" t="s">
        <v>101</v>
      </c>
    </row>
    <row r="93" spans="1:11" ht="20.25" customHeight="1">
      <c r="A93" s="347">
        <f>A88+1</f>
        <v>18</v>
      </c>
      <c r="B93" s="345" t="e">
        <f>VLOOKUP(A93,'データシート（中１男子）'!$A$10:$AR$165,2,FALSE)</f>
        <v>#N/A</v>
      </c>
      <c r="C93" s="108" t="s">
        <v>39</v>
      </c>
      <c r="D93" s="105" t="e">
        <f>VLOOKUP(A93,'データシート（中１男子）'!$A$10:$AR$165,10,FALSE)</f>
        <v>#N/A</v>
      </c>
      <c r="E93" s="101" t="e">
        <f>VLOOKUP(A93,'データシート（中１男子）'!$A$10:$AR$165,14,FALSE)</f>
        <v>#N/A</v>
      </c>
      <c r="F93" s="101" t="e">
        <f>VLOOKUP(A93,'データシート（中１男子）'!$A$10:$AR$165,18,FALSE)</f>
        <v>#N/A</v>
      </c>
      <c r="G93" s="101" t="e">
        <f>VLOOKUP(A93,'データシート（中１男子）'!$A$10:$AR$165,22,FALSE)</f>
        <v>#N/A</v>
      </c>
      <c r="H93" s="101" t="e">
        <f>VLOOKUP(A93,'データシート（中１男子）'!$A$10:$AR$165,32,FALSE)</f>
        <v>#N/A</v>
      </c>
      <c r="I93" s="101" t="e">
        <f>VLOOKUP(A93,'データシート（中１男子）'!$A$10:$AR$165,36,FALSE)</f>
        <v>#N/A</v>
      </c>
      <c r="J93" s="101" t="e">
        <f>VLOOKUP(A93,'データシート（中１男子）'!$A$10:$AR$165,40,FALSE)</f>
        <v>#N/A</v>
      </c>
      <c r="K93" s="101" t="e">
        <f>VLOOKUP(A93,'データシート（中１男子）'!$A$10:$AZ$165,44,FALSE)</f>
        <v>#N/A</v>
      </c>
    </row>
    <row r="94" spans="1:11" ht="20.25" customHeight="1" thickBot="1">
      <c r="A94" s="348"/>
      <c r="B94" s="346"/>
      <c r="C94" s="109" t="s">
        <v>25</v>
      </c>
      <c r="D94" s="121" t="e">
        <f>VLOOKUP(A93,'データシート（中１男子）'!$A$10:$AR$165,13,FALSE)</f>
        <v>#N/A</v>
      </c>
      <c r="E94" s="122" t="e">
        <f>VLOOKUP(A93,'データシート（中１男子）'!$A$10:$AR$165,17,FALSE)</f>
        <v>#N/A</v>
      </c>
      <c r="F94" s="122" t="e">
        <f>VLOOKUP(A93,'データシート（中１男子）'!$A$10:$AR$165,21,FALSE)</f>
        <v>#N/A</v>
      </c>
      <c r="G94" s="122" t="e">
        <f>VLOOKUP(A93,'データシート（中１男子）'!$A$10:$AR$165,25,FALSE)</f>
        <v>#N/A</v>
      </c>
      <c r="H94" s="122" t="e">
        <f>VLOOKUP(A93,'データシート（中１男子）'!$A$10:$AR$165,35,FALSE)</f>
        <v>#N/A</v>
      </c>
      <c r="I94" s="122" t="e">
        <f>VLOOKUP(A93,'データシート（中１男子）'!$A$10:$AR$165,39,FALSE)</f>
        <v>#N/A</v>
      </c>
      <c r="J94" s="122" t="e">
        <f>VLOOKUP(A93,'データシート（中１男子）'!$A$10:$AR$165,43,FALSE)</f>
        <v>#N/A</v>
      </c>
      <c r="K94" s="122" t="e">
        <f>VLOOKUP(A93,'データシート（中１男子）'!$A$10:$AZ$165,47,FALSE)</f>
        <v>#N/A</v>
      </c>
    </row>
    <row r="95" spans="1:11" ht="23.25" customHeight="1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23.25" customHeight="1" thickBot="1"/>
    <row r="97" spans="1:11" ht="23.25" thickBot="1">
      <c r="A97" s="97" t="s">
        <v>37</v>
      </c>
      <c r="B97" s="104" t="s">
        <v>69</v>
      </c>
      <c r="C97" s="107" t="s">
        <v>74</v>
      </c>
      <c r="D97" s="98" t="s">
        <v>31</v>
      </c>
      <c r="E97" s="99" t="s">
        <v>33</v>
      </c>
      <c r="F97" s="98" t="s">
        <v>32</v>
      </c>
      <c r="G97" s="99" t="s">
        <v>99</v>
      </c>
      <c r="H97" s="98" t="s">
        <v>35</v>
      </c>
      <c r="I97" s="99" t="s">
        <v>34</v>
      </c>
      <c r="J97" s="98" t="s">
        <v>100</v>
      </c>
      <c r="K97" s="99" t="s">
        <v>101</v>
      </c>
    </row>
    <row r="98" spans="1:11" ht="20.25" customHeight="1">
      <c r="A98" s="347">
        <f>A93+1</f>
        <v>19</v>
      </c>
      <c r="B98" s="345" t="e">
        <f>VLOOKUP(A98,'データシート（中１男子）'!$A$10:$AR$165,2,FALSE)</f>
        <v>#N/A</v>
      </c>
      <c r="C98" s="108" t="s">
        <v>39</v>
      </c>
      <c r="D98" s="105" t="e">
        <f>VLOOKUP(A98,'データシート（中１男子）'!$A$10:$AR$165,10,FALSE)</f>
        <v>#N/A</v>
      </c>
      <c r="E98" s="101" t="e">
        <f>VLOOKUP(A98,'データシート（中１男子）'!$A$10:$AR$165,14,FALSE)</f>
        <v>#N/A</v>
      </c>
      <c r="F98" s="101" t="e">
        <f>VLOOKUP(A98,'データシート（中１男子）'!$A$10:$AR$165,18,FALSE)</f>
        <v>#N/A</v>
      </c>
      <c r="G98" s="101" t="e">
        <f>VLOOKUP(A98,'データシート（中１男子）'!$A$10:$AR$165,22,FALSE)</f>
        <v>#N/A</v>
      </c>
      <c r="H98" s="101" t="e">
        <f>VLOOKUP(A98,'データシート（中１男子）'!$A$10:$AR$165,32,FALSE)</f>
        <v>#N/A</v>
      </c>
      <c r="I98" s="101" t="e">
        <f>VLOOKUP(A98,'データシート（中１男子）'!$A$10:$AR$165,36,FALSE)</f>
        <v>#N/A</v>
      </c>
      <c r="J98" s="101" t="e">
        <f>VLOOKUP(A98,'データシート（中１男子）'!$A$10:$AR$165,40,FALSE)</f>
        <v>#N/A</v>
      </c>
      <c r="K98" s="101" t="e">
        <f>VLOOKUP(A98,'データシート（中１男子）'!$A$10:$AZ$165,44,FALSE)</f>
        <v>#N/A</v>
      </c>
    </row>
    <row r="99" spans="1:11" ht="20.25" customHeight="1" thickBot="1">
      <c r="A99" s="348"/>
      <c r="B99" s="346"/>
      <c r="C99" s="109" t="s">
        <v>25</v>
      </c>
      <c r="D99" s="121" t="e">
        <f>VLOOKUP(A98,'データシート（中１男子）'!$A$10:$AR$165,13,FALSE)</f>
        <v>#N/A</v>
      </c>
      <c r="E99" s="122" t="e">
        <f>VLOOKUP(A98,'データシート（中１男子）'!$A$10:$AR$165,17,FALSE)</f>
        <v>#N/A</v>
      </c>
      <c r="F99" s="122" t="e">
        <f>VLOOKUP(A98,'データシート（中１男子）'!$A$10:$AR$165,21,FALSE)</f>
        <v>#N/A</v>
      </c>
      <c r="G99" s="122" t="e">
        <f>VLOOKUP(A98,'データシート（中１男子）'!$A$10:$AR$165,25,FALSE)</f>
        <v>#N/A</v>
      </c>
      <c r="H99" s="122" t="e">
        <f>VLOOKUP(A98,'データシート（中１男子）'!$A$10:$AR$165,35,FALSE)</f>
        <v>#N/A</v>
      </c>
      <c r="I99" s="122" t="e">
        <f>VLOOKUP(A98,'データシート（中１男子）'!$A$10:$AR$165,39,FALSE)</f>
        <v>#N/A</v>
      </c>
      <c r="J99" s="122" t="e">
        <f>VLOOKUP(A98,'データシート（中１男子）'!$A$10:$AR$165,43,FALSE)</f>
        <v>#N/A</v>
      </c>
      <c r="K99" s="122" t="e">
        <f>VLOOKUP(A98,'データシート（中１男子）'!$A$10:$AZ$165,47,FALSE)</f>
        <v>#N/A</v>
      </c>
    </row>
  </sheetData>
  <mergeCells count="40">
    <mergeCell ref="A83:A84"/>
    <mergeCell ref="A88:A89"/>
    <mergeCell ref="B83:B84"/>
    <mergeCell ref="B88:B89"/>
    <mergeCell ref="A98:A99"/>
    <mergeCell ref="A93:A94"/>
    <mergeCell ref="B93:B94"/>
    <mergeCell ref="B98:B99"/>
    <mergeCell ref="A68:A69"/>
    <mergeCell ref="A73:A74"/>
    <mergeCell ref="B68:B69"/>
    <mergeCell ref="B73:B74"/>
    <mergeCell ref="A78:A79"/>
    <mergeCell ref="B78:B79"/>
    <mergeCell ref="B48:B49"/>
    <mergeCell ref="A53:A54"/>
    <mergeCell ref="A58:A59"/>
    <mergeCell ref="B53:B54"/>
    <mergeCell ref="B58:B5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18:B19"/>
    <mergeCell ref="B23:B24"/>
    <mergeCell ref="B28:B29"/>
    <mergeCell ref="B33:B34"/>
    <mergeCell ref="B38:B3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14"/>
      <c r="C1" s="315"/>
    </row>
    <row r="2" spans="1:76" s="6" customFormat="1" ht="20.100000000000001" customHeight="1" thickTop="1" thickBot="1">
      <c r="A2" s="316" t="s">
        <v>87</v>
      </c>
      <c r="B2" s="322"/>
      <c r="C2" s="323"/>
      <c r="D2" s="318" t="s">
        <v>1</v>
      </c>
      <c r="E2" s="319"/>
      <c r="F2" s="318" t="s">
        <v>2</v>
      </c>
      <c r="G2" s="319"/>
      <c r="H2" s="320"/>
      <c r="I2" s="321"/>
      <c r="J2" s="302" t="s">
        <v>3</v>
      </c>
      <c r="K2" s="303"/>
      <c r="L2" s="303"/>
      <c r="M2" s="304"/>
      <c r="N2" s="302" t="s">
        <v>4</v>
      </c>
      <c r="O2" s="303"/>
      <c r="P2" s="303"/>
      <c r="Q2" s="304"/>
      <c r="R2" s="302" t="s">
        <v>5</v>
      </c>
      <c r="S2" s="303"/>
      <c r="T2" s="303"/>
      <c r="U2" s="304"/>
      <c r="V2" s="302" t="s">
        <v>121</v>
      </c>
      <c r="W2" s="303"/>
      <c r="X2" s="303"/>
      <c r="Y2" s="304"/>
      <c r="Z2" s="302" t="s">
        <v>88</v>
      </c>
      <c r="AA2" s="303"/>
      <c r="AB2" s="303"/>
      <c r="AC2" s="303"/>
      <c r="AD2" s="303"/>
      <c r="AE2" s="304"/>
      <c r="AF2" s="302" t="s">
        <v>89</v>
      </c>
      <c r="AG2" s="303"/>
      <c r="AH2" s="303"/>
      <c r="AI2" s="304"/>
      <c r="AJ2" s="302" t="s">
        <v>90</v>
      </c>
      <c r="AK2" s="303"/>
      <c r="AL2" s="303"/>
      <c r="AM2" s="304"/>
      <c r="AN2" s="302" t="s">
        <v>122</v>
      </c>
      <c r="AO2" s="303"/>
      <c r="AP2" s="303"/>
      <c r="AQ2" s="304"/>
      <c r="AR2" s="302" t="s">
        <v>91</v>
      </c>
      <c r="AS2" s="303"/>
      <c r="AT2" s="303"/>
      <c r="AU2" s="30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16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135</v>
      </c>
      <c r="M3" s="30" t="s">
        <v>9</v>
      </c>
      <c r="N3" s="7">
        <f>COUNT(N10:N309)</f>
        <v>0</v>
      </c>
      <c r="O3" s="170" t="s">
        <v>133</v>
      </c>
      <c r="P3" s="171" t="s">
        <v>135</v>
      </c>
      <c r="Q3" s="30" t="s">
        <v>9</v>
      </c>
      <c r="R3" s="7">
        <f>COUNT(R10:R309)</f>
        <v>0</v>
      </c>
      <c r="S3" s="170" t="s">
        <v>133</v>
      </c>
      <c r="T3" s="171" t="s">
        <v>135</v>
      </c>
      <c r="U3" s="30" t="s">
        <v>9</v>
      </c>
      <c r="V3" s="7">
        <f>COUNT(V10:V309)</f>
        <v>0</v>
      </c>
      <c r="W3" s="170" t="s">
        <v>133</v>
      </c>
      <c r="X3" s="171" t="s">
        <v>135</v>
      </c>
      <c r="Y3" s="30" t="s">
        <v>9</v>
      </c>
      <c r="Z3" s="296" t="s">
        <v>92</v>
      </c>
      <c r="AA3" s="297"/>
      <c r="AB3" s="7">
        <f>COUNT(AB10:AB309)</f>
        <v>0</v>
      </c>
      <c r="AC3" s="170" t="s">
        <v>133</v>
      </c>
      <c r="AD3" s="171" t="s">
        <v>135</v>
      </c>
      <c r="AE3" s="30" t="s">
        <v>9</v>
      </c>
      <c r="AF3" s="7">
        <f>COUNT(AF10:AF309)</f>
        <v>0</v>
      </c>
      <c r="AG3" s="170" t="s">
        <v>133</v>
      </c>
      <c r="AH3" s="171" t="s">
        <v>135</v>
      </c>
      <c r="AI3" s="30" t="s">
        <v>9</v>
      </c>
      <c r="AJ3" s="7">
        <f>COUNT(AJ10:AJ309)</f>
        <v>0</v>
      </c>
      <c r="AK3" s="170" t="s">
        <v>133</v>
      </c>
      <c r="AL3" s="171" t="s">
        <v>135</v>
      </c>
      <c r="AM3" s="30" t="s">
        <v>9</v>
      </c>
      <c r="AN3" s="7">
        <f>COUNT(AN10:AN309)</f>
        <v>0</v>
      </c>
      <c r="AO3" s="170" t="s">
        <v>133</v>
      </c>
      <c r="AP3" s="171" t="s">
        <v>135</v>
      </c>
      <c r="AQ3" s="30" t="s">
        <v>9</v>
      </c>
      <c r="AR3" s="7">
        <f>COUNT(AR10:AR309)</f>
        <v>0</v>
      </c>
      <c r="AS3" s="170" t="s">
        <v>133</v>
      </c>
      <c r="AT3" s="171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16"/>
      <c r="B4" s="117"/>
      <c r="C4" s="123" t="s">
        <v>11</v>
      </c>
      <c r="D4" s="11">
        <f>SUM(D10:D309)</f>
        <v>0</v>
      </c>
      <c r="E4" s="172">
        <v>154.69999999999999</v>
      </c>
      <c r="F4" s="11">
        <f>SUM(F10:F309)</f>
        <v>0</v>
      </c>
      <c r="G4" s="172">
        <v>46.8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98"/>
      <c r="AA4" s="299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16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BB33</f>
        <v>23.992940385476999</v>
      </c>
      <c r="L5" s="179">
        <f>BB13</f>
        <v>24.688422688422687</v>
      </c>
      <c r="M5" s="13" t="s">
        <v>16</v>
      </c>
      <c r="N5" s="12" t="str">
        <f>IF((N3&gt;0),N4/N3,"")</f>
        <v/>
      </c>
      <c r="O5" s="178">
        <f>BE33</f>
        <v>22.612461834219001</v>
      </c>
      <c r="P5" s="179">
        <f>BE13</f>
        <v>23.678185745140389</v>
      </c>
      <c r="Q5" s="13" t="s">
        <v>16</v>
      </c>
      <c r="R5" s="12" t="str">
        <f>IF((R3&gt;0),R4/R3,"")</f>
        <v/>
      </c>
      <c r="S5" s="178">
        <f>BH33</f>
        <v>40.538487470501998</v>
      </c>
      <c r="T5" s="179">
        <f>BH13</f>
        <v>40.67358625626342</v>
      </c>
      <c r="U5" s="13" t="s">
        <v>16</v>
      </c>
      <c r="V5" s="12" t="str">
        <f>IF((V3&gt;0),V4/V3,"")</f>
        <v/>
      </c>
      <c r="W5" s="178">
        <f>BK33</f>
        <v>47.987434910573</v>
      </c>
      <c r="X5" s="179">
        <f>BK13</f>
        <v>50.135507246376811</v>
      </c>
      <c r="Y5" s="13" t="s">
        <v>16</v>
      </c>
      <c r="Z5" s="298"/>
      <c r="AA5" s="299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BN33</f>
        <v>61.315541601256001</v>
      </c>
      <c r="AH5" s="179">
        <f>BN13</f>
        <v>67.24049429657795</v>
      </c>
      <c r="AI5" s="13" t="s">
        <v>16</v>
      </c>
      <c r="AJ5" s="12" t="str">
        <f>IF((AJ3&gt;0),AJ4/AJ3,"")</f>
        <v/>
      </c>
      <c r="AK5" s="178">
        <f>BQ33</f>
        <v>8.6952665441000008</v>
      </c>
      <c r="AL5" s="179">
        <f>BQ13</f>
        <v>8.3744032023289687</v>
      </c>
      <c r="AM5" s="13" t="s">
        <v>16</v>
      </c>
      <c r="AN5" s="12" t="str">
        <f>IF((AN3&gt;0),AN4/AN3,"")</f>
        <v/>
      </c>
      <c r="AO5" s="178">
        <f>BT33</f>
        <v>179.56062152659999</v>
      </c>
      <c r="AP5" s="179">
        <f>BT13</f>
        <v>186.11190817790532</v>
      </c>
      <c r="AQ5" s="13" t="s">
        <v>16</v>
      </c>
      <c r="AR5" s="12" t="str">
        <f>IF((AR3&gt;0),AR4/AR3,"")</f>
        <v/>
      </c>
      <c r="AS5" s="178">
        <f>BW33</f>
        <v>16.726498637601999</v>
      </c>
      <c r="AT5" s="179">
        <f>BW13</f>
        <v>17.978632478632477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17"/>
      <c r="B6" s="118"/>
      <c r="C6" s="124" t="s">
        <v>18</v>
      </c>
      <c r="D6" s="15" t="str">
        <f>IF((D3&gt;0),STDEV(D10:D309),"")</f>
        <v/>
      </c>
      <c r="E6" s="180">
        <v>154</v>
      </c>
      <c r="F6" s="15" t="str">
        <f>IF((F3&gt;0),STDEV(F10:F309),"")</f>
        <v/>
      </c>
      <c r="G6" s="180">
        <v>45.7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BC33</f>
        <v>6.4234782709192997</v>
      </c>
      <c r="L6" s="182">
        <f>BC13</f>
        <v>6.2258738693854143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BF33</f>
        <v>5.8980912985904999</v>
      </c>
      <c r="P6" s="182">
        <f>BF13</f>
        <v>5.365620570771588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BI33</f>
        <v>10.38117952326</v>
      </c>
      <c r="T6" s="182">
        <f>BI13</f>
        <v>9.935192841007888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BL33</f>
        <v>8.0296180284416998</v>
      </c>
      <c r="X6" s="182">
        <f>BL13</f>
        <v>6.796080506435124</v>
      </c>
      <c r="Y6" s="16" t="e">
        <f>IF(V5-X5&gt;0,"↑",IF(V5-X5&lt;0,"↓","±"))</f>
        <v>#VALUE!</v>
      </c>
      <c r="Z6" s="300"/>
      <c r="AA6" s="301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BO33</f>
        <v>24.289981458427</v>
      </c>
      <c r="AH6" s="182">
        <f>BO13</f>
        <v>24.032854471582205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BR33</f>
        <v>1.1092926912000001</v>
      </c>
      <c r="AL6" s="182">
        <f>BR13</f>
        <v>0.79166944485496227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BU33</f>
        <v>28.868034447504002</v>
      </c>
      <c r="AP6" s="182">
        <f>BU13</f>
        <v>25.352642596044294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BX33</f>
        <v>5.3161237055005</v>
      </c>
      <c r="AT6" s="182">
        <f>BX13</f>
        <v>5.38948531643228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10" t="s">
        <v>20</v>
      </c>
      <c r="B7" s="306" t="s">
        <v>21</v>
      </c>
      <c r="C7" s="312" t="s">
        <v>93</v>
      </c>
      <c r="D7" s="306" t="s">
        <v>22</v>
      </c>
      <c r="E7" s="306">
        <v>0</v>
      </c>
      <c r="F7" s="306" t="s">
        <v>22</v>
      </c>
      <c r="G7" s="306" t="s">
        <v>23</v>
      </c>
      <c r="H7" s="306" t="s">
        <v>22</v>
      </c>
      <c r="I7" s="306" t="s">
        <v>23</v>
      </c>
      <c r="J7" s="308" t="s">
        <v>22</v>
      </c>
      <c r="K7" s="306" t="s">
        <v>23</v>
      </c>
      <c r="L7" s="306" t="s">
        <v>24</v>
      </c>
      <c r="M7" s="306" t="s">
        <v>25</v>
      </c>
      <c r="N7" s="308" t="s">
        <v>22</v>
      </c>
      <c r="O7" s="306" t="s">
        <v>23</v>
      </c>
      <c r="P7" s="306" t="s">
        <v>24</v>
      </c>
      <c r="Q7" s="306" t="s">
        <v>25</v>
      </c>
      <c r="R7" s="308" t="s">
        <v>22</v>
      </c>
      <c r="S7" s="306" t="s">
        <v>23</v>
      </c>
      <c r="T7" s="306" t="s">
        <v>24</v>
      </c>
      <c r="U7" s="306" t="s">
        <v>25</v>
      </c>
      <c r="V7" s="308" t="s">
        <v>22</v>
      </c>
      <c r="W7" s="306" t="s">
        <v>23</v>
      </c>
      <c r="X7" s="306" t="s">
        <v>24</v>
      </c>
      <c r="Y7" s="306" t="s">
        <v>25</v>
      </c>
      <c r="Z7" s="305" t="s">
        <v>22</v>
      </c>
      <c r="AA7" s="305"/>
      <c r="AB7" s="125" t="s">
        <v>22</v>
      </c>
      <c r="AC7" s="306" t="s">
        <v>23</v>
      </c>
      <c r="AD7" s="306" t="s">
        <v>24</v>
      </c>
      <c r="AE7" s="306" t="s">
        <v>25</v>
      </c>
      <c r="AF7" s="308" t="s">
        <v>22</v>
      </c>
      <c r="AG7" s="306" t="s">
        <v>23</v>
      </c>
      <c r="AH7" s="306" t="s">
        <v>24</v>
      </c>
      <c r="AI7" s="306" t="s">
        <v>25</v>
      </c>
      <c r="AJ7" s="308" t="s">
        <v>22</v>
      </c>
      <c r="AK7" s="306" t="s">
        <v>23</v>
      </c>
      <c r="AL7" s="306" t="s">
        <v>24</v>
      </c>
      <c r="AM7" s="306" t="s">
        <v>25</v>
      </c>
      <c r="AN7" s="308" t="s">
        <v>22</v>
      </c>
      <c r="AO7" s="306" t="s">
        <v>23</v>
      </c>
      <c r="AP7" s="306" t="s">
        <v>24</v>
      </c>
      <c r="AQ7" s="306" t="s">
        <v>25</v>
      </c>
      <c r="AR7" s="308" t="s">
        <v>22</v>
      </c>
      <c r="AS7" s="306" t="s">
        <v>23</v>
      </c>
      <c r="AT7" s="306" t="s">
        <v>24</v>
      </c>
      <c r="AU7" s="324" t="s">
        <v>25</v>
      </c>
      <c r="AV7" s="326" t="s">
        <v>26</v>
      </c>
      <c r="AW7" s="326" t="s">
        <v>27</v>
      </c>
      <c r="AX7" s="328"/>
    </row>
    <row r="8" spans="1:76" s="6" customFormat="1" ht="12" customHeight="1" thickBot="1">
      <c r="A8" s="311"/>
      <c r="B8" s="307"/>
      <c r="C8" s="313"/>
      <c r="D8" s="307"/>
      <c r="E8" s="307"/>
      <c r="F8" s="307"/>
      <c r="G8" s="307"/>
      <c r="H8" s="307"/>
      <c r="I8" s="307"/>
      <c r="J8" s="309"/>
      <c r="K8" s="307"/>
      <c r="L8" s="307"/>
      <c r="M8" s="307"/>
      <c r="N8" s="309"/>
      <c r="O8" s="307"/>
      <c r="P8" s="307"/>
      <c r="Q8" s="307"/>
      <c r="R8" s="309"/>
      <c r="S8" s="307"/>
      <c r="T8" s="307"/>
      <c r="U8" s="307"/>
      <c r="V8" s="309"/>
      <c r="W8" s="307"/>
      <c r="X8" s="307"/>
      <c r="Y8" s="307"/>
      <c r="Z8" s="94" t="s">
        <v>94</v>
      </c>
      <c r="AA8" s="94" t="s">
        <v>95</v>
      </c>
      <c r="AB8" s="95" t="s">
        <v>95</v>
      </c>
      <c r="AC8" s="307"/>
      <c r="AD8" s="307"/>
      <c r="AE8" s="307"/>
      <c r="AF8" s="309"/>
      <c r="AG8" s="307"/>
      <c r="AH8" s="307"/>
      <c r="AI8" s="307"/>
      <c r="AJ8" s="309"/>
      <c r="AK8" s="307"/>
      <c r="AL8" s="307"/>
      <c r="AM8" s="307"/>
      <c r="AN8" s="309"/>
      <c r="AO8" s="307"/>
      <c r="AP8" s="307"/>
      <c r="AQ8" s="307"/>
      <c r="AR8" s="309"/>
      <c r="AS8" s="307"/>
      <c r="AT8" s="307"/>
      <c r="AU8" s="325"/>
      <c r="AV8" s="327"/>
      <c r="AW8" s="327"/>
      <c r="AX8" s="329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0" t="s">
        <v>105</v>
      </c>
      <c r="AX9" s="331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89" t="str">
        <f>IF(AND(J10&lt;&gt;0,N10&lt;&gt;0,R10&lt;&gt;0,V10&lt;&gt;0,(OR(AB10&lt;&gt;0,AF10&lt;&gt;0)),AJ10&lt;&gt;0,AN10&lt;&gt;0,AR10&lt;&gt;0),VLOOKUP(AV10,$AV$311:$AW$315,2),"")</f>
        <v/>
      </c>
      <c r="AX10" s="28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8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89"/>
      <c r="AZ11" s="293" t="s">
        <v>29</v>
      </c>
      <c r="BA11" s="288" t="s">
        <v>42</v>
      </c>
      <c r="BB11" s="284"/>
      <c r="BC11" s="280"/>
      <c r="BD11" s="283" t="s">
        <v>43</v>
      </c>
      <c r="BE11" s="284"/>
      <c r="BF11" s="285"/>
      <c r="BG11" s="283" t="s">
        <v>44</v>
      </c>
      <c r="BH11" s="284"/>
      <c r="BI11" s="280"/>
      <c r="BJ11" s="283" t="s">
        <v>45</v>
      </c>
      <c r="BK11" s="284"/>
      <c r="BL11" s="285"/>
      <c r="BM11" s="290" t="s">
        <v>46</v>
      </c>
      <c r="BN11" s="291"/>
      <c r="BO11" s="295"/>
      <c r="BP11" s="283" t="s">
        <v>47</v>
      </c>
      <c r="BQ11" s="284"/>
      <c r="BR11" s="285"/>
      <c r="BS11" s="283" t="s">
        <v>48</v>
      </c>
      <c r="BT11" s="284"/>
      <c r="BU11" s="280"/>
      <c r="BV11" s="283" t="s">
        <v>102</v>
      </c>
      <c r="BW11" s="284"/>
      <c r="BX11" s="28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89" t="str">
        <f t="shared" si="30"/>
        <v/>
      </c>
      <c r="AX12" s="289"/>
      <c r="AZ12" s="294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89" t="str">
        <f t="shared" si="30"/>
        <v/>
      </c>
      <c r="AX13" s="28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89" t="str">
        <f t="shared" si="30"/>
        <v/>
      </c>
      <c r="AX14" s="28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89" t="str">
        <f t="shared" si="30"/>
        <v/>
      </c>
      <c r="AX15" s="28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89" t="str">
        <f t="shared" si="30"/>
        <v/>
      </c>
      <c r="AX16" s="28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89" t="str">
        <f t="shared" si="30"/>
        <v/>
      </c>
      <c r="AX17" s="28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89" t="str">
        <f t="shared" si="30"/>
        <v/>
      </c>
      <c r="AX18" s="28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89" t="str">
        <f t="shared" si="30"/>
        <v/>
      </c>
      <c r="AX19" s="28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89" t="str">
        <f t="shared" si="30"/>
        <v/>
      </c>
      <c r="AX20" s="28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89" t="str">
        <f t="shared" si="30"/>
        <v/>
      </c>
      <c r="AX21" s="28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89" t="str">
        <f t="shared" si="30"/>
        <v/>
      </c>
      <c r="AX22" s="28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89" t="str">
        <f t="shared" si="30"/>
        <v/>
      </c>
      <c r="AX23" s="28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89" t="str">
        <f t="shared" si="30"/>
        <v/>
      </c>
      <c r="AX24" s="28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89" t="str">
        <f t="shared" si="30"/>
        <v/>
      </c>
      <c r="AX25" s="28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89" t="str">
        <f t="shared" si="30"/>
        <v/>
      </c>
      <c r="AX26" s="28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89" t="str">
        <f t="shared" si="30"/>
        <v/>
      </c>
      <c r="AX27" s="28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89" t="str">
        <f t="shared" si="30"/>
        <v/>
      </c>
      <c r="AX28" s="28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89" t="str">
        <f t="shared" si="30"/>
        <v/>
      </c>
      <c r="AX29" s="28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89" t="str">
        <f t="shared" si="30"/>
        <v/>
      </c>
      <c r="AX30" s="28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89" t="str">
        <f t="shared" si="30"/>
        <v/>
      </c>
      <c r="AX31" s="289"/>
      <c r="AZ31" s="286" t="s">
        <v>29</v>
      </c>
      <c r="BA31" s="288" t="s">
        <v>42</v>
      </c>
      <c r="BB31" s="284"/>
      <c r="BC31" s="284"/>
      <c r="BD31" s="283" t="s">
        <v>43</v>
      </c>
      <c r="BE31" s="284"/>
      <c r="BF31" s="280"/>
      <c r="BG31" s="283" t="s">
        <v>44</v>
      </c>
      <c r="BH31" s="284"/>
      <c r="BI31" s="284"/>
      <c r="BJ31" s="283" t="s">
        <v>45</v>
      </c>
      <c r="BK31" s="284"/>
      <c r="BL31" s="285"/>
      <c r="BM31" s="290" t="s">
        <v>46</v>
      </c>
      <c r="BN31" s="291"/>
      <c r="BO31" s="292"/>
      <c r="BP31" s="283" t="s">
        <v>47</v>
      </c>
      <c r="BQ31" s="284"/>
      <c r="BR31" s="284"/>
      <c r="BS31" s="280" t="s">
        <v>48</v>
      </c>
      <c r="BT31" s="281"/>
      <c r="BU31" s="282"/>
      <c r="BV31" s="283" t="s">
        <v>102</v>
      </c>
      <c r="BW31" s="284"/>
      <c r="BX31" s="28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89" t="str">
        <f t="shared" si="30"/>
        <v/>
      </c>
      <c r="AX32" s="289"/>
      <c r="AZ32" s="28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89" t="str">
        <f t="shared" si="30"/>
        <v/>
      </c>
      <c r="AX33" s="28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89" t="str">
        <f t="shared" si="30"/>
        <v/>
      </c>
      <c r="AX34" s="28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89" t="str">
        <f t="shared" si="30"/>
        <v/>
      </c>
      <c r="AX35" s="28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89" t="str">
        <f t="shared" si="30"/>
        <v/>
      </c>
      <c r="AX36" s="28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89" t="str">
        <f t="shared" si="30"/>
        <v/>
      </c>
      <c r="AX37" s="28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89" t="str">
        <f t="shared" si="30"/>
        <v/>
      </c>
      <c r="AX38" s="28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89" t="str">
        <f t="shared" si="30"/>
        <v/>
      </c>
      <c r="AX39" s="28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89" t="str">
        <f t="shared" si="30"/>
        <v/>
      </c>
      <c r="AX40" s="28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89" t="str">
        <f t="shared" si="30"/>
        <v/>
      </c>
      <c r="AX41" s="28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89" t="str">
        <f t="shared" si="30"/>
        <v/>
      </c>
      <c r="AX42" s="28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89" t="str">
        <f t="shared" si="30"/>
        <v/>
      </c>
      <c r="AX43" s="28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89" t="str">
        <f t="shared" si="30"/>
        <v/>
      </c>
      <c r="AX44" s="28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89" t="str">
        <f t="shared" si="30"/>
        <v/>
      </c>
      <c r="AX45" s="28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89" t="str">
        <f t="shared" si="30"/>
        <v/>
      </c>
      <c r="AX46" s="28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89" t="str">
        <f t="shared" si="30"/>
        <v/>
      </c>
      <c r="AX47" s="28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89" t="str">
        <f t="shared" si="30"/>
        <v/>
      </c>
      <c r="AX48" s="28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89" t="str">
        <f t="shared" si="30"/>
        <v/>
      </c>
      <c r="AX49" s="28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89" t="str">
        <f t="shared" si="30"/>
        <v/>
      </c>
      <c r="AX50" s="28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89" t="str">
        <f t="shared" si="30"/>
        <v/>
      </c>
      <c r="AX51" s="28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89" t="str">
        <f t="shared" si="30"/>
        <v/>
      </c>
      <c r="AX52" s="28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89" t="str">
        <f t="shared" si="30"/>
        <v/>
      </c>
      <c r="AX53" s="28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89" t="str">
        <f t="shared" si="30"/>
        <v/>
      </c>
      <c r="AX54" s="28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89" t="str">
        <f t="shared" si="30"/>
        <v/>
      </c>
      <c r="AX55" s="28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89" t="str">
        <f t="shared" si="30"/>
        <v/>
      </c>
      <c r="AX56" s="28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89" t="str">
        <f t="shared" si="30"/>
        <v/>
      </c>
      <c r="AX57" s="28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89" t="str">
        <f t="shared" si="30"/>
        <v/>
      </c>
      <c r="AX58" s="28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89" t="str">
        <f t="shared" si="30"/>
        <v/>
      </c>
      <c r="AX59" s="28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89" t="str">
        <f t="shared" si="30"/>
        <v/>
      </c>
      <c r="AX60" s="28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89" t="str">
        <f t="shared" si="30"/>
        <v/>
      </c>
      <c r="AX61" s="28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89" t="str">
        <f t="shared" si="30"/>
        <v/>
      </c>
      <c r="AX62" s="28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89" t="str">
        <f t="shared" si="30"/>
        <v/>
      </c>
      <c r="AX63" s="28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89" t="str">
        <f t="shared" si="30"/>
        <v/>
      </c>
      <c r="AX64" s="28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89" t="str">
        <f t="shared" si="30"/>
        <v/>
      </c>
      <c r="AX65" s="28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89" t="str">
        <f t="shared" si="30"/>
        <v/>
      </c>
      <c r="AX66" s="28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89" t="str">
        <f t="shared" si="30"/>
        <v/>
      </c>
      <c r="AX67" s="28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89" t="str">
        <f t="shared" si="30"/>
        <v/>
      </c>
      <c r="AX68" s="28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89" t="str">
        <f t="shared" si="30"/>
        <v/>
      </c>
      <c r="AX69" s="28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89" t="str">
        <f t="shared" si="30"/>
        <v/>
      </c>
      <c r="AX70" s="28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89" t="str">
        <f t="shared" si="30"/>
        <v/>
      </c>
      <c r="AX71" s="28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89" t="str">
        <f t="shared" si="30"/>
        <v/>
      </c>
      <c r="AX72" s="28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89" t="str">
        <f t="shared" si="30"/>
        <v/>
      </c>
      <c r="AX73" s="28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89" t="str">
        <f t="shared" si="30"/>
        <v/>
      </c>
      <c r="AX74" s="28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8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8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89" t="str">
        <f t="shared" si="63"/>
        <v/>
      </c>
      <c r="AX76" s="28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89" t="str">
        <f t="shared" si="63"/>
        <v/>
      </c>
      <c r="AX77" s="28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89" t="str">
        <f t="shared" si="63"/>
        <v/>
      </c>
      <c r="AX78" s="28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89" t="str">
        <f t="shared" si="63"/>
        <v/>
      </c>
      <c r="AX79" s="28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89" t="str">
        <f t="shared" si="63"/>
        <v/>
      </c>
      <c r="AX80" s="28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89" t="str">
        <f t="shared" si="63"/>
        <v/>
      </c>
      <c r="AX81" s="28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89" t="str">
        <f t="shared" si="63"/>
        <v/>
      </c>
      <c r="AX82" s="28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89" t="str">
        <f t="shared" si="63"/>
        <v/>
      </c>
      <c r="AX83" s="28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89" t="str">
        <f t="shared" si="63"/>
        <v/>
      </c>
      <c r="AX84" s="28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89" t="str">
        <f t="shared" si="63"/>
        <v/>
      </c>
      <c r="AX85" s="28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89" t="str">
        <f t="shared" si="63"/>
        <v/>
      </c>
      <c r="AX86" s="28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89" t="str">
        <f t="shared" si="63"/>
        <v/>
      </c>
      <c r="AX87" s="28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89" t="str">
        <f t="shared" si="63"/>
        <v/>
      </c>
      <c r="AX88" s="28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89" t="str">
        <f t="shared" si="63"/>
        <v/>
      </c>
      <c r="AX89" s="28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89" t="str">
        <f t="shared" si="63"/>
        <v/>
      </c>
      <c r="AX90" s="28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89" t="str">
        <f t="shared" si="63"/>
        <v/>
      </c>
      <c r="AX91" s="28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89" t="str">
        <f t="shared" si="63"/>
        <v/>
      </c>
      <c r="AX92" s="28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89" t="str">
        <f t="shared" si="63"/>
        <v/>
      </c>
      <c r="AX93" s="28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89" t="str">
        <f t="shared" si="63"/>
        <v/>
      </c>
      <c r="AX94" s="28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89" t="str">
        <f t="shared" si="63"/>
        <v/>
      </c>
      <c r="AX95" s="28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89" t="str">
        <f t="shared" si="63"/>
        <v/>
      </c>
      <c r="AX96" s="28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89" t="str">
        <f t="shared" si="63"/>
        <v/>
      </c>
      <c r="AX97" s="28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89" t="str">
        <f t="shared" si="63"/>
        <v/>
      </c>
      <c r="AX98" s="28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89" t="str">
        <f t="shared" si="63"/>
        <v/>
      </c>
      <c r="AX99" s="28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89" t="str">
        <f t="shared" si="63"/>
        <v/>
      </c>
      <c r="AX100" s="28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89" t="str">
        <f t="shared" si="63"/>
        <v/>
      </c>
      <c r="AX101" s="28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89" t="str">
        <f t="shared" si="63"/>
        <v/>
      </c>
      <c r="AX102" s="28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89" t="str">
        <f t="shared" si="63"/>
        <v/>
      </c>
      <c r="AX103" s="28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89" t="str">
        <f t="shared" si="63"/>
        <v/>
      </c>
      <c r="AX104" s="28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89" t="str">
        <f t="shared" si="63"/>
        <v/>
      </c>
      <c r="AX105" s="28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89" t="str">
        <f t="shared" si="63"/>
        <v/>
      </c>
      <c r="AX106" s="28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89" t="str">
        <f t="shared" si="63"/>
        <v/>
      </c>
      <c r="AX107" s="28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89" t="str">
        <f t="shared" si="63"/>
        <v/>
      </c>
      <c r="AX108" s="28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89" t="str">
        <f t="shared" si="63"/>
        <v/>
      </c>
      <c r="AX109" s="28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89" t="str">
        <f t="shared" si="63"/>
        <v/>
      </c>
      <c r="AX110" s="28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89" t="str">
        <f t="shared" si="63"/>
        <v/>
      </c>
      <c r="AX111" s="28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89" t="str">
        <f t="shared" si="63"/>
        <v/>
      </c>
      <c r="AX112" s="28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89" t="str">
        <f t="shared" si="63"/>
        <v/>
      </c>
      <c r="AX113" s="28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89" t="str">
        <f t="shared" si="63"/>
        <v/>
      </c>
      <c r="AX114" s="28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89" t="str">
        <f t="shared" si="63"/>
        <v/>
      </c>
      <c r="AX115" s="28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89" t="str">
        <f t="shared" si="63"/>
        <v/>
      </c>
      <c r="AX116" s="28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89" t="str">
        <f t="shared" si="63"/>
        <v/>
      </c>
      <c r="AX117" s="28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89" t="str">
        <f t="shared" si="63"/>
        <v/>
      </c>
      <c r="AX118" s="28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89" t="str">
        <f t="shared" si="63"/>
        <v/>
      </c>
      <c r="AX119" s="28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89" t="str">
        <f t="shared" si="63"/>
        <v/>
      </c>
      <c r="AX120" s="28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89" t="str">
        <f t="shared" si="63"/>
        <v/>
      </c>
      <c r="AX121" s="28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89" t="str">
        <f t="shared" si="63"/>
        <v/>
      </c>
      <c r="AX122" s="28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89" t="str">
        <f t="shared" si="63"/>
        <v/>
      </c>
      <c r="AX123" s="28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89" t="str">
        <f t="shared" si="63"/>
        <v/>
      </c>
      <c r="AX124" s="28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89" t="str">
        <f t="shared" si="63"/>
        <v/>
      </c>
      <c r="AX125" s="28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89" t="str">
        <f t="shared" si="63"/>
        <v/>
      </c>
      <c r="AX126" s="28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89" t="str">
        <f t="shared" si="63"/>
        <v/>
      </c>
      <c r="AX127" s="28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89" t="str">
        <f t="shared" si="63"/>
        <v/>
      </c>
      <c r="AX128" s="28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89" t="str">
        <f t="shared" si="63"/>
        <v/>
      </c>
      <c r="AX129" s="28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89" t="str">
        <f t="shared" si="63"/>
        <v/>
      </c>
      <c r="AX130" s="28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89" t="str">
        <f t="shared" si="63"/>
        <v/>
      </c>
      <c r="AX131" s="28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89" t="str">
        <f t="shared" si="63"/>
        <v/>
      </c>
      <c r="AX132" s="28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89" t="str">
        <f t="shared" si="63"/>
        <v/>
      </c>
      <c r="AX133" s="28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89" t="str">
        <f t="shared" si="63"/>
        <v/>
      </c>
      <c r="AX134" s="28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89" t="str">
        <f t="shared" si="63"/>
        <v/>
      </c>
      <c r="AX135" s="28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89" t="str">
        <f t="shared" si="63"/>
        <v/>
      </c>
      <c r="AX136" s="28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89" t="str">
        <f t="shared" si="63"/>
        <v/>
      </c>
      <c r="AX137" s="28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89" t="str">
        <f t="shared" si="63"/>
        <v/>
      </c>
      <c r="AX138" s="28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8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8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89" t="str">
        <f t="shared" si="96"/>
        <v/>
      </c>
      <c r="AX140" s="28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89" t="str">
        <f t="shared" si="96"/>
        <v/>
      </c>
      <c r="AX141" s="28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89" t="str">
        <f t="shared" si="96"/>
        <v/>
      </c>
      <c r="AX142" s="28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89" t="str">
        <f t="shared" si="96"/>
        <v/>
      </c>
      <c r="AX143" s="28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89" t="str">
        <f t="shared" si="96"/>
        <v/>
      </c>
      <c r="AX144" s="28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89" t="str">
        <f t="shared" si="96"/>
        <v/>
      </c>
      <c r="AX145" s="28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89" t="str">
        <f t="shared" si="96"/>
        <v/>
      </c>
      <c r="AX146" s="28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89" t="str">
        <f t="shared" si="96"/>
        <v/>
      </c>
      <c r="AX147" s="28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89" t="str">
        <f t="shared" si="96"/>
        <v/>
      </c>
      <c r="AX148" s="28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89" t="str">
        <f t="shared" si="96"/>
        <v/>
      </c>
      <c r="AX149" s="28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89" t="str">
        <f t="shared" si="96"/>
        <v/>
      </c>
      <c r="AX150" s="28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89" t="str">
        <f t="shared" si="96"/>
        <v/>
      </c>
      <c r="AX151" s="28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89" t="str">
        <f t="shared" si="96"/>
        <v/>
      </c>
      <c r="AX152" s="28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89" t="str">
        <f t="shared" si="96"/>
        <v/>
      </c>
      <c r="AX153" s="28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89" t="str">
        <f t="shared" si="96"/>
        <v/>
      </c>
      <c r="AX154" s="28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89" t="str">
        <f t="shared" si="96"/>
        <v/>
      </c>
      <c r="AX155" s="28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89" t="str">
        <f t="shared" si="96"/>
        <v/>
      </c>
      <c r="AX156" s="28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89" t="str">
        <f t="shared" si="96"/>
        <v/>
      </c>
      <c r="AX157" s="28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89" t="str">
        <f t="shared" si="96"/>
        <v/>
      </c>
      <c r="AX158" s="28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89" t="str">
        <f t="shared" si="96"/>
        <v/>
      </c>
      <c r="AX159" s="28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89" t="str">
        <f t="shared" si="96"/>
        <v/>
      </c>
      <c r="AX160" s="28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89" t="str">
        <f t="shared" si="96"/>
        <v/>
      </c>
      <c r="AX161" s="28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89" t="str">
        <f t="shared" si="96"/>
        <v/>
      </c>
      <c r="AX162" s="28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89" t="str">
        <f t="shared" si="96"/>
        <v/>
      </c>
      <c r="AX163" s="28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89" t="str">
        <f t="shared" si="96"/>
        <v/>
      </c>
      <c r="AX164" s="28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89" t="str">
        <f t="shared" si="96"/>
        <v/>
      </c>
      <c r="AX165" s="28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89" t="str">
        <f t="shared" si="96"/>
        <v/>
      </c>
      <c r="AX166" s="28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89" t="str">
        <f t="shared" si="96"/>
        <v/>
      </c>
      <c r="AX167" s="28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89" t="str">
        <f t="shared" si="96"/>
        <v/>
      </c>
      <c r="AX168" s="28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89" t="str">
        <f t="shared" si="96"/>
        <v/>
      </c>
      <c r="AX169" s="28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89" t="str">
        <f t="shared" si="96"/>
        <v/>
      </c>
      <c r="AX170" s="28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89" t="str">
        <f t="shared" si="96"/>
        <v/>
      </c>
      <c r="AX171" s="28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89" t="str">
        <f t="shared" si="96"/>
        <v/>
      </c>
      <c r="AX172" s="28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89" t="str">
        <f t="shared" si="96"/>
        <v/>
      </c>
      <c r="AX173" s="28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89" t="str">
        <f t="shared" si="96"/>
        <v/>
      </c>
      <c r="AX174" s="28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89" t="str">
        <f t="shared" si="96"/>
        <v/>
      </c>
      <c r="AX175" s="28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89" t="str">
        <f t="shared" si="96"/>
        <v/>
      </c>
      <c r="AX176" s="28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89" t="str">
        <f t="shared" si="96"/>
        <v/>
      </c>
      <c r="AX177" s="28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89" t="str">
        <f t="shared" si="96"/>
        <v/>
      </c>
      <c r="AX178" s="28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89" t="str">
        <f t="shared" si="96"/>
        <v/>
      </c>
      <c r="AX179" s="28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89" t="str">
        <f t="shared" si="96"/>
        <v/>
      </c>
      <c r="AX180" s="28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89" t="str">
        <f t="shared" si="96"/>
        <v/>
      </c>
      <c r="AX181" s="28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89" t="str">
        <f t="shared" si="96"/>
        <v/>
      </c>
      <c r="AX182" s="28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89" t="str">
        <f t="shared" si="96"/>
        <v/>
      </c>
      <c r="AX183" s="28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89" t="str">
        <f t="shared" si="96"/>
        <v/>
      </c>
      <c r="AX184" s="28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89" t="str">
        <f t="shared" si="96"/>
        <v/>
      </c>
      <c r="AX185" s="28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89" t="str">
        <f t="shared" si="96"/>
        <v/>
      </c>
      <c r="AX186" s="28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89" t="str">
        <f t="shared" si="96"/>
        <v/>
      </c>
      <c r="AX187" s="28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89" t="str">
        <f t="shared" si="96"/>
        <v/>
      </c>
      <c r="AX188" s="28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89" t="str">
        <f t="shared" si="96"/>
        <v/>
      </c>
      <c r="AX189" s="28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89" t="str">
        <f t="shared" si="96"/>
        <v/>
      </c>
      <c r="AX190" s="28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89" t="str">
        <f t="shared" si="96"/>
        <v/>
      </c>
      <c r="AX191" s="28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89" t="str">
        <f t="shared" si="96"/>
        <v/>
      </c>
      <c r="AX192" s="28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89" t="str">
        <f t="shared" si="96"/>
        <v/>
      </c>
      <c r="AX193" s="28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89" t="str">
        <f t="shared" si="96"/>
        <v/>
      </c>
      <c r="AX194" s="28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89" t="str">
        <f t="shared" si="96"/>
        <v/>
      </c>
      <c r="AX195" s="28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89" t="str">
        <f t="shared" si="96"/>
        <v/>
      </c>
      <c r="AX196" s="28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89" t="str">
        <f t="shared" si="96"/>
        <v/>
      </c>
      <c r="AX197" s="28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89" t="str">
        <f t="shared" si="96"/>
        <v/>
      </c>
      <c r="AX198" s="28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89" t="str">
        <f t="shared" si="96"/>
        <v/>
      </c>
      <c r="AX199" s="28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89" t="str">
        <f t="shared" si="96"/>
        <v/>
      </c>
      <c r="AX200" s="28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89" t="str">
        <f t="shared" si="96"/>
        <v/>
      </c>
      <c r="AX201" s="28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89" t="str">
        <f t="shared" si="96"/>
        <v/>
      </c>
      <c r="AX202" s="28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8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8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89" t="str">
        <f t="shared" si="129"/>
        <v/>
      </c>
      <c r="AX204" s="28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89" t="str">
        <f t="shared" si="129"/>
        <v/>
      </c>
      <c r="AX205" s="28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89" t="str">
        <f t="shared" si="129"/>
        <v/>
      </c>
      <c r="AX206" s="28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89" t="str">
        <f t="shared" si="129"/>
        <v/>
      </c>
      <c r="AX207" s="28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89" t="str">
        <f t="shared" si="129"/>
        <v/>
      </c>
      <c r="AX208" s="28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89" t="str">
        <f t="shared" si="129"/>
        <v/>
      </c>
      <c r="AX209" s="28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89" t="str">
        <f t="shared" si="129"/>
        <v/>
      </c>
      <c r="AX210" s="28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89" t="str">
        <f t="shared" si="129"/>
        <v/>
      </c>
      <c r="AX211" s="28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89" t="str">
        <f t="shared" si="129"/>
        <v/>
      </c>
      <c r="AX212" s="28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89" t="str">
        <f t="shared" si="129"/>
        <v/>
      </c>
      <c r="AX213" s="28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89" t="str">
        <f t="shared" si="129"/>
        <v/>
      </c>
      <c r="AX214" s="28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89" t="str">
        <f t="shared" si="129"/>
        <v/>
      </c>
      <c r="AX215" s="28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89" t="str">
        <f t="shared" si="129"/>
        <v/>
      </c>
      <c r="AX216" s="28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89" t="str">
        <f t="shared" si="129"/>
        <v/>
      </c>
      <c r="AX217" s="28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89" t="str">
        <f t="shared" si="129"/>
        <v/>
      </c>
      <c r="AX218" s="28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89" t="str">
        <f t="shared" si="129"/>
        <v/>
      </c>
      <c r="AX219" s="28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89" t="str">
        <f t="shared" si="129"/>
        <v/>
      </c>
      <c r="AX220" s="28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89" t="str">
        <f t="shared" si="129"/>
        <v/>
      </c>
      <c r="AX221" s="28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89" t="str">
        <f t="shared" si="129"/>
        <v/>
      </c>
      <c r="AX222" s="28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89" t="str">
        <f t="shared" si="129"/>
        <v/>
      </c>
      <c r="AX223" s="28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89" t="str">
        <f t="shared" si="129"/>
        <v/>
      </c>
      <c r="AX224" s="28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89" t="str">
        <f t="shared" si="129"/>
        <v/>
      </c>
      <c r="AX225" s="28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89" t="str">
        <f t="shared" si="129"/>
        <v/>
      </c>
      <c r="AX226" s="28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89" t="str">
        <f t="shared" si="129"/>
        <v/>
      </c>
      <c r="AX227" s="28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89" t="str">
        <f t="shared" si="129"/>
        <v/>
      </c>
      <c r="AX228" s="28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89" t="str">
        <f t="shared" si="129"/>
        <v/>
      </c>
      <c r="AX229" s="28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89" t="str">
        <f t="shared" si="129"/>
        <v/>
      </c>
      <c r="AX230" s="28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89" t="str">
        <f t="shared" si="129"/>
        <v/>
      </c>
      <c r="AX231" s="28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89" t="str">
        <f t="shared" si="129"/>
        <v/>
      </c>
      <c r="AX232" s="28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89" t="str">
        <f t="shared" si="129"/>
        <v/>
      </c>
      <c r="AX233" s="28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89" t="str">
        <f t="shared" si="129"/>
        <v/>
      </c>
      <c r="AX234" s="28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89" t="str">
        <f t="shared" si="129"/>
        <v/>
      </c>
      <c r="AX235" s="28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89" t="str">
        <f t="shared" si="129"/>
        <v/>
      </c>
      <c r="AX236" s="28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89" t="str">
        <f t="shared" si="129"/>
        <v/>
      </c>
      <c r="AX237" s="28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89" t="str">
        <f t="shared" si="129"/>
        <v/>
      </c>
      <c r="AX238" s="28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89" t="str">
        <f t="shared" si="129"/>
        <v/>
      </c>
      <c r="AX239" s="28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89" t="str">
        <f t="shared" si="129"/>
        <v/>
      </c>
      <c r="AX240" s="28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89" t="str">
        <f t="shared" si="129"/>
        <v/>
      </c>
      <c r="AX241" s="28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89" t="str">
        <f t="shared" si="129"/>
        <v/>
      </c>
      <c r="AX242" s="28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89" t="str">
        <f t="shared" si="129"/>
        <v/>
      </c>
      <c r="AX243" s="28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89" t="str">
        <f t="shared" si="129"/>
        <v/>
      </c>
      <c r="AX244" s="28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89" t="str">
        <f t="shared" si="129"/>
        <v/>
      </c>
      <c r="AX245" s="28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89" t="str">
        <f t="shared" si="129"/>
        <v/>
      </c>
      <c r="AX246" s="28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89" t="str">
        <f t="shared" si="129"/>
        <v/>
      </c>
      <c r="AX247" s="28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89" t="str">
        <f t="shared" si="129"/>
        <v/>
      </c>
      <c r="AX248" s="28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89" t="str">
        <f t="shared" si="129"/>
        <v/>
      </c>
      <c r="AX249" s="28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89" t="str">
        <f t="shared" si="129"/>
        <v/>
      </c>
      <c r="AX250" s="28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89" t="str">
        <f t="shared" si="129"/>
        <v/>
      </c>
      <c r="AX251" s="28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89" t="str">
        <f t="shared" si="129"/>
        <v/>
      </c>
      <c r="AX252" s="28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89" t="str">
        <f t="shared" si="129"/>
        <v/>
      </c>
      <c r="AX253" s="28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89" t="str">
        <f t="shared" si="129"/>
        <v/>
      </c>
      <c r="AX254" s="28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89" t="str">
        <f t="shared" si="129"/>
        <v/>
      </c>
      <c r="AX255" s="28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89" t="str">
        <f t="shared" si="129"/>
        <v/>
      </c>
      <c r="AX256" s="28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89" t="str">
        <f t="shared" si="129"/>
        <v/>
      </c>
      <c r="AX257" s="28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89" t="str">
        <f t="shared" si="129"/>
        <v/>
      </c>
      <c r="AX258" s="28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89" t="str">
        <f t="shared" si="129"/>
        <v/>
      </c>
      <c r="AX259" s="28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89" t="str">
        <f t="shared" si="129"/>
        <v/>
      </c>
      <c r="AX260" s="28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89" t="str">
        <f t="shared" si="129"/>
        <v/>
      </c>
      <c r="AX261" s="28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89" t="str">
        <f t="shared" si="129"/>
        <v/>
      </c>
      <c r="AX262" s="28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89" t="str">
        <f t="shared" si="129"/>
        <v/>
      </c>
      <c r="AX263" s="28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89" t="str">
        <f t="shared" si="129"/>
        <v/>
      </c>
      <c r="AX264" s="28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89" t="str">
        <f t="shared" si="129"/>
        <v/>
      </c>
      <c r="AX265" s="28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89" t="str">
        <f t="shared" si="129"/>
        <v/>
      </c>
      <c r="AX266" s="28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8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8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89" t="str">
        <f t="shared" si="162"/>
        <v/>
      </c>
      <c r="AX268" s="28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89" t="str">
        <f t="shared" si="162"/>
        <v/>
      </c>
      <c r="AX269" s="28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89" t="str">
        <f t="shared" si="162"/>
        <v/>
      </c>
      <c r="AX270" s="28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89" t="str">
        <f t="shared" si="162"/>
        <v/>
      </c>
      <c r="AX271" s="28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89" t="str">
        <f t="shared" si="162"/>
        <v/>
      </c>
      <c r="AX272" s="28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89" t="str">
        <f t="shared" si="162"/>
        <v/>
      </c>
      <c r="AX273" s="28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89" t="str">
        <f t="shared" si="162"/>
        <v/>
      </c>
      <c r="AX274" s="28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89" t="str">
        <f t="shared" si="162"/>
        <v/>
      </c>
      <c r="AX275" s="28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89" t="str">
        <f t="shared" si="162"/>
        <v/>
      </c>
      <c r="AX276" s="28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89" t="str">
        <f t="shared" si="162"/>
        <v/>
      </c>
      <c r="AX277" s="28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89" t="str">
        <f t="shared" si="162"/>
        <v/>
      </c>
      <c r="AX278" s="28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89" t="str">
        <f t="shared" si="162"/>
        <v/>
      </c>
      <c r="AX279" s="28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89" t="str">
        <f t="shared" si="162"/>
        <v/>
      </c>
      <c r="AX280" s="28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89" t="str">
        <f t="shared" si="162"/>
        <v/>
      </c>
      <c r="AX281" s="28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89" t="str">
        <f t="shared" si="162"/>
        <v/>
      </c>
      <c r="AX282" s="28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89" t="str">
        <f t="shared" si="162"/>
        <v/>
      </c>
      <c r="AX283" s="28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89" t="str">
        <f t="shared" si="162"/>
        <v/>
      </c>
      <c r="AX284" s="28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89" t="str">
        <f t="shared" si="162"/>
        <v/>
      </c>
      <c r="AX285" s="28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89" t="str">
        <f t="shared" si="162"/>
        <v/>
      </c>
      <c r="AX286" s="28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89" t="str">
        <f t="shared" si="162"/>
        <v/>
      </c>
      <c r="AX287" s="28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89" t="str">
        <f t="shared" si="162"/>
        <v/>
      </c>
      <c r="AX288" s="28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89" t="str">
        <f t="shared" si="162"/>
        <v/>
      </c>
      <c r="AX289" s="28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89" t="str">
        <f t="shared" si="162"/>
        <v/>
      </c>
      <c r="AX290" s="28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89" t="str">
        <f t="shared" si="162"/>
        <v/>
      </c>
      <c r="AX291" s="28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89" t="str">
        <f t="shared" si="162"/>
        <v/>
      </c>
      <c r="AX292" s="28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89" t="str">
        <f t="shared" si="162"/>
        <v/>
      </c>
      <c r="AX293" s="28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89" t="str">
        <f t="shared" si="162"/>
        <v/>
      </c>
      <c r="AX294" s="28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89" t="str">
        <f t="shared" si="162"/>
        <v/>
      </c>
      <c r="AX295" s="28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89" t="str">
        <f t="shared" si="162"/>
        <v/>
      </c>
      <c r="AX296" s="28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89" t="str">
        <f t="shared" si="162"/>
        <v/>
      </c>
      <c r="AX297" s="28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89" t="str">
        <f t="shared" si="162"/>
        <v/>
      </c>
      <c r="AX298" s="28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89" t="str">
        <f t="shared" si="162"/>
        <v/>
      </c>
      <c r="AX299" s="28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89" t="str">
        <f t="shared" si="162"/>
        <v/>
      </c>
      <c r="AX300" s="28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89" t="str">
        <f t="shared" si="162"/>
        <v/>
      </c>
      <c r="AX301" s="28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89" t="str">
        <f t="shared" si="162"/>
        <v/>
      </c>
      <c r="AX302" s="28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89" t="str">
        <f t="shared" si="162"/>
        <v/>
      </c>
      <c r="AX303" s="28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89" t="str">
        <f t="shared" si="162"/>
        <v/>
      </c>
      <c r="AX304" s="28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89" t="str">
        <f t="shared" si="162"/>
        <v/>
      </c>
      <c r="AX305" s="28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89" t="str">
        <f t="shared" si="162"/>
        <v/>
      </c>
      <c r="AX306" s="28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89" t="str">
        <f t="shared" si="162"/>
        <v/>
      </c>
      <c r="AX307" s="28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89" t="str">
        <f t="shared" si="162"/>
        <v/>
      </c>
      <c r="AX308" s="28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89" t="str">
        <f t="shared" si="162"/>
        <v/>
      </c>
      <c r="AX309" s="28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22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32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41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51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82"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53:AX153"/>
    <mergeCell ref="AW154:AX154"/>
    <mergeCell ref="AW155:AX155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64:AX164"/>
    <mergeCell ref="AW165:AX165"/>
    <mergeCell ref="AW160:AX160"/>
    <mergeCell ref="AW161:AX161"/>
    <mergeCell ref="AW162:AX162"/>
    <mergeCell ref="AW163:AX163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14"/>
      <c r="C1" s="315"/>
    </row>
    <row r="2" spans="1:76" s="6" customFormat="1" ht="20.100000000000001" customHeight="1" thickTop="1" thickBot="1">
      <c r="A2" s="316" t="s">
        <v>87</v>
      </c>
      <c r="B2" s="322"/>
      <c r="C2" s="323"/>
      <c r="D2" s="318" t="s">
        <v>1</v>
      </c>
      <c r="E2" s="319"/>
      <c r="F2" s="318" t="s">
        <v>2</v>
      </c>
      <c r="G2" s="319"/>
      <c r="H2" s="320"/>
      <c r="I2" s="321"/>
      <c r="J2" s="302" t="s">
        <v>3</v>
      </c>
      <c r="K2" s="303"/>
      <c r="L2" s="303"/>
      <c r="M2" s="304"/>
      <c r="N2" s="302" t="s">
        <v>4</v>
      </c>
      <c r="O2" s="303"/>
      <c r="P2" s="303"/>
      <c r="Q2" s="304"/>
      <c r="R2" s="302" t="s">
        <v>5</v>
      </c>
      <c r="S2" s="303"/>
      <c r="T2" s="303"/>
      <c r="U2" s="304"/>
      <c r="V2" s="302" t="s">
        <v>121</v>
      </c>
      <c r="W2" s="303"/>
      <c r="X2" s="303"/>
      <c r="Y2" s="304"/>
      <c r="Z2" s="302" t="s">
        <v>88</v>
      </c>
      <c r="AA2" s="303"/>
      <c r="AB2" s="303"/>
      <c r="AC2" s="303"/>
      <c r="AD2" s="303"/>
      <c r="AE2" s="304"/>
      <c r="AF2" s="302" t="s">
        <v>89</v>
      </c>
      <c r="AG2" s="303"/>
      <c r="AH2" s="303"/>
      <c r="AI2" s="304"/>
      <c r="AJ2" s="302" t="s">
        <v>90</v>
      </c>
      <c r="AK2" s="303"/>
      <c r="AL2" s="303"/>
      <c r="AM2" s="304"/>
      <c r="AN2" s="302" t="s">
        <v>122</v>
      </c>
      <c r="AO2" s="303"/>
      <c r="AP2" s="303"/>
      <c r="AQ2" s="304"/>
      <c r="AR2" s="302" t="s">
        <v>91</v>
      </c>
      <c r="AS2" s="303"/>
      <c r="AT2" s="303"/>
      <c r="AU2" s="30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16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135</v>
      </c>
      <c r="M3" s="30" t="s">
        <v>9</v>
      </c>
      <c r="N3" s="7">
        <f>COUNT(N10:N309)</f>
        <v>0</v>
      </c>
      <c r="O3" s="170" t="s">
        <v>133</v>
      </c>
      <c r="P3" s="171" t="s">
        <v>135</v>
      </c>
      <c r="Q3" s="30" t="s">
        <v>9</v>
      </c>
      <c r="R3" s="7">
        <f>COUNT(R10:R309)</f>
        <v>0</v>
      </c>
      <c r="S3" s="170" t="s">
        <v>133</v>
      </c>
      <c r="T3" s="171" t="s">
        <v>135</v>
      </c>
      <c r="U3" s="30" t="s">
        <v>9</v>
      </c>
      <c r="V3" s="7">
        <f>COUNT(V10:V309)</f>
        <v>0</v>
      </c>
      <c r="W3" s="170" t="s">
        <v>133</v>
      </c>
      <c r="X3" s="171" t="s">
        <v>135</v>
      </c>
      <c r="Y3" s="30" t="s">
        <v>9</v>
      </c>
      <c r="Z3" s="296" t="s">
        <v>92</v>
      </c>
      <c r="AA3" s="297"/>
      <c r="AB3" s="7">
        <f>COUNT(AB10:AB309)</f>
        <v>0</v>
      </c>
      <c r="AC3" s="170" t="s">
        <v>133</v>
      </c>
      <c r="AD3" s="171" t="s">
        <v>135</v>
      </c>
      <c r="AE3" s="30" t="s">
        <v>9</v>
      </c>
      <c r="AF3" s="7">
        <f>COUNT(AF10:AF309)</f>
        <v>0</v>
      </c>
      <c r="AG3" s="170" t="s">
        <v>133</v>
      </c>
      <c r="AH3" s="171" t="s">
        <v>135</v>
      </c>
      <c r="AI3" s="30" t="s">
        <v>9</v>
      </c>
      <c r="AJ3" s="7">
        <f>COUNT(AJ10:AJ309)</f>
        <v>0</v>
      </c>
      <c r="AK3" s="170" t="s">
        <v>133</v>
      </c>
      <c r="AL3" s="171" t="s">
        <v>135</v>
      </c>
      <c r="AM3" s="30" t="s">
        <v>9</v>
      </c>
      <c r="AN3" s="7">
        <f>COUNT(AN10:AN309)</f>
        <v>0</v>
      </c>
      <c r="AO3" s="170" t="s">
        <v>133</v>
      </c>
      <c r="AP3" s="171" t="s">
        <v>135</v>
      </c>
      <c r="AQ3" s="30" t="s">
        <v>9</v>
      </c>
      <c r="AR3" s="7">
        <f>COUNT(AR10:AR309)</f>
        <v>0</v>
      </c>
      <c r="AS3" s="170" t="s">
        <v>133</v>
      </c>
      <c r="AT3" s="171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16"/>
      <c r="B4" s="117"/>
      <c r="C4" s="123" t="s">
        <v>11</v>
      </c>
      <c r="D4" s="11">
        <f>SUM(D10:D309)</f>
        <v>0</v>
      </c>
      <c r="E4" s="172">
        <v>161.6</v>
      </c>
      <c r="F4" s="11">
        <f>SUM(F10:F309)</f>
        <v>0</v>
      </c>
      <c r="G4" s="172">
        <v>52.3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98"/>
      <c r="AA4" s="299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16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BB35</f>
        <v>29.500111259457</v>
      </c>
      <c r="L5" s="179">
        <f>BB15</f>
        <v>30.20602605863192</v>
      </c>
      <c r="M5" s="13" t="s">
        <v>16</v>
      </c>
      <c r="N5" s="12" t="str">
        <f>IF((N3&gt;0),N4/N3,"")</f>
        <v/>
      </c>
      <c r="O5" s="178">
        <f>BE35</f>
        <v>26.169908917126001</v>
      </c>
      <c r="P5" s="179">
        <f>BE15</f>
        <v>26.586666666666666</v>
      </c>
      <c r="Q5" s="13" t="s">
        <v>16</v>
      </c>
      <c r="R5" s="12" t="str">
        <f>IF((R3&gt;0),R4/R3,"")</f>
        <v/>
      </c>
      <c r="S5" s="178">
        <f>BH35</f>
        <v>45.022671431761999</v>
      </c>
      <c r="T5" s="179">
        <f>BH15</f>
        <v>45.142437591776797</v>
      </c>
      <c r="U5" s="13" t="s">
        <v>16</v>
      </c>
      <c r="V5" s="12" t="str">
        <f>IF((V3&gt;0),V4/V3,"")</f>
        <v/>
      </c>
      <c r="W5" s="178">
        <f>BK35</f>
        <v>51.256276860439002</v>
      </c>
      <c r="X5" s="179">
        <f>BK15</f>
        <v>52.950296735905042</v>
      </c>
      <c r="Y5" s="13" t="s">
        <v>16</v>
      </c>
      <c r="Z5" s="298"/>
      <c r="AA5" s="299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BN35</f>
        <v>75.284507722008001</v>
      </c>
      <c r="AH5" s="179">
        <f>BN15</f>
        <v>83.075697211155372</v>
      </c>
      <c r="AI5" s="13" t="s">
        <v>16</v>
      </c>
      <c r="AJ5" s="12" t="str">
        <f>IF((AJ3&gt;0),AJ4/AJ3,"")</f>
        <v/>
      </c>
      <c r="AK5" s="178">
        <f>BQ35</f>
        <v>8.0769468975999992</v>
      </c>
      <c r="AL5" s="179">
        <f>BQ15</f>
        <v>7.8299700598802406</v>
      </c>
      <c r="AM5" s="13" t="s">
        <v>16</v>
      </c>
      <c r="AN5" s="12" t="str">
        <f>IF((AN3&gt;0),AN4/AN3,"")</f>
        <v/>
      </c>
      <c r="AO5" s="178">
        <f>BT35</f>
        <v>196.08004967822001</v>
      </c>
      <c r="AP5" s="179">
        <f>BT15</f>
        <v>203.78693392724574</v>
      </c>
      <c r="AQ5" s="13" t="s">
        <v>16</v>
      </c>
      <c r="AR5" s="12" t="str">
        <f>IF((AR3&gt;0),AR4/AR3,"")</f>
        <v/>
      </c>
      <c r="AS5" s="178">
        <f>BW35</f>
        <v>19.702115623939001</v>
      </c>
      <c r="AT5" s="179">
        <f>BW15</f>
        <v>21.033082706766919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17"/>
      <c r="B6" s="118"/>
      <c r="C6" s="124" t="s">
        <v>18</v>
      </c>
      <c r="D6" s="15" t="str">
        <f>IF((D3&gt;0),STDEV(D10:D309),"")</f>
        <v/>
      </c>
      <c r="E6" s="180">
        <v>160.9</v>
      </c>
      <c r="F6" s="15" t="str">
        <f>IF((F3&gt;0),STDEV(F10:F309),"")</f>
        <v/>
      </c>
      <c r="G6" s="180">
        <v>50.6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BC35</f>
        <v>7.2376944976365998</v>
      </c>
      <c r="L6" s="182">
        <f>BC15</f>
        <v>7.1113110918855895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BF35</f>
        <v>6.2758799999306003</v>
      </c>
      <c r="P6" s="182">
        <f>BF15</f>
        <v>5.6634866894415392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BI35</f>
        <v>11.118938021268001</v>
      </c>
      <c r="T6" s="182">
        <f>BI15</f>
        <v>10.763318325262041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BL35</f>
        <v>8.4125963036157998</v>
      </c>
      <c r="X6" s="182">
        <f>BL15</f>
        <v>7.3133383833632308</v>
      </c>
      <c r="Y6" s="16" t="e">
        <f>IF(V5-X5&gt;0,"↑",IF(V5-X5&lt;0,"↓","±"))</f>
        <v>#VALUE!</v>
      </c>
      <c r="Z6" s="300"/>
      <c r="AA6" s="301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BO35</f>
        <v>25.329886085270001</v>
      </c>
      <c r="AH6" s="182">
        <f>BO15</f>
        <v>24.770706397481508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BR35</f>
        <v>0.93008930089999997</v>
      </c>
      <c r="AL6" s="182">
        <f>BR15</f>
        <v>0.67664768891349547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BU35</f>
        <v>29.507922788881999</v>
      </c>
      <c r="AP6" s="182">
        <f>BU15</f>
        <v>24.752671899707121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BX35</f>
        <v>6.0047001131195996</v>
      </c>
      <c r="AT6" s="182">
        <f>BX15</f>
        <v>5.9120460919346352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10" t="s">
        <v>20</v>
      </c>
      <c r="B7" s="306" t="s">
        <v>21</v>
      </c>
      <c r="C7" s="312" t="s">
        <v>93</v>
      </c>
      <c r="D7" s="306" t="s">
        <v>22</v>
      </c>
      <c r="E7" s="306">
        <v>0</v>
      </c>
      <c r="F7" s="306" t="s">
        <v>22</v>
      </c>
      <c r="G7" s="306" t="s">
        <v>23</v>
      </c>
      <c r="H7" s="306" t="s">
        <v>22</v>
      </c>
      <c r="I7" s="306" t="s">
        <v>23</v>
      </c>
      <c r="J7" s="308" t="s">
        <v>22</v>
      </c>
      <c r="K7" s="306" t="s">
        <v>23</v>
      </c>
      <c r="L7" s="306" t="s">
        <v>24</v>
      </c>
      <c r="M7" s="306" t="s">
        <v>25</v>
      </c>
      <c r="N7" s="308" t="s">
        <v>22</v>
      </c>
      <c r="O7" s="306" t="s">
        <v>23</v>
      </c>
      <c r="P7" s="306" t="s">
        <v>24</v>
      </c>
      <c r="Q7" s="306" t="s">
        <v>25</v>
      </c>
      <c r="R7" s="308" t="s">
        <v>22</v>
      </c>
      <c r="S7" s="306" t="s">
        <v>23</v>
      </c>
      <c r="T7" s="306" t="s">
        <v>24</v>
      </c>
      <c r="U7" s="306" t="s">
        <v>25</v>
      </c>
      <c r="V7" s="308" t="s">
        <v>22</v>
      </c>
      <c r="W7" s="306" t="s">
        <v>23</v>
      </c>
      <c r="X7" s="306" t="s">
        <v>24</v>
      </c>
      <c r="Y7" s="306" t="s">
        <v>25</v>
      </c>
      <c r="Z7" s="305" t="s">
        <v>22</v>
      </c>
      <c r="AA7" s="305"/>
      <c r="AB7" s="125" t="s">
        <v>22</v>
      </c>
      <c r="AC7" s="306" t="s">
        <v>23</v>
      </c>
      <c r="AD7" s="306" t="s">
        <v>24</v>
      </c>
      <c r="AE7" s="306" t="s">
        <v>25</v>
      </c>
      <c r="AF7" s="308" t="s">
        <v>22</v>
      </c>
      <c r="AG7" s="306" t="s">
        <v>23</v>
      </c>
      <c r="AH7" s="306" t="s">
        <v>24</v>
      </c>
      <c r="AI7" s="306" t="s">
        <v>25</v>
      </c>
      <c r="AJ7" s="308" t="s">
        <v>22</v>
      </c>
      <c r="AK7" s="306" t="s">
        <v>23</v>
      </c>
      <c r="AL7" s="306" t="s">
        <v>24</v>
      </c>
      <c r="AM7" s="306" t="s">
        <v>25</v>
      </c>
      <c r="AN7" s="308" t="s">
        <v>22</v>
      </c>
      <c r="AO7" s="306" t="s">
        <v>23</v>
      </c>
      <c r="AP7" s="306" t="s">
        <v>24</v>
      </c>
      <c r="AQ7" s="306" t="s">
        <v>25</v>
      </c>
      <c r="AR7" s="308" t="s">
        <v>22</v>
      </c>
      <c r="AS7" s="306" t="s">
        <v>23</v>
      </c>
      <c r="AT7" s="306" t="s">
        <v>24</v>
      </c>
      <c r="AU7" s="324" t="s">
        <v>25</v>
      </c>
      <c r="AV7" s="326" t="s">
        <v>26</v>
      </c>
      <c r="AW7" s="326" t="s">
        <v>27</v>
      </c>
      <c r="AX7" s="328"/>
    </row>
    <row r="8" spans="1:76" s="6" customFormat="1" ht="12" customHeight="1" thickBot="1">
      <c r="A8" s="311"/>
      <c r="B8" s="307"/>
      <c r="C8" s="313"/>
      <c r="D8" s="307"/>
      <c r="E8" s="307"/>
      <c r="F8" s="307"/>
      <c r="G8" s="307"/>
      <c r="H8" s="307"/>
      <c r="I8" s="307"/>
      <c r="J8" s="309"/>
      <c r="K8" s="307"/>
      <c r="L8" s="307"/>
      <c r="M8" s="307"/>
      <c r="N8" s="309"/>
      <c r="O8" s="307"/>
      <c r="P8" s="307"/>
      <c r="Q8" s="307"/>
      <c r="R8" s="309"/>
      <c r="S8" s="307"/>
      <c r="T8" s="307"/>
      <c r="U8" s="307"/>
      <c r="V8" s="309"/>
      <c r="W8" s="307"/>
      <c r="X8" s="307"/>
      <c r="Y8" s="307"/>
      <c r="Z8" s="94" t="s">
        <v>94</v>
      </c>
      <c r="AA8" s="94" t="s">
        <v>95</v>
      </c>
      <c r="AB8" s="95" t="s">
        <v>95</v>
      </c>
      <c r="AC8" s="307"/>
      <c r="AD8" s="307"/>
      <c r="AE8" s="307"/>
      <c r="AF8" s="309"/>
      <c r="AG8" s="307"/>
      <c r="AH8" s="307"/>
      <c r="AI8" s="307"/>
      <c r="AJ8" s="309"/>
      <c r="AK8" s="307"/>
      <c r="AL8" s="307"/>
      <c r="AM8" s="307"/>
      <c r="AN8" s="309"/>
      <c r="AO8" s="307"/>
      <c r="AP8" s="307"/>
      <c r="AQ8" s="307"/>
      <c r="AR8" s="309"/>
      <c r="AS8" s="307"/>
      <c r="AT8" s="307"/>
      <c r="AU8" s="325"/>
      <c r="AV8" s="327"/>
      <c r="AW8" s="327"/>
      <c r="AX8" s="329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0" t="s">
        <v>105</v>
      </c>
      <c r="AX9" s="331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89" t="str">
        <f>IF(AND(J10&lt;&gt;0,N10&lt;&gt;0,R10&lt;&gt;0,V10&lt;&gt;0,(OR(AB10&lt;&gt;0,AF10&lt;&gt;0)),AJ10&lt;&gt;0,AN10&lt;&gt;0,AR10&lt;&gt;0),VLOOKUP(AV10,$AV$311:$AW$315,2),"")</f>
        <v/>
      </c>
      <c r="AX10" s="28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8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89"/>
      <c r="AZ11" s="293" t="s">
        <v>29</v>
      </c>
      <c r="BA11" s="288" t="s">
        <v>42</v>
      </c>
      <c r="BB11" s="284"/>
      <c r="BC11" s="280"/>
      <c r="BD11" s="283" t="s">
        <v>43</v>
      </c>
      <c r="BE11" s="284"/>
      <c r="BF11" s="285"/>
      <c r="BG11" s="283" t="s">
        <v>44</v>
      </c>
      <c r="BH11" s="284"/>
      <c r="BI11" s="280"/>
      <c r="BJ11" s="283" t="s">
        <v>45</v>
      </c>
      <c r="BK11" s="284"/>
      <c r="BL11" s="285"/>
      <c r="BM11" s="290" t="s">
        <v>46</v>
      </c>
      <c r="BN11" s="291"/>
      <c r="BO11" s="295"/>
      <c r="BP11" s="283" t="s">
        <v>47</v>
      </c>
      <c r="BQ11" s="284"/>
      <c r="BR11" s="285"/>
      <c r="BS11" s="283" t="s">
        <v>48</v>
      </c>
      <c r="BT11" s="284"/>
      <c r="BU11" s="280"/>
      <c r="BV11" s="283" t="s">
        <v>102</v>
      </c>
      <c r="BW11" s="284"/>
      <c r="BX11" s="28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89" t="str">
        <f t="shared" si="30"/>
        <v/>
      </c>
      <c r="AX12" s="289"/>
      <c r="AZ12" s="294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89" t="str">
        <f t="shared" si="30"/>
        <v/>
      </c>
      <c r="AX13" s="28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89" t="str">
        <f t="shared" si="30"/>
        <v/>
      </c>
      <c r="AX14" s="28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89" t="str">
        <f t="shared" si="30"/>
        <v/>
      </c>
      <c r="AX15" s="28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89" t="str">
        <f t="shared" si="30"/>
        <v/>
      </c>
      <c r="AX16" s="28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89" t="str">
        <f t="shared" si="30"/>
        <v/>
      </c>
      <c r="AX17" s="28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89" t="str">
        <f t="shared" si="30"/>
        <v/>
      </c>
      <c r="AX18" s="28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89" t="str">
        <f t="shared" si="30"/>
        <v/>
      </c>
      <c r="AX19" s="28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89" t="str">
        <f t="shared" si="30"/>
        <v/>
      </c>
      <c r="AX20" s="28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89" t="str">
        <f t="shared" si="30"/>
        <v/>
      </c>
      <c r="AX21" s="28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89" t="str">
        <f t="shared" si="30"/>
        <v/>
      </c>
      <c r="AX22" s="28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89" t="str">
        <f t="shared" si="30"/>
        <v/>
      </c>
      <c r="AX23" s="28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89" t="str">
        <f t="shared" si="30"/>
        <v/>
      </c>
      <c r="AX24" s="28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89" t="str">
        <f t="shared" si="30"/>
        <v/>
      </c>
      <c r="AX25" s="28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89" t="str">
        <f t="shared" si="30"/>
        <v/>
      </c>
      <c r="AX26" s="28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89" t="str">
        <f t="shared" si="30"/>
        <v/>
      </c>
      <c r="AX27" s="28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89" t="str">
        <f t="shared" si="30"/>
        <v/>
      </c>
      <c r="AX28" s="28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89" t="str">
        <f t="shared" si="30"/>
        <v/>
      </c>
      <c r="AX29" s="28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89" t="str">
        <f t="shared" si="30"/>
        <v/>
      </c>
      <c r="AX30" s="28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89" t="str">
        <f t="shared" si="30"/>
        <v/>
      </c>
      <c r="AX31" s="289"/>
      <c r="AZ31" s="286" t="s">
        <v>29</v>
      </c>
      <c r="BA31" s="288" t="s">
        <v>42</v>
      </c>
      <c r="BB31" s="284"/>
      <c r="BC31" s="284"/>
      <c r="BD31" s="283" t="s">
        <v>43</v>
      </c>
      <c r="BE31" s="284"/>
      <c r="BF31" s="280"/>
      <c r="BG31" s="283" t="s">
        <v>44</v>
      </c>
      <c r="BH31" s="284"/>
      <c r="BI31" s="284"/>
      <c r="BJ31" s="283" t="s">
        <v>45</v>
      </c>
      <c r="BK31" s="284"/>
      <c r="BL31" s="285"/>
      <c r="BM31" s="290" t="s">
        <v>46</v>
      </c>
      <c r="BN31" s="291"/>
      <c r="BO31" s="292"/>
      <c r="BP31" s="283" t="s">
        <v>47</v>
      </c>
      <c r="BQ31" s="284"/>
      <c r="BR31" s="284"/>
      <c r="BS31" s="280" t="s">
        <v>48</v>
      </c>
      <c r="BT31" s="281"/>
      <c r="BU31" s="282"/>
      <c r="BV31" s="283" t="s">
        <v>102</v>
      </c>
      <c r="BW31" s="284"/>
      <c r="BX31" s="28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89" t="str">
        <f t="shared" si="30"/>
        <v/>
      </c>
      <c r="AX32" s="289"/>
      <c r="AZ32" s="28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89" t="str">
        <f t="shared" si="30"/>
        <v/>
      </c>
      <c r="AX33" s="28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89" t="str">
        <f t="shared" si="30"/>
        <v/>
      </c>
      <c r="AX34" s="28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89" t="str">
        <f t="shared" si="30"/>
        <v/>
      </c>
      <c r="AX35" s="28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89" t="str">
        <f t="shared" si="30"/>
        <v/>
      </c>
      <c r="AX36" s="28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89" t="str">
        <f t="shared" si="30"/>
        <v/>
      </c>
      <c r="AX37" s="28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89" t="str">
        <f t="shared" si="30"/>
        <v/>
      </c>
      <c r="AX38" s="28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89" t="str">
        <f t="shared" si="30"/>
        <v/>
      </c>
      <c r="AX39" s="28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89" t="str">
        <f t="shared" si="30"/>
        <v/>
      </c>
      <c r="AX40" s="28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89" t="str">
        <f t="shared" si="30"/>
        <v/>
      </c>
      <c r="AX41" s="28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89" t="str">
        <f t="shared" si="30"/>
        <v/>
      </c>
      <c r="AX42" s="28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89" t="str">
        <f t="shared" si="30"/>
        <v/>
      </c>
      <c r="AX43" s="28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89" t="str">
        <f t="shared" si="30"/>
        <v/>
      </c>
      <c r="AX44" s="28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89" t="str">
        <f t="shared" si="30"/>
        <v/>
      </c>
      <c r="AX45" s="28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89" t="str">
        <f t="shared" si="30"/>
        <v/>
      </c>
      <c r="AX46" s="28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89" t="str">
        <f t="shared" si="30"/>
        <v/>
      </c>
      <c r="AX47" s="28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89" t="str">
        <f t="shared" si="30"/>
        <v/>
      </c>
      <c r="AX48" s="28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89" t="str">
        <f t="shared" si="30"/>
        <v/>
      </c>
      <c r="AX49" s="28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89" t="str">
        <f t="shared" si="30"/>
        <v/>
      </c>
      <c r="AX50" s="28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89" t="str">
        <f t="shared" si="30"/>
        <v/>
      </c>
      <c r="AX51" s="28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89" t="str">
        <f t="shared" si="30"/>
        <v/>
      </c>
      <c r="AX52" s="28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89" t="str">
        <f t="shared" si="30"/>
        <v/>
      </c>
      <c r="AX53" s="28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89" t="str">
        <f t="shared" si="30"/>
        <v/>
      </c>
      <c r="AX54" s="28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89" t="str">
        <f t="shared" si="30"/>
        <v/>
      </c>
      <c r="AX55" s="28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89" t="str">
        <f t="shared" si="30"/>
        <v/>
      </c>
      <c r="AX56" s="28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89" t="str">
        <f t="shared" si="30"/>
        <v/>
      </c>
      <c r="AX57" s="28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89" t="str">
        <f t="shared" si="30"/>
        <v/>
      </c>
      <c r="AX58" s="28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89" t="str">
        <f t="shared" si="30"/>
        <v/>
      </c>
      <c r="AX59" s="28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89" t="str">
        <f t="shared" si="30"/>
        <v/>
      </c>
      <c r="AX60" s="28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89" t="str">
        <f t="shared" si="30"/>
        <v/>
      </c>
      <c r="AX61" s="28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89" t="str">
        <f t="shared" si="30"/>
        <v/>
      </c>
      <c r="AX62" s="28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89" t="str">
        <f t="shared" si="30"/>
        <v/>
      </c>
      <c r="AX63" s="28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89" t="str">
        <f t="shared" si="30"/>
        <v/>
      </c>
      <c r="AX64" s="28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89" t="str">
        <f t="shared" si="30"/>
        <v/>
      </c>
      <c r="AX65" s="28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89" t="str">
        <f t="shared" si="30"/>
        <v/>
      </c>
      <c r="AX66" s="28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89" t="str">
        <f t="shared" si="30"/>
        <v/>
      </c>
      <c r="AX67" s="28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89" t="str">
        <f t="shared" si="30"/>
        <v/>
      </c>
      <c r="AX68" s="28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89" t="str">
        <f t="shared" si="30"/>
        <v/>
      </c>
      <c r="AX69" s="28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89" t="str">
        <f t="shared" si="30"/>
        <v/>
      </c>
      <c r="AX70" s="28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89" t="str">
        <f t="shared" si="30"/>
        <v/>
      </c>
      <c r="AX71" s="28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89" t="str">
        <f t="shared" si="30"/>
        <v/>
      </c>
      <c r="AX72" s="28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89" t="str">
        <f t="shared" si="30"/>
        <v/>
      </c>
      <c r="AX73" s="28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89" t="str">
        <f t="shared" si="30"/>
        <v/>
      </c>
      <c r="AX74" s="28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8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8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89" t="str">
        <f t="shared" si="63"/>
        <v/>
      </c>
      <c r="AX76" s="28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89" t="str">
        <f t="shared" si="63"/>
        <v/>
      </c>
      <c r="AX77" s="28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89" t="str">
        <f t="shared" si="63"/>
        <v/>
      </c>
      <c r="AX78" s="28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89" t="str">
        <f t="shared" si="63"/>
        <v/>
      </c>
      <c r="AX79" s="28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89" t="str">
        <f t="shared" si="63"/>
        <v/>
      </c>
      <c r="AX80" s="28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89" t="str">
        <f t="shared" si="63"/>
        <v/>
      </c>
      <c r="AX81" s="28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89" t="str">
        <f t="shared" si="63"/>
        <v/>
      </c>
      <c r="AX82" s="28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89" t="str">
        <f t="shared" si="63"/>
        <v/>
      </c>
      <c r="AX83" s="28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89" t="str">
        <f t="shared" si="63"/>
        <v/>
      </c>
      <c r="AX84" s="28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89" t="str">
        <f t="shared" si="63"/>
        <v/>
      </c>
      <c r="AX85" s="28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89" t="str">
        <f t="shared" si="63"/>
        <v/>
      </c>
      <c r="AX86" s="28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89" t="str">
        <f t="shared" si="63"/>
        <v/>
      </c>
      <c r="AX87" s="28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89" t="str">
        <f t="shared" si="63"/>
        <v/>
      </c>
      <c r="AX88" s="28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89" t="str">
        <f t="shared" si="63"/>
        <v/>
      </c>
      <c r="AX89" s="28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89" t="str">
        <f t="shared" si="63"/>
        <v/>
      </c>
      <c r="AX90" s="28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89" t="str">
        <f t="shared" si="63"/>
        <v/>
      </c>
      <c r="AX91" s="28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89" t="str">
        <f t="shared" si="63"/>
        <v/>
      </c>
      <c r="AX92" s="28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89" t="str">
        <f t="shared" si="63"/>
        <v/>
      </c>
      <c r="AX93" s="28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89" t="str">
        <f t="shared" si="63"/>
        <v/>
      </c>
      <c r="AX94" s="28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89" t="str">
        <f t="shared" si="63"/>
        <v/>
      </c>
      <c r="AX95" s="28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89" t="str">
        <f t="shared" si="63"/>
        <v/>
      </c>
      <c r="AX96" s="28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89" t="str">
        <f t="shared" si="63"/>
        <v/>
      </c>
      <c r="AX97" s="28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89" t="str">
        <f t="shared" si="63"/>
        <v/>
      </c>
      <c r="AX98" s="28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89" t="str">
        <f t="shared" si="63"/>
        <v/>
      </c>
      <c r="AX99" s="28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89" t="str">
        <f t="shared" si="63"/>
        <v/>
      </c>
      <c r="AX100" s="28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89" t="str">
        <f t="shared" si="63"/>
        <v/>
      </c>
      <c r="AX101" s="28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89" t="str">
        <f t="shared" si="63"/>
        <v/>
      </c>
      <c r="AX102" s="28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89" t="str">
        <f t="shared" si="63"/>
        <v/>
      </c>
      <c r="AX103" s="28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89" t="str">
        <f t="shared" si="63"/>
        <v/>
      </c>
      <c r="AX104" s="28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89" t="str">
        <f t="shared" si="63"/>
        <v/>
      </c>
      <c r="AX105" s="28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89" t="str">
        <f t="shared" si="63"/>
        <v/>
      </c>
      <c r="AX106" s="28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89" t="str">
        <f t="shared" si="63"/>
        <v/>
      </c>
      <c r="AX107" s="28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89" t="str">
        <f t="shared" si="63"/>
        <v/>
      </c>
      <c r="AX108" s="28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89" t="str">
        <f t="shared" si="63"/>
        <v/>
      </c>
      <c r="AX109" s="28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89" t="str">
        <f t="shared" si="63"/>
        <v/>
      </c>
      <c r="AX110" s="28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89" t="str">
        <f t="shared" si="63"/>
        <v/>
      </c>
      <c r="AX111" s="28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89" t="str">
        <f t="shared" si="63"/>
        <v/>
      </c>
      <c r="AX112" s="28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89" t="str">
        <f t="shared" si="63"/>
        <v/>
      </c>
      <c r="AX113" s="28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89" t="str">
        <f t="shared" si="63"/>
        <v/>
      </c>
      <c r="AX114" s="28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89" t="str">
        <f t="shared" si="63"/>
        <v/>
      </c>
      <c r="AX115" s="28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89" t="str">
        <f t="shared" si="63"/>
        <v/>
      </c>
      <c r="AX116" s="28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89" t="str">
        <f t="shared" si="63"/>
        <v/>
      </c>
      <c r="AX117" s="28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89" t="str">
        <f t="shared" si="63"/>
        <v/>
      </c>
      <c r="AX118" s="28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89" t="str">
        <f t="shared" si="63"/>
        <v/>
      </c>
      <c r="AX119" s="28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89" t="str">
        <f t="shared" si="63"/>
        <v/>
      </c>
      <c r="AX120" s="28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89" t="str">
        <f t="shared" si="63"/>
        <v/>
      </c>
      <c r="AX121" s="28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89" t="str">
        <f t="shared" si="63"/>
        <v/>
      </c>
      <c r="AX122" s="28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89" t="str">
        <f t="shared" si="63"/>
        <v/>
      </c>
      <c r="AX123" s="28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89" t="str">
        <f t="shared" si="63"/>
        <v/>
      </c>
      <c r="AX124" s="28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89" t="str">
        <f t="shared" si="63"/>
        <v/>
      </c>
      <c r="AX125" s="28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89" t="str">
        <f t="shared" si="63"/>
        <v/>
      </c>
      <c r="AX126" s="28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89" t="str">
        <f t="shared" si="63"/>
        <v/>
      </c>
      <c r="AX127" s="28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89" t="str">
        <f t="shared" si="63"/>
        <v/>
      </c>
      <c r="AX128" s="28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89" t="str">
        <f t="shared" si="63"/>
        <v/>
      </c>
      <c r="AX129" s="28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89" t="str">
        <f t="shared" si="63"/>
        <v/>
      </c>
      <c r="AX130" s="28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89" t="str">
        <f t="shared" si="63"/>
        <v/>
      </c>
      <c r="AX131" s="28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89" t="str">
        <f t="shared" si="63"/>
        <v/>
      </c>
      <c r="AX132" s="28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89" t="str">
        <f t="shared" si="63"/>
        <v/>
      </c>
      <c r="AX133" s="28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89" t="str">
        <f t="shared" si="63"/>
        <v/>
      </c>
      <c r="AX134" s="28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89" t="str">
        <f t="shared" si="63"/>
        <v/>
      </c>
      <c r="AX135" s="28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89" t="str">
        <f t="shared" si="63"/>
        <v/>
      </c>
      <c r="AX136" s="28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89" t="str">
        <f t="shared" si="63"/>
        <v/>
      </c>
      <c r="AX137" s="28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89" t="str">
        <f t="shared" si="63"/>
        <v/>
      </c>
      <c r="AX138" s="28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8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8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89" t="str">
        <f t="shared" si="96"/>
        <v/>
      </c>
      <c r="AX140" s="28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89" t="str">
        <f t="shared" si="96"/>
        <v/>
      </c>
      <c r="AX141" s="28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89" t="str">
        <f t="shared" si="96"/>
        <v/>
      </c>
      <c r="AX142" s="28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89" t="str">
        <f t="shared" si="96"/>
        <v/>
      </c>
      <c r="AX143" s="28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89" t="str">
        <f t="shared" si="96"/>
        <v/>
      </c>
      <c r="AX144" s="28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89" t="str">
        <f t="shared" si="96"/>
        <v/>
      </c>
      <c r="AX145" s="28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89" t="str">
        <f t="shared" si="96"/>
        <v/>
      </c>
      <c r="AX146" s="28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89" t="str">
        <f t="shared" si="96"/>
        <v/>
      </c>
      <c r="AX147" s="28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89" t="str">
        <f t="shared" si="96"/>
        <v/>
      </c>
      <c r="AX148" s="28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89" t="str">
        <f t="shared" si="96"/>
        <v/>
      </c>
      <c r="AX149" s="28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89" t="str">
        <f t="shared" si="96"/>
        <v/>
      </c>
      <c r="AX150" s="28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89" t="str">
        <f t="shared" si="96"/>
        <v/>
      </c>
      <c r="AX151" s="28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89" t="str">
        <f t="shared" si="96"/>
        <v/>
      </c>
      <c r="AX152" s="28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89" t="str">
        <f t="shared" si="96"/>
        <v/>
      </c>
      <c r="AX153" s="28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89" t="str">
        <f t="shared" si="96"/>
        <v/>
      </c>
      <c r="AX154" s="28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89" t="str">
        <f t="shared" si="96"/>
        <v/>
      </c>
      <c r="AX155" s="28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89" t="str">
        <f t="shared" si="96"/>
        <v/>
      </c>
      <c r="AX156" s="28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89" t="str">
        <f t="shared" si="96"/>
        <v/>
      </c>
      <c r="AX157" s="28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89" t="str">
        <f t="shared" si="96"/>
        <v/>
      </c>
      <c r="AX158" s="28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89" t="str">
        <f t="shared" si="96"/>
        <v/>
      </c>
      <c r="AX159" s="28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89" t="str">
        <f t="shared" si="96"/>
        <v/>
      </c>
      <c r="AX160" s="28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89" t="str">
        <f t="shared" si="96"/>
        <v/>
      </c>
      <c r="AX161" s="28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89" t="str">
        <f t="shared" si="96"/>
        <v/>
      </c>
      <c r="AX162" s="28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89" t="str">
        <f t="shared" si="96"/>
        <v/>
      </c>
      <c r="AX163" s="28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89" t="str">
        <f t="shared" si="96"/>
        <v/>
      </c>
      <c r="AX164" s="28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89" t="str">
        <f t="shared" si="96"/>
        <v/>
      </c>
      <c r="AX165" s="28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89" t="str">
        <f t="shared" si="96"/>
        <v/>
      </c>
      <c r="AX166" s="28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89" t="str">
        <f t="shared" si="96"/>
        <v/>
      </c>
      <c r="AX167" s="28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89" t="str">
        <f t="shared" si="96"/>
        <v/>
      </c>
      <c r="AX168" s="28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89" t="str">
        <f t="shared" si="96"/>
        <v/>
      </c>
      <c r="AX169" s="28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89" t="str">
        <f t="shared" si="96"/>
        <v/>
      </c>
      <c r="AX170" s="28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89" t="str">
        <f t="shared" si="96"/>
        <v/>
      </c>
      <c r="AX171" s="28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89" t="str">
        <f t="shared" si="96"/>
        <v/>
      </c>
      <c r="AX172" s="28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89" t="str">
        <f t="shared" si="96"/>
        <v/>
      </c>
      <c r="AX173" s="28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89" t="str">
        <f t="shared" si="96"/>
        <v/>
      </c>
      <c r="AX174" s="28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89" t="str">
        <f t="shared" si="96"/>
        <v/>
      </c>
      <c r="AX175" s="28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89" t="str">
        <f t="shared" si="96"/>
        <v/>
      </c>
      <c r="AX176" s="28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89" t="str">
        <f t="shared" si="96"/>
        <v/>
      </c>
      <c r="AX177" s="28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89" t="str">
        <f t="shared" si="96"/>
        <v/>
      </c>
      <c r="AX178" s="28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89" t="str">
        <f t="shared" si="96"/>
        <v/>
      </c>
      <c r="AX179" s="28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89" t="str">
        <f t="shared" si="96"/>
        <v/>
      </c>
      <c r="AX180" s="28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89" t="str">
        <f t="shared" si="96"/>
        <v/>
      </c>
      <c r="AX181" s="28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89" t="str">
        <f t="shared" si="96"/>
        <v/>
      </c>
      <c r="AX182" s="28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89" t="str">
        <f t="shared" si="96"/>
        <v/>
      </c>
      <c r="AX183" s="28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89" t="str">
        <f t="shared" si="96"/>
        <v/>
      </c>
      <c r="AX184" s="28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89" t="str">
        <f t="shared" si="96"/>
        <v/>
      </c>
      <c r="AX185" s="28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89" t="str">
        <f t="shared" si="96"/>
        <v/>
      </c>
      <c r="AX186" s="28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89" t="str">
        <f t="shared" si="96"/>
        <v/>
      </c>
      <c r="AX187" s="28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89" t="str">
        <f t="shared" si="96"/>
        <v/>
      </c>
      <c r="AX188" s="28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89" t="str">
        <f t="shared" si="96"/>
        <v/>
      </c>
      <c r="AX189" s="28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89" t="str">
        <f t="shared" si="96"/>
        <v/>
      </c>
      <c r="AX190" s="28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89" t="str">
        <f t="shared" si="96"/>
        <v/>
      </c>
      <c r="AX191" s="28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89" t="str">
        <f t="shared" si="96"/>
        <v/>
      </c>
      <c r="AX192" s="28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89" t="str">
        <f t="shared" si="96"/>
        <v/>
      </c>
      <c r="AX193" s="28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89" t="str">
        <f t="shared" si="96"/>
        <v/>
      </c>
      <c r="AX194" s="28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89" t="str">
        <f t="shared" si="96"/>
        <v/>
      </c>
      <c r="AX195" s="28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89" t="str">
        <f t="shared" si="96"/>
        <v/>
      </c>
      <c r="AX196" s="28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89" t="str">
        <f t="shared" si="96"/>
        <v/>
      </c>
      <c r="AX197" s="28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89" t="str">
        <f t="shared" si="96"/>
        <v/>
      </c>
      <c r="AX198" s="28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89" t="str">
        <f t="shared" si="96"/>
        <v/>
      </c>
      <c r="AX199" s="28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89" t="str">
        <f t="shared" si="96"/>
        <v/>
      </c>
      <c r="AX200" s="28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89" t="str">
        <f t="shared" si="96"/>
        <v/>
      </c>
      <c r="AX201" s="28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89" t="str">
        <f t="shared" si="96"/>
        <v/>
      </c>
      <c r="AX202" s="28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8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8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89" t="str">
        <f t="shared" si="129"/>
        <v/>
      </c>
      <c r="AX204" s="28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89" t="str">
        <f t="shared" si="129"/>
        <v/>
      </c>
      <c r="AX205" s="28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89" t="str">
        <f t="shared" si="129"/>
        <v/>
      </c>
      <c r="AX206" s="28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89" t="str">
        <f t="shared" si="129"/>
        <v/>
      </c>
      <c r="AX207" s="28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89" t="str">
        <f t="shared" si="129"/>
        <v/>
      </c>
      <c r="AX208" s="28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89" t="str">
        <f t="shared" si="129"/>
        <v/>
      </c>
      <c r="AX209" s="28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89" t="str">
        <f t="shared" si="129"/>
        <v/>
      </c>
      <c r="AX210" s="28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89" t="str">
        <f t="shared" si="129"/>
        <v/>
      </c>
      <c r="AX211" s="28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89" t="str">
        <f t="shared" si="129"/>
        <v/>
      </c>
      <c r="AX212" s="28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89" t="str">
        <f t="shared" si="129"/>
        <v/>
      </c>
      <c r="AX213" s="28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89" t="str">
        <f t="shared" si="129"/>
        <v/>
      </c>
      <c r="AX214" s="28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89" t="str">
        <f t="shared" si="129"/>
        <v/>
      </c>
      <c r="AX215" s="28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89" t="str">
        <f t="shared" si="129"/>
        <v/>
      </c>
      <c r="AX216" s="28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89" t="str">
        <f t="shared" si="129"/>
        <v/>
      </c>
      <c r="AX217" s="28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89" t="str">
        <f t="shared" si="129"/>
        <v/>
      </c>
      <c r="AX218" s="28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89" t="str">
        <f t="shared" si="129"/>
        <v/>
      </c>
      <c r="AX219" s="28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89" t="str">
        <f t="shared" si="129"/>
        <v/>
      </c>
      <c r="AX220" s="28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89" t="str">
        <f t="shared" si="129"/>
        <v/>
      </c>
      <c r="AX221" s="28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89" t="str">
        <f t="shared" si="129"/>
        <v/>
      </c>
      <c r="AX222" s="28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89" t="str">
        <f t="shared" si="129"/>
        <v/>
      </c>
      <c r="AX223" s="28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89" t="str">
        <f t="shared" si="129"/>
        <v/>
      </c>
      <c r="AX224" s="28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89" t="str">
        <f t="shared" si="129"/>
        <v/>
      </c>
      <c r="AX225" s="28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89" t="str">
        <f t="shared" si="129"/>
        <v/>
      </c>
      <c r="AX226" s="28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89" t="str">
        <f t="shared" si="129"/>
        <v/>
      </c>
      <c r="AX227" s="28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89" t="str">
        <f t="shared" si="129"/>
        <v/>
      </c>
      <c r="AX228" s="28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89" t="str">
        <f t="shared" si="129"/>
        <v/>
      </c>
      <c r="AX229" s="28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89" t="str">
        <f t="shared" si="129"/>
        <v/>
      </c>
      <c r="AX230" s="28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89" t="str">
        <f t="shared" si="129"/>
        <v/>
      </c>
      <c r="AX231" s="28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89" t="str">
        <f t="shared" si="129"/>
        <v/>
      </c>
      <c r="AX232" s="28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89" t="str">
        <f t="shared" si="129"/>
        <v/>
      </c>
      <c r="AX233" s="28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89" t="str">
        <f t="shared" si="129"/>
        <v/>
      </c>
      <c r="AX234" s="28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89" t="str">
        <f t="shared" si="129"/>
        <v/>
      </c>
      <c r="AX235" s="28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89" t="str">
        <f t="shared" si="129"/>
        <v/>
      </c>
      <c r="AX236" s="28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89" t="str">
        <f t="shared" si="129"/>
        <v/>
      </c>
      <c r="AX237" s="28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89" t="str">
        <f t="shared" si="129"/>
        <v/>
      </c>
      <c r="AX238" s="28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89" t="str">
        <f t="shared" si="129"/>
        <v/>
      </c>
      <c r="AX239" s="28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89" t="str">
        <f t="shared" si="129"/>
        <v/>
      </c>
      <c r="AX240" s="28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89" t="str">
        <f t="shared" si="129"/>
        <v/>
      </c>
      <c r="AX241" s="28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89" t="str">
        <f t="shared" si="129"/>
        <v/>
      </c>
      <c r="AX242" s="28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89" t="str">
        <f t="shared" si="129"/>
        <v/>
      </c>
      <c r="AX243" s="28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89" t="str">
        <f t="shared" si="129"/>
        <v/>
      </c>
      <c r="AX244" s="28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89" t="str">
        <f t="shared" si="129"/>
        <v/>
      </c>
      <c r="AX245" s="28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89" t="str">
        <f t="shared" si="129"/>
        <v/>
      </c>
      <c r="AX246" s="28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89" t="str">
        <f t="shared" si="129"/>
        <v/>
      </c>
      <c r="AX247" s="28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89" t="str">
        <f t="shared" si="129"/>
        <v/>
      </c>
      <c r="AX248" s="28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89" t="str">
        <f t="shared" si="129"/>
        <v/>
      </c>
      <c r="AX249" s="28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89" t="str">
        <f t="shared" si="129"/>
        <v/>
      </c>
      <c r="AX250" s="28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89" t="str">
        <f t="shared" si="129"/>
        <v/>
      </c>
      <c r="AX251" s="28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89" t="str">
        <f t="shared" si="129"/>
        <v/>
      </c>
      <c r="AX252" s="28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89" t="str">
        <f t="shared" si="129"/>
        <v/>
      </c>
      <c r="AX253" s="28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89" t="str">
        <f t="shared" si="129"/>
        <v/>
      </c>
      <c r="AX254" s="28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89" t="str">
        <f t="shared" si="129"/>
        <v/>
      </c>
      <c r="AX255" s="28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89" t="str">
        <f t="shared" si="129"/>
        <v/>
      </c>
      <c r="AX256" s="28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89" t="str">
        <f t="shared" si="129"/>
        <v/>
      </c>
      <c r="AX257" s="28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89" t="str">
        <f t="shared" si="129"/>
        <v/>
      </c>
      <c r="AX258" s="28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89" t="str">
        <f t="shared" si="129"/>
        <v/>
      </c>
      <c r="AX259" s="28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89" t="str">
        <f t="shared" si="129"/>
        <v/>
      </c>
      <c r="AX260" s="28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89" t="str">
        <f t="shared" si="129"/>
        <v/>
      </c>
      <c r="AX261" s="28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89" t="str">
        <f t="shared" si="129"/>
        <v/>
      </c>
      <c r="AX262" s="28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89" t="str">
        <f t="shared" si="129"/>
        <v/>
      </c>
      <c r="AX263" s="28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89" t="str">
        <f t="shared" si="129"/>
        <v/>
      </c>
      <c r="AX264" s="28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89" t="str">
        <f t="shared" si="129"/>
        <v/>
      </c>
      <c r="AX265" s="28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89" t="str">
        <f t="shared" si="129"/>
        <v/>
      </c>
      <c r="AX266" s="28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8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8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89" t="str">
        <f t="shared" si="162"/>
        <v/>
      </c>
      <c r="AX268" s="28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89" t="str">
        <f t="shared" si="162"/>
        <v/>
      </c>
      <c r="AX269" s="28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89" t="str">
        <f t="shared" si="162"/>
        <v/>
      </c>
      <c r="AX270" s="28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89" t="str">
        <f t="shared" si="162"/>
        <v/>
      </c>
      <c r="AX271" s="28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89" t="str">
        <f t="shared" si="162"/>
        <v/>
      </c>
      <c r="AX272" s="28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89" t="str">
        <f t="shared" si="162"/>
        <v/>
      </c>
      <c r="AX273" s="28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89" t="str">
        <f t="shared" si="162"/>
        <v/>
      </c>
      <c r="AX274" s="28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89" t="str">
        <f t="shared" si="162"/>
        <v/>
      </c>
      <c r="AX275" s="28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89" t="str">
        <f t="shared" si="162"/>
        <v/>
      </c>
      <c r="AX276" s="28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89" t="str">
        <f t="shared" si="162"/>
        <v/>
      </c>
      <c r="AX277" s="28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89" t="str">
        <f t="shared" si="162"/>
        <v/>
      </c>
      <c r="AX278" s="28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89" t="str">
        <f t="shared" si="162"/>
        <v/>
      </c>
      <c r="AX279" s="28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89" t="str">
        <f t="shared" si="162"/>
        <v/>
      </c>
      <c r="AX280" s="28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89" t="str">
        <f t="shared" si="162"/>
        <v/>
      </c>
      <c r="AX281" s="28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89" t="str">
        <f t="shared" si="162"/>
        <v/>
      </c>
      <c r="AX282" s="28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89" t="str">
        <f t="shared" si="162"/>
        <v/>
      </c>
      <c r="AX283" s="28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89" t="str">
        <f t="shared" si="162"/>
        <v/>
      </c>
      <c r="AX284" s="28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89" t="str">
        <f t="shared" si="162"/>
        <v/>
      </c>
      <c r="AX285" s="28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89" t="str">
        <f t="shared" si="162"/>
        <v/>
      </c>
      <c r="AX286" s="28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89" t="str">
        <f t="shared" si="162"/>
        <v/>
      </c>
      <c r="AX287" s="28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89" t="str">
        <f t="shared" si="162"/>
        <v/>
      </c>
      <c r="AX288" s="28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89" t="str">
        <f t="shared" si="162"/>
        <v/>
      </c>
      <c r="AX289" s="28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89" t="str">
        <f t="shared" si="162"/>
        <v/>
      </c>
      <c r="AX290" s="28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89" t="str">
        <f t="shared" si="162"/>
        <v/>
      </c>
      <c r="AX291" s="28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89" t="str">
        <f t="shared" si="162"/>
        <v/>
      </c>
      <c r="AX292" s="28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89" t="str">
        <f t="shared" si="162"/>
        <v/>
      </c>
      <c r="AX293" s="28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89" t="str">
        <f t="shared" si="162"/>
        <v/>
      </c>
      <c r="AX294" s="28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89" t="str">
        <f t="shared" si="162"/>
        <v/>
      </c>
      <c r="AX295" s="28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89" t="str">
        <f t="shared" si="162"/>
        <v/>
      </c>
      <c r="AX296" s="28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89" t="str">
        <f t="shared" si="162"/>
        <v/>
      </c>
      <c r="AX297" s="28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89" t="str">
        <f t="shared" si="162"/>
        <v/>
      </c>
      <c r="AX298" s="28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89" t="str">
        <f t="shared" si="162"/>
        <v/>
      </c>
      <c r="AX299" s="28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89" t="str">
        <f t="shared" si="162"/>
        <v/>
      </c>
      <c r="AX300" s="28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89" t="str">
        <f t="shared" si="162"/>
        <v/>
      </c>
      <c r="AX301" s="28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89" t="str">
        <f t="shared" si="162"/>
        <v/>
      </c>
      <c r="AX302" s="28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89" t="str">
        <f t="shared" si="162"/>
        <v/>
      </c>
      <c r="AX303" s="28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89" t="str">
        <f t="shared" si="162"/>
        <v/>
      </c>
      <c r="AX304" s="28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89" t="str">
        <f t="shared" si="162"/>
        <v/>
      </c>
      <c r="AX305" s="28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89" t="str">
        <f t="shared" si="162"/>
        <v/>
      </c>
      <c r="AX306" s="28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89" t="str">
        <f t="shared" si="162"/>
        <v/>
      </c>
      <c r="AX307" s="28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89" t="str">
        <f t="shared" si="162"/>
        <v/>
      </c>
      <c r="AX308" s="28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89" t="str">
        <f t="shared" si="162"/>
        <v/>
      </c>
      <c r="AX309" s="28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27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37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47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57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82"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D1"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14"/>
      <c r="C1" s="315"/>
    </row>
    <row r="2" spans="1:76" s="6" customFormat="1" ht="20.100000000000001" customHeight="1" thickTop="1" thickBot="1">
      <c r="A2" s="316" t="s">
        <v>87</v>
      </c>
      <c r="B2" s="322"/>
      <c r="C2" s="323"/>
      <c r="D2" s="318" t="s">
        <v>1</v>
      </c>
      <c r="E2" s="319"/>
      <c r="F2" s="318" t="s">
        <v>2</v>
      </c>
      <c r="G2" s="319"/>
      <c r="H2" s="320"/>
      <c r="I2" s="321"/>
      <c r="J2" s="302" t="s">
        <v>3</v>
      </c>
      <c r="K2" s="303"/>
      <c r="L2" s="303"/>
      <c r="M2" s="304"/>
      <c r="N2" s="302" t="s">
        <v>4</v>
      </c>
      <c r="O2" s="303"/>
      <c r="P2" s="303"/>
      <c r="Q2" s="304"/>
      <c r="R2" s="302" t="s">
        <v>5</v>
      </c>
      <c r="S2" s="303"/>
      <c r="T2" s="303"/>
      <c r="U2" s="304"/>
      <c r="V2" s="302" t="s">
        <v>121</v>
      </c>
      <c r="W2" s="303"/>
      <c r="X2" s="303"/>
      <c r="Y2" s="304"/>
      <c r="Z2" s="302" t="s">
        <v>88</v>
      </c>
      <c r="AA2" s="303"/>
      <c r="AB2" s="303"/>
      <c r="AC2" s="303"/>
      <c r="AD2" s="303"/>
      <c r="AE2" s="304"/>
      <c r="AF2" s="302" t="s">
        <v>89</v>
      </c>
      <c r="AG2" s="303"/>
      <c r="AH2" s="303"/>
      <c r="AI2" s="304"/>
      <c r="AJ2" s="302" t="s">
        <v>90</v>
      </c>
      <c r="AK2" s="303"/>
      <c r="AL2" s="303"/>
      <c r="AM2" s="304"/>
      <c r="AN2" s="302" t="s">
        <v>122</v>
      </c>
      <c r="AO2" s="303"/>
      <c r="AP2" s="303"/>
      <c r="AQ2" s="304"/>
      <c r="AR2" s="302" t="s">
        <v>91</v>
      </c>
      <c r="AS2" s="303"/>
      <c r="AT2" s="303"/>
      <c r="AU2" s="30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16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135</v>
      </c>
      <c r="M3" s="30" t="s">
        <v>9</v>
      </c>
      <c r="N3" s="7">
        <f>COUNT(N10:N309)</f>
        <v>0</v>
      </c>
      <c r="O3" s="170" t="s">
        <v>133</v>
      </c>
      <c r="P3" s="171" t="s">
        <v>135</v>
      </c>
      <c r="Q3" s="30" t="s">
        <v>9</v>
      </c>
      <c r="R3" s="7">
        <f>COUNT(R10:R309)</f>
        <v>0</v>
      </c>
      <c r="S3" s="170" t="s">
        <v>133</v>
      </c>
      <c r="T3" s="171" t="s">
        <v>135</v>
      </c>
      <c r="U3" s="30" t="s">
        <v>9</v>
      </c>
      <c r="V3" s="7">
        <f>COUNT(V10:V309)</f>
        <v>0</v>
      </c>
      <c r="W3" s="170" t="s">
        <v>133</v>
      </c>
      <c r="X3" s="171" t="s">
        <v>135</v>
      </c>
      <c r="Y3" s="30" t="s">
        <v>9</v>
      </c>
      <c r="Z3" s="296" t="s">
        <v>92</v>
      </c>
      <c r="AA3" s="297"/>
      <c r="AB3" s="7">
        <f>COUNT(AB10:AB309)</f>
        <v>0</v>
      </c>
      <c r="AC3" s="170" t="s">
        <v>133</v>
      </c>
      <c r="AD3" s="171" t="s">
        <v>135</v>
      </c>
      <c r="AE3" s="30" t="s">
        <v>9</v>
      </c>
      <c r="AF3" s="7">
        <f>COUNT(AF10:AF309)</f>
        <v>0</v>
      </c>
      <c r="AG3" s="170" t="s">
        <v>133</v>
      </c>
      <c r="AH3" s="171" t="s">
        <v>135</v>
      </c>
      <c r="AI3" s="30" t="s">
        <v>9</v>
      </c>
      <c r="AJ3" s="7">
        <f>COUNT(AJ10:AJ309)</f>
        <v>0</v>
      </c>
      <c r="AK3" s="170" t="s">
        <v>133</v>
      </c>
      <c r="AL3" s="171" t="s">
        <v>135</v>
      </c>
      <c r="AM3" s="30" t="s">
        <v>9</v>
      </c>
      <c r="AN3" s="7">
        <f>COUNT(AN10:AN309)</f>
        <v>0</v>
      </c>
      <c r="AO3" s="170" t="s">
        <v>133</v>
      </c>
      <c r="AP3" s="171" t="s">
        <v>135</v>
      </c>
      <c r="AQ3" s="30" t="s">
        <v>9</v>
      </c>
      <c r="AR3" s="7">
        <f>COUNT(AR10:AR309)</f>
        <v>0</v>
      </c>
      <c r="AS3" s="170" t="s">
        <v>133</v>
      </c>
      <c r="AT3" s="171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16"/>
      <c r="B4" s="117"/>
      <c r="C4" s="123" t="s">
        <v>11</v>
      </c>
      <c r="D4" s="11">
        <f>SUM(D10:D309)</f>
        <v>0</v>
      </c>
      <c r="E4" s="172">
        <v>166.2</v>
      </c>
      <c r="F4" s="11">
        <f>SUM(F10:F309)</f>
        <v>0</v>
      </c>
      <c r="G4" s="172">
        <v>56.6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98"/>
      <c r="AA4" s="299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16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BB37</f>
        <v>34.025162689805001</v>
      </c>
      <c r="L5" s="179">
        <f>BB17</f>
        <v>34.525862068965516</v>
      </c>
      <c r="M5" s="13" t="s">
        <v>16</v>
      </c>
      <c r="N5" s="12" t="str">
        <f>IF((N3&gt;0),N4/N3,"")</f>
        <v/>
      </c>
      <c r="O5" s="178">
        <f>BE37</f>
        <v>28.457007596608999</v>
      </c>
      <c r="P5" s="179">
        <f>BE17</f>
        <v>28.632784538296349</v>
      </c>
      <c r="Q5" s="13" t="s">
        <v>16</v>
      </c>
      <c r="R5" s="12" t="str">
        <f>IF((R3&gt;0),R4/R3,"")</f>
        <v/>
      </c>
      <c r="S5" s="178">
        <f>BH37</f>
        <v>48.461572100142</v>
      </c>
      <c r="T5" s="179">
        <f>BH17</f>
        <v>49.233023588277341</v>
      </c>
      <c r="U5" s="13" t="s">
        <v>16</v>
      </c>
      <c r="V5" s="12" t="str">
        <f>IF((V3&gt;0),V4/V3,"")</f>
        <v/>
      </c>
      <c r="W5" s="178">
        <f>BK37</f>
        <v>54.499113475176998</v>
      </c>
      <c r="X5" s="179">
        <f>BK17</f>
        <v>56.005751258087706</v>
      </c>
      <c r="Y5" s="13" t="s">
        <v>16</v>
      </c>
      <c r="Z5" s="298"/>
      <c r="AA5" s="299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BN37</f>
        <v>83.633664537496998</v>
      </c>
      <c r="AH5" s="179">
        <f>BN17</f>
        <v>90.800389483933785</v>
      </c>
      <c r="AI5" s="13" t="s">
        <v>16</v>
      </c>
      <c r="AJ5" s="12" t="str">
        <f>IF((AJ3&gt;0),AJ4/AJ3,"")</f>
        <v/>
      </c>
      <c r="AK5" s="178">
        <f>BQ37</f>
        <v>7.6564629504999999</v>
      </c>
      <c r="AL5" s="179">
        <f>BQ17</f>
        <v>7.4906748025843495</v>
      </c>
      <c r="AM5" s="13" t="s">
        <v>16</v>
      </c>
      <c r="AN5" s="12" t="str">
        <f>IF((AN3&gt;0),AN4/AN3,"")</f>
        <v/>
      </c>
      <c r="AO5" s="178">
        <f>BT37</f>
        <v>209.90818584070999</v>
      </c>
      <c r="AP5" s="179">
        <f>BT17</f>
        <v>217.29727793696276</v>
      </c>
      <c r="AQ5" s="13" t="s">
        <v>16</v>
      </c>
      <c r="AR5" s="12" t="str">
        <f>IF((AR3&gt;0),AR4/AR3,"")</f>
        <v/>
      </c>
      <c r="AS5" s="178">
        <f>BW37</f>
        <v>22.227111897391001</v>
      </c>
      <c r="AT5" s="179">
        <f>BW17</f>
        <v>23.801310043668121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17"/>
      <c r="B6" s="118"/>
      <c r="C6" s="124" t="s">
        <v>18</v>
      </c>
      <c r="D6" s="15" t="str">
        <f>IF((D3&gt;0),STDEV(D10:D309),"")</f>
        <v/>
      </c>
      <c r="E6" s="180">
        <v>165.8</v>
      </c>
      <c r="F6" s="15" t="str">
        <f>IF((F3&gt;0),STDEV(F10:F309),"")</f>
        <v/>
      </c>
      <c r="G6" s="180">
        <v>55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BC37</f>
        <v>7.4108957397223998</v>
      </c>
      <c r="L6" s="182">
        <f>BC17</f>
        <v>7.3179122016036384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BF37</f>
        <v>6.1510026742420996</v>
      </c>
      <c r="P6" s="182">
        <f>BF17</f>
        <v>5.7293164432008954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BI37</f>
        <v>11.319917186231001</v>
      </c>
      <c r="T6" s="182">
        <f>BI17</f>
        <v>11.206491095817837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BL37</f>
        <v>8.0987887584273999</v>
      </c>
      <c r="X6" s="182">
        <f>BL17</f>
        <v>7.0868066273836652</v>
      </c>
      <c r="Y6" s="16" t="e">
        <f>IF(V5-X5&gt;0,"↑",IF(V5-X5&lt;0,"↓","±"))</f>
        <v>#VALUE!</v>
      </c>
      <c r="Z6" s="300"/>
      <c r="AA6" s="301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BO37</f>
        <v>25.382973310689</v>
      </c>
      <c r="AH6" s="182">
        <f>BO17</f>
        <v>24.152914348238518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BR37</f>
        <v>0.83671751999999999</v>
      </c>
      <c r="AL6" s="182">
        <f>BR17</f>
        <v>0.64686164095985355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BU37</f>
        <v>28.433197288915</v>
      </c>
      <c r="AP6" s="182">
        <f>BU17</f>
        <v>24.534515037401061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BX37</f>
        <v>6.2983923265219</v>
      </c>
      <c r="AT6" s="182">
        <f>BX17</f>
        <v>6.0136161392137248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10" t="s">
        <v>20</v>
      </c>
      <c r="B7" s="306" t="s">
        <v>21</v>
      </c>
      <c r="C7" s="312" t="s">
        <v>93</v>
      </c>
      <c r="D7" s="306" t="s">
        <v>22</v>
      </c>
      <c r="E7" s="306">
        <v>0</v>
      </c>
      <c r="F7" s="306" t="s">
        <v>22</v>
      </c>
      <c r="G7" s="306" t="s">
        <v>23</v>
      </c>
      <c r="H7" s="306" t="s">
        <v>22</v>
      </c>
      <c r="I7" s="306" t="s">
        <v>23</v>
      </c>
      <c r="J7" s="308" t="s">
        <v>22</v>
      </c>
      <c r="K7" s="306" t="s">
        <v>23</v>
      </c>
      <c r="L7" s="306" t="s">
        <v>24</v>
      </c>
      <c r="M7" s="306" t="s">
        <v>25</v>
      </c>
      <c r="N7" s="308" t="s">
        <v>22</v>
      </c>
      <c r="O7" s="306" t="s">
        <v>23</v>
      </c>
      <c r="P7" s="306" t="s">
        <v>24</v>
      </c>
      <c r="Q7" s="306" t="s">
        <v>25</v>
      </c>
      <c r="R7" s="308" t="s">
        <v>22</v>
      </c>
      <c r="S7" s="306" t="s">
        <v>23</v>
      </c>
      <c r="T7" s="306" t="s">
        <v>24</v>
      </c>
      <c r="U7" s="306" t="s">
        <v>25</v>
      </c>
      <c r="V7" s="308" t="s">
        <v>22</v>
      </c>
      <c r="W7" s="306" t="s">
        <v>23</v>
      </c>
      <c r="X7" s="306" t="s">
        <v>24</v>
      </c>
      <c r="Y7" s="306" t="s">
        <v>25</v>
      </c>
      <c r="Z7" s="305" t="s">
        <v>22</v>
      </c>
      <c r="AA7" s="305"/>
      <c r="AB7" s="125" t="s">
        <v>22</v>
      </c>
      <c r="AC7" s="306" t="s">
        <v>23</v>
      </c>
      <c r="AD7" s="306" t="s">
        <v>24</v>
      </c>
      <c r="AE7" s="306" t="s">
        <v>25</v>
      </c>
      <c r="AF7" s="308" t="s">
        <v>22</v>
      </c>
      <c r="AG7" s="306" t="s">
        <v>23</v>
      </c>
      <c r="AH7" s="306" t="s">
        <v>24</v>
      </c>
      <c r="AI7" s="306" t="s">
        <v>25</v>
      </c>
      <c r="AJ7" s="308" t="s">
        <v>22</v>
      </c>
      <c r="AK7" s="306" t="s">
        <v>23</v>
      </c>
      <c r="AL7" s="306" t="s">
        <v>24</v>
      </c>
      <c r="AM7" s="306" t="s">
        <v>25</v>
      </c>
      <c r="AN7" s="308" t="s">
        <v>22</v>
      </c>
      <c r="AO7" s="306" t="s">
        <v>23</v>
      </c>
      <c r="AP7" s="306" t="s">
        <v>24</v>
      </c>
      <c r="AQ7" s="306" t="s">
        <v>25</v>
      </c>
      <c r="AR7" s="308" t="s">
        <v>22</v>
      </c>
      <c r="AS7" s="306" t="s">
        <v>23</v>
      </c>
      <c r="AT7" s="306" t="s">
        <v>24</v>
      </c>
      <c r="AU7" s="324" t="s">
        <v>25</v>
      </c>
      <c r="AV7" s="326" t="s">
        <v>26</v>
      </c>
      <c r="AW7" s="326" t="s">
        <v>27</v>
      </c>
      <c r="AX7" s="328"/>
    </row>
    <row r="8" spans="1:76" s="6" customFormat="1" ht="12" customHeight="1" thickBot="1">
      <c r="A8" s="311"/>
      <c r="B8" s="307"/>
      <c r="C8" s="313"/>
      <c r="D8" s="307"/>
      <c r="E8" s="307"/>
      <c r="F8" s="307"/>
      <c r="G8" s="307"/>
      <c r="H8" s="307"/>
      <c r="I8" s="307"/>
      <c r="J8" s="309"/>
      <c r="K8" s="307"/>
      <c r="L8" s="307"/>
      <c r="M8" s="307"/>
      <c r="N8" s="309"/>
      <c r="O8" s="307"/>
      <c r="P8" s="307"/>
      <c r="Q8" s="307"/>
      <c r="R8" s="309"/>
      <c r="S8" s="307"/>
      <c r="T8" s="307"/>
      <c r="U8" s="307"/>
      <c r="V8" s="309"/>
      <c r="W8" s="307"/>
      <c r="X8" s="307"/>
      <c r="Y8" s="307"/>
      <c r="Z8" s="94" t="s">
        <v>94</v>
      </c>
      <c r="AA8" s="94" t="s">
        <v>95</v>
      </c>
      <c r="AB8" s="95" t="s">
        <v>95</v>
      </c>
      <c r="AC8" s="307"/>
      <c r="AD8" s="307"/>
      <c r="AE8" s="307"/>
      <c r="AF8" s="309"/>
      <c r="AG8" s="307"/>
      <c r="AH8" s="307"/>
      <c r="AI8" s="307"/>
      <c r="AJ8" s="309"/>
      <c r="AK8" s="307"/>
      <c r="AL8" s="307"/>
      <c r="AM8" s="307"/>
      <c r="AN8" s="309"/>
      <c r="AO8" s="307"/>
      <c r="AP8" s="307"/>
      <c r="AQ8" s="307"/>
      <c r="AR8" s="309"/>
      <c r="AS8" s="307"/>
      <c r="AT8" s="307"/>
      <c r="AU8" s="325"/>
      <c r="AV8" s="327"/>
      <c r="AW8" s="327"/>
      <c r="AX8" s="329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0" t="s">
        <v>105</v>
      </c>
      <c r="AX9" s="331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89" t="str">
        <f>IF(AND(J10&lt;&gt;0,N10&lt;&gt;0,R10&lt;&gt;0,V10&lt;&gt;0,(OR(AB10&lt;&gt;0,AF10&lt;&gt;0)),AJ10&lt;&gt;0,AN10&lt;&gt;0,AR10&lt;&gt;0),VLOOKUP(AV10,$AV$311:$AW$315,2),"")</f>
        <v/>
      </c>
      <c r="AX10" s="28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8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89"/>
      <c r="AZ11" s="293" t="s">
        <v>29</v>
      </c>
      <c r="BA11" s="288" t="s">
        <v>42</v>
      </c>
      <c r="BB11" s="284"/>
      <c r="BC11" s="280"/>
      <c r="BD11" s="283" t="s">
        <v>43</v>
      </c>
      <c r="BE11" s="284"/>
      <c r="BF11" s="285"/>
      <c r="BG11" s="283" t="s">
        <v>44</v>
      </c>
      <c r="BH11" s="284"/>
      <c r="BI11" s="280"/>
      <c r="BJ11" s="283" t="s">
        <v>45</v>
      </c>
      <c r="BK11" s="284"/>
      <c r="BL11" s="285"/>
      <c r="BM11" s="290" t="s">
        <v>46</v>
      </c>
      <c r="BN11" s="291"/>
      <c r="BO11" s="295"/>
      <c r="BP11" s="283" t="s">
        <v>47</v>
      </c>
      <c r="BQ11" s="284"/>
      <c r="BR11" s="285"/>
      <c r="BS11" s="283" t="s">
        <v>48</v>
      </c>
      <c r="BT11" s="284"/>
      <c r="BU11" s="280"/>
      <c r="BV11" s="283" t="s">
        <v>102</v>
      </c>
      <c r="BW11" s="284"/>
      <c r="BX11" s="28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89" t="str">
        <f t="shared" si="30"/>
        <v/>
      </c>
      <c r="AX12" s="289"/>
      <c r="AZ12" s="294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89" t="str">
        <f t="shared" si="30"/>
        <v/>
      </c>
      <c r="AX13" s="28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89" t="str">
        <f t="shared" si="30"/>
        <v/>
      </c>
      <c r="AX14" s="28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89" t="str">
        <f t="shared" si="30"/>
        <v/>
      </c>
      <c r="AX15" s="28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89" t="str">
        <f t="shared" si="30"/>
        <v/>
      </c>
      <c r="AX16" s="28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89" t="str">
        <f t="shared" si="30"/>
        <v/>
      </c>
      <c r="AX17" s="28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89" t="str">
        <f t="shared" si="30"/>
        <v/>
      </c>
      <c r="AX18" s="28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89" t="str">
        <f t="shared" si="30"/>
        <v/>
      </c>
      <c r="AX19" s="28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89" t="str">
        <f t="shared" si="30"/>
        <v/>
      </c>
      <c r="AX20" s="28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89" t="str">
        <f t="shared" si="30"/>
        <v/>
      </c>
      <c r="AX21" s="28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89" t="str">
        <f t="shared" si="30"/>
        <v/>
      </c>
      <c r="AX22" s="28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89" t="str">
        <f t="shared" si="30"/>
        <v/>
      </c>
      <c r="AX23" s="28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89" t="str">
        <f t="shared" si="30"/>
        <v/>
      </c>
      <c r="AX24" s="28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89" t="str">
        <f t="shared" si="30"/>
        <v/>
      </c>
      <c r="AX25" s="28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89" t="str">
        <f t="shared" si="30"/>
        <v/>
      </c>
      <c r="AX26" s="28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89" t="str">
        <f t="shared" si="30"/>
        <v/>
      </c>
      <c r="AX27" s="28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89" t="str">
        <f t="shared" si="30"/>
        <v/>
      </c>
      <c r="AX28" s="28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89" t="str">
        <f t="shared" si="30"/>
        <v/>
      </c>
      <c r="AX29" s="28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89" t="str">
        <f t="shared" si="30"/>
        <v/>
      </c>
      <c r="AX30" s="28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89" t="str">
        <f t="shared" si="30"/>
        <v/>
      </c>
      <c r="AX31" s="289"/>
      <c r="AZ31" s="286" t="s">
        <v>29</v>
      </c>
      <c r="BA31" s="288" t="s">
        <v>42</v>
      </c>
      <c r="BB31" s="284"/>
      <c r="BC31" s="284"/>
      <c r="BD31" s="283" t="s">
        <v>43</v>
      </c>
      <c r="BE31" s="284"/>
      <c r="BF31" s="280"/>
      <c r="BG31" s="283" t="s">
        <v>44</v>
      </c>
      <c r="BH31" s="284"/>
      <c r="BI31" s="284"/>
      <c r="BJ31" s="283" t="s">
        <v>45</v>
      </c>
      <c r="BK31" s="284"/>
      <c r="BL31" s="285"/>
      <c r="BM31" s="290" t="s">
        <v>46</v>
      </c>
      <c r="BN31" s="291"/>
      <c r="BO31" s="292"/>
      <c r="BP31" s="283" t="s">
        <v>47</v>
      </c>
      <c r="BQ31" s="284"/>
      <c r="BR31" s="284"/>
      <c r="BS31" s="280" t="s">
        <v>48</v>
      </c>
      <c r="BT31" s="281"/>
      <c r="BU31" s="282"/>
      <c r="BV31" s="283" t="s">
        <v>102</v>
      </c>
      <c r="BW31" s="284"/>
      <c r="BX31" s="28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89" t="str">
        <f t="shared" si="30"/>
        <v/>
      </c>
      <c r="AX32" s="289"/>
      <c r="AZ32" s="28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89" t="str">
        <f t="shared" si="30"/>
        <v/>
      </c>
      <c r="AX33" s="28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89" t="str">
        <f t="shared" si="30"/>
        <v/>
      </c>
      <c r="AX34" s="28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89" t="str">
        <f t="shared" si="30"/>
        <v/>
      </c>
      <c r="AX35" s="28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89" t="str">
        <f t="shared" si="30"/>
        <v/>
      </c>
      <c r="AX36" s="28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89" t="str">
        <f t="shared" si="30"/>
        <v/>
      </c>
      <c r="AX37" s="28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89" t="str">
        <f t="shared" si="30"/>
        <v/>
      </c>
      <c r="AX38" s="28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89" t="str">
        <f t="shared" si="30"/>
        <v/>
      </c>
      <c r="AX39" s="28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89" t="str">
        <f t="shared" si="30"/>
        <v/>
      </c>
      <c r="AX40" s="28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89" t="str">
        <f t="shared" si="30"/>
        <v/>
      </c>
      <c r="AX41" s="28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89" t="str">
        <f t="shared" si="30"/>
        <v/>
      </c>
      <c r="AX42" s="28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89" t="str">
        <f t="shared" si="30"/>
        <v/>
      </c>
      <c r="AX43" s="28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89" t="str">
        <f t="shared" si="30"/>
        <v/>
      </c>
      <c r="AX44" s="28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89" t="str">
        <f t="shared" si="30"/>
        <v/>
      </c>
      <c r="AX45" s="28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89" t="str">
        <f t="shared" si="30"/>
        <v/>
      </c>
      <c r="AX46" s="28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89" t="str">
        <f t="shared" si="30"/>
        <v/>
      </c>
      <c r="AX47" s="28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89" t="str">
        <f t="shared" si="30"/>
        <v/>
      </c>
      <c r="AX48" s="28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89" t="str">
        <f t="shared" si="30"/>
        <v/>
      </c>
      <c r="AX49" s="28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89" t="str">
        <f t="shared" si="30"/>
        <v/>
      </c>
      <c r="AX50" s="28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89" t="str">
        <f t="shared" si="30"/>
        <v/>
      </c>
      <c r="AX51" s="28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89" t="str">
        <f t="shared" si="30"/>
        <v/>
      </c>
      <c r="AX52" s="28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89" t="str">
        <f t="shared" si="30"/>
        <v/>
      </c>
      <c r="AX53" s="28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89" t="str">
        <f t="shared" si="30"/>
        <v/>
      </c>
      <c r="AX54" s="28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89" t="str">
        <f t="shared" si="30"/>
        <v/>
      </c>
      <c r="AX55" s="28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89" t="str">
        <f t="shared" si="30"/>
        <v/>
      </c>
      <c r="AX56" s="28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89" t="str">
        <f t="shared" si="30"/>
        <v/>
      </c>
      <c r="AX57" s="28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89" t="str">
        <f t="shared" si="30"/>
        <v/>
      </c>
      <c r="AX58" s="28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89" t="str">
        <f t="shared" si="30"/>
        <v/>
      </c>
      <c r="AX59" s="28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89" t="str">
        <f t="shared" si="30"/>
        <v/>
      </c>
      <c r="AX60" s="28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89" t="str">
        <f t="shared" si="30"/>
        <v/>
      </c>
      <c r="AX61" s="28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89" t="str">
        <f t="shared" si="30"/>
        <v/>
      </c>
      <c r="AX62" s="28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89" t="str">
        <f t="shared" si="30"/>
        <v/>
      </c>
      <c r="AX63" s="28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89" t="str">
        <f t="shared" si="30"/>
        <v/>
      </c>
      <c r="AX64" s="28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89" t="str">
        <f t="shared" si="30"/>
        <v/>
      </c>
      <c r="AX65" s="28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89" t="str">
        <f t="shared" si="30"/>
        <v/>
      </c>
      <c r="AX66" s="28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89" t="str">
        <f t="shared" si="30"/>
        <v/>
      </c>
      <c r="AX67" s="28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89" t="str">
        <f t="shared" si="30"/>
        <v/>
      </c>
      <c r="AX68" s="28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89" t="str">
        <f t="shared" si="30"/>
        <v/>
      </c>
      <c r="AX69" s="28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89" t="str">
        <f t="shared" si="30"/>
        <v/>
      </c>
      <c r="AX70" s="28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89" t="str">
        <f t="shared" si="30"/>
        <v/>
      </c>
      <c r="AX71" s="28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89" t="str">
        <f t="shared" si="30"/>
        <v/>
      </c>
      <c r="AX72" s="28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89" t="str">
        <f t="shared" si="30"/>
        <v/>
      </c>
      <c r="AX73" s="28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89" t="str">
        <f t="shared" si="30"/>
        <v/>
      </c>
      <c r="AX74" s="28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8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8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89" t="str">
        <f t="shared" si="63"/>
        <v/>
      </c>
      <c r="AX76" s="28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89" t="str">
        <f t="shared" si="63"/>
        <v/>
      </c>
      <c r="AX77" s="28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89" t="str">
        <f t="shared" si="63"/>
        <v/>
      </c>
      <c r="AX78" s="28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89" t="str">
        <f t="shared" si="63"/>
        <v/>
      </c>
      <c r="AX79" s="28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89" t="str">
        <f t="shared" si="63"/>
        <v/>
      </c>
      <c r="AX80" s="28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89" t="str">
        <f t="shared" si="63"/>
        <v/>
      </c>
      <c r="AX81" s="28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89" t="str">
        <f t="shared" si="63"/>
        <v/>
      </c>
      <c r="AX82" s="28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89" t="str">
        <f t="shared" si="63"/>
        <v/>
      </c>
      <c r="AX83" s="28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89" t="str">
        <f t="shared" si="63"/>
        <v/>
      </c>
      <c r="AX84" s="28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89" t="str">
        <f t="shared" si="63"/>
        <v/>
      </c>
      <c r="AX85" s="28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89" t="str">
        <f t="shared" si="63"/>
        <v/>
      </c>
      <c r="AX86" s="28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89" t="str">
        <f t="shared" si="63"/>
        <v/>
      </c>
      <c r="AX87" s="28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89" t="str">
        <f t="shared" si="63"/>
        <v/>
      </c>
      <c r="AX88" s="28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89" t="str">
        <f t="shared" si="63"/>
        <v/>
      </c>
      <c r="AX89" s="28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89" t="str">
        <f t="shared" si="63"/>
        <v/>
      </c>
      <c r="AX90" s="28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89" t="str">
        <f t="shared" si="63"/>
        <v/>
      </c>
      <c r="AX91" s="28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89" t="str">
        <f t="shared" si="63"/>
        <v/>
      </c>
      <c r="AX92" s="28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89" t="str">
        <f t="shared" si="63"/>
        <v/>
      </c>
      <c r="AX93" s="28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89" t="str">
        <f t="shared" si="63"/>
        <v/>
      </c>
      <c r="AX94" s="28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89" t="str">
        <f t="shared" si="63"/>
        <v/>
      </c>
      <c r="AX95" s="28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89" t="str">
        <f t="shared" si="63"/>
        <v/>
      </c>
      <c r="AX96" s="28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89" t="str">
        <f t="shared" si="63"/>
        <v/>
      </c>
      <c r="AX97" s="28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89" t="str">
        <f t="shared" si="63"/>
        <v/>
      </c>
      <c r="AX98" s="28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89" t="str">
        <f t="shared" si="63"/>
        <v/>
      </c>
      <c r="AX99" s="28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89" t="str">
        <f t="shared" si="63"/>
        <v/>
      </c>
      <c r="AX100" s="28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89" t="str">
        <f t="shared" si="63"/>
        <v/>
      </c>
      <c r="AX101" s="28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89" t="str">
        <f t="shared" si="63"/>
        <v/>
      </c>
      <c r="AX102" s="28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89" t="str">
        <f t="shared" si="63"/>
        <v/>
      </c>
      <c r="AX103" s="28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89" t="str">
        <f t="shared" si="63"/>
        <v/>
      </c>
      <c r="AX104" s="28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89" t="str">
        <f t="shared" si="63"/>
        <v/>
      </c>
      <c r="AX105" s="28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89" t="str">
        <f t="shared" si="63"/>
        <v/>
      </c>
      <c r="AX106" s="28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89" t="str">
        <f t="shared" si="63"/>
        <v/>
      </c>
      <c r="AX107" s="28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89" t="str">
        <f t="shared" si="63"/>
        <v/>
      </c>
      <c r="AX108" s="28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89" t="str">
        <f t="shared" si="63"/>
        <v/>
      </c>
      <c r="AX109" s="28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89" t="str">
        <f t="shared" si="63"/>
        <v/>
      </c>
      <c r="AX110" s="28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89" t="str">
        <f t="shared" si="63"/>
        <v/>
      </c>
      <c r="AX111" s="28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89" t="str">
        <f t="shared" si="63"/>
        <v/>
      </c>
      <c r="AX112" s="28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89" t="str">
        <f t="shared" si="63"/>
        <v/>
      </c>
      <c r="AX113" s="28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89" t="str">
        <f t="shared" si="63"/>
        <v/>
      </c>
      <c r="AX114" s="28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89" t="str">
        <f t="shared" si="63"/>
        <v/>
      </c>
      <c r="AX115" s="28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89" t="str">
        <f t="shared" si="63"/>
        <v/>
      </c>
      <c r="AX116" s="28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89" t="str">
        <f t="shared" si="63"/>
        <v/>
      </c>
      <c r="AX117" s="28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89" t="str">
        <f t="shared" si="63"/>
        <v/>
      </c>
      <c r="AX118" s="28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89" t="str">
        <f t="shared" si="63"/>
        <v/>
      </c>
      <c r="AX119" s="28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89" t="str">
        <f t="shared" si="63"/>
        <v/>
      </c>
      <c r="AX120" s="28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89" t="str">
        <f t="shared" si="63"/>
        <v/>
      </c>
      <c r="AX121" s="28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89" t="str">
        <f t="shared" si="63"/>
        <v/>
      </c>
      <c r="AX122" s="28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89" t="str">
        <f t="shared" si="63"/>
        <v/>
      </c>
      <c r="AX123" s="28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89" t="str">
        <f t="shared" si="63"/>
        <v/>
      </c>
      <c r="AX124" s="28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89" t="str">
        <f t="shared" si="63"/>
        <v/>
      </c>
      <c r="AX125" s="28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89" t="str">
        <f t="shared" si="63"/>
        <v/>
      </c>
      <c r="AX126" s="28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89" t="str">
        <f t="shared" si="63"/>
        <v/>
      </c>
      <c r="AX127" s="28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89" t="str">
        <f t="shared" si="63"/>
        <v/>
      </c>
      <c r="AX128" s="28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89" t="str">
        <f t="shared" si="63"/>
        <v/>
      </c>
      <c r="AX129" s="28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89" t="str">
        <f t="shared" si="63"/>
        <v/>
      </c>
      <c r="AX130" s="28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89" t="str">
        <f t="shared" si="63"/>
        <v/>
      </c>
      <c r="AX131" s="28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89" t="str">
        <f t="shared" si="63"/>
        <v/>
      </c>
      <c r="AX132" s="28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89" t="str">
        <f t="shared" si="63"/>
        <v/>
      </c>
      <c r="AX133" s="28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89" t="str">
        <f t="shared" si="63"/>
        <v/>
      </c>
      <c r="AX134" s="28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89" t="str">
        <f t="shared" si="63"/>
        <v/>
      </c>
      <c r="AX135" s="28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89" t="str">
        <f t="shared" si="63"/>
        <v/>
      </c>
      <c r="AX136" s="28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89" t="str">
        <f t="shared" si="63"/>
        <v/>
      </c>
      <c r="AX137" s="28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89" t="str">
        <f t="shared" si="63"/>
        <v/>
      </c>
      <c r="AX138" s="28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8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8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89" t="str">
        <f t="shared" si="96"/>
        <v/>
      </c>
      <c r="AX140" s="28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89" t="str">
        <f t="shared" si="96"/>
        <v/>
      </c>
      <c r="AX141" s="28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89" t="str">
        <f t="shared" si="96"/>
        <v/>
      </c>
      <c r="AX142" s="28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89" t="str">
        <f t="shared" si="96"/>
        <v/>
      </c>
      <c r="AX143" s="28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89" t="str">
        <f t="shared" si="96"/>
        <v/>
      </c>
      <c r="AX144" s="28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89" t="str">
        <f t="shared" si="96"/>
        <v/>
      </c>
      <c r="AX145" s="28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89" t="str">
        <f t="shared" si="96"/>
        <v/>
      </c>
      <c r="AX146" s="28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89" t="str">
        <f t="shared" si="96"/>
        <v/>
      </c>
      <c r="AX147" s="28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89" t="str">
        <f t="shared" si="96"/>
        <v/>
      </c>
      <c r="AX148" s="28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89" t="str">
        <f t="shared" si="96"/>
        <v/>
      </c>
      <c r="AX149" s="28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89" t="str">
        <f t="shared" si="96"/>
        <v/>
      </c>
      <c r="AX150" s="28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89" t="str">
        <f t="shared" si="96"/>
        <v/>
      </c>
      <c r="AX151" s="28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89" t="str">
        <f t="shared" si="96"/>
        <v/>
      </c>
      <c r="AX152" s="28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89" t="str">
        <f t="shared" si="96"/>
        <v/>
      </c>
      <c r="AX153" s="28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89" t="str">
        <f t="shared" si="96"/>
        <v/>
      </c>
      <c r="AX154" s="28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89" t="str">
        <f t="shared" si="96"/>
        <v/>
      </c>
      <c r="AX155" s="28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89" t="str">
        <f t="shared" si="96"/>
        <v/>
      </c>
      <c r="AX156" s="28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89" t="str">
        <f t="shared" si="96"/>
        <v/>
      </c>
      <c r="AX157" s="28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89" t="str">
        <f t="shared" si="96"/>
        <v/>
      </c>
      <c r="AX158" s="28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89" t="str">
        <f t="shared" si="96"/>
        <v/>
      </c>
      <c r="AX159" s="28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89" t="str">
        <f t="shared" si="96"/>
        <v/>
      </c>
      <c r="AX160" s="28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89" t="str">
        <f t="shared" si="96"/>
        <v/>
      </c>
      <c r="AX161" s="28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89" t="str">
        <f t="shared" si="96"/>
        <v/>
      </c>
      <c r="AX162" s="28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89" t="str">
        <f t="shared" si="96"/>
        <v/>
      </c>
      <c r="AX163" s="28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89" t="str">
        <f t="shared" si="96"/>
        <v/>
      </c>
      <c r="AX164" s="28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89" t="str">
        <f t="shared" si="96"/>
        <v/>
      </c>
      <c r="AX165" s="28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89" t="str">
        <f t="shared" si="96"/>
        <v/>
      </c>
      <c r="AX166" s="28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89" t="str">
        <f t="shared" si="96"/>
        <v/>
      </c>
      <c r="AX167" s="28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89" t="str">
        <f t="shared" si="96"/>
        <v/>
      </c>
      <c r="AX168" s="28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89" t="str">
        <f t="shared" si="96"/>
        <v/>
      </c>
      <c r="AX169" s="28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89" t="str">
        <f t="shared" si="96"/>
        <v/>
      </c>
      <c r="AX170" s="28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89" t="str">
        <f t="shared" si="96"/>
        <v/>
      </c>
      <c r="AX171" s="28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89" t="str">
        <f t="shared" si="96"/>
        <v/>
      </c>
      <c r="AX172" s="28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89" t="str">
        <f t="shared" si="96"/>
        <v/>
      </c>
      <c r="AX173" s="28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89" t="str">
        <f t="shared" si="96"/>
        <v/>
      </c>
      <c r="AX174" s="28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89" t="str">
        <f t="shared" si="96"/>
        <v/>
      </c>
      <c r="AX175" s="28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89" t="str">
        <f t="shared" si="96"/>
        <v/>
      </c>
      <c r="AX176" s="28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89" t="str">
        <f t="shared" si="96"/>
        <v/>
      </c>
      <c r="AX177" s="28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89" t="str">
        <f t="shared" si="96"/>
        <v/>
      </c>
      <c r="AX178" s="28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89" t="str">
        <f t="shared" si="96"/>
        <v/>
      </c>
      <c r="AX179" s="28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89" t="str">
        <f t="shared" si="96"/>
        <v/>
      </c>
      <c r="AX180" s="28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89" t="str">
        <f t="shared" si="96"/>
        <v/>
      </c>
      <c r="AX181" s="28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89" t="str">
        <f t="shared" si="96"/>
        <v/>
      </c>
      <c r="AX182" s="28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89" t="str">
        <f t="shared" si="96"/>
        <v/>
      </c>
      <c r="AX183" s="28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89" t="str">
        <f t="shared" si="96"/>
        <v/>
      </c>
      <c r="AX184" s="28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89" t="str">
        <f t="shared" si="96"/>
        <v/>
      </c>
      <c r="AX185" s="28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89" t="str">
        <f t="shared" si="96"/>
        <v/>
      </c>
      <c r="AX186" s="28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89" t="str">
        <f t="shared" si="96"/>
        <v/>
      </c>
      <c r="AX187" s="28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89" t="str">
        <f t="shared" si="96"/>
        <v/>
      </c>
      <c r="AX188" s="28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89" t="str">
        <f t="shared" si="96"/>
        <v/>
      </c>
      <c r="AX189" s="28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89" t="str">
        <f t="shared" si="96"/>
        <v/>
      </c>
      <c r="AX190" s="28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89" t="str">
        <f t="shared" si="96"/>
        <v/>
      </c>
      <c r="AX191" s="28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89" t="str">
        <f t="shared" si="96"/>
        <v/>
      </c>
      <c r="AX192" s="28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89" t="str">
        <f t="shared" si="96"/>
        <v/>
      </c>
      <c r="AX193" s="28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89" t="str">
        <f t="shared" si="96"/>
        <v/>
      </c>
      <c r="AX194" s="28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89" t="str">
        <f t="shared" si="96"/>
        <v/>
      </c>
      <c r="AX195" s="28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89" t="str">
        <f t="shared" si="96"/>
        <v/>
      </c>
      <c r="AX196" s="28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89" t="str">
        <f t="shared" si="96"/>
        <v/>
      </c>
      <c r="AX197" s="28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89" t="str">
        <f t="shared" si="96"/>
        <v/>
      </c>
      <c r="AX198" s="28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89" t="str">
        <f t="shared" si="96"/>
        <v/>
      </c>
      <c r="AX199" s="28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89" t="str">
        <f t="shared" si="96"/>
        <v/>
      </c>
      <c r="AX200" s="28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89" t="str">
        <f t="shared" si="96"/>
        <v/>
      </c>
      <c r="AX201" s="28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89" t="str">
        <f t="shared" si="96"/>
        <v/>
      </c>
      <c r="AX202" s="28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8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8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89" t="str">
        <f t="shared" si="129"/>
        <v/>
      </c>
      <c r="AX204" s="28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89" t="str">
        <f t="shared" si="129"/>
        <v/>
      </c>
      <c r="AX205" s="28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89" t="str">
        <f t="shared" si="129"/>
        <v/>
      </c>
      <c r="AX206" s="28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89" t="str">
        <f t="shared" si="129"/>
        <v/>
      </c>
      <c r="AX207" s="28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89" t="str">
        <f t="shared" si="129"/>
        <v/>
      </c>
      <c r="AX208" s="28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89" t="str">
        <f t="shared" si="129"/>
        <v/>
      </c>
      <c r="AX209" s="28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89" t="str">
        <f t="shared" si="129"/>
        <v/>
      </c>
      <c r="AX210" s="28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89" t="str">
        <f t="shared" si="129"/>
        <v/>
      </c>
      <c r="AX211" s="28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89" t="str">
        <f t="shared" si="129"/>
        <v/>
      </c>
      <c r="AX212" s="28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89" t="str">
        <f t="shared" si="129"/>
        <v/>
      </c>
      <c r="AX213" s="28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89" t="str">
        <f t="shared" si="129"/>
        <v/>
      </c>
      <c r="AX214" s="28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89" t="str">
        <f t="shared" si="129"/>
        <v/>
      </c>
      <c r="AX215" s="28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89" t="str">
        <f t="shared" si="129"/>
        <v/>
      </c>
      <c r="AX216" s="28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89" t="str">
        <f t="shared" si="129"/>
        <v/>
      </c>
      <c r="AX217" s="28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89" t="str">
        <f t="shared" si="129"/>
        <v/>
      </c>
      <c r="AX218" s="28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89" t="str">
        <f t="shared" si="129"/>
        <v/>
      </c>
      <c r="AX219" s="28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89" t="str">
        <f t="shared" si="129"/>
        <v/>
      </c>
      <c r="AX220" s="28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89" t="str">
        <f t="shared" si="129"/>
        <v/>
      </c>
      <c r="AX221" s="28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89" t="str">
        <f t="shared" si="129"/>
        <v/>
      </c>
      <c r="AX222" s="28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89" t="str">
        <f t="shared" si="129"/>
        <v/>
      </c>
      <c r="AX223" s="28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89" t="str">
        <f t="shared" si="129"/>
        <v/>
      </c>
      <c r="AX224" s="28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89" t="str">
        <f t="shared" si="129"/>
        <v/>
      </c>
      <c r="AX225" s="28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89" t="str">
        <f t="shared" si="129"/>
        <v/>
      </c>
      <c r="AX226" s="28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89" t="str">
        <f t="shared" si="129"/>
        <v/>
      </c>
      <c r="AX227" s="28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89" t="str">
        <f t="shared" si="129"/>
        <v/>
      </c>
      <c r="AX228" s="28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89" t="str">
        <f t="shared" si="129"/>
        <v/>
      </c>
      <c r="AX229" s="28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89" t="str">
        <f t="shared" si="129"/>
        <v/>
      </c>
      <c r="AX230" s="28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89" t="str">
        <f t="shared" si="129"/>
        <v/>
      </c>
      <c r="AX231" s="28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89" t="str">
        <f t="shared" si="129"/>
        <v/>
      </c>
      <c r="AX232" s="28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89" t="str">
        <f t="shared" si="129"/>
        <v/>
      </c>
      <c r="AX233" s="28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89" t="str">
        <f t="shared" si="129"/>
        <v/>
      </c>
      <c r="AX234" s="28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89" t="str">
        <f t="shared" si="129"/>
        <v/>
      </c>
      <c r="AX235" s="28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89" t="str">
        <f t="shared" si="129"/>
        <v/>
      </c>
      <c r="AX236" s="28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89" t="str">
        <f t="shared" si="129"/>
        <v/>
      </c>
      <c r="AX237" s="28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89" t="str">
        <f t="shared" si="129"/>
        <v/>
      </c>
      <c r="AX238" s="28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89" t="str">
        <f t="shared" si="129"/>
        <v/>
      </c>
      <c r="AX239" s="28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89" t="str">
        <f t="shared" si="129"/>
        <v/>
      </c>
      <c r="AX240" s="28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89" t="str">
        <f t="shared" si="129"/>
        <v/>
      </c>
      <c r="AX241" s="28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89" t="str">
        <f t="shared" si="129"/>
        <v/>
      </c>
      <c r="AX242" s="28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89" t="str">
        <f t="shared" si="129"/>
        <v/>
      </c>
      <c r="AX243" s="28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89" t="str">
        <f t="shared" si="129"/>
        <v/>
      </c>
      <c r="AX244" s="28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89" t="str">
        <f t="shared" si="129"/>
        <v/>
      </c>
      <c r="AX245" s="28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89" t="str">
        <f t="shared" si="129"/>
        <v/>
      </c>
      <c r="AX246" s="28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89" t="str">
        <f t="shared" si="129"/>
        <v/>
      </c>
      <c r="AX247" s="28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89" t="str">
        <f t="shared" si="129"/>
        <v/>
      </c>
      <c r="AX248" s="28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89" t="str">
        <f t="shared" si="129"/>
        <v/>
      </c>
      <c r="AX249" s="28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89" t="str">
        <f t="shared" si="129"/>
        <v/>
      </c>
      <c r="AX250" s="28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89" t="str">
        <f t="shared" si="129"/>
        <v/>
      </c>
      <c r="AX251" s="28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89" t="str">
        <f t="shared" si="129"/>
        <v/>
      </c>
      <c r="AX252" s="28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89" t="str">
        <f t="shared" si="129"/>
        <v/>
      </c>
      <c r="AX253" s="28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89" t="str">
        <f t="shared" si="129"/>
        <v/>
      </c>
      <c r="AX254" s="28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89" t="str">
        <f t="shared" si="129"/>
        <v/>
      </c>
      <c r="AX255" s="28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89" t="str">
        <f t="shared" si="129"/>
        <v/>
      </c>
      <c r="AX256" s="28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89" t="str">
        <f t="shared" si="129"/>
        <v/>
      </c>
      <c r="AX257" s="28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89" t="str">
        <f t="shared" si="129"/>
        <v/>
      </c>
      <c r="AX258" s="28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89" t="str">
        <f t="shared" si="129"/>
        <v/>
      </c>
      <c r="AX259" s="28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89" t="str">
        <f t="shared" si="129"/>
        <v/>
      </c>
      <c r="AX260" s="28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89" t="str">
        <f t="shared" si="129"/>
        <v/>
      </c>
      <c r="AX261" s="28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89" t="str">
        <f t="shared" si="129"/>
        <v/>
      </c>
      <c r="AX262" s="28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89" t="str">
        <f t="shared" si="129"/>
        <v/>
      </c>
      <c r="AX263" s="28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89" t="str">
        <f t="shared" si="129"/>
        <v/>
      </c>
      <c r="AX264" s="28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89" t="str">
        <f t="shared" si="129"/>
        <v/>
      </c>
      <c r="AX265" s="28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89" t="str">
        <f t="shared" si="129"/>
        <v/>
      </c>
      <c r="AX266" s="28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8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8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89" t="str">
        <f t="shared" si="162"/>
        <v/>
      </c>
      <c r="AX268" s="28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89" t="str">
        <f t="shared" si="162"/>
        <v/>
      </c>
      <c r="AX269" s="28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89" t="str">
        <f t="shared" si="162"/>
        <v/>
      </c>
      <c r="AX270" s="28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89" t="str">
        <f t="shared" si="162"/>
        <v/>
      </c>
      <c r="AX271" s="28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89" t="str">
        <f t="shared" si="162"/>
        <v/>
      </c>
      <c r="AX272" s="28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89" t="str">
        <f t="shared" si="162"/>
        <v/>
      </c>
      <c r="AX273" s="28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89" t="str">
        <f t="shared" si="162"/>
        <v/>
      </c>
      <c r="AX274" s="28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89" t="str">
        <f t="shared" si="162"/>
        <v/>
      </c>
      <c r="AX275" s="28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89" t="str">
        <f t="shared" si="162"/>
        <v/>
      </c>
      <c r="AX276" s="28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89" t="str">
        <f t="shared" si="162"/>
        <v/>
      </c>
      <c r="AX277" s="28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89" t="str">
        <f t="shared" si="162"/>
        <v/>
      </c>
      <c r="AX278" s="28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89" t="str">
        <f t="shared" si="162"/>
        <v/>
      </c>
      <c r="AX279" s="28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89" t="str">
        <f t="shared" si="162"/>
        <v/>
      </c>
      <c r="AX280" s="28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89" t="str">
        <f t="shared" si="162"/>
        <v/>
      </c>
      <c r="AX281" s="28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89" t="str">
        <f t="shared" si="162"/>
        <v/>
      </c>
      <c r="AX282" s="28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89" t="str">
        <f t="shared" si="162"/>
        <v/>
      </c>
      <c r="AX283" s="28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89" t="str">
        <f t="shared" si="162"/>
        <v/>
      </c>
      <c r="AX284" s="28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89" t="str">
        <f t="shared" si="162"/>
        <v/>
      </c>
      <c r="AX285" s="28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89" t="str">
        <f t="shared" si="162"/>
        <v/>
      </c>
      <c r="AX286" s="28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89" t="str">
        <f t="shared" si="162"/>
        <v/>
      </c>
      <c r="AX287" s="28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89" t="str">
        <f t="shared" si="162"/>
        <v/>
      </c>
      <c r="AX288" s="28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89" t="str">
        <f t="shared" si="162"/>
        <v/>
      </c>
      <c r="AX289" s="28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89" t="str">
        <f t="shared" si="162"/>
        <v/>
      </c>
      <c r="AX290" s="28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89" t="str">
        <f t="shared" si="162"/>
        <v/>
      </c>
      <c r="AX291" s="28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89" t="str">
        <f t="shared" si="162"/>
        <v/>
      </c>
      <c r="AX292" s="28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89" t="str">
        <f t="shared" si="162"/>
        <v/>
      </c>
      <c r="AX293" s="28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89" t="str">
        <f t="shared" si="162"/>
        <v/>
      </c>
      <c r="AX294" s="28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89" t="str">
        <f t="shared" si="162"/>
        <v/>
      </c>
      <c r="AX295" s="28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89" t="str">
        <f t="shared" si="162"/>
        <v/>
      </c>
      <c r="AX296" s="28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89" t="str">
        <f t="shared" si="162"/>
        <v/>
      </c>
      <c r="AX297" s="28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89" t="str">
        <f t="shared" si="162"/>
        <v/>
      </c>
      <c r="AX298" s="28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89" t="str">
        <f t="shared" si="162"/>
        <v/>
      </c>
      <c r="AX299" s="28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89" t="str">
        <f t="shared" si="162"/>
        <v/>
      </c>
      <c r="AX300" s="28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89" t="str">
        <f t="shared" si="162"/>
        <v/>
      </c>
      <c r="AX301" s="28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89" t="str">
        <f t="shared" si="162"/>
        <v/>
      </c>
      <c r="AX302" s="28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89" t="str">
        <f t="shared" si="162"/>
        <v/>
      </c>
      <c r="AX303" s="28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89" t="str">
        <f t="shared" si="162"/>
        <v/>
      </c>
      <c r="AX304" s="28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89" t="str">
        <f t="shared" si="162"/>
        <v/>
      </c>
      <c r="AX305" s="28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89" t="str">
        <f t="shared" si="162"/>
        <v/>
      </c>
      <c r="AX306" s="28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89" t="str">
        <f t="shared" si="162"/>
        <v/>
      </c>
      <c r="AX307" s="28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89" t="str">
        <f t="shared" si="162"/>
        <v/>
      </c>
      <c r="AX308" s="28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89" t="str">
        <f t="shared" si="162"/>
        <v/>
      </c>
      <c r="AX309" s="28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41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51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60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82"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14"/>
      <c r="C1" s="315"/>
    </row>
    <row r="2" spans="1:76" s="6" customFormat="1" ht="20.100000000000001" customHeight="1" thickTop="1" thickBot="1">
      <c r="A2" s="316" t="s">
        <v>87</v>
      </c>
      <c r="B2" s="322"/>
      <c r="C2" s="323"/>
      <c r="D2" s="318" t="s">
        <v>1</v>
      </c>
      <c r="E2" s="319"/>
      <c r="F2" s="318" t="s">
        <v>2</v>
      </c>
      <c r="G2" s="319"/>
      <c r="H2" s="320"/>
      <c r="I2" s="321"/>
      <c r="J2" s="302" t="s">
        <v>3</v>
      </c>
      <c r="K2" s="303"/>
      <c r="L2" s="303"/>
      <c r="M2" s="304"/>
      <c r="N2" s="302" t="s">
        <v>4</v>
      </c>
      <c r="O2" s="303"/>
      <c r="P2" s="303"/>
      <c r="Q2" s="304"/>
      <c r="R2" s="302" t="s">
        <v>5</v>
      </c>
      <c r="S2" s="303"/>
      <c r="T2" s="303"/>
      <c r="U2" s="304"/>
      <c r="V2" s="302" t="s">
        <v>121</v>
      </c>
      <c r="W2" s="303"/>
      <c r="X2" s="303"/>
      <c r="Y2" s="304"/>
      <c r="Z2" s="302" t="s">
        <v>88</v>
      </c>
      <c r="AA2" s="303"/>
      <c r="AB2" s="303"/>
      <c r="AC2" s="303"/>
      <c r="AD2" s="303"/>
      <c r="AE2" s="304"/>
      <c r="AF2" s="302" t="s">
        <v>89</v>
      </c>
      <c r="AG2" s="303"/>
      <c r="AH2" s="303"/>
      <c r="AI2" s="304"/>
      <c r="AJ2" s="302" t="s">
        <v>90</v>
      </c>
      <c r="AK2" s="303"/>
      <c r="AL2" s="303"/>
      <c r="AM2" s="304"/>
      <c r="AN2" s="302" t="s">
        <v>122</v>
      </c>
      <c r="AO2" s="303"/>
      <c r="AP2" s="303"/>
      <c r="AQ2" s="304"/>
      <c r="AR2" s="302" t="s">
        <v>91</v>
      </c>
      <c r="AS2" s="303"/>
      <c r="AT2" s="303"/>
      <c r="AU2" s="30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16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135</v>
      </c>
      <c r="M3" s="30" t="s">
        <v>9</v>
      </c>
      <c r="N3" s="7">
        <f>COUNT(N10:N309)</f>
        <v>0</v>
      </c>
      <c r="O3" s="170" t="s">
        <v>133</v>
      </c>
      <c r="P3" s="171" t="s">
        <v>135</v>
      </c>
      <c r="Q3" s="30" t="s">
        <v>9</v>
      </c>
      <c r="R3" s="7">
        <f>COUNT(R10:R309)</f>
        <v>0</v>
      </c>
      <c r="S3" s="170" t="s">
        <v>133</v>
      </c>
      <c r="T3" s="171" t="s">
        <v>135</v>
      </c>
      <c r="U3" s="30" t="s">
        <v>9</v>
      </c>
      <c r="V3" s="7">
        <f>COUNT(V10:V309)</f>
        <v>0</v>
      </c>
      <c r="W3" s="170" t="s">
        <v>133</v>
      </c>
      <c r="X3" s="171" t="s">
        <v>135</v>
      </c>
      <c r="Y3" s="30" t="s">
        <v>9</v>
      </c>
      <c r="Z3" s="296" t="s">
        <v>92</v>
      </c>
      <c r="AA3" s="297"/>
      <c r="AB3" s="7">
        <f>COUNT(AB10:AB309)</f>
        <v>0</v>
      </c>
      <c r="AC3" s="170" t="s">
        <v>133</v>
      </c>
      <c r="AD3" s="171" t="s">
        <v>135</v>
      </c>
      <c r="AE3" s="30" t="s">
        <v>9</v>
      </c>
      <c r="AF3" s="7">
        <f>COUNT(AF10:AF309)</f>
        <v>0</v>
      </c>
      <c r="AG3" s="170" t="s">
        <v>133</v>
      </c>
      <c r="AH3" s="171" t="s">
        <v>135</v>
      </c>
      <c r="AI3" s="30" t="s">
        <v>9</v>
      </c>
      <c r="AJ3" s="7">
        <f>COUNT(AJ10:AJ309)</f>
        <v>0</v>
      </c>
      <c r="AK3" s="170" t="s">
        <v>133</v>
      </c>
      <c r="AL3" s="171" t="s">
        <v>135</v>
      </c>
      <c r="AM3" s="30" t="s">
        <v>9</v>
      </c>
      <c r="AN3" s="7">
        <f>COUNT(AN10:AN309)</f>
        <v>0</v>
      </c>
      <c r="AO3" s="170" t="s">
        <v>133</v>
      </c>
      <c r="AP3" s="171" t="s">
        <v>135</v>
      </c>
      <c r="AQ3" s="30" t="s">
        <v>9</v>
      </c>
      <c r="AR3" s="7">
        <f>COUNT(AR10:AR309)</f>
        <v>0</v>
      </c>
      <c r="AS3" s="170" t="s">
        <v>133</v>
      </c>
      <c r="AT3" s="171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16"/>
      <c r="B4" s="117"/>
      <c r="C4" s="123" t="s">
        <v>11</v>
      </c>
      <c r="D4" s="11">
        <f>SUM(D10:D309)</f>
        <v>0</v>
      </c>
      <c r="E4" s="172">
        <v>152.69999999999999</v>
      </c>
      <c r="F4" s="11">
        <f>SUM(F10:F309)</f>
        <v>0</v>
      </c>
      <c r="G4" s="172">
        <v>45.6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98"/>
      <c r="AA4" s="299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16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BB34</f>
        <v>21.045627815641001</v>
      </c>
      <c r="L5" s="179">
        <f>BB14</f>
        <v>21.377946127946128</v>
      </c>
      <c r="M5" s="13" t="s">
        <v>16</v>
      </c>
      <c r="N5" s="12" t="str">
        <f>IF((N3&gt;0),N4/N3,"")</f>
        <v/>
      </c>
      <c r="O5" s="178">
        <f>BE34</f>
        <v>19.166198501873001</v>
      </c>
      <c r="P5" s="179">
        <f>BE14</f>
        <v>19.925149700598801</v>
      </c>
      <c r="Q5" s="13" t="s">
        <v>16</v>
      </c>
      <c r="R5" s="12" t="str">
        <f>IF((R3&gt;0),R4/R3,"")</f>
        <v/>
      </c>
      <c r="S5" s="178">
        <f>BH34</f>
        <v>43.316302833256003</v>
      </c>
      <c r="T5" s="179">
        <f>BH14</f>
        <v>44.397599399849959</v>
      </c>
      <c r="U5" s="13" t="s">
        <v>16</v>
      </c>
      <c r="V5" s="12" t="str">
        <f>IF((V3&gt;0),V4/V3,"")</f>
        <v/>
      </c>
      <c r="W5" s="178">
        <f>BK34</f>
        <v>43.973579611877</v>
      </c>
      <c r="X5" s="179">
        <f>BK14</f>
        <v>45.199095022624434</v>
      </c>
      <c r="Y5" s="13" t="s">
        <v>16</v>
      </c>
      <c r="Z5" s="298"/>
      <c r="AA5" s="299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BN34</f>
        <v>43.042255281910002</v>
      </c>
      <c r="AH5" s="179">
        <f>BN14</f>
        <v>49.373604060913706</v>
      </c>
      <c r="AI5" s="13" t="s">
        <v>16</v>
      </c>
      <c r="AJ5" s="12" t="str">
        <f>IF((AJ3&gt;0),AJ4/AJ3,"")</f>
        <v/>
      </c>
      <c r="AK5" s="178">
        <f>BQ34</f>
        <v>9.2912318322999994</v>
      </c>
      <c r="AL5" s="179">
        <f>BQ14</f>
        <v>9.0198491704374071</v>
      </c>
      <c r="AM5" s="13" t="s">
        <v>16</v>
      </c>
      <c r="AN5" s="12" t="str">
        <f>IF((AN3&gt;0),AN4/AN3,"")</f>
        <v/>
      </c>
      <c r="AO5" s="178">
        <f>BT34</f>
        <v>160.18897084650999</v>
      </c>
      <c r="AP5" s="179">
        <f>BT14</f>
        <v>167.05605381165918</v>
      </c>
      <c r="AQ5" s="13" t="s">
        <v>16</v>
      </c>
      <c r="AR5" s="12" t="str">
        <f>IF((AR3&gt;0),AR4/AR3,"")</f>
        <v/>
      </c>
      <c r="AS5" s="178">
        <f>BW34</f>
        <v>10.268860164512001</v>
      </c>
      <c r="AT5" s="179">
        <f>BW14</f>
        <v>11.583779648048967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17"/>
      <c r="B6" s="118"/>
      <c r="C6" s="124" t="s">
        <v>18</v>
      </c>
      <c r="D6" s="15" t="str">
        <f>IF((D3&gt;0),STDEV(D10:D309),"")</f>
        <v/>
      </c>
      <c r="E6" s="180">
        <v>152.19999999999999</v>
      </c>
      <c r="F6" s="15" t="str">
        <f>IF((F3&gt;0),STDEV(F10:F309),"")</f>
        <v/>
      </c>
      <c r="G6" s="180">
        <v>44.5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BC34</f>
        <v>4.5009109908241998</v>
      </c>
      <c r="L6" s="182">
        <f>BC14</f>
        <v>4.4445046260337246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BF34</f>
        <v>5.3578705900230004</v>
      </c>
      <c r="P6" s="182">
        <f>BF14</f>
        <v>5.166720065483978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BI34</f>
        <v>10.364814517812</v>
      </c>
      <c r="T6" s="182">
        <f>BI14</f>
        <v>9.9728540896391813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BL34</f>
        <v>6.6877897763835001</v>
      </c>
      <c r="X6" s="182">
        <f>BL14</f>
        <v>6.0122699398466022</v>
      </c>
      <c r="Y6" s="16" t="e">
        <f>IF(V5-X5&gt;0,"↑",IF(V5-X5&lt;0,"↓","±"))</f>
        <v>#VALUE!</v>
      </c>
      <c r="Z6" s="300"/>
      <c r="AA6" s="301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BO34</f>
        <v>17.469044238051001</v>
      </c>
      <c r="AH6" s="182">
        <f>BO14</f>
        <v>18.298942126522814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BR34</f>
        <v>0.94039537449999999</v>
      </c>
      <c r="AL6" s="182">
        <f>BR14</f>
        <v>0.74549383848781314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BU34</f>
        <v>24.177376831962</v>
      </c>
      <c r="AP6" s="182">
        <f>BU14</f>
        <v>21.381033112404928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BX34</f>
        <v>3.4810375286199999</v>
      </c>
      <c r="AT6" s="182">
        <f>BX14</f>
        <v>3.7450887123410359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10" t="s">
        <v>20</v>
      </c>
      <c r="B7" s="306" t="s">
        <v>21</v>
      </c>
      <c r="C7" s="312" t="s">
        <v>93</v>
      </c>
      <c r="D7" s="306" t="s">
        <v>22</v>
      </c>
      <c r="E7" s="306">
        <v>0</v>
      </c>
      <c r="F7" s="306" t="s">
        <v>22</v>
      </c>
      <c r="G7" s="306" t="s">
        <v>23</v>
      </c>
      <c r="H7" s="306" t="s">
        <v>22</v>
      </c>
      <c r="I7" s="306" t="s">
        <v>23</v>
      </c>
      <c r="J7" s="308" t="s">
        <v>22</v>
      </c>
      <c r="K7" s="306" t="s">
        <v>23</v>
      </c>
      <c r="L7" s="306" t="s">
        <v>24</v>
      </c>
      <c r="M7" s="306" t="s">
        <v>25</v>
      </c>
      <c r="N7" s="308" t="s">
        <v>22</v>
      </c>
      <c r="O7" s="306" t="s">
        <v>23</v>
      </c>
      <c r="P7" s="306" t="s">
        <v>24</v>
      </c>
      <c r="Q7" s="306" t="s">
        <v>25</v>
      </c>
      <c r="R7" s="308" t="s">
        <v>22</v>
      </c>
      <c r="S7" s="306" t="s">
        <v>23</v>
      </c>
      <c r="T7" s="306" t="s">
        <v>24</v>
      </c>
      <c r="U7" s="306" t="s">
        <v>25</v>
      </c>
      <c r="V7" s="308" t="s">
        <v>22</v>
      </c>
      <c r="W7" s="306" t="s">
        <v>23</v>
      </c>
      <c r="X7" s="306" t="s">
        <v>24</v>
      </c>
      <c r="Y7" s="306" t="s">
        <v>25</v>
      </c>
      <c r="Z7" s="305" t="s">
        <v>22</v>
      </c>
      <c r="AA7" s="305"/>
      <c r="AB7" s="125" t="s">
        <v>22</v>
      </c>
      <c r="AC7" s="306" t="s">
        <v>23</v>
      </c>
      <c r="AD7" s="306" t="s">
        <v>24</v>
      </c>
      <c r="AE7" s="306" t="s">
        <v>25</v>
      </c>
      <c r="AF7" s="308" t="s">
        <v>22</v>
      </c>
      <c r="AG7" s="306" t="s">
        <v>23</v>
      </c>
      <c r="AH7" s="306" t="s">
        <v>24</v>
      </c>
      <c r="AI7" s="306" t="s">
        <v>25</v>
      </c>
      <c r="AJ7" s="308" t="s">
        <v>22</v>
      </c>
      <c r="AK7" s="306" t="s">
        <v>23</v>
      </c>
      <c r="AL7" s="306" t="s">
        <v>24</v>
      </c>
      <c r="AM7" s="306" t="s">
        <v>25</v>
      </c>
      <c r="AN7" s="308" t="s">
        <v>22</v>
      </c>
      <c r="AO7" s="306" t="s">
        <v>23</v>
      </c>
      <c r="AP7" s="306" t="s">
        <v>24</v>
      </c>
      <c r="AQ7" s="306" t="s">
        <v>25</v>
      </c>
      <c r="AR7" s="308" t="s">
        <v>22</v>
      </c>
      <c r="AS7" s="306" t="s">
        <v>23</v>
      </c>
      <c r="AT7" s="306" t="s">
        <v>24</v>
      </c>
      <c r="AU7" s="324" t="s">
        <v>25</v>
      </c>
      <c r="AV7" s="326" t="s">
        <v>26</v>
      </c>
      <c r="AW7" s="326" t="s">
        <v>27</v>
      </c>
      <c r="AX7" s="328"/>
    </row>
    <row r="8" spans="1:76" s="6" customFormat="1" ht="12" customHeight="1" thickBot="1">
      <c r="A8" s="311"/>
      <c r="B8" s="307"/>
      <c r="C8" s="313"/>
      <c r="D8" s="307"/>
      <c r="E8" s="307"/>
      <c r="F8" s="307"/>
      <c r="G8" s="307"/>
      <c r="H8" s="307"/>
      <c r="I8" s="307"/>
      <c r="J8" s="309"/>
      <c r="K8" s="307"/>
      <c r="L8" s="307"/>
      <c r="M8" s="307"/>
      <c r="N8" s="309"/>
      <c r="O8" s="307"/>
      <c r="P8" s="307"/>
      <c r="Q8" s="307"/>
      <c r="R8" s="309"/>
      <c r="S8" s="307"/>
      <c r="T8" s="307"/>
      <c r="U8" s="307"/>
      <c r="V8" s="309"/>
      <c r="W8" s="307"/>
      <c r="X8" s="307"/>
      <c r="Y8" s="307"/>
      <c r="Z8" s="94" t="s">
        <v>94</v>
      </c>
      <c r="AA8" s="94" t="s">
        <v>95</v>
      </c>
      <c r="AB8" s="95" t="s">
        <v>95</v>
      </c>
      <c r="AC8" s="307"/>
      <c r="AD8" s="307"/>
      <c r="AE8" s="307"/>
      <c r="AF8" s="309"/>
      <c r="AG8" s="307"/>
      <c r="AH8" s="307"/>
      <c r="AI8" s="307"/>
      <c r="AJ8" s="309"/>
      <c r="AK8" s="307"/>
      <c r="AL8" s="307"/>
      <c r="AM8" s="307"/>
      <c r="AN8" s="309"/>
      <c r="AO8" s="307"/>
      <c r="AP8" s="307"/>
      <c r="AQ8" s="307"/>
      <c r="AR8" s="309"/>
      <c r="AS8" s="307"/>
      <c r="AT8" s="307"/>
      <c r="AU8" s="325"/>
      <c r="AV8" s="327"/>
      <c r="AW8" s="327"/>
      <c r="AX8" s="329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0" t="s">
        <v>105</v>
      </c>
      <c r="AX9" s="331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89" t="str">
        <f>IF(AND(J10&lt;&gt;0,N10&lt;&gt;0,R10&lt;&gt;0,V10&lt;&gt;0,(OR(AB10&lt;&gt;0,AF10&lt;&gt;0)),AJ10&lt;&gt;0,AN10&lt;&gt;0,AR10&lt;&gt;0),VLOOKUP(AV10,$AV$311:$AW$315,2),"")</f>
        <v/>
      </c>
      <c r="AX10" s="28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8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89"/>
      <c r="AZ11" s="293" t="s">
        <v>29</v>
      </c>
      <c r="BA11" s="288" t="s">
        <v>42</v>
      </c>
      <c r="BB11" s="284"/>
      <c r="BC11" s="280"/>
      <c r="BD11" s="283" t="s">
        <v>43</v>
      </c>
      <c r="BE11" s="284"/>
      <c r="BF11" s="285"/>
      <c r="BG11" s="283" t="s">
        <v>44</v>
      </c>
      <c r="BH11" s="284"/>
      <c r="BI11" s="280"/>
      <c r="BJ11" s="283" t="s">
        <v>45</v>
      </c>
      <c r="BK11" s="284"/>
      <c r="BL11" s="285"/>
      <c r="BM11" s="290" t="s">
        <v>46</v>
      </c>
      <c r="BN11" s="291"/>
      <c r="BO11" s="295"/>
      <c r="BP11" s="283" t="s">
        <v>47</v>
      </c>
      <c r="BQ11" s="284"/>
      <c r="BR11" s="285"/>
      <c r="BS11" s="283" t="s">
        <v>48</v>
      </c>
      <c r="BT11" s="284"/>
      <c r="BU11" s="280"/>
      <c r="BV11" s="283" t="s">
        <v>102</v>
      </c>
      <c r="BW11" s="284"/>
      <c r="BX11" s="28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89" t="str">
        <f t="shared" si="30"/>
        <v/>
      </c>
      <c r="AX12" s="289"/>
      <c r="AZ12" s="294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89" t="str">
        <f t="shared" si="30"/>
        <v/>
      </c>
      <c r="AX13" s="28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89" t="str">
        <f t="shared" si="30"/>
        <v/>
      </c>
      <c r="AX14" s="28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89" t="str">
        <f t="shared" si="30"/>
        <v/>
      </c>
      <c r="AX15" s="28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89" t="str">
        <f t="shared" si="30"/>
        <v/>
      </c>
      <c r="AX16" s="28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89" t="str">
        <f t="shared" si="30"/>
        <v/>
      </c>
      <c r="AX17" s="28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89" t="str">
        <f t="shared" si="30"/>
        <v/>
      </c>
      <c r="AX18" s="28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89" t="str">
        <f t="shared" si="30"/>
        <v/>
      </c>
      <c r="AX19" s="28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89" t="str">
        <f t="shared" si="30"/>
        <v/>
      </c>
      <c r="AX20" s="28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89" t="str">
        <f t="shared" si="30"/>
        <v/>
      </c>
      <c r="AX21" s="28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89" t="str">
        <f t="shared" si="30"/>
        <v/>
      </c>
      <c r="AX22" s="28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89" t="str">
        <f t="shared" si="30"/>
        <v/>
      </c>
      <c r="AX23" s="28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89" t="str">
        <f t="shared" si="30"/>
        <v/>
      </c>
      <c r="AX24" s="28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89" t="str">
        <f t="shared" si="30"/>
        <v/>
      </c>
      <c r="AX25" s="28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89" t="str">
        <f t="shared" si="30"/>
        <v/>
      </c>
      <c r="AX26" s="28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89" t="str">
        <f t="shared" si="30"/>
        <v/>
      </c>
      <c r="AX27" s="28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89" t="str">
        <f t="shared" si="30"/>
        <v/>
      </c>
      <c r="AX28" s="28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89" t="str">
        <f t="shared" si="30"/>
        <v/>
      </c>
      <c r="AX29" s="28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89" t="str">
        <f t="shared" si="30"/>
        <v/>
      </c>
      <c r="AX30" s="28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89" t="str">
        <f t="shared" si="30"/>
        <v/>
      </c>
      <c r="AX31" s="289"/>
      <c r="AZ31" s="286" t="s">
        <v>29</v>
      </c>
      <c r="BA31" s="288" t="s">
        <v>42</v>
      </c>
      <c r="BB31" s="284"/>
      <c r="BC31" s="284"/>
      <c r="BD31" s="283" t="s">
        <v>43</v>
      </c>
      <c r="BE31" s="284"/>
      <c r="BF31" s="280"/>
      <c r="BG31" s="283" t="s">
        <v>44</v>
      </c>
      <c r="BH31" s="284"/>
      <c r="BI31" s="284"/>
      <c r="BJ31" s="283" t="s">
        <v>45</v>
      </c>
      <c r="BK31" s="284"/>
      <c r="BL31" s="285"/>
      <c r="BM31" s="290" t="s">
        <v>46</v>
      </c>
      <c r="BN31" s="291"/>
      <c r="BO31" s="292"/>
      <c r="BP31" s="283" t="s">
        <v>47</v>
      </c>
      <c r="BQ31" s="284"/>
      <c r="BR31" s="284"/>
      <c r="BS31" s="280" t="s">
        <v>48</v>
      </c>
      <c r="BT31" s="281"/>
      <c r="BU31" s="282"/>
      <c r="BV31" s="283" t="s">
        <v>102</v>
      </c>
      <c r="BW31" s="284"/>
      <c r="BX31" s="28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89" t="str">
        <f t="shared" si="30"/>
        <v/>
      </c>
      <c r="AX32" s="289"/>
      <c r="AZ32" s="28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89" t="str">
        <f t="shared" si="30"/>
        <v/>
      </c>
      <c r="AX33" s="28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89" t="str">
        <f t="shared" si="30"/>
        <v/>
      </c>
      <c r="AX34" s="28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89" t="str">
        <f t="shared" si="30"/>
        <v/>
      </c>
      <c r="AX35" s="28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89" t="str">
        <f t="shared" si="30"/>
        <v/>
      </c>
      <c r="AX36" s="28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89" t="str">
        <f t="shared" si="30"/>
        <v/>
      </c>
      <c r="AX37" s="28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89" t="str">
        <f t="shared" si="30"/>
        <v/>
      </c>
      <c r="AX38" s="28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89" t="str">
        <f t="shared" si="30"/>
        <v/>
      </c>
      <c r="AX39" s="28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89" t="str">
        <f t="shared" si="30"/>
        <v/>
      </c>
      <c r="AX40" s="28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89" t="str">
        <f t="shared" si="30"/>
        <v/>
      </c>
      <c r="AX41" s="28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89" t="str">
        <f t="shared" si="30"/>
        <v/>
      </c>
      <c r="AX42" s="28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89" t="str">
        <f t="shared" si="30"/>
        <v/>
      </c>
      <c r="AX43" s="28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89" t="str">
        <f t="shared" si="30"/>
        <v/>
      </c>
      <c r="AX44" s="28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89" t="str">
        <f t="shared" si="30"/>
        <v/>
      </c>
      <c r="AX45" s="28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89" t="str">
        <f t="shared" si="30"/>
        <v/>
      </c>
      <c r="AX46" s="28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89" t="str">
        <f t="shared" si="30"/>
        <v/>
      </c>
      <c r="AX47" s="28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89" t="str">
        <f t="shared" si="30"/>
        <v/>
      </c>
      <c r="AX48" s="28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89" t="str">
        <f t="shared" si="30"/>
        <v/>
      </c>
      <c r="AX49" s="28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89" t="str">
        <f t="shared" si="30"/>
        <v/>
      </c>
      <c r="AX50" s="28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89" t="str">
        <f t="shared" si="30"/>
        <v/>
      </c>
      <c r="AX51" s="28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89" t="str">
        <f t="shared" si="30"/>
        <v/>
      </c>
      <c r="AX52" s="28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89" t="str">
        <f t="shared" si="30"/>
        <v/>
      </c>
      <c r="AX53" s="28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89" t="str">
        <f t="shared" si="30"/>
        <v/>
      </c>
      <c r="AX54" s="28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89" t="str">
        <f t="shared" si="30"/>
        <v/>
      </c>
      <c r="AX55" s="28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89" t="str">
        <f t="shared" si="30"/>
        <v/>
      </c>
      <c r="AX56" s="28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89" t="str">
        <f t="shared" si="30"/>
        <v/>
      </c>
      <c r="AX57" s="28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89" t="str">
        <f t="shared" si="30"/>
        <v/>
      </c>
      <c r="AX58" s="28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89" t="str">
        <f t="shared" si="30"/>
        <v/>
      </c>
      <c r="AX59" s="28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89" t="str">
        <f t="shared" si="30"/>
        <v/>
      </c>
      <c r="AX60" s="28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89" t="str">
        <f t="shared" si="30"/>
        <v/>
      </c>
      <c r="AX61" s="28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89" t="str">
        <f t="shared" si="30"/>
        <v/>
      </c>
      <c r="AX62" s="28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89" t="str">
        <f t="shared" si="30"/>
        <v/>
      </c>
      <c r="AX63" s="28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89" t="str">
        <f t="shared" si="30"/>
        <v/>
      </c>
      <c r="AX64" s="28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89" t="str">
        <f t="shared" si="30"/>
        <v/>
      </c>
      <c r="AX65" s="28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89" t="str">
        <f t="shared" si="30"/>
        <v/>
      </c>
      <c r="AX66" s="28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89" t="str">
        <f t="shared" si="30"/>
        <v/>
      </c>
      <c r="AX67" s="28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89" t="str">
        <f t="shared" si="30"/>
        <v/>
      </c>
      <c r="AX68" s="28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89" t="str">
        <f t="shared" si="30"/>
        <v/>
      </c>
      <c r="AX69" s="28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89" t="str">
        <f t="shared" si="30"/>
        <v/>
      </c>
      <c r="AX70" s="28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89" t="str">
        <f t="shared" si="30"/>
        <v/>
      </c>
      <c r="AX71" s="28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89" t="str">
        <f t="shared" si="30"/>
        <v/>
      </c>
      <c r="AX72" s="28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89" t="str">
        <f t="shared" si="30"/>
        <v/>
      </c>
      <c r="AX73" s="28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89" t="str">
        <f t="shared" si="30"/>
        <v/>
      </c>
      <c r="AX74" s="28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8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8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89" t="str">
        <f t="shared" si="63"/>
        <v/>
      </c>
      <c r="AX76" s="28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89" t="str">
        <f t="shared" si="63"/>
        <v/>
      </c>
      <c r="AX77" s="28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89" t="str">
        <f t="shared" si="63"/>
        <v/>
      </c>
      <c r="AX78" s="28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89" t="str">
        <f t="shared" si="63"/>
        <v/>
      </c>
      <c r="AX79" s="28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89" t="str">
        <f t="shared" si="63"/>
        <v/>
      </c>
      <c r="AX80" s="28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89" t="str">
        <f t="shared" si="63"/>
        <v/>
      </c>
      <c r="AX81" s="28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89" t="str">
        <f t="shared" si="63"/>
        <v/>
      </c>
      <c r="AX82" s="28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89" t="str">
        <f t="shared" si="63"/>
        <v/>
      </c>
      <c r="AX83" s="28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89" t="str">
        <f t="shared" si="63"/>
        <v/>
      </c>
      <c r="AX84" s="28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89" t="str">
        <f t="shared" si="63"/>
        <v/>
      </c>
      <c r="AX85" s="28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89" t="str">
        <f t="shared" si="63"/>
        <v/>
      </c>
      <c r="AX86" s="28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89" t="str">
        <f t="shared" si="63"/>
        <v/>
      </c>
      <c r="AX87" s="28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89" t="str">
        <f t="shared" si="63"/>
        <v/>
      </c>
      <c r="AX88" s="28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89" t="str">
        <f t="shared" si="63"/>
        <v/>
      </c>
      <c r="AX89" s="28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89" t="str">
        <f t="shared" si="63"/>
        <v/>
      </c>
      <c r="AX90" s="28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89" t="str">
        <f t="shared" si="63"/>
        <v/>
      </c>
      <c r="AX91" s="28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89" t="str">
        <f t="shared" si="63"/>
        <v/>
      </c>
      <c r="AX92" s="28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89" t="str">
        <f t="shared" si="63"/>
        <v/>
      </c>
      <c r="AX93" s="28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89" t="str">
        <f t="shared" si="63"/>
        <v/>
      </c>
      <c r="AX94" s="28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89" t="str">
        <f t="shared" si="63"/>
        <v/>
      </c>
      <c r="AX95" s="28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89" t="str">
        <f t="shared" si="63"/>
        <v/>
      </c>
      <c r="AX96" s="28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89" t="str">
        <f t="shared" si="63"/>
        <v/>
      </c>
      <c r="AX97" s="28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89" t="str">
        <f t="shared" si="63"/>
        <v/>
      </c>
      <c r="AX98" s="28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89" t="str">
        <f t="shared" si="63"/>
        <v/>
      </c>
      <c r="AX99" s="28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89" t="str">
        <f t="shared" si="63"/>
        <v/>
      </c>
      <c r="AX100" s="28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89" t="str">
        <f t="shared" si="63"/>
        <v/>
      </c>
      <c r="AX101" s="28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89" t="str">
        <f t="shared" si="63"/>
        <v/>
      </c>
      <c r="AX102" s="28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89" t="str">
        <f t="shared" si="63"/>
        <v/>
      </c>
      <c r="AX103" s="28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89" t="str">
        <f t="shared" si="63"/>
        <v/>
      </c>
      <c r="AX104" s="28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89" t="str">
        <f t="shared" si="63"/>
        <v/>
      </c>
      <c r="AX105" s="28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89" t="str">
        <f t="shared" si="63"/>
        <v/>
      </c>
      <c r="AX106" s="28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89" t="str">
        <f t="shared" si="63"/>
        <v/>
      </c>
      <c r="AX107" s="28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89" t="str">
        <f t="shared" si="63"/>
        <v/>
      </c>
      <c r="AX108" s="28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89" t="str">
        <f t="shared" si="63"/>
        <v/>
      </c>
      <c r="AX109" s="28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89" t="str">
        <f t="shared" si="63"/>
        <v/>
      </c>
      <c r="AX110" s="28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89" t="str">
        <f t="shared" si="63"/>
        <v/>
      </c>
      <c r="AX111" s="28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89" t="str">
        <f t="shared" si="63"/>
        <v/>
      </c>
      <c r="AX112" s="28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89" t="str">
        <f t="shared" si="63"/>
        <v/>
      </c>
      <c r="AX113" s="28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89" t="str">
        <f t="shared" si="63"/>
        <v/>
      </c>
      <c r="AX114" s="28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89" t="str">
        <f t="shared" si="63"/>
        <v/>
      </c>
      <c r="AX115" s="28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89" t="str">
        <f t="shared" si="63"/>
        <v/>
      </c>
      <c r="AX116" s="28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89" t="str">
        <f t="shared" si="63"/>
        <v/>
      </c>
      <c r="AX117" s="28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89" t="str">
        <f t="shared" si="63"/>
        <v/>
      </c>
      <c r="AX118" s="28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89" t="str">
        <f t="shared" si="63"/>
        <v/>
      </c>
      <c r="AX119" s="28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89" t="str">
        <f t="shared" si="63"/>
        <v/>
      </c>
      <c r="AX120" s="28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89" t="str">
        <f t="shared" si="63"/>
        <v/>
      </c>
      <c r="AX121" s="28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89" t="str">
        <f t="shared" si="63"/>
        <v/>
      </c>
      <c r="AX122" s="28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89" t="str">
        <f t="shared" si="63"/>
        <v/>
      </c>
      <c r="AX123" s="28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89" t="str">
        <f t="shared" si="63"/>
        <v/>
      </c>
      <c r="AX124" s="28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89" t="str">
        <f t="shared" si="63"/>
        <v/>
      </c>
      <c r="AX125" s="28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89" t="str">
        <f t="shared" si="63"/>
        <v/>
      </c>
      <c r="AX126" s="28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89" t="str">
        <f t="shared" si="63"/>
        <v/>
      </c>
      <c r="AX127" s="28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89" t="str">
        <f t="shared" si="63"/>
        <v/>
      </c>
      <c r="AX128" s="28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89" t="str">
        <f t="shared" si="63"/>
        <v/>
      </c>
      <c r="AX129" s="28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89" t="str">
        <f t="shared" si="63"/>
        <v/>
      </c>
      <c r="AX130" s="28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89" t="str">
        <f t="shared" si="63"/>
        <v/>
      </c>
      <c r="AX131" s="28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89" t="str">
        <f t="shared" si="63"/>
        <v/>
      </c>
      <c r="AX132" s="28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89" t="str">
        <f t="shared" si="63"/>
        <v/>
      </c>
      <c r="AX133" s="28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89" t="str">
        <f t="shared" si="63"/>
        <v/>
      </c>
      <c r="AX134" s="28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89" t="str">
        <f t="shared" si="63"/>
        <v/>
      </c>
      <c r="AX135" s="28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89" t="str">
        <f t="shared" si="63"/>
        <v/>
      </c>
      <c r="AX136" s="28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89" t="str">
        <f t="shared" si="63"/>
        <v/>
      </c>
      <c r="AX137" s="28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89" t="str">
        <f t="shared" si="63"/>
        <v/>
      </c>
      <c r="AX138" s="28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8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8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89" t="str">
        <f t="shared" si="96"/>
        <v/>
      </c>
      <c r="AX140" s="28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89" t="str">
        <f t="shared" si="96"/>
        <v/>
      </c>
      <c r="AX141" s="28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89" t="str">
        <f t="shared" si="96"/>
        <v/>
      </c>
      <c r="AX142" s="28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89" t="str">
        <f t="shared" si="96"/>
        <v/>
      </c>
      <c r="AX143" s="28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89" t="str">
        <f t="shared" si="96"/>
        <v/>
      </c>
      <c r="AX144" s="28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89" t="str">
        <f t="shared" si="96"/>
        <v/>
      </c>
      <c r="AX145" s="28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89" t="str">
        <f t="shared" si="96"/>
        <v/>
      </c>
      <c r="AX146" s="28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89" t="str">
        <f t="shared" si="96"/>
        <v/>
      </c>
      <c r="AX147" s="28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89" t="str">
        <f t="shared" si="96"/>
        <v/>
      </c>
      <c r="AX148" s="28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89" t="str">
        <f t="shared" si="96"/>
        <v/>
      </c>
      <c r="AX149" s="28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89" t="str">
        <f t="shared" si="96"/>
        <v/>
      </c>
      <c r="AX150" s="28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89" t="str">
        <f t="shared" si="96"/>
        <v/>
      </c>
      <c r="AX151" s="28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89" t="str">
        <f t="shared" si="96"/>
        <v/>
      </c>
      <c r="AX152" s="28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89" t="str">
        <f t="shared" si="96"/>
        <v/>
      </c>
      <c r="AX153" s="28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89" t="str">
        <f t="shared" si="96"/>
        <v/>
      </c>
      <c r="AX154" s="28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89" t="str">
        <f t="shared" si="96"/>
        <v/>
      </c>
      <c r="AX155" s="28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89" t="str">
        <f t="shared" si="96"/>
        <v/>
      </c>
      <c r="AX156" s="28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89" t="str">
        <f t="shared" si="96"/>
        <v/>
      </c>
      <c r="AX157" s="28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89" t="str">
        <f t="shared" si="96"/>
        <v/>
      </c>
      <c r="AX158" s="28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89" t="str">
        <f t="shared" si="96"/>
        <v/>
      </c>
      <c r="AX159" s="28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89" t="str">
        <f t="shared" si="96"/>
        <v/>
      </c>
      <c r="AX160" s="28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89" t="str">
        <f t="shared" si="96"/>
        <v/>
      </c>
      <c r="AX161" s="28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89" t="str">
        <f t="shared" si="96"/>
        <v/>
      </c>
      <c r="AX162" s="28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89" t="str">
        <f t="shared" si="96"/>
        <v/>
      </c>
      <c r="AX163" s="28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89" t="str">
        <f t="shared" si="96"/>
        <v/>
      </c>
      <c r="AX164" s="28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89" t="str">
        <f t="shared" si="96"/>
        <v/>
      </c>
      <c r="AX165" s="28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89" t="str">
        <f t="shared" si="96"/>
        <v/>
      </c>
      <c r="AX166" s="28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89" t="str">
        <f t="shared" si="96"/>
        <v/>
      </c>
      <c r="AX167" s="28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89" t="str">
        <f t="shared" si="96"/>
        <v/>
      </c>
      <c r="AX168" s="28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89" t="str">
        <f t="shared" si="96"/>
        <v/>
      </c>
      <c r="AX169" s="28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89" t="str">
        <f t="shared" si="96"/>
        <v/>
      </c>
      <c r="AX170" s="28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89" t="str">
        <f t="shared" si="96"/>
        <v/>
      </c>
      <c r="AX171" s="28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89" t="str">
        <f t="shared" si="96"/>
        <v/>
      </c>
      <c r="AX172" s="28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89" t="str">
        <f t="shared" si="96"/>
        <v/>
      </c>
      <c r="AX173" s="28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89" t="str">
        <f t="shared" si="96"/>
        <v/>
      </c>
      <c r="AX174" s="28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89" t="str">
        <f t="shared" si="96"/>
        <v/>
      </c>
      <c r="AX175" s="28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89" t="str">
        <f t="shared" si="96"/>
        <v/>
      </c>
      <c r="AX176" s="28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89" t="str">
        <f t="shared" si="96"/>
        <v/>
      </c>
      <c r="AX177" s="28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89" t="str">
        <f t="shared" si="96"/>
        <v/>
      </c>
      <c r="AX178" s="28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89" t="str">
        <f t="shared" si="96"/>
        <v/>
      </c>
      <c r="AX179" s="28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89" t="str">
        <f t="shared" si="96"/>
        <v/>
      </c>
      <c r="AX180" s="28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89" t="str">
        <f t="shared" si="96"/>
        <v/>
      </c>
      <c r="AX181" s="28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89" t="str">
        <f t="shared" si="96"/>
        <v/>
      </c>
      <c r="AX182" s="28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89" t="str">
        <f t="shared" si="96"/>
        <v/>
      </c>
      <c r="AX183" s="28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89" t="str">
        <f t="shared" si="96"/>
        <v/>
      </c>
      <c r="AX184" s="28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89" t="str">
        <f t="shared" si="96"/>
        <v/>
      </c>
      <c r="AX185" s="28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89" t="str">
        <f t="shared" si="96"/>
        <v/>
      </c>
      <c r="AX186" s="28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89" t="str">
        <f t="shared" si="96"/>
        <v/>
      </c>
      <c r="AX187" s="28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89" t="str">
        <f t="shared" si="96"/>
        <v/>
      </c>
      <c r="AX188" s="28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89" t="str">
        <f t="shared" si="96"/>
        <v/>
      </c>
      <c r="AX189" s="28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89" t="str">
        <f t="shared" si="96"/>
        <v/>
      </c>
      <c r="AX190" s="28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89" t="str">
        <f t="shared" si="96"/>
        <v/>
      </c>
      <c r="AX191" s="28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89" t="str">
        <f t="shared" si="96"/>
        <v/>
      </c>
      <c r="AX192" s="28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89" t="str">
        <f t="shared" si="96"/>
        <v/>
      </c>
      <c r="AX193" s="28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89" t="str">
        <f t="shared" si="96"/>
        <v/>
      </c>
      <c r="AX194" s="28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89" t="str">
        <f t="shared" si="96"/>
        <v/>
      </c>
      <c r="AX195" s="28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89" t="str">
        <f t="shared" si="96"/>
        <v/>
      </c>
      <c r="AX196" s="28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89" t="str">
        <f t="shared" si="96"/>
        <v/>
      </c>
      <c r="AX197" s="28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89" t="str">
        <f t="shared" si="96"/>
        <v/>
      </c>
      <c r="AX198" s="28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89" t="str">
        <f t="shared" si="96"/>
        <v/>
      </c>
      <c r="AX199" s="28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89" t="str">
        <f t="shared" si="96"/>
        <v/>
      </c>
      <c r="AX200" s="28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89" t="str">
        <f t="shared" si="96"/>
        <v/>
      </c>
      <c r="AX201" s="28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89" t="str">
        <f t="shared" si="96"/>
        <v/>
      </c>
      <c r="AX202" s="28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8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8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89" t="str">
        <f t="shared" si="129"/>
        <v/>
      </c>
      <c r="AX204" s="28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89" t="str">
        <f t="shared" si="129"/>
        <v/>
      </c>
      <c r="AX205" s="28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89" t="str">
        <f t="shared" si="129"/>
        <v/>
      </c>
      <c r="AX206" s="28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89" t="str">
        <f t="shared" si="129"/>
        <v/>
      </c>
      <c r="AX207" s="28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89" t="str">
        <f t="shared" si="129"/>
        <v/>
      </c>
      <c r="AX208" s="28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89" t="str">
        <f t="shared" si="129"/>
        <v/>
      </c>
      <c r="AX209" s="28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89" t="str">
        <f t="shared" si="129"/>
        <v/>
      </c>
      <c r="AX210" s="28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89" t="str">
        <f t="shared" si="129"/>
        <v/>
      </c>
      <c r="AX211" s="28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89" t="str">
        <f t="shared" si="129"/>
        <v/>
      </c>
      <c r="AX212" s="28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89" t="str">
        <f t="shared" si="129"/>
        <v/>
      </c>
      <c r="AX213" s="28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89" t="str">
        <f t="shared" si="129"/>
        <v/>
      </c>
      <c r="AX214" s="28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89" t="str">
        <f t="shared" si="129"/>
        <v/>
      </c>
      <c r="AX215" s="28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89" t="str">
        <f t="shared" si="129"/>
        <v/>
      </c>
      <c r="AX216" s="28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89" t="str">
        <f t="shared" si="129"/>
        <v/>
      </c>
      <c r="AX217" s="28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89" t="str">
        <f t="shared" si="129"/>
        <v/>
      </c>
      <c r="AX218" s="28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89" t="str">
        <f t="shared" si="129"/>
        <v/>
      </c>
      <c r="AX219" s="28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89" t="str">
        <f t="shared" si="129"/>
        <v/>
      </c>
      <c r="AX220" s="28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89" t="str">
        <f t="shared" si="129"/>
        <v/>
      </c>
      <c r="AX221" s="28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89" t="str">
        <f t="shared" si="129"/>
        <v/>
      </c>
      <c r="AX222" s="28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89" t="str">
        <f t="shared" si="129"/>
        <v/>
      </c>
      <c r="AX223" s="28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89" t="str">
        <f t="shared" si="129"/>
        <v/>
      </c>
      <c r="AX224" s="28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89" t="str">
        <f t="shared" si="129"/>
        <v/>
      </c>
      <c r="AX225" s="28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89" t="str">
        <f t="shared" si="129"/>
        <v/>
      </c>
      <c r="AX226" s="28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89" t="str">
        <f t="shared" si="129"/>
        <v/>
      </c>
      <c r="AX227" s="28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89" t="str">
        <f t="shared" si="129"/>
        <v/>
      </c>
      <c r="AX228" s="28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89" t="str">
        <f t="shared" si="129"/>
        <v/>
      </c>
      <c r="AX229" s="28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89" t="str">
        <f t="shared" si="129"/>
        <v/>
      </c>
      <c r="AX230" s="28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89" t="str">
        <f t="shared" si="129"/>
        <v/>
      </c>
      <c r="AX231" s="28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89" t="str">
        <f t="shared" si="129"/>
        <v/>
      </c>
      <c r="AX232" s="28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89" t="str">
        <f t="shared" si="129"/>
        <v/>
      </c>
      <c r="AX233" s="28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89" t="str">
        <f t="shared" si="129"/>
        <v/>
      </c>
      <c r="AX234" s="28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89" t="str">
        <f t="shared" si="129"/>
        <v/>
      </c>
      <c r="AX235" s="28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89" t="str">
        <f t="shared" si="129"/>
        <v/>
      </c>
      <c r="AX236" s="28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89" t="str">
        <f t="shared" si="129"/>
        <v/>
      </c>
      <c r="AX237" s="28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89" t="str">
        <f t="shared" si="129"/>
        <v/>
      </c>
      <c r="AX238" s="28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89" t="str">
        <f t="shared" si="129"/>
        <v/>
      </c>
      <c r="AX239" s="28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89" t="str">
        <f t="shared" si="129"/>
        <v/>
      </c>
      <c r="AX240" s="28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89" t="str">
        <f t="shared" si="129"/>
        <v/>
      </c>
      <c r="AX241" s="28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89" t="str">
        <f t="shared" si="129"/>
        <v/>
      </c>
      <c r="AX242" s="28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89" t="str">
        <f t="shared" si="129"/>
        <v/>
      </c>
      <c r="AX243" s="28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89" t="str">
        <f t="shared" si="129"/>
        <v/>
      </c>
      <c r="AX244" s="28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89" t="str">
        <f t="shared" si="129"/>
        <v/>
      </c>
      <c r="AX245" s="28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89" t="str">
        <f t="shared" si="129"/>
        <v/>
      </c>
      <c r="AX246" s="28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89" t="str">
        <f t="shared" si="129"/>
        <v/>
      </c>
      <c r="AX247" s="28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89" t="str">
        <f t="shared" si="129"/>
        <v/>
      </c>
      <c r="AX248" s="28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89" t="str">
        <f t="shared" si="129"/>
        <v/>
      </c>
      <c r="AX249" s="28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89" t="str">
        <f t="shared" si="129"/>
        <v/>
      </c>
      <c r="AX250" s="28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89" t="str">
        <f t="shared" si="129"/>
        <v/>
      </c>
      <c r="AX251" s="28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89" t="str">
        <f t="shared" si="129"/>
        <v/>
      </c>
      <c r="AX252" s="28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89" t="str">
        <f t="shared" si="129"/>
        <v/>
      </c>
      <c r="AX253" s="28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89" t="str">
        <f t="shared" si="129"/>
        <v/>
      </c>
      <c r="AX254" s="28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89" t="str">
        <f t="shared" si="129"/>
        <v/>
      </c>
      <c r="AX255" s="28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89" t="str">
        <f t="shared" si="129"/>
        <v/>
      </c>
      <c r="AX256" s="28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89" t="str">
        <f t="shared" si="129"/>
        <v/>
      </c>
      <c r="AX257" s="28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89" t="str">
        <f t="shared" si="129"/>
        <v/>
      </c>
      <c r="AX258" s="28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89" t="str">
        <f t="shared" si="129"/>
        <v/>
      </c>
      <c r="AX259" s="28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89" t="str">
        <f t="shared" si="129"/>
        <v/>
      </c>
      <c r="AX260" s="28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89" t="str">
        <f t="shared" si="129"/>
        <v/>
      </c>
      <c r="AX261" s="28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89" t="str">
        <f t="shared" si="129"/>
        <v/>
      </c>
      <c r="AX262" s="28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89" t="str">
        <f t="shared" si="129"/>
        <v/>
      </c>
      <c r="AX263" s="28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89" t="str">
        <f t="shared" si="129"/>
        <v/>
      </c>
      <c r="AX264" s="28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89" t="str">
        <f t="shared" si="129"/>
        <v/>
      </c>
      <c r="AX265" s="28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89" t="str">
        <f t="shared" si="129"/>
        <v/>
      </c>
      <c r="AX266" s="28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8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8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89" t="str">
        <f t="shared" si="162"/>
        <v/>
      </c>
      <c r="AX268" s="28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89" t="str">
        <f t="shared" si="162"/>
        <v/>
      </c>
      <c r="AX269" s="28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89" t="str">
        <f t="shared" si="162"/>
        <v/>
      </c>
      <c r="AX270" s="28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89" t="str">
        <f t="shared" si="162"/>
        <v/>
      </c>
      <c r="AX271" s="28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89" t="str">
        <f t="shared" si="162"/>
        <v/>
      </c>
      <c r="AX272" s="28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89" t="str">
        <f t="shared" si="162"/>
        <v/>
      </c>
      <c r="AX273" s="28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89" t="str">
        <f t="shared" si="162"/>
        <v/>
      </c>
      <c r="AX274" s="28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89" t="str">
        <f t="shared" si="162"/>
        <v/>
      </c>
      <c r="AX275" s="28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89" t="str">
        <f t="shared" si="162"/>
        <v/>
      </c>
      <c r="AX276" s="28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89" t="str">
        <f t="shared" si="162"/>
        <v/>
      </c>
      <c r="AX277" s="28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89" t="str">
        <f t="shared" si="162"/>
        <v/>
      </c>
      <c r="AX278" s="28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89" t="str">
        <f t="shared" si="162"/>
        <v/>
      </c>
      <c r="AX279" s="28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89" t="str">
        <f t="shared" si="162"/>
        <v/>
      </c>
      <c r="AX280" s="28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89" t="str">
        <f t="shared" si="162"/>
        <v/>
      </c>
      <c r="AX281" s="28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89" t="str">
        <f t="shared" si="162"/>
        <v/>
      </c>
      <c r="AX282" s="28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89" t="str">
        <f t="shared" si="162"/>
        <v/>
      </c>
      <c r="AX283" s="28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89" t="str">
        <f t="shared" si="162"/>
        <v/>
      </c>
      <c r="AX284" s="28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89" t="str">
        <f t="shared" si="162"/>
        <v/>
      </c>
      <c r="AX285" s="28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89" t="str">
        <f t="shared" si="162"/>
        <v/>
      </c>
      <c r="AX286" s="28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89" t="str">
        <f t="shared" si="162"/>
        <v/>
      </c>
      <c r="AX287" s="28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89" t="str">
        <f t="shared" si="162"/>
        <v/>
      </c>
      <c r="AX288" s="28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89" t="str">
        <f t="shared" si="162"/>
        <v/>
      </c>
      <c r="AX289" s="28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89" t="str">
        <f t="shared" si="162"/>
        <v/>
      </c>
      <c r="AX290" s="28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89" t="str">
        <f t="shared" si="162"/>
        <v/>
      </c>
      <c r="AX291" s="28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89" t="str">
        <f t="shared" si="162"/>
        <v/>
      </c>
      <c r="AX292" s="28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89" t="str">
        <f t="shared" si="162"/>
        <v/>
      </c>
      <c r="AX293" s="28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89" t="str">
        <f t="shared" si="162"/>
        <v/>
      </c>
      <c r="AX294" s="28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89" t="str">
        <f t="shared" si="162"/>
        <v/>
      </c>
      <c r="AX295" s="28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89" t="str">
        <f t="shared" si="162"/>
        <v/>
      </c>
      <c r="AX296" s="28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89" t="str">
        <f t="shared" si="162"/>
        <v/>
      </c>
      <c r="AX297" s="28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89" t="str">
        <f t="shared" si="162"/>
        <v/>
      </c>
      <c r="AX298" s="28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89" t="str">
        <f t="shared" si="162"/>
        <v/>
      </c>
      <c r="AX299" s="28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89" t="str">
        <f t="shared" si="162"/>
        <v/>
      </c>
      <c r="AX300" s="28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89" t="str">
        <f t="shared" si="162"/>
        <v/>
      </c>
      <c r="AX301" s="28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89" t="str">
        <f t="shared" si="162"/>
        <v/>
      </c>
      <c r="AX302" s="28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89" t="str">
        <f t="shared" si="162"/>
        <v/>
      </c>
      <c r="AX303" s="28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89" t="str">
        <f t="shared" si="162"/>
        <v/>
      </c>
      <c r="AX304" s="28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89" t="str">
        <f t="shared" si="162"/>
        <v/>
      </c>
      <c r="AX305" s="28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89" t="str">
        <f t="shared" si="162"/>
        <v/>
      </c>
      <c r="AX306" s="28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89" t="str">
        <f t="shared" si="162"/>
        <v/>
      </c>
      <c r="AX307" s="28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89" t="str">
        <f t="shared" si="162"/>
        <v/>
      </c>
      <c r="AX308" s="28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89" t="str">
        <f t="shared" si="162"/>
        <v/>
      </c>
      <c r="AX309" s="28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22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32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41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51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82"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14"/>
      <c r="C1" s="315"/>
    </row>
    <row r="2" spans="1:76" s="6" customFormat="1" ht="20.100000000000001" customHeight="1" thickTop="1" thickBot="1">
      <c r="A2" s="316" t="s">
        <v>87</v>
      </c>
      <c r="B2" s="322"/>
      <c r="C2" s="323"/>
      <c r="D2" s="318" t="s">
        <v>1</v>
      </c>
      <c r="E2" s="319"/>
      <c r="F2" s="318" t="s">
        <v>2</v>
      </c>
      <c r="G2" s="319"/>
      <c r="H2" s="320"/>
      <c r="I2" s="321"/>
      <c r="J2" s="302" t="s">
        <v>3</v>
      </c>
      <c r="K2" s="303"/>
      <c r="L2" s="303"/>
      <c r="M2" s="304"/>
      <c r="N2" s="302" t="s">
        <v>4</v>
      </c>
      <c r="O2" s="303"/>
      <c r="P2" s="303"/>
      <c r="Q2" s="304"/>
      <c r="R2" s="302" t="s">
        <v>5</v>
      </c>
      <c r="S2" s="303"/>
      <c r="T2" s="303"/>
      <c r="U2" s="304"/>
      <c r="V2" s="302" t="s">
        <v>121</v>
      </c>
      <c r="W2" s="303"/>
      <c r="X2" s="303"/>
      <c r="Y2" s="304"/>
      <c r="Z2" s="302" t="s">
        <v>88</v>
      </c>
      <c r="AA2" s="303"/>
      <c r="AB2" s="303"/>
      <c r="AC2" s="303"/>
      <c r="AD2" s="303"/>
      <c r="AE2" s="304"/>
      <c r="AF2" s="302" t="s">
        <v>89</v>
      </c>
      <c r="AG2" s="303"/>
      <c r="AH2" s="303"/>
      <c r="AI2" s="304"/>
      <c r="AJ2" s="302" t="s">
        <v>90</v>
      </c>
      <c r="AK2" s="303"/>
      <c r="AL2" s="303"/>
      <c r="AM2" s="304"/>
      <c r="AN2" s="302" t="s">
        <v>122</v>
      </c>
      <c r="AO2" s="303"/>
      <c r="AP2" s="303"/>
      <c r="AQ2" s="304"/>
      <c r="AR2" s="302" t="s">
        <v>91</v>
      </c>
      <c r="AS2" s="303"/>
      <c r="AT2" s="303"/>
      <c r="AU2" s="30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16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135</v>
      </c>
      <c r="M3" s="30" t="s">
        <v>9</v>
      </c>
      <c r="N3" s="7">
        <f>COUNT(N10:N309)</f>
        <v>0</v>
      </c>
      <c r="O3" s="170" t="s">
        <v>133</v>
      </c>
      <c r="P3" s="171" t="s">
        <v>135</v>
      </c>
      <c r="Q3" s="30" t="s">
        <v>9</v>
      </c>
      <c r="R3" s="7">
        <f>COUNT(R10:R309)</f>
        <v>0</v>
      </c>
      <c r="S3" s="170" t="s">
        <v>133</v>
      </c>
      <c r="T3" s="171" t="s">
        <v>135</v>
      </c>
      <c r="U3" s="30" t="s">
        <v>9</v>
      </c>
      <c r="V3" s="7">
        <f>COUNT(V10:V309)</f>
        <v>0</v>
      </c>
      <c r="W3" s="170" t="s">
        <v>133</v>
      </c>
      <c r="X3" s="171" t="s">
        <v>135</v>
      </c>
      <c r="Y3" s="30" t="s">
        <v>9</v>
      </c>
      <c r="Z3" s="296" t="s">
        <v>92</v>
      </c>
      <c r="AA3" s="297"/>
      <c r="AB3" s="7">
        <f>COUNT(AB10:AB309)</f>
        <v>0</v>
      </c>
      <c r="AC3" s="170" t="s">
        <v>133</v>
      </c>
      <c r="AD3" s="171" t="s">
        <v>135</v>
      </c>
      <c r="AE3" s="30" t="s">
        <v>9</v>
      </c>
      <c r="AF3" s="7">
        <f>COUNT(AF10:AF309)</f>
        <v>0</v>
      </c>
      <c r="AG3" s="170" t="s">
        <v>133</v>
      </c>
      <c r="AH3" s="171" t="s">
        <v>135</v>
      </c>
      <c r="AI3" s="30" t="s">
        <v>9</v>
      </c>
      <c r="AJ3" s="7">
        <f>COUNT(AJ10:AJ309)</f>
        <v>0</v>
      </c>
      <c r="AK3" s="170" t="s">
        <v>133</v>
      </c>
      <c r="AL3" s="171" t="s">
        <v>135</v>
      </c>
      <c r="AM3" s="30" t="s">
        <v>9</v>
      </c>
      <c r="AN3" s="7">
        <f>COUNT(AN10:AN309)</f>
        <v>0</v>
      </c>
      <c r="AO3" s="170" t="s">
        <v>133</v>
      </c>
      <c r="AP3" s="171" t="s">
        <v>135</v>
      </c>
      <c r="AQ3" s="30" t="s">
        <v>9</v>
      </c>
      <c r="AR3" s="7">
        <f>COUNT(AR10:AR309)</f>
        <v>0</v>
      </c>
      <c r="AS3" s="170" t="s">
        <v>133</v>
      </c>
      <c r="AT3" s="171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16"/>
      <c r="B4" s="117"/>
      <c r="C4" s="123" t="s">
        <v>11</v>
      </c>
      <c r="D4" s="11">
        <f>SUM(D10:D309)</f>
        <v>0</v>
      </c>
      <c r="E4" s="172">
        <v>155.1</v>
      </c>
      <c r="F4" s="11">
        <f>SUM(F10:F309)</f>
        <v>0</v>
      </c>
      <c r="G4" s="172">
        <v>48.4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98"/>
      <c r="AA4" s="299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16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BB36</f>
        <v>23.014076314564999</v>
      </c>
      <c r="L5" s="179">
        <f>BB16</f>
        <v>23.994336569579289</v>
      </c>
      <c r="M5" s="13" t="s">
        <v>16</v>
      </c>
      <c r="N5" s="12" t="str">
        <f>IF((N3&gt;0),N4/N3,"")</f>
        <v/>
      </c>
      <c r="O5" s="178">
        <f>BE36</f>
        <v>21.41598868058</v>
      </c>
      <c r="P5" s="179">
        <f>BE16</f>
        <v>22.536942209217266</v>
      </c>
      <c r="Q5" s="13" t="s">
        <v>16</v>
      </c>
      <c r="R5" s="12" t="str">
        <f>IF((R3&gt;0),R4/R3,"")</f>
        <v/>
      </c>
      <c r="S5" s="178">
        <f>BH36</f>
        <v>46.148727527433998</v>
      </c>
      <c r="T5" s="179">
        <f>BH16</f>
        <v>47.2978102189781</v>
      </c>
      <c r="U5" s="13" t="s">
        <v>16</v>
      </c>
      <c r="V5" s="12" t="str">
        <f>IF((V3&gt;0),V4/V3,"")</f>
        <v/>
      </c>
      <c r="W5" s="178">
        <f>BK36</f>
        <v>45.504251299007997</v>
      </c>
      <c r="X5" s="179">
        <f>BK16</f>
        <v>47.860396767083024</v>
      </c>
      <c r="Y5" s="13" t="s">
        <v>16</v>
      </c>
      <c r="Z5" s="298"/>
      <c r="AA5" s="299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BN36</f>
        <v>48.905834704467999</v>
      </c>
      <c r="AH5" s="179">
        <f>BN16</f>
        <v>56.248775710088147</v>
      </c>
      <c r="AI5" s="13" t="s">
        <v>16</v>
      </c>
      <c r="AJ5" s="12" t="str">
        <f>IF((AJ3&gt;0),AJ4/AJ3,"")</f>
        <v/>
      </c>
      <c r="AK5" s="178">
        <f>BQ36</f>
        <v>9.0659110194999997</v>
      </c>
      <c r="AL5" s="179">
        <f>BQ16</f>
        <v>8.7645634629493845</v>
      </c>
      <c r="AM5" s="13" t="s">
        <v>16</v>
      </c>
      <c r="AN5" s="12" t="str">
        <f>IF((AN3&gt;0),AN4/AN3,"")</f>
        <v/>
      </c>
      <c r="AO5" s="178">
        <f>BT36</f>
        <v>164.14564138909</v>
      </c>
      <c r="AP5" s="179">
        <f>BT16</f>
        <v>172.96263736263737</v>
      </c>
      <c r="AQ5" s="13" t="s">
        <v>16</v>
      </c>
      <c r="AR5" s="12" t="str">
        <f>IF((AR3&gt;0),AR4/AR3,"")</f>
        <v/>
      </c>
      <c r="AS5" s="178">
        <f>BW36</f>
        <v>11.744433917575</v>
      </c>
      <c r="AT5" s="179">
        <f>BW16</f>
        <v>13.317472118959108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17"/>
      <c r="B6" s="118"/>
      <c r="C6" s="124" t="s">
        <v>18</v>
      </c>
      <c r="D6" s="15" t="str">
        <f>IF((D3&gt;0),STDEV(D10:D309),"")</f>
        <v/>
      </c>
      <c r="E6" s="180">
        <v>154.9</v>
      </c>
      <c r="F6" s="15" t="str">
        <f>IF((F3&gt;0),STDEV(F10:F309),"")</f>
        <v/>
      </c>
      <c r="G6" s="180">
        <v>47.7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BC36</f>
        <v>4.6815431887146</v>
      </c>
      <c r="L6" s="182">
        <f>BC16</f>
        <v>4.465524206281132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BF36</f>
        <v>5.7083643521792</v>
      </c>
      <c r="P6" s="182">
        <f>BF16</f>
        <v>5.5838284382774486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BI36</f>
        <v>10.744457951164</v>
      </c>
      <c r="T6" s="182">
        <f>BI16</f>
        <v>10.314559670206989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BL36</f>
        <v>6.8463268750362003</v>
      </c>
      <c r="X6" s="182">
        <f>BL16</f>
        <v>6.0465665037896299</v>
      </c>
      <c r="Y6" s="16" t="e">
        <f>IF(V5-X5&gt;0,"↑",IF(V5-X5&lt;0,"↓","±"))</f>
        <v>#VALUE!</v>
      </c>
      <c r="Z6" s="300"/>
      <c r="AA6" s="301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BO36</f>
        <v>18.859815766916999</v>
      </c>
      <c r="AH6" s="182">
        <f>BO16</f>
        <v>19.649594727066024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BR36</f>
        <v>0.9211383715</v>
      </c>
      <c r="AL6" s="182">
        <f>BR16</f>
        <v>0.74450001700435287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BU36</f>
        <v>24.862255910327999</v>
      </c>
      <c r="AP6" s="182">
        <f>BU16</f>
        <v>21.962790619566018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BX36</f>
        <v>3.9390188830769999</v>
      </c>
      <c r="AT6" s="182">
        <f>BX16</f>
        <v>4.2499454975910007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10" t="s">
        <v>20</v>
      </c>
      <c r="B7" s="306" t="s">
        <v>21</v>
      </c>
      <c r="C7" s="312" t="s">
        <v>93</v>
      </c>
      <c r="D7" s="306" t="s">
        <v>22</v>
      </c>
      <c r="E7" s="306">
        <v>0</v>
      </c>
      <c r="F7" s="306" t="s">
        <v>22</v>
      </c>
      <c r="G7" s="306" t="s">
        <v>23</v>
      </c>
      <c r="H7" s="306" t="s">
        <v>22</v>
      </c>
      <c r="I7" s="306" t="s">
        <v>23</v>
      </c>
      <c r="J7" s="308" t="s">
        <v>22</v>
      </c>
      <c r="K7" s="306" t="s">
        <v>23</v>
      </c>
      <c r="L7" s="306" t="s">
        <v>24</v>
      </c>
      <c r="M7" s="306" t="s">
        <v>25</v>
      </c>
      <c r="N7" s="308" t="s">
        <v>22</v>
      </c>
      <c r="O7" s="306" t="s">
        <v>23</v>
      </c>
      <c r="P7" s="306" t="s">
        <v>24</v>
      </c>
      <c r="Q7" s="306" t="s">
        <v>25</v>
      </c>
      <c r="R7" s="308" t="s">
        <v>22</v>
      </c>
      <c r="S7" s="306" t="s">
        <v>23</v>
      </c>
      <c r="T7" s="306" t="s">
        <v>24</v>
      </c>
      <c r="U7" s="306" t="s">
        <v>25</v>
      </c>
      <c r="V7" s="308" t="s">
        <v>22</v>
      </c>
      <c r="W7" s="306" t="s">
        <v>23</v>
      </c>
      <c r="X7" s="306" t="s">
        <v>24</v>
      </c>
      <c r="Y7" s="306" t="s">
        <v>25</v>
      </c>
      <c r="Z7" s="305" t="s">
        <v>22</v>
      </c>
      <c r="AA7" s="305"/>
      <c r="AB7" s="125" t="s">
        <v>22</v>
      </c>
      <c r="AC7" s="306" t="s">
        <v>23</v>
      </c>
      <c r="AD7" s="306" t="s">
        <v>24</v>
      </c>
      <c r="AE7" s="306" t="s">
        <v>25</v>
      </c>
      <c r="AF7" s="308" t="s">
        <v>22</v>
      </c>
      <c r="AG7" s="306" t="s">
        <v>23</v>
      </c>
      <c r="AH7" s="306" t="s">
        <v>24</v>
      </c>
      <c r="AI7" s="306" t="s">
        <v>25</v>
      </c>
      <c r="AJ7" s="308" t="s">
        <v>22</v>
      </c>
      <c r="AK7" s="306" t="s">
        <v>23</v>
      </c>
      <c r="AL7" s="306" t="s">
        <v>24</v>
      </c>
      <c r="AM7" s="306" t="s">
        <v>25</v>
      </c>
      <c r="AN7" s="308" t="s">
        <v>22</v>
      </c>
      <c r="AO7" s="306" t="s">
        <v>23</v>
      </c>
      <c r="AP7" s="306" t="s">
        <v>24</v>
      </c>
      <c r="AQ7" s="306" t="s">
        <v>25</v>
      </c>
      <c r="AR7" s="308" t="s">
        <v>22</v>
      </c>
      <c r="AS7" s="306" t="s">
        <v>23</v>
      </c>
      <c r="AT7" s="306" t="s">
        <v>24</v>
      </c>
      <c r="AU7" s="324" t="s">
        <v>25</v>
      </c>
      <c r="AV7" s="326" t="s">
        <v>26</v>
      </c>
      <c r="AW7" s="326" t="s">
        <v>27</v>
      </c>
      <c r="AX7" s="328"/>
    </row>
    <row r="8" spans="1:76" s="6" customFormat="1" ht="12" customHeight="1" thickBot="1">
      <c r="A8" s="311"/>
      <c r="B8" s="307"/>
      <c r="C8" s="313"/>
      <c r="D8" s="307"/>
      <c r="E8" s="307"/>
      <c r="F8" s="307"/>
      <c r="G8" s="307"/>
      <c r="H8" s="307"/>
      <c r="I8" s="307"/>
      <c r="J8" s="309"/>
      <c r="K8" s="307"/>
      <c r="L8" s="307"/>
      <c r="M8" s="307"/>
      <c r="N8" s="309"/>
      <c r="O8" s="307"/>
      <c r="P8" s="307"/>
      <c r="Q8" s="307"/>
      <c r="R8" s="309"/>
      <c r="S8" s="307"/>
      <c r="T8" s="307"/>
      <c r="U8" s="307"/>
      <c r="V8" s="309"/>
      <c r="W8" s="307"/>
      <c r="X8" s="307"/>
      <c r="Y8" s="307"/>
      <c r="Z8" s="94" t="s">
        <v>94</v>
      </c>
      <c r="AA8" s="94" t="s">
        <v>95</v>
      </c>
      <c r="AB8" s="95" t="s">
        <v>95</v>
      </c>
      <c r="AC8" s="307"/>
      <c r="AD8" s="307"/>
      <c r="AE8" s="307"/>
      <c r="AF8" s="309"/>
      <c r="AG8" s="307"/>
      <c r="AH8" s="307"/>
      <c r="AI8" s="307"/>
      <c r="AJ8" s="309"/>
      <c r="AK8" s="307"/>
      <c r="AL8" s="307"/>
      <c r="AM8" s="307"/>
      <c r="AN8" s="309"/>
      <c r="AO8" s="307"/>
      <c r="AP8" s="307"/>
      <c r="AQ8" s="307"/>
      <c r="AR8" s="309"/>
      <c r="AS8" s="307"/>
      <c r="AT8" s="307"/>
      <c r="AU8" s="325"/>
      <c r="AV8" s="327"/>
      <c r="AW8" s="327"/>
      <c r="AX8" s="329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0" t="s">
        <v>105</v>
      </c>
      <c r="AX9" s="331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89" t="str">
        <f>IF(AND(J10&lt;&gt;0,N10&lt;&gt;0,R10&lt;&gt;0,V10&lt;&gt;0,(OR(AB10&lt;&gt;0,AF10&lt;&gt;0)),AJ10&lt;&gt;0,AN10&lt;&gt;0,AR10&lt;&gt;0),VLOOKUP(AV10,$AV$311:$AW$315,2),"")</f>
        <v/>
      </c>
      <c r="AX10" s="28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8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89"/>
      <c r="AZ11" s="293" t="s">
        <v>29</v>
      </c>
      <c r="BA11" s="288" t="s">
        <v>42</v>
      </c>
      <c r="BB11" s="284"/>
      <c r="BC11" s="280"/>
      <c r="BD11" s="283" t="s">
        <v>43</v>
      </c>
      <c r="BE11" s="284"/>
      <c r="BF11" s="285"/>
      <c r="BG11" s="283" t="s">
        <v>44</v>
      </c>
      <c r="BH11" s="284"/>
      <c r="BI11" s="280"/>
      <c r="BJ11" s="283" t="s">
        <v>45</v>
      </c>
      <c r="BK11" s="284"/>
      <c r="BL11" s="285"/>
      <c r="BM11" s="290" t="s">
        <v>46</v>
      </c>
      <c r="BN11" s="291"/>
      <c r="BO11" s="295"/>
      <c r="BP11" s="283" t="s">
        <v>47</v>
      </c>
      <c r="BQ11" s="284"/>
      <c r="BR11" s="285"/>
      <c r="BS11" s="283" t="s">
        <v>48</v>
      </c>
      <c r="BT11" s="284"/>
      <c r="BU11" s="280"/>
      <c r="BV11" s="283" t="s">
        <v>102</v>
      </c>
      <c r="BW11" s="284"/>
      <c r="BX11" s="28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89" t="str">
        <f t="shared" si="30"/>
        <v/>
      </c>
      <c r="AX12" s="289"/>
      <c r="AZ12" s="294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89" t="str">
        <f t="shared" si="30"/>
        <v/>
      </c>
      <c r="AX13" s="28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89" t="str">
        <f t="shared" si="30"/>
        <v/>
      </c>
      <c r="AX14" s="28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89" t="str">
        <f t="shared" si="30"/>
        <v/>
      </c>
      <c r="AX15" s="28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89" t="str">
        <f t="shared" si="30"/>
        <v/>
      </c>
      <c r="AX16" s="28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89" t="str">
        <f t="shared" si="30"/>
        <v/>
      </c>
      <c r="AX17" s="28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89" t="str">
        <f t="shared" si="30"/>
        <v/>
      </c>
      <c r="AX18" s="28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89" t="str">
        <f t="shared" si="30"/>
        <v/>
      </c>
      <c r="AX19" s="28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89" t="str">
        <f t="shared" si="30"/>
        <v/>
      </c>
      <c r="AX20" s="28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89" t="str">
        <f t="shared" si="30"/>
        <v/>
      </c>
      <c r="AX21" s="28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89" t="str">
        <f t="shared" si="30"/>
        <v/>
      </c>
      <c r="AX22" s="28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89" t="str">
        <f t="shared" si="30"/>
        <v/>
      </c>
      <c r="AX23" s="28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89" t="str">
        <f t="shared" si="30"/>
        <v/>
      </c>
      <c r="AX24" s="28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89" t="str">
        <f t="shared" si="30"/>
        <v/>
      </c>
      <c r="AX25" s="28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89" t="str">
        <f t="shared" si="30"/>
        <v/>
      </c>
      <c r="AX26" s="28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89" t="str">
        <f t="shared" si="30"/>
        <v/>
      </c>
      <c r="AX27" s="28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89" t="str">
        <f t="shared" si="30"/>
        <v/>
      </c>
      <c r="AX28" s="28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89" t="str">
        <f t="shared" si="30"/>
        <v/>
      </c>
      <c r="AX29" s="28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89" t="str">
        <f t="shared" si="30"/>
        <v/>
      </c>
      <c r="AX30" s="28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89" t="str">
        <f t="shared" si="30"/>
        <v/>
      </c>
      <c r="AX31" s="289"/>
      <c r="AZ31" s="286" t="s">
        <v>29</v>
      </c>
      <c r="BA31" s="288" t="s">
        <v>42</v>
      </c>
      <c r="BB31" s="284"/>
      <c r="BC31" s="284"/>
      <c r="BD31" s="283" t="s">
        <v>43</v>
      </c>
      <c r="BE31" s="284"/>
      <c r="BF31" s="280"/>
      <c r="BG31" s="283" t="s">
        <v>44</v>
      </c>
      <c r="BH31" s="284"/>
      <c r="BI31" s="284"/>
      <c r="BJ31" s="283" t="s">
        <v>45</v>
      </c>
      <c r="BK31" s="284"/>
      <c r="BL31" s="285"/>
      <c r="BM31" s="290" t="s">
        <v>46</v>
      </c>
      <c r="BN31" s="291"/>
      <c r="BO31" s="292"/>
      <c r="BP31" s="283" t="s">
        <v>47</v>
      </c>
      <c r="BQ31" s="284"/>
      <c r="BR31" s="284"/>
      <c r="BS31" s="280" t="s">
        <v>48</v>
      </c>
      <c r="BT31" s="281"/>
      <c r="BU31" s="282"/>
      <c r="BV31" s="283" t="s">
        <v>102</v>
      </c>
      <c r="BW31" s="284"/>
      <c r="BX31" s="28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89" t="str">
        <f t="shared" si="30"/>
        <v/>
      </c>
      <c r="AX32" s="289"/>
      <c r="AZ32" s="28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89" t="str">
        <f t="shared" si="30"/>
        <v/>
      </c>
      <c r="AX33" s="28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89" t="str">
        <f t="shared" si="30"/>
        <v/>
      </c>
      <c r="AX34" s="28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89" t="str">
        <f t="shared" si="30"/>
        <v/>
      </c>
      <c r="AX35" s="28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89" t="str">
        <f t="shared" si="30"/>
        <v/>
      </c>
      <c r="AX36" s="28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89" t="str">
        <f t="shared" si="30"/>
        <v/>
      </c>
      <c r="AX37" s="28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89" t="str">
        <f t="shared" si="30"/>
        <v/>
      </c>
      <c r="AX38" s="28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89" t="str">
        <f t="shared" si="30"/>
        <v/>
      </c>
      <c r="AX39" s="28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89" t="str">
        <f t="shared" si="30"/>
        <v/>
      </c>
      <c r="AX40" s="28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89" t="str">
        <f t="shared" si="30"/>
        <v/>
      </c>
      <c r="AX41" s="28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89" t="str">
        <f t="shared" si="30"/>
        <v/>
      </c>
      <c r="AX42" s="28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89" t="str">
        <f t="shared" si="30"/>
        <v/>
      </c>
      <c r="AX43" s="28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89" t="str">
        <f t="shared" si="30"/>
        <v/>
      </c>
      <c r="AX44" s="28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89" t="str">
        <f t="shared" si="30"/>
        <v/>
      </c>
      <c r="AX45" s="28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89" t="str">
        <f t="shared" si="30"/>
        <v/>
      </c>
      <c r="AX46" s="28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89" t="str">
        <f t="shared" si="30"/>
        <v/>
      </c>
      <c r="AX47" s="28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89" t="str">
        <f t="shared" si="30"/>
        <v/>
      </c>
      <c r="AX48" s="28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89" t="str">
        <f t="shared" si="30"/>
        <v/>
      </c>
      <c r="AX49" s="28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89" t="str">
        <f t="shared" si="30"/>
        <v/>
      </c>
      <c r="AX50" s="28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89" t="str">
        <f t="shared" si="30"/>
        <v/>
      </c>
      <c r="AX51" s="28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89" t="str">
        <f t="shared" si="30"/>
        <v/>
      </c>
      <c r="AX52" s="28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89" t="str">
        <f t="shared" si="30"/>
        <v/>
      </c>
      <c r="AX53" s="28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89" t="str">
        <f t="shared" si="30"/>
        <v/>
      </c>
      <c r="AX54" s="28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89" t="str">
        <f t="shared" si="30"/>
        <v/>
      </c>
      <c r="AX55" s="28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89" t="str">
        <f t="shared" si="30"/>
        <v/>
      </c>
      <c r="AX56" s="28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89" t="str">
        <f t="shared" si="30"/>
        <v/>
      </c>
      <c r="AX57" s="28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89" t="str">
        <f t="shared" si="30"/>
        <v/>
      </c>
      <c r="AX58" s="28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89" t="str">
        <f t="shared" si="30"/>
        <v/>
      </c>
      <c r="AX59" s="28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89" t="str">
        <f t="shared" si="30"/>
        <v/>
      </c>
      <c r="AX60" s="28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89" t="str">
        <f t="shared" si="30"/>
        <v/>
      </c>
      <c r="AX61" s="28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89" t="str">
        <f t="shared" si="30"/>
        <v/>
      </c>
      <c r="AX62" s="28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89" t="str">
        <f t="shared" si="30"/>
        <v/>
      </c>
      <c r="AX63" s="28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89" t="str">
        <f t="shared" si="30"/>
        <v/>
      </c>
      <c r="AX64" s="28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89" t="str">
        <f t="shared" si="30"/>
        <v/>
      </c>
      <c r="AX65" s="28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89" t="str">
        <f t="shared" si="30"/>
        <v/>
      </c>
      <c r="AX66" s="28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89" t="str">
        <f t="shared" si="30"/>
        <v/>
      </c>
      <c r="AX67" s="28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89" t="str">
        <f t="shared" si="30"/>
        <v/>
      </c>
      <c r="AX68" s="28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89" t="str">
        <f t="shared" si="30"/>
        <v/>
      </c>
      <c r="AX69" s="28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89" t="str">
        <f t="shared" si="30"/>
        <v/>
      </c>
      <c r="AX70" s="28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89" t="str">
        <f t="shared" si="30"/>
        <v/>
      </c>
      <c r="AX71" s="28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89" t="str">
        <f t="shared" si="30"/>
        <v/>
      </c>
      <c r="AX72" s="28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89" t="str">
        <f t="shared" si="30"/>
        <v/>
      </c>
      <c r="AX73" s="28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89" t="str">
        <f t="shared" si="30"/>
        <v/>
      </c>
      <c r="AX74" s="28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8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8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89" t="str">
        <f t="shared" si="63"/>
        <v/>
      </c>
      <c r="AX76" s="28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89" t="str">
        <f t="shared" si="63"/>
        <v/>
      </c>
      <c r="AX77" s="28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89" t="str">
        <f t="shared" si="63"/>
        <v/>
      </c>
      <c r="AX78" s="28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89" t="str">
        <f t="shared" si="63"/>
        <v/>
      </c>
      <c r="AX79" s="28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89" t="str">
        <f t="shared" si="63"/>
        <v/>
      </c>
      <c r="AX80" s="28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89" t="str">
        <f t="shared" si="63"/>
        <v/>
      </c>
      <c r="AX81" s="28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89" t="str">
        <f t="shared" si="63"/>
        <v/>
      </c>
      <c r="AX82" s="28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89" t="str">
        <f t="shared" si="63"/>
        <v/>
      </c>
      <c r="AX83" s="28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89" t="str">
        <f t="shared" si="63"/>
        <v/>
      </c>
      <c r="AX84" s="28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89" t="str">
        <f t="shared" si="63"/>
        <v/>
      </c>
      <c r="AX85" s="28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89" t="str">
        <f t="shared" si="63"/>
        <v/>
      </c>
      <c r="AX86" s="28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89" t="str">
        <f t="shared" si="63"/>
        <v/>
      </c>
      <c r="AX87" s="28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89" t="str">
        <f t="shared" si="63"/>
        <v/>
      </c>
      <c r="AX88" s="28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89" t="str">
        <f t="shared" si="63"/>
        <v/>
      </c>
      <c r="AX89" s="28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89" t="str">
        <f t="shared" si="63"/>
        <v/>
      </c>
      <c r="AX90" s="28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89" t="str">
        <f t="shared" si="63"/>
        <v/>
      </c>
      <c r="AX91" s="28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89" t="str">
        <f t="shared" si="63"/>
        <v/>
      </c>
      <c r="AX92" s="28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89" t="str">
        <f t="shared" si="63"/>
        <v/>
      </c>
      <c r="AX93" s="28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89" t="str">
        <f t="shared" si="63"/>
        <v/>
      </c>
      <c r="AX94" s="28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89" t="str">
        <f t="shared" si="63"/>
        <v/>
      </c>
      <c r="AX95" s="28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89" t="str">
        <f t="shared" si="63"/>
        <v/>
      </c>
      <c r="AX96" s="28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89" t="str">
        <f t="shared" si="63"/>
        <v/>
      </c>
      <c r="AX97" s="28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89" t="str">
        <f t="shared" si="63"/>
        <v/>
      </c>
      <c r="AX98" s="28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89" t="str">
        <f t="shared" si="63"/>
        <v/>
      </c>
      <c r="AX99" s="28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89" t="str">
        <f t="shared" si="63"/>
        <v/>
      </c>
      <c r="AX100" s="28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89" t="str">
        <f t="shared" si="63"/>
        <v/>
      </c>
      <c r="AX101" s="28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89" t="str">
        <f t="shared" si="63"/>
        <v/>
      </c>
      <c r="AX102" s="28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89" t="str">
        <f t="shared" si="63"/>
        <v/>
      </c>
      <c r="AX103" s="28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89" t="str">
        <f t="shared" si="63"/>
        <v/>
      </c>
      <c r="AX104" s="28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89" t="str">
        <f t="shared" si="63"/>
        <v/>
      </c>
      <c r="AX105" s="28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89" t="str">
        <f t="shared" si="63"/>
        <v/>
      </c>
      <c r="AX106" s="28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89" t="str">
        <f t="shared" si="63"/>
        <v/>
      </c>
      <c r="AX107" s="28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89" t="str">
        <f t="shared" si="63"/>
        <v/>
      </c>
      <c r="AX108" s="28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89" t="str">
        <f t="shared" si="63"/>
        <v/>
      </c>
      <c r="AX109" s="28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89" t="str">
        <f t="shared" si="63"/>
        <v/>
      </c>
      <c r="AX110" s="28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89" t="str">
        <f t="shared" si="63"/>
        <v/>
      </c>
      <c r="AX111" s="28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89" t="str">
        <f t="shared" si="63"/>
        <v/>
      </c>
      <c r="AX112" s="28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89" t="str">
        <f t="shared" si="63"/>
        <v/>
      </c>
      <c r="AX113" s="28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89" t="str">
        <f t="shared" si="63"/>
        <v/>
      </c>
      <c r="AX114" s="28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89" t="str">
        <f t="shared" si="63"/>
        <v/>
      </c>
      <c r="AX115" s="28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89" t="str">
        <f t="shared" si="63"/>
        <v/>
      </c>
      <c r="AX116" s="28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89" t="str">
        <f t="shared" si="63"/>
        <v/>
      </c>
      <c r="AX117" s="28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89" t="str">
        <f t="shared" si="63"/>
        <v/>
      </c>
      <c r="AX118" s="28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89" t="str">
        <f t="shared" si="63"/>
        <v/>
      </c>
      <c r="AX119" s="28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89" t="str">
        <f t="shared" si="63"/>
        <v/>
      </c>
      <c r="AX120" s="28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89" t="str">
        <f t="shared" si="63"/>
        <v/>
      </c>
      <c r="AX121" s="28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89" t="str">
        <f t="shared" si="63"/>
        <v/>
      </c>
      <c r="AX122" s="28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89" t="str">
        <f t="shared" si="63"/>
        <v/>
      </c>
      <c r="AX123" s="28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89" t="str">
        <f t="shared" si="63"/>
        <v/>
      </c>
      <c r="AX124" s="28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89" t="str">
        <f t="shared" si="63"/>
        <v/>
      </c>
      <c r="AX125" s="28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89" t="str">
        <f t="shared" si="63"/>
        <v/>
      </c>
      <c r="AX126" s="28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89" t="str">
        <f t="shared" si="63"/>
        <v/>
      </c>
      <c r="AX127" s="28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89" t="str">
        <f t="shared" si="63"/>
        <v/>
      </c>
      <c r="AX128" s="28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89" t="str">
        <f t="shared" si="63"/>
        <v/>
      </c>
      <c r="AX129" s="28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89" t="str">
        <f t="shared" si="63"/>
        <v/>
      </c>
      <c r="AX130" s="28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89" t="str">
        <f t="shared" si="63"/>
        <v/>
      </c>
      <c r="AX131" s="28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89" t="str">
        <f t="shared" si="63"/>
        <v/>
      </c>
      <c r="AX132" s="28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89" t="str">
        <f t="shared" si="63"/>
        <v/>
      </c>
      <c r="AX133" s="28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89" t="str">
        <f t="shared" si="63"/>
        <v/>
      </c>
      <c r="AX134" s="28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89" t="str">
        <f t="shared" si="63"/>
        <v/>
      </c>
      <c r="AX135" s="28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89" t="str">
        <f t="shared" si="63"/>
        <v/>
      </c>
      <c r="AX136" s="28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89" t="str">
        <f t="shared" si="63"/>
        <v/>
      </c>
      <c r="AX137" s="28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89" t="str">
        <f t="shared" si="63"/>
        <v/>
      </c>
      <c r="AX138" s="28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8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8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89" t="str">
        <f t="shared" si="96"/>
        <v/>
      </c>
      <c r="AX140" s="28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89" t="str">
        <f t="shared" si="96"/>
        <v/>
      </c>
      <c r="AX141" s="28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89" t="str">
        <f t="shared" si="96"/>
        <v/>
      </c>
      <c r="AX142" s="28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89" t="str">
        <f t="shared" si="96"/>
        <v/>
      </c>
      <c r="AX143" s="28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89" t="str">
        <f t="shared" si="96"/>
        <v/>
      </c>
      <c r="AX144" s="28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89" t="str">
        <f t="shared" si="96"/>
        <v/>
      </c>
      <c r="AX145" s="28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89" t="str">
        <f t="shared" si="96"/>
        <v/>
      </c>
      <c r="AX146" s="28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89" t="str">
        <f t="shared" si="96"/>
        <v/>
      </c>
      <c r="AX147" s="28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89" t="str">
        <f t="shared" si="96"/>
        <v/>
      </c>
      <c r="AX148" s="28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89" t="str">
        <f t="shared" si="96"/>
        <v/>
      </c>
      <c r="AX149" s="28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89" t="str">
        <f t="shared" si="96"/>
        <v/>
      </c>
      <c r="AX150" s="28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89" t="str">
        <f t="shared" si="96"/>
        <v/>
      </c>
      <c r="AX151" s="28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89" t="str">
        <f t="shared" si="96"/>
        <v/>
      </c>
      <c r="AX152" s="28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89" t="str">
        <f t="shared" si="96"/>
        <v/>
      </c>
      <c r="AX153" s="28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89" t="str">
        <f t="shared" si="96"/>
        <v/>
      </c>
      <c r="AX154" s="28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89" t="str">
        <f t="shared" si="96"/>
        <v/>
      </c>
      <c r="AX155" s="28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89" t="str">
        <f t="shared" si="96"/>
        <v/>
      </c>
      <c r="AX156" s="28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89" t="str">
        <f t="shared" si="96"/>
        <v/>
      </c>
      <c r="AX157" s="28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89" t="str">
        <f t="shared" si="96"/>
        <v/>
      </c>
      <c r="AX158" s="28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89" t="str">
        <f t="shared" si="96"/>
        <v/>
      </c>
      <c r="AX159" s="28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89" t="str">
        <f t="shared" si="96"/>
        <v/>
      </c>
      <c r="AX160" s="28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89" t="str">
        <f t="shared" si="96"/>
        <v/>
      </c>
      <c r="AX161" s="28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89" t="str">
        <f t="shared" si="96"/>
        <v/>
      </c>
      <c r="AX162" s="28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89" t="str">
        <f t="shared" si="96"/>
        <v/>
      </c>
      <c r="AX163" s="28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89" t="str">
        <f t="shared" si="96"/>
        <v/>
      </c>
      <c r="AX164" s="28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89" t="str">
        <f t="shared" si="96"/>
        <v/>
      </c>
      <c r="AX165" s="28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89" t="str">
        <f t="shared" si="96"/>
        <v/>
      </c>
      <c r="AX166" s="28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89" t="str">
        <f t="shared" si="96"/>
        <v/>
      </c>
      <c r="AX167" s="28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89" t="str">
        <f t="shared" si="96"/>
        <v/>
      </c>
      <c r="AX168" s="28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89" t="str">
        <f t="shared" si="96"/>
        <v/>
      </c>
      <c r="AX169" s="28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89" t="str">
        <f t="shared" si="96"/>
        <v/>
      </c>
      <c r="AX170" s="28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89" t="str">
        <f t="shared" si="96"/>
        <v/>
      </c>
      <c r="AX171" s="28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89" t="str">
        <f t="shared" si="96"/>
        <v/>
      </c>
      <c r="AX172" s="28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89" t="str">
        <f t="shared" si="96"/>
        <v/>
      </c>
      <c r="AX173" s="28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89" t="str">
        <f t="shared" si="96"/>
        <v/>
      </c>
      <c r="AX174" s="28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89" t="str">
        <f t="shared" si="96"/>
        <v/>
      </c>
      <c r="AX175" s="28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89" t="str">
        <f t="shared" si="96"/>
        <v/>
      </c>
      <c r="AX176" s="28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89" t="str">
        <f t="shared" si="96"/>
        <v/>
      </c>
      <c r="AX177" s="28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89" t="str">
        <f t="shared" si="96"/>
        <v/>
      </c>
      <c r="AX178" s="28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89" t="str">
        <f t="shared" si="96"/>
        <v/>
      </c>
      <c r="AX179" s="28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89" t="str">
        <f t="shared" si="96"/>
        <v/>
      </c>
      <c r="AX180" s="28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89" t="str">
        <f t="shared" si="96"/>
        <v/>
      </c>
      <c r="AX181" s="28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89" t="str">
        <f t="shared" si="96"/>
        <v/>
      </c>
      <c r="AX182" s="28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89" t="str">
        <f t="shared" si="96"/>
        <v/>
      </c>
      <c r="AX183" s="28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89" t="str">
        <f t="shared" si="96"/>
        <v/>
      </c>
      <c r="AX184" s="28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89" t="str">
        <f t="shared" si="96"/>
        <v/>
      </c>
      <c r="AX185" s="28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89" t="str">
        <f t="shared" si="96"/>
        <v/>
      </c>
      <c r="AX186" s="28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89" t="str">
        <f t="shared" si="96"/>
        <v/>
      </c>
      <c r="AX187" s="28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89" t="str">
        <f t="shared" si="96"/>
        <v/>
      </c>
      <c r="AX188" s="28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89" t="str">
        <f t="shared" si="96"/>
        <v/>
      </c>
      <c r="AX189" s="28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89" t="str">
        <f t="shared" si="96"/>
        <v/>
      </c>
      <c r="AX190" s="28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89" t="str">
        <f t="shared" si="96"/>
        <v/>
      </c>
      <c r="AX191" s="28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89" t="str">
        <f t="shared" si="96"/>
        <v/>
      </c>
      <c r="AX192" s="28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89" t="str">
        <f t="shared" si="96"/>
        <v/>
      </c>
      <c r="AX193" s="28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89" t="str">
        <f t="shared" si="96"/>
        <v/>
      </c>
      <c r="AX194" s="28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89" t="str">
        <f t="shared" si="96"/>
        <v/>
      </c>
      <c r="AX195" s="28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89" t="str">
        <f t="shared" si="96"/>
        <v/>
      </c>
      <c r="AX196" s="28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89" t="str">
        <f t="shared" si="96"/>
        <v/>
      </c>
      <c r="AX197" s="28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89" t="str">
        <f t="shared" si="96"/>
        <v/>
      </c>
      <c r="AX198" s="28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89" t="str">
        <f t="shared" si="96"/>
        <v/>
      </c>
      <c r="AX199" s="28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89" t="str">
        <f t="shared" si="96"/>
        <v/>
      </c>
      <c r="AX200" s="28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89" t="str">
        <f t="shared" si="96"/>
        <v/>
      </c>
      <c r="AX201" s="28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89" t="str">
        <f t="shared" si="96"/>
        <v/>
      </c>
      <c r="AX202" s="28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8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8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89" t="str">
        <f t="shared" si="129"/>
        <v/>
      </c>
      <c r="AX204" s="28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89" t="str">
        <f t="shared" si="129"/>
        <v/>
      </c>
      <c r="AX205" s="28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89" t="str">
        <f t="shared" si="129"/>
        <v/>
      </c>
      <c r="AX206" s="28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89" t="str">
        <f t="shared" si="129"/>
        <v/>
      </c>
      <c r="AX207" s="28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89" t="str">
        <f t="shared" si="129"/>
        <v/>
      </c>
      <c r="AX208" s="28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89" t="str">
        <f t="shared" si="129"/>
        <v/>
      </c>
      <c r="AX209" s="28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89" t="str">
        <f t="shared" si="129"/>
        <v/>
      </c>
      <c r="AX210" s="28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89" t="str">
        <f t="shared" si="129"/>
        <v/>
      </c>
      <c r="AX211" s="28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89" t="str">
        <f t="shared" si="129"/>
        <v/>
      </c>
      <c r="AX212" s="28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89" t="str">
        <f t="shared" si="129"/>
        <v/>
      </c>
      <c r="AX213" s="28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89" t="str">
        <f t="shared" si="129"/>
        <v/>
      </c>
      <c r="AX214" s="28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89" t="str">
        <f t="shared" si="129"/>
        <v/>
      </c>
      <c r="AX215" s="28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89" t="str">
        <f t="shared" si="129"/>
        <v/>
      </c>
      <c r="AX216" s="28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89" t="str">
        <f t="shared" si="129"/>
        <v/>
      </c>
      <c r="AX217" s="28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89" t="str">
        <f t="shared" si="129"/>
        <v/>
      </c>
      <c r="AX218" s="28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89" t="str">
        <f t="shared" si="129"/>
        <v/>
      </c>
      <c r="AX219" s="28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89" t="str">
        <f t="shared" si="129"/>
        <v/>
      </c>
      <c r="AX220" s="28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89" t="str">
        <f t="shared" si="129"/>
        <v/>
      </c>
      <c r="AX221" s="28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89" t="str">
        <f t="shared" si="129"/>
        <v/>
      </c>
      <c r="AX222" s="28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89" t="str">
        <f t="shared" si="129"/>
        <v/>
      </c>
      <c r="AX223" s="28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89" t="str">
        <f t="shared" si="129"/>
        <v/>
      </c>
      <c r="AX224" s="28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89" t="str">
        <f t="shared" si="129"/>
        <v/>
      </c>
      <c r="AX225" s="28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89" t="str">
        <f t="shared" si="129"/>
        <v/>
      </c>
      <c r="AX226" s="28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89" t="str">
        <f t="shared" si="129"/>
        <v/>
      </c>
      <c r="AX227" s="28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89" t="str">
        <f t="shared" si="129"/>
        <v/>
      </c>
      <c r="AX228" s="28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89" t="str">
        <f t="shared" si="129"/>
        <v/>
      </c>
      <c r="AX229" s="28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89" t="str">
        <f t="shared" si="129"/>
        <v/>
      </c>
      <c r="AX230" s="28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89" t="str">
        <f t="shared" si="129"/>
        <v/>
      </c>
      <c r="AX231" s="28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89" t="str">
        <f t="shared" si="129"/>
        <v/>
      </c>
      <c r="AX232" s="28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89" t="str">
        <f t="shared" si="129"/>
        <v/>
      </c>
      <c r="AX233" s="28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89" t="str">
        <f t="shared" si="129"/>
        <v/>
      </c>
      <c r="AX234" s="28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89" t="str">
        <f t="shared" si="129"/>
        <v/>
      </c>
      <c r="AX235" s="28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89" t="str">
        <f t="shared" si="129"/>
        <v/>
      </c>
      <c r="AX236" s="28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89" t="str">
        <f t="shared" si="129"/>
        <v/>
      </c>
      <c r="AX237" s="28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89" t="str">
        <f t="shared" si="129"/>
        <v/>
      </c>
      <c r="AX238" s="28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89" t="str">
        <f t="shared" si="129"/>
        <v/>
      </c>
      <c r="AX239" s="28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89" t="str">
        <f t="shared" si="129"/>
        <v/>
      </c>
      <c r="AX240" s="28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89" t="str">
        <f t="shared" si="129"/>
        <v/>
      </c>
      <c r="AX241" s="28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89" t="str">
        <f t="shared" si="129"/>
        <v/>
      </c>
      <c r="AX242" s="28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89" t="str">
        <f t="shared" si="129"/>
        <v/>
      </c>
      <c r="AX243" s="28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89" t="str">
        <f t="shared" si="129"/>
        <v/>
      </c>
      <c r="AX244" s="28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89" t="str">
        <f t="shared" si="129"/>
        <v/>
      </c>
      <c r="AX245" s="28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89" t="str">
        <f t="shared" si="129"/>
        <v/>
      </c>
      <c r="AX246" s="28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89" t="str">
        <f t="shared" si="129"/>
        <v/>
      </c>
      <c r="AX247" s="28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89" t="str">
        <f t="shared" si="129"/>
        <v/>
      </c>
      <c r="AX248" s="28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89" t="str">
        <f t="shared" si="129"/>
        <v/>
      </c>
      <c r="AX249" s="28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89" t="str">
        <f t="shared" si="129"/>
        <v/>
      </c>
      <c r="AX250" s="28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89" t="str">
        <f t="shared" si="129"/>
        <v/>
      </c>
      <c r="AX251" s="28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89" t="str">
        <f t="shared" si="129"/>
        <v/>
      </c>
      <c r="AX252" s="28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89" t="str">
        <f t="shared" si="129"/>
        <v/>
      </c>
      <c r="AX253" s="28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89" t="str">
        <f t="shared" si="129"/>
        <v/>
      </c>
      <c r="AX254" s="28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89" t="str">
        <f t="shared" si="129"/>
        <v/>
      </c>
      <c r="AX255" s="28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89" t="str">
        <f t="shared" si="129"/>
        <v/>
      </c>
      <c r="AX256" s="28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89" t="str">
        <f t="shared" si="129"/>
        <v/>
      </c>
      <c r="AX257" s="28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89" t="str">
        <f t="shared" si="129"/>
        <v/>
      </c>
      <c r="AX258" s="28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89" t="str">
        <f t="shared" si="129"/>
        <v/>
      </c>
      <c r="AX259" s="28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89" t="str">
        <f t="shared" si="129"/>
        <v/>
      </c>
      <c r="AX260" s="28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89" t="str">
        <f t="shared" si="129"/>
        <v/>
      </c>
      <c r="AX261" s="28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89" t="str">
        <f t="shared" si="129"/>
        <v/>
      </c>
      <c r="AX262" s="28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89" t="str">
        <f t="shared" si="129"/>
        <v/>
      </c>
      <c r="AX263" s="28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89" t="str">
        <f t="shared" si="129"/>
        <v/>
      </c>
      <c r="AX264" s="28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89" t="str">
        <f t="shared" si="129"/>
        <v/>
      </c>
      <c r="AX265" s="28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89" t="str">
        <f t="shared" si="129"/>
        <v/>
      </c>
      <c r="AX266" s="28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8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8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89" t="str">
        <f t="shared" si="162"/>
        <v/>
      </c>
      <c r="AX268" s="28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89" t="str">
        <f t="shared" si="162"/>
        <v/>
      </c>
      <c r="AX269" s="28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89" t="str">
        <f t="shared" si="162"/>
        <v/>
      </c>
      <c r="AX270" s="28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89" t="str">
        <f t="shared" si="162"/>
        <v/>
      </c>
      <c r="AX271" s="28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89" t="str">
        <f t="shared" si="162"/>
        <v/>
      </c>
      <c r="AX272" s="28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89" t="str">
        <f t="shared" si="162"/>
        <v/>
      </c>
      <c r="AX273" s="28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89" t="str">
        <f t="shared" si="162"/>
        <v/>
      </c>
      <c r="AX274" s="28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89" t="str">
        <f t="shared" si="162"/>
        <v/>
      </c>
      <c r="AX275" s="28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89" t="str">
        <f t="shared" si="162"/>
        <v/>
      </c>
      <c r="AX276" s="28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89" t="str">
        <f t="shared" si="162"/>
        <v/>
      </c>
      <c r="AX277" s="28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89" t="str">
        <f t="shared" si="162"/>
        <v/>
      </c>
      <c r="AX278" s="28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89" t="str">
        <f t="shared" si="162"/>
        <v/>
      </c>
      <c r="AX279" s="28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89" t="str">
        <f t="shared" si="162"/>
        <v/>
      </c>
      <c r="AX280" s="28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89" t="str">
        <f t="shared" si="162"/>
        <v/>
      </c>
      <c r="AX281" s="28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89" t="str">
        <f t="shared" si="162"/>
        <v/>
      </c>
      <c r="AX282" s="28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89" t="str">
        <f t="shared" si="162"/>
        <v/>
      </c>
      <c r="AX283" s="28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89" t="str">
        <f t="shared" si="162"/>
        <v/>
      </c>
      <c r="AX284" s="28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89" t="str">
        <f t="shared" si="162"/>
        <v/>
      </c>
      <c r="AX285" s="28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89" t="str">
        <f t="shared" si="162"/>
        <v/>
      </c>
      <c r="AX286" s="28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89" t="str">
        <f t="shared" si="162"/>
        <v/>
      </c>
      <c r="AX287" s="28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89" t="str">
        <f t="shared" si="162"/>
        <v/>
      </c>
      <c r="AX288" s="28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89" t="str">
        <f t="shared" si="162"/>
        <v/>
      </c>
      <c r="AX289" s="28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89" t="str">
        <f t="shared" si="162"/>
        <v/>
      </c>
      <c r="AX290" s="28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89" t="str">
        <f t="shared" si="162"/>
        <v/>
      </c>
      <c r="AX291" s="28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89" t="str">
        <f t="shared" si="162"/>
        <v/>
      </c>
      <c r="AX292" s="28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89" t="str">
        <f t="shared" si="162"/>
        <v/>
      </c>
      <c r="AX293" s="28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89" t="str">
        <f t="shared" si="162"/>
        <v/>
      </c>
      <c r="AX294" s="28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89" t="str">
        <f t="shared" si="162"/>
        <v/>
      </c>
      <c r="AX295" s="28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89" t="str">
        <f t="shared" si="162"/>
        <v/>
      </c>
      <c r="AX296" s="28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89" t="str">
        <f t="shared" si="162"/>
        <v/>
      </c>
      <c r="AX297" s="28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89" t="str">
        <f t="shared" si="162"/>
        <v/>
      </c>
      <c r="AX298" s="28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89" t="str">
        <f t="shared" si="162"/>
        <v/>
      </c>
      <c r="AX299" s="28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89" t="str">
        <f t="shared" si="162"/>
        <v/>
      </c>
      <c r="AX300" s="28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89" t="str">
        <f t="shared" si="162"/>
        <v/>
      </c>
      <c r="AX301" s="28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89" t="str">
        <f t="shared" si="162"/>
        <v/>
      </c>
      <c r="AX302" s="28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89" t="str">
        <f t="shared" si="162"/>
        <v/>
      </c>
      <c r="AX303" s="28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89" t="str">
        <f t="shared" si="162"/>
        <v/>
      </c>
      <c r="AX304" s="28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89" t="str">
        <f t="shared" si="162"/>
        <v/>
      </c>
      <c r="AX305" s="28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89" t="str">
        <f t="shared" si="162"/>
        <v/>
      </c>
      <c r="AX306" s="28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89" t="str">
        <f t="shared" si="162"/>
        <v/>
      </c>
      <c r="AX307" s="28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89" t="str">
        <f t="shared" si="162"/>
        <v/>
      </c>
      <c r="AX308" s="28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89" t="str">
        <f t="shared" si="162"/>
        <v/>
      </c>
      <c r="AX309" s="28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27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37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47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57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82"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abSelected="1"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14"/>
      <c r="C1" s="315"/>
    </row>
    <row r="2" spans="1:76" s="6" customFormat="1" ht="20.100000000000001" customHeight="1" thickTop="1" thickBot="1">
      <c r="A2" s="316" t="s">
        <v>87</v>
      </c>
      <c r="B2" s="322"/>
      <c r="C2" s="323"/>
      <c r="D2" s="318" t="s">
        <v>1</v>
      </c>
      <c r="E2" s="319"/>
      <c r="F2" s="318" t="s">
        <v>2</v>
      </c>
      <c r="G2" s="319"/>
      <c r="H2" s="320"/>
      <c r="I2" s="321"/>
      <c r="J2" s="302" t="s">
        <v>3</v>
      </c>
      <c r="K2" s="303"/>
      <c r="L2" s="303"/>
      <c r="M2" s="304"/>
      <c r="N2" s="302" t="s">
        <v>4</v>
      </c>
      <c r="O2" s="303"/>
      <c r="P2" s="303"/>
      <c r="Q2" s="304"/>
      <c r="R2" s="302" t="s">
        <v>5</v>
      </c>
      <c r="S2" s="303"/>
      <c r="T2" s="303"/>
      <c r="U2" s="304"/>
      <c r="V2" s="302" t="s">
        <v>121</v>
      </c>
      <c r="W2" s="303"/>
      <c r="X2" s="303"/>
      <c r="Y2" s="304"/>
      <c r="Z2" s="302" t="s">
        <v>88</v>
      </c>
      <c r="AA2" s="303"/>
      <c r="AB2" s="303"/>
      <c r="AC2" s="303"/>
      <c r="AD2" s="303"/>
      <c r="AE2" s="304"/>
      <c r="AF2" s="302" t="s">
        <v>89</v>
      </c>
      <c r="AG2" s="303"/>
      <c r="AH2" s="303"/>
      <c r="AI2" s="304"/>
      <c r="AJ2" s="302" t="s">
        <v>90</v>
      </c>
      <c r="AK2" s="303"/>
      <c r="AL2" s="303"/>
      <c r="AM2" s="304"/>
      <c r="AN2" s="302" t="s">
        <v>122</v>
      </c>
      <c r="AO2" s="303"/>
      <c r="AP2" s="303"/>
      <c r="AQ2" s="304"/>
      <c r="AR2" s="302" t="s">
        <v>91</v>
      </c>
      <c r="AS2" s="303"/>
      <c r="AT2" s="303"/>
      <c r="AU2" s="30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16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135</v>
      </c>
      <c r="M3" s="30" t="s">
        <v>9</v>
      </c>
      <c r="N3" s="7">
        <f>COUNT(N10:N309)</f>
        <v>0</v>
      </c>
      <c r="O3" s="170" t="s">
        <v>133</v>
      </c>
      <c r="P3" s="171" t="s">
        <v>135</v>
      </c>
      <c r="Q3" s="30" t="s">
        <v>9</v>
      </c>
      <c r="R3" s="7">
        <f>COUNT(R10:R309)</f>
        <v>0</v>
      </c>
      <c r="S3" s="170" t="s">
        <v>133</v>
      </c>
      <c r="T3" s="171" t="s">
        <v>135</v>
      </c>
      <c r="U3" s="30" t="s">
        <v>9</v>
      </c>
      <c r="V3" s="7">
        <f>COUNT(V10:V309)</f>
        <v>0</v>
      </c>
      <c r="W3" s="170" t="s">
        <v>133</v>
      </c>
      <c r="X3" s="171" t="s">
        <v>135</v>
      </c>
      <c r="Y3" s="30" t="s">
        <v>9</v>
      </c>
      <c r="Z3" s="296" t="s">
        <v>92</v>
      </c>
      <c r="AA3" s="297"/>
      <c r="AB3" s="7">
        <f>COUNT(AB10:AB309)</f>
        <v>0</v>
      </c>
      <c r="AC3" s="170" t="s">
        <v>133</v>
      </c>
      <c r="AD3" s="171" t="s">
        <v>135</v>
      </c>
      <c r="AE3" s="30" t="s">
        <v>9</v>
      </c>
      <c r="AF3" s="7">
        <f>COUNT(AF10:AF309)</f>
        <v>0</v>
      </c>
      <c r="AG3" s="170" t="s">
        <v>133</v>
      </c>
      <c r="AH3" s="171" t="s">
        <v>135</v>
      </c>
      <c r="AI3" s="30" t="s">
        <v>9</v>
      </c>
      <c r="AJ3" s="7">
        <f>COUNT(AJ10:AJ309)</f>
        <v>0</v>
      </c>
      <c r="AK3" s="170" t="s">
        <v>133</v>
      </c>
      <c r="AL3" s="171" t="s">
        <v>135</v>
      </c>
      <c r="AM3" s="30" t="s">
        <v>9</v>
      </c>
      <c r="AN3" s="7">
        <f>COUNT(AN10:AN309)</f>
        <v>0</v>
      </c>
      <c r="AO3" s="170" t="s">
        <v>133</v>
      </c>
      <c r="AP3" s="171" t="s">
        <v>135</v>
      </c>
      <c r="AQ3" s="30" t="s">
        <v>9</v>
      </c>
      <c r="AR3" s="7">
        <f>COUNT(AR10:AR309)</f>
        <v>0</v>
      </c>
      <c r="AS3" s="170" t="s">
        <v>133</v>
      </c>
      <c r="AT3" s="171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16"/>
      <c r="B4" s="117"/>
      <c r="C4" s="123" t="s">
        <v>11</v>
      </c>
      <c r="D4" s="11">
        <f>SUM(D10:D309)</f>
        <v>0</v>
      </c>
      <c r="E4" s="172">
        <v>156.80000000000001</v>
      </c>
      <c r="F4" s="11">
        <f>SUM(F10:F309)</f>
        <v>0</v>
      </c>
      <c r="G4" s="172">
        <v>50.3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278">
        <f>-BK18</f>
        <v>-48.585294117647059</v>
      </c>
      <c r="Y4" s="175" t="e">
        <f>IF(V5-W5&gt;0,"↑",IF(V5-W5&lt;0,"↓","±"))</f>
        <v>#VALUE!</v>
      </c>
      <c r="Z4" s="298"/>
      <c r="AA4" s="299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16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BB38</f>
        <v>24.612008965436001</v>
      </c>
      <c r="L5" s="179">
        <f>BB18</f>
        <v>25.24013157894737</v>
      </c>
      <c r="M5" s="13" t="s">
        <v>16</v>
      </c>
      <c r="N5" s="12" t="str">
        <f>IF((N3&gt;0),N4/N3,"")</f>
        <v/>
      </c>
      <c r="O5" s="178">
        <f>BE38</f>
        <v>23.326146843933</v>
      </c>
      <c r="P5" s="179">
        <f>BE18</f>
        <v>23.997073884418434</v>
      </c>
      <c r="Q5" s="13" t="s">
        <v>16</v>
      </c>
      <c r="R5" s="12" t="str">
        <f>IF((R3&gt;0),R4/R3,"")</f>
        <v/>
      </c>
      <c r="S5" s="178">
        <f>BH38</f>
        <v>48.870730550285003</v>
      </c>
      <c r="T5" s="179">
        <f>BH18</f>
        <v>49.393718042366693</v>
      </c>
      <c r="U5" s="13" t="s">
        <v>16</v>
      </c>
      <c r="V5" s="12" t="str">
        <f>IF((V3&gt;0),V4/V3,"")</f>
        <v/>
      </c>
      <c r="W5" s="178">
        <f>BK38</f>
        <v>46.741873344570003</v>
      </c>
      <c r="X5" s="179">
        <f>BK18</f>
        <v>48.585294117647059</v>
      </c>
      <c r="Y5" s="13" t="s">
        <v>16</v>
      </c>
      <c r="Z5" s="298"/>
      <c r="AA5" s="299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BN38</f>
        <v>51.223201367881003</v>
      </c>
      <c r="AH5" s="179">
        <f>BN18</f>
        <v>56.204999999999998</v>
      </c>
      <c r="AI5" s="13" t="s">
        <v>16</v>
      </c>
      <c r="AJ5" s="12" t="str">
        <f>IF((AJ3&gt;0),AJ4/AJ3,"")</f>
        <v/>
      </c>
      <c r="AK5" s="178">
        <f>BQ38</f>
        <v>8.9146066036999994</v>
      </c>
      <c r="AL5" s="179">
        <f>BQ18</f>
        <v>8.6830296296296101</v>
      </c>
      <c r="AM5" s="13" t="s">
        <v>16</v>
      </c>
      <c r="AN5" s="12" t="str">
        <f>IF((AN3&gt;0),AN4/AN3,"")</f>
        <v/>
      </c>
      <c r="AO5" s="178">
        <f>BT38</f>
        <v>167.78226873572001</v>
      </c>
      <c r="AP5" s="179">
        <f>BT18</f>
        <v>176.00954478707783</v>
      </c>
      <c r="AQ5" s="13" t="s">
        <v>16</v>
      </c>
      <c r="AR5" s="12" t="str">
        <f>IF((AR3&gt;0),AR4/AR3,"")</f>
        <v/>
      </c>
      <c r="AS5" s="178">
        <f>BW38</f>
        <v>12.7857056622</v>
      </c>
      <c r="AT5" s="179">
        <f>BW18</f>
        <v>14.051554207733131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17"/>
      <c r="B6" s="118"/>
      <c r="C6" s="124" t="s">
        <v>18</v>
      </c>
      <c r="D6" s="15" t="str">
        <f>IF((D3&gt;0),STDEV(D10:D309),"")</f>
        <v/>
      </c>
      <c r="E6" s="180">
        <v>156.5</v>
      </c>
      <c r="F6" s="15" t="str">
        <f>IF((F3&gt;0),STDEV(F10:F309),"")</f>
        <v/>
      </c>
      <c r="G6" s="180">
        <v>49.9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BC38</f>
        <v>4.8206984690018997</v>
      </c>
      <c r="L6" s="182">
        <f>BC18</f>
        <v>4.4435310737902594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BF38</f>
        <v>5.8962530855184996</v>
      </c>
      <c r="P6" s="182">
        <f>BF18</f>
        <v>5.6311904598648255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BI38</f>
        <v>10.304399753878</v>
      </c>
      <c r="T6" s="182">
        <f>BI18</f>
        <v>10.030733851692016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BL38</f>
        <v>6.7789255936012998</v>
      </c>
      <c r="X6" s="182">
        <f>BL18</f>
        <v>6.1215690199846629</v>
      </c>
      <c r="Y6" s="16" t="e">
        <f>IF(V5-X5&gt;0,"↑",IF(V5-X5&lt;0,"↓","±"))</f>
        <v>#VALUE!</v>
      </c>
      <c r="Z6" s="300"/>
      <c r="AA6" s="301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BO38</f>
        <v>18.706579039274999</v>
      </c>
      <c r="AH6" s="182">
        <f>BO18</f>
        <v>20.055048616246236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BR38</f>
        <v>0.92411973059999997</v>
      </c>
      <c r="AL6" s="182">
        <f>BR18</f>
        <v>0.73297592745819018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BU38</f>
        <v>24.695118584591999</v>
      </c>
      <c r="AP6" s="182">
        <f>BU18</f>
        <v>22.997587754459353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BX38</f>
        <v>4.1899280624620996</v>
      </c>
      <c r="AT6" s="182">
        <f>BX18</f>
        <v>4.3244543550833674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10" t="s">
        <v>20</v>
      </c>
      <c r="B7" s="306" t="s">
        <v>21</v>
      </c>
      <c r="C7" s="312" t="s">
        <v>93</v>
      </c>
      <c r="D7" s="306" t="s">
        <v>22</v>
      </c>
      <c r="E7" s="306">
        <v>0</v>
      </c>
      <c r="F7" s="306" t="s">
        <v>22</v>
      </c>
      <c r="G7" s="306" t="s">
        <v>23</v>
      </c>
      <c r="H7" s="306" t="s">
        <v>22</v>
      </c>
      <c r="I7" s="306" t="s">
        <v>23</v>
      </c>
      <c r="J7" s="308" t="s">
        <v>22</v>
      </c>
      <c r="K7" s="306" t="s">
        <v>23</v>
      </c>
      <c r="L7" s="306" t="s">
        <v>24</v>
      </c>
      <c r="M7" s="306" t="s">
        <v>25</v>
      </c>
      <c r="N7" s="308" t="s">
        <v>22</v>
      </c>
      <c r="O7" s="306" t="s">
        <v>23</v>
      </c>
      <c r="P7" s="306" t="s">
        <v>24</v>
      </c>
      <c r="Q7" s="306" t="s">
        <v>25</v>
      </c>
      <c r="R7" s="308" t="s">
        <v>22</v>
      </c>
      <c r="S7" s="306" t="s">
        <v>23</v>
      </c>
      <c r="T7" s="306" t="s">
        <v>24</v>
      </c>
      <c r="U7" s="306" t="s">
        <v>25</v>
      </c>
      <c r="V7" s="308" t="s">
        <v>22</v>
      </c>
      <c r="W7" s="306" t="s">
        <v>23</v>
      </c>
      <c r="X7" s="306" t="s">
        <v>24</v>
      </c>
      <c r="Y7" s="306" t="s">
        <v>25</v>
      </c>
      <c r="Z7" s="305" t="s">
        <v>22</v>
      </c>
      <c r="AA7" s="305"/>
      <c r="AB7" s="125" t="s">
        <v>22</v>
      </c>
      <c r="AC7" s="306" t="s">
        <v>23</v>
      </c>
      <c r="AD7" s="306" t="s">
        <v>24</v>
      </c>
      <c r="AE7" s="306" t="s">
        <v>25</v>
      </c>
      <c r="AF7" s="308" t="s">
        <v>22</v>
      </c>
      <c r="AG7" s="306" t="s">
        <v>23</v>
      </c>
      <c r="AH7" s="306" t="s">
        <v>24</v>
      </c>
      <c r="AI7" s="306" t="s">
        <v>25</v>
      </c>
      <c r="AJ7" s="308" t="s">
        <v>22</v>
      </c>
      <c r="AK7" s="306" t="s">
        <v>23</v>
      </c>
      <c r="AL7" s="306" t="s">
        <v>24</v>
      </c>
      <c r="AM7" s="306" t="s">
        <v>25</v>
      </c>
      <c r="AN7" s="308" t="s">
        <v>22</v>
      </c>
      <c r="AO7" s="306" t="s">
        <v>23</v>
      </c>
      <c r="AP7" s="306" t="s">
        <v>24</v>
      </c>
      <c r="AQ7" s="306" t="s">
        <v>25</v>
      </c>
      <c r="AR7" s="308" t="s">
        <v>22</v>
      </c>
      <c r="AS7" s="306" t="s">
        <v>23</v>
      </c>
      <c r="AT7" s="306" t="s">
        <v>24</v>
      </c>
      <c r="AU7" s="324" t="s">
        <v>25</v>
      </c>
      <c r="AV7" s="326" t="s">
        <v>26</v>
      </c>
      <c r="AW7" s="326" t="s">
        <v>27</v>
      </c>
      <c r="AX7" s="328"/>
    </row>
    <row r="8" spans="1:76" s="6" customFormat="1" ht="12" customHeight="1" thickBot="1">
      <c r="A8" s="311"/>
      <c r="B8" s="307"/>
      <c r="C8" s="313"/>
      <c r="D8" s="307"/>
      <c r="E8" s="307"/>
      <c r="F8" s="307"/>
      <c r="G8" s="307"/>
      <c r="H8" s="307"/>
      <c r="I8" s="307"/>
      <c r="J8" s="309"/>
      <c r="K8" s="307"/>
      <c r="L8" s="307"/>
      <c r="M8" s="307"/>
      <c r="N8" s="309"/>
      <c r="O8" s="307"/>
      <c r="P8" s="307"/>
      <c r="Q8" s="307"/>
      <c r="R8" s="309"/>
      <c r="S8" s="307"/>
      <c r="T8" s="307"/>
      <c r="U8" s="307"/>
      <c r="V8" s="309"/>
      <c r="W8" s="307"/>
      <c r="X8" s="307"/>
      <c r="Y8" s="307"/>
      <c r="Z8" s="94" t="s">
        <v>94</v>
      </c>
      <c r="AA8" s="94" t="s">
        <v>95</v>
      </c>
      <c r="AB8" s="95" t="s">
        <v>95</v>
      </c>
      <c r="AC8" s="307"/>
      <c r="AD8" s="307"/>
      <c r="AE8" s="307"/>
      <c r="AF8" s="309"/>
      <c r="AG8" s="307"/>
      <c r="AH8" s="307"/>
      <c r="AI8" s="307"/>
      <c r="AJ8" s="309"/>
      <c r="AK8" s="307"/>
      <c r="AL8" s="307"/>
      <c r="AM8" s="307"/>
      <c r="AN8" s="309"/>
      <c r="AO8" s="307"/>
      <c r="AP8" s="307"/>
      <c r="AQ8" s="307"/>
      <c r="AR8" s="309"/>
      <c r="AS8" s="307"/>
      <c r="AT8" s="307"/>
      <c r="AU8" s="325"/>
      <c r="AV8" s="327"/>
      <c r="AW8" s="327"/>
      <c r="AX8" s="329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0" t="s">
        <v>105</v>
      </c>
      <c r="AX9" s="331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89" t="str">
        <f>IF(AND(J10&lt;&gt;0,N10&lt;&gt;0,R10&lt;&gt;0,V10&lt;&gt;0,(OR(AB10&lt;&gt;0,AF10&lt;&gt;0)),AJ10&lt;&gt;0,AN10&lt;&gt;0,AR10&lt;&gt;0),VLOOKUP(AV10,$AV$311:$AW$315,2),"")</f>
        <v/>
      </c>
      <c r="AX10" s="28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8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89"/>
      <c r="AZ11" s="293" t="s">
        <v>29</v>
      </c>
      <c r="BA11" s="288" t="s">
        <v>42</v>
      </c>
      <c r="BB11" s="284"/>
      <c r="BC11" s="280"/>
      <c r="BD11" s="283" t="s">
        <v>43</v>
      </c>
      <c r="BE11" s="284"/>
      <c r="BF11" s="285"/>
      <c r="BG11" s="283" t="s">
        <v>44</v>
      </c>
      <c r="BH11" s="284"/>
      <c r="BI11" s="280"/>
      <c r="BJ11" s="283" t="s">
        <v>45</v>
      </c>
      <c r="BK11" s="284"/>
      <c r="BL11" s="285"/>
      <c r="BM11" s="290" t="s">
        <v>46</v>
      </c>
      <c r="BN11" s="291"/>
      <c r="BO11" s="295"/>
      <c r="BP11" s="283" t="s">
        <v>47</v>
      </c>
      <c r="BQ11" s="284"/>
      <c r="BR11" s="285"/>
      <c r="BS11" s="283" t="s">
        <v>48</v>
      </c>
      <c r="BT11" s="284"/>
      <c r="BU11" s="280"/>
      <c r="BV11" s="283" t="s">
        <v>102</v>
      </c>
      <c r="BW11" s="284"/>
      <c r="BX11" s="28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89" t="str">
        <f t="shared" si="30"/>
        <v/>
      </c>
      <c r="AX12" s="289"/>
      <c r="AZ12" s="294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89" t="str">
        <f t="shared" si="30"/>
        <v/>
      </c>
      <c r="AX13" s="28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89" t="str">
        <f t="shared" si="30"/>
        <v/>
      </c>
      <c r="AX14" s="28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89" t="str">
        <f t="shared" si="30"/>
        <v/>
      </c>
      <c r="AX15" s="28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89" t="str">
        <f t="shared" si="30"/>
        <v/>
      </c>
      <c r="AX16" s="28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89" t="str">
        <f t="shared" si="30"/>
        <v/>
      </c>
      <c r="AX17" s="28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89" t="str">
        <f t="shared" si="30"/>
        <v/>
      </c>
      <c r="AX18" s="28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89" t="str">
        <f t="shared" si="30"/>
        <v/>
      </c>
      <c r="AX19" s="28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89" t="str">
        <f t="shared" si="30"/>
        <v/>
      </c>
      <c r="AX20" s="28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89" t="str">
        <f t="shared" si="30"/>
        <v/>
      </c>
      <c r="AX21" s="28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89" t="str">
        <f t="shared" si="30"/>
        <v/>
      </c>
      <c r="AX22" s="28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89" t="str">
        <f t="shared" si="30"/>
        <v/>
      </c>
      <c r="AX23" s="28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89" t="str">
        <f t="shared" si="30"/>
        <v/>
      </c>
      <c r="AX24" s="28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89" t="str">
        <f t="shared" si="30"/>
        <v/>
      </c>
      <c r="AX25" s="28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89" t="str">
        <f t="shared" si="30"/>
        <v/>
      </c>
      <c r="AX26" s="28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89" t="str">
        <f t="shared" si="30"/>
        <v/>
      </c>
      <c r="AX27" s="28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89" t="str">
        <f t="shared" si="30"/>
        <v/>
      </c>
      <c r="AX28" s="28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89" t="str">
        <f t="shared" si="30"/>
        <v/>
      </c>
      <c r="AX29" s="28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89" t="str">
        <f t="shared" si="30"/>
        <v/>
      </c>
      <c r="AX30" s="28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89" t="str">
        <f t="shared" si="30"/>
        <v/>
      </c>
      <c r="AX31" s="289"/>
      <c r="AZ31" s="286" t="s">
        <v>29</v>
      </c>
      <c r="BA31" s="288" t="s">
        <v>42</v>
      </c>
      <c r="BB31" s="284"/>
      <c r="BC31" s="284"/>
      <c r="BD31" s="283" t="s">
        <v>43</v>
      </c>
      <c r="BE31" s="284"/>
      <c r="BF31" s="280"/>
      <c r="BG31" s="283" t="s">
        <v>44</v>
      </c>
      <c r="BH31" s="284"/>
      <c r="BI31" s="284"/>
      <c r="BJ31" s="283" t="s">
        <v>45</v>
      </c>
      <c r="BK31" s="284"/>
      <c r="BL31" s="285"/>
      <c r="BM31" s="290" t="s">
        <v>46</v>
      </c>
      <c r="BN31" s="291"/>
      <c r="BO31" s="292"/>
      <c r="BP31" s="283" t="s">
        <v>47</v>
      </c>
      <c r="BQ31" s="284"/>
      <c r="BR31" s="284"/>
      <c r="BS31" s="280" t="s">
        <v>48</v>
      </c>
      <c r="BT31" s="281"/>
      <c r="BU31" s="282"/>
      <c r="BV31" s="283" t="s">
        <v>102</v>
      </c>
      <c r="BW31" s="284"/>
      <c r="BX31" s="28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89" t="str">
        <f t="shared" si="30"/>
        <v/>
      </c>
      <c r="AX32" s="289"/>
      <c r="AZ32" s="28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89" t="str">
        <f t="shared" si="30"/>
        <v/>
      </c>
      <c r="AX33" s="28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89" t="str">
        <f t="shared" si="30"/>
        <v/>
      </c>
      <c r="AX34" s="28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89" t="str">
        <f t="shared" si="30"/>
        <v/>
      </c>
      <c r="AX35" s="28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89" t="str">
        <f t="shared" si="30"/>
        <v/>
      </c>
      <c r="AX36" s="28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89" t="str">
        <f t="shared" si="30"/>
        <v/>
      </c>
      <c r="AX37" s="28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89" t="str">
        <f t="shared" si="30"/>
        <v/>
      </c>
      <c r="AX38" s="28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89" t="str">
        <f t="shared" si="30"/>
        <v/>
      </c>
      <c r="AX39" s="28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89" t="str">
        <f t="shared" si="30"/>
        <v/>
      </c>
      <c r="AX40" s="28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89" t="str">
        <f t="shared" si="30"/>
        <v/>
      </c>
      <c r="AX41" s="28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89" t="str">
        <f t="shared" si="30"/>
        <v/>
      </c>
      <c r="AX42" s="28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89" t="str">
        <f t="shared" si="30"/>
        <v/>
      </c>
      <c r="AX43" s="28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89" t="str">
        <f t="shared" si="30"/>
        <v/>
      </c>
      <c r="AX44" s="28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89" t="str">
        <f t="shared" si="30"/>
        <v/>
      </c>
      <c r="AX45" s="28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89" t="str">
        <f t="shared" si="30"/>
        <v/>
      </c>
      <c r="AX46" s="28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89" t="str">
        <f t="shared" si="30"/>
        <v/>
      </c>
      <c r="AX47" s="28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89" t="str">
        <f t="shared" si="30"/>
        <v/>
      </c>
      <c r="AX48" s="28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89" t="str">
        <f t="shared" si="30"/>
        <v/>
      </c>
      <c r="AX49" s="28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89" t="str">
        <f t="shared" si="30"/>
        <v/>
      </c>
      <c r="AX50" s="28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89" t="str">
        <f t="shared" si="30"/>
        <v/>
      </c>
      <c r="AX51" s="28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89" t="str">
        <f t="shared" si="30"/>
        <v/>
      </c>
      <c r="AX52" s="28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89" t="str">
        <f t="shared" si="30"/>
        <v/>
      </c>
      <c r="AX53" s="28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89" t="str">
        <f t="shared" si="30"/>
        <v/>
      </c>
      <c r="AX54" s="28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89" t="str">
        <f t="shared" si="30"/>
        <v/>
      </c>
      <c r="AX55" s="28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89" t="str">
        <f t="shared" si="30"/>
        <v/>
      </c>
      <c r="AX56" s="28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89" t="str">
        <f t="shared" si="30"/>
        <v/>
      </c>
      <c r="AX57" s="28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89" t="str">
        <f t="shared" si="30"/>
        <v/>
      </c>
      <c r="AX58" s="28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89" t="str">
        <f t="shared" si="30"/>
        <v/>
      </c>
      <c r="AX59" s="28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89" t="str">
        <f t="shared" si="30"/>
        <v/>
      </c>
      <c r="AX60" s="28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89" t="str">
        <f t="shared" si="30"/>
        <v/>
      </c>
      <c r="AX61" s="28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89" t="str">
        <f t="shared" si="30"/>
        <v/>
      </c>
      <c r="AX62" s="28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89" t="str">
        <f t="shared" si="30"/>
        <v/>
      </c>
      <c r="AX63" s="28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89" t="str">
        <f t="shared" si="30"/>
        <v/>
      </c>
      <c r="AX64" s="28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89" t="str">
        <f t="shared" si="30"/>
        <v/>
      </c>
      <c r="AX65" s="28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89" t="str">
        <f t="shared" si="30"/>
        <v/>
      </c>
      <c r="AX66" s="28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89" t="str">
        <f t="shared" si="30"/>
        <v/>
      </c>
      <c r="AX67" s="28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89" t="str">
        <f t="shared" si="30"/>
        <v/>
      </c>
      <c r="AX68" s="28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89" t="str">
        <f t="shared" si="30"/>
        <v/>
      </c>
      <c r="AX69" s="28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89" t="str">
        <f t="shared" si="30"/>
        <v/>
      </c>
      <c r="AX70" s="28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89" t="str">
        <f t="shared" si="30"/>
        <v/>
      </c>
      <c r="AX71" s="28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89" t="str">
        <f t="shared" si="30"/>
        <v/>
      </c>
      <c r="AX72" s="28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89" t="str">
        <f t="shared" si="30"/>
        <v/>
      </c>
      <c r="AX73" s="28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89" t="str">
        <f t="shared" si="30"/>
        <v/>
      </c>
      <c r="AX74" s="28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8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8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89" t="str">
        <f t="shared" si="63"/>
        <v/>
      </c>
      <c r="AX76" s="28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89" t="str">
        <f t="shared" si="63"/>
        <v/>
      </c>
      <c r="AX77" s="28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89" t="str">
        <f t="shared" si="63"/>
        <v/>
      </c>
      <c r="AX78" s="28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89" t="str">
        <f t="shared" si="63"/>
        <v/>
      </c>
      <c r="AX79" s="28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89" t="str">
        <f t="shared" si="63"/>
        <v/>
      </c>
      <c r="AX80" s="28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89" t="str">
        <f t="shared" si="63"/>
        <v/>
      </c>
      <c r="AX81" s="28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89" t="str">
        <f t="shared" si="63"/>
        <v/>
      </c>
      <c r="AX82" s="28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89" t="str">
        <f t="shared" si="63"/>
        <v/>
      </c>
      <c r="AX83" s="28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89" t="str">
        <f t="shared" si="63"/>
        <v/>
      </c>
      <c r="AX84" s="28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89" t="str">
        <f t="shared" si="63"/>
        <v/>
      </c>
      <c r="AX85" s="28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89" t="str">
        <f t="shared" si="63"/>
        <v/>
      </c>
      <c r="AX86" s="28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89" t="str">
        <f t="shared" si="63"/>
        <v/>
      </c>
      <c r="AX87" s="28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89" t="str">
        <f t="shared" si="63"/>
        <v/>
      </c>
      <c r="AX88" s="28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89" t="str">
        <f t="shared" si="63"/>
        <v/>
      </c>
      <c r="AX89" s="28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89" t="str">
        <f t="shared" si="63"/>
        <v/>
      </c>
      <c r="AX90" s="28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89" t="str">
        <f t="shared" si="63"/>
        <v/>
      </c>
      <c r="AX91" s="28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89" t="str">
        <f t="shared" si="63"/>
        <v/>
      </c>
      <c r="AX92" s="28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89" t="str">
        <f t="shared" si="63"/>
        <v/>
      </c>
      <c r="AX93" s="28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89" t="str">
        <f t="shared" si="63"/>
        <v/>
      </c>
      <c r="AX94" s="28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89" t="str">
        <f t="shared" si="63"/>
        <v/>
      </c>
      <c r="AX95" s="28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89" t="str">
        <f t="shared" si="63"/>
        <v/>
      </c>
      <c r="AX96" s="28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89" t="str">
        <f t="shared" si="63"/>
        <v/>
      </c>
      <c r="AX97" s="28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89" t="str">
        <f t="shared" si="63"/>
        <v/>
      </c>
      <c r="AX98" s="28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89" t="str">
        <f t="shared" si="63"/>
        <v/>
      </c>
      <c r="AX99" s="28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89" t="str">
        <f t="shared" si="63"/>
        <v/>
      </c>
      <c r="AX100" s="28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89" t="str">
        <f t="shared" si="63"/>
        <v/>
      </c>
      <c r="AX101" s="28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89" t="str">
        <f t="shared" si="63"/>
        <v/>
      </c>
      <c r="AX102" s="28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89" t="str">
        <f t="shared" si="63"/>
        <v/>
      </c>
      <c r="AX103" s="28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89" t="str">
        <f t="shared" si="63"/>
        <v/>
      </c>
      <c r="AX104" s="28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89" t="str">
        <f t="shared" si="63"/>
        <v/>
      </c>
      <c r="AX105" s="28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89" t="str">
        <f t="shared" si="63"/>
        <v/>
      </c>
      <c r="AX106" s="28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89" t="str">
        <f t="shared" si="63"/>
        <v/>
      </c>
      <c r="AX107" s="28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89" t="str">
        <f t="shared" si="63"/>
        <v/>
      </c>
      <c r="AX108" s="28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89" t="str">
        <f t="shared" si="63"/>
        <v/>
      </c>
      <c r="AX109" s="28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89" t="str">
        <f t="shared" si="63"/>
        <v/>
      </c>
      <c r="AX110" s="28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89" t="str">
        <f t="shared" si="63"/>
        <v/>
      </c>
      <c r="AX111" s="28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89" t="str">
        <f t="shared" si="63"/>
        <v/>
      </c>
      <c r="AX112" s="28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89" t="str">
        <f t="shared" si="63"/>
        <v/>
      </c>
      <c r="AX113" s="28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89" t="str">
        <f t="shared" si="63"/>
        <v/>
      </c>
      <c r="AX114" s="28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89" t="str">
        <f t="shared" si="63"/>
        <v/>
      </c>
      <c r="AX115" s="28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89" t="str">
        <f t="shared" si="63"/>
        <v/>
      </c>
      <c r="AX116" s="28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89" t="str">
        <f t="shared" si="63"/>
        <v/>
      </c>
      <c r="AX117" s="28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89" t="str">
        <f t="shared" si="63"/>
        <v/>
      </c>
      <c r="AX118" s="28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89" t="str">
        <f t="shared" si="63"/>
        <v/>
      </c>
      <c r="AX119" s="28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89" t="str">
        <f t="shared" si="63"/>
        <v/>
      </c>
      <c r="AX120" s="28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89" t="str">
        <f t="shared" si="63"/>
        <v/>
      </c>
      <c r="AX121" s="28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89" t="str">
        <f t="shared" si="63"/>
        <v/>
      </c>
      <c r="AX122" s="28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89" t="str">
        <f t="shared" si="63"/>
        <v/>
      </c>
      <c r="AX123" s="28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89" t="str">
        <f t="shared" si="63"/>
        <v/>
      </c>
      <c r="AX124" s="28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89" t="str">
        <f t="shared" si="63"/>
        <v/>
      </c>
      <c r="AX125" s="28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89" t="str">
        <f t="shared" si="63"/>
        <v/>
      </c>
      <c r="AX126" s="28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89" t="str">
        <f t="shared" si="63"/>
        <v/>
      </c>
      <c r="AX127" s="28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89" t="str">
        <f t="shared" si="63"/>
        <v/>
      </c>
      <c r="AX128" s="28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89" t="str">
        <f t="shared" si="63"/>
        <v/>
      </c>
      <c r="AX129" s="28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89" t="str">
        <f t="shared" si="63"/>
        <v/>
      </c>
      <c r="AX130" s="28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89" t="str">
        <f t="shared" si="63"/>
        <v/>
      </c>
      <c r="AX131" s="28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89" t="str">
        <f t="shared" si="63"/>
        <v/>
      </c>
      <c r="AX132" s="28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89" t="str">
        <f t="shared" si="63"/>
        <v/>
      </c>
      <c r="AX133" s="28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89" t="str">
        <f t="shared" si="63"/>
        <v/>
      </c>
      <c r="AX134" s="28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89" t="str">
        <f t="shared" si="63"/>
        <v/>
      </c>
      <c r="AX135" s="28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89" t="str">
        <f t="shared" si="63"/>
        <v/>
      </c>
      <c r="AX136" s="28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89" t="str">
        <f t="shared" si="63"/>
        <v/>
      </c>
      <c r="AX137" s="28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89" t="str">
        <f t="shared" si="63"/>
        <v/>
      </c>
      <c r="AX138" s="28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8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8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89" t="str">
        <f t="shared" si="96"/>
        <v/>
      </c>
      <c r="AX140" s="28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89" t="str">
        <f t="shared" si="96"/>
        <v/>
      </c>
      <c r="AX141" s="28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89" t="str">
        <f t="shared" si="96"/>
        <v/>
      </c>
      <c r="AX142" s="28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89" t="str">
        <f t="shared" si="96"/>
        <v/>
      </c>
      <c r="AX143" s="28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89" t="str">
        <f t="shared" si="96"/>
        <v/>
      </c>
      <c r="AX144" s="28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89" t="str">
        <f t="shared" si="96"/>
        <v/>
      </c>
      <c r="AX145" s="28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89" t="str">
        <f t="shared" si="96"/>
        <v/>
      </c>
      <c r="AX146" s="28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89" t="str">
        <f t="shared" si="96"/>
        <v/>
      </c>
      <c r="AX147" s="28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89" t="str">
        <f t="shared" si="96"/>
        <v/>
      </c>
      <c r="AX148" s="28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89" t="str">
        <f t="shared" si="96"/>
        <v/>
      </c>
      <c r="AX149" s="28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89" t="str">
        <f t="shared" si="96"/>
        <v/>
      </c>
      <c r="AX150" s="28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89" t="str">
        <f t="shared" si="96"/>
        <v/>
      </c>
      <c r="AX151" s="28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89" t="str">
        <f t="shared" si="96"/>
        <v/>
      </c>
      <c r="AX152" s="28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89" t="str">
        <f t="shared" si="96"/>
        <v/>
      </c>
      <c r="AX153" s="28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89" t="str">
        <f t="shared" si="96"/>
        <v/>
      </c>
      <c r="AX154" s="28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89" t="str">
        <f t="shared" si="96"/>
        <v/>
      </c>
      <c r="AX155" s="28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89" t="str">
        <f t="shared" si="96"/>
        <v/>
      </c>
      <c r="AX156" s="28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89" t="str">
        <f t="shared" si="96"/>
        <v/>
      </c>
      <c r="AX157" s="28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89" t="str">
        <f t="shared" si="96"/>
        <v/>
      </c>
      <c r="AX158" s="28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89" t="str">
        <f t="shared" si="96"/>
        <v/>
      </c>
      <c r="AX159" s="28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89" t="str">
        <f t="shared" si="96"/>
        <v/>
      </c>
      <c r="AX160" s="28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89" t="str">
        <f t="shared" si="96"/>
        <v/>
      </c>
      <c r="AX161" s="28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89" t="str">
        <f t="shared" si="96"/>
        <v/>
      </c>
      <c r="AX162" s="28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89" t="str">
        <f t="shared" si="96"/>
        <v/>
      </c>
      <c r="AX163" s="28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89" t="str">
        <f t="shared" si="96"/>
        <v/>
      </c>
      <c r="AX164" s="28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89" t="str">
        <f t="shared" si="96"/>
        <v/>
      </c>
      <c r="AX165" s="28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89" t="str">
        <f t="shared" si="96"/>
        <v/>
      </c>
      <c r="AX166" s="28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89" t="str">
        <f t="shared" si="96"/>
        <v/>
      </c>
      <c r="AX167" s="28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89" t="str">
        <f t="shared" si="96"/>
        <v/>
      </c>
      <c r="AX168" s="28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89" t="str">
        <f t="shared" si="96"/>
        <v/>
      </c>
      <c r="AX169" s="28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89" t="str">
        <f t="shared" si="96"/>
        <v/>
      </c>
      <c r="AX170" s="28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89" t="str">
        <f t="shared" si="96"/>
        <v/>
      </c>
      <c r="AX171" s="28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89" t="str">
        <f t="shared" si="96"/>
        <v/>
      </c>
      <c r="AX172" s="28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89" t="str">
        <f t="shared" si="96"/>
        <v/>
      </c>
      <c r="AX173" s="28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89" t="str">
        <f t="shared" si="96"/>
        <v/>
      </c>
      <c r="AX174" s="28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89" t="str">
        <f t="shared" si="96"/>
        <v/>
      </c>
      <c r="AX175" s="28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89" t="str">
        <f t="shared" si="96"/>
        <v/>
      </c>
      <c r="AX176" s="28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89" t="str">
        <f t="shared" si="96"/>
        <v/>
      </c>
      <c r="AX177" s="28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89" t="str">
        <f t="shared" si="96"/>
        <v/>
      </c>
      <c r="AX178" s="28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89" t="str">
        <f t="shared" si="96"/>
        <v/>
      </c>
      <c r="AX179" s="28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89" t="str">
        <f t="shared" si="96"/>
        <v/>
      </c>
      <c r="AX180" s="28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89" t="str">
        <f t="shared" si="96"/>
        <v/>
      </c>
      <c r="AX181" s="28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89" t="str">
        <f t="shared" si="96"/>
        <v/>
      </c>
      <c r="AX182" s="28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89" t="str">
        <f t="shared" si="96"/>
        <v/>
      </c>
      <c r="AX183" s="28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89" t="str">
        <f t="shared" si="96"/>
        <v/>
      </c>
      <c r="AX184" s="28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89" t="str">
        <f t="shared" si="96"/>
        <v/>
      </c>
      <c r="AX185" s="28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89" t="str">
        <f t="shared" si="96"/>
        <v/>
      </c>
      <c r="AX186" s="28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89" t="str">
        <f t="shared" si="96"/>
        <v/>
      </c>
      <c r="AX187" s="28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89" t="str">
        <f t="shared" si="96"/>
        <v/>
      </c>
      <c r="AX188" s="28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89" t="str">
        <f t="shared" si="96"/>
        <v/>
      </c>
      <c r="AX189" s="28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89" t="str">
        <f t="shared" si="96"/>
        <v/>
      </c>
      <c r="AX190" s="28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89" t="str">
        <f t="shared" si="96"/>
        <v/>
      </c>
      <c r="AX191" s="28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89" t="str">
        <f t="shared" si="96"/>
        <v/>
      </c>
      <c r="AX192" s="28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89" t="str">
        <f t="shared" si="96"/>
        <v/>
      </c>
      <c r="AX193" s="28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89" t="str">
        <f t="shared" si="96"/>
        <v/>
      </c>
      <c r="AX194" s="28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89" t="str">
        <f t="shared" si="96"/>
        <v/>
      </c>
      <c r="AX195" s="28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89" t="str">
        <f t="shared" si="96"/>
        <v/>
      </c>
      <c r="AX196" s="28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89" t="str">
        <f t="shared" si="96"/>
        <v/>
      </c>
      <c r="AX197" s="28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89" t="str">
        <f t="shared" si="96"/>
        <v/>
      </c>
      <c r="AX198" s="28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89" t="str">
        <f t="shared" si="96"/>
        <v/>
      </c>
      <c r="AX199" s="28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89" t="str">
        <f t="shared" si="96"/>
        <v/>
      </c>
      <c r="AX200" s="28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89" t="str">
        <f t="shared" si="96"/>
        <v/>
      </c>
      <c r="AX201" s="28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89" t="str">
        <f t="shared" si="96"/>
        <v/>
      </c>
      <c r="AX202" s="28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8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8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89" t="str">
        <f t="shared" si="129"/>
        <v/>
      </c>
      <c r="AX204" s="28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89" t="str">
        <f t="shared" si="129"/>
        <v/>
      </c>
      <c r="AX205" s="28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89" t="str">
        <f t="shared" si="129"/>
        <v/>
      </c>
      <c r="AX206" s="28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89" t="str">
        <f t="shared" si="129"/>
        <v/>
      </c>
      <c r="AX207" s="28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89" t="str">
        <f t="shared" si="129"/>
        <v/>
      </c>
      <c r="AX208" s="28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89" t="str">
        <f t="shared" si="129"/>
        <v/>
      </c>
      <c r="AX209" s="28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89" t="str">
        <f t="shared" si="129"/>
        <v/>
      </c>
      <c r="AX210" s="28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89" t="str">
        <f t="shared" si="129"/>
        <v/>
      </c>
      <c r="AX211" s="28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89" t="str">
        <f t="shared" si="129"/>
        <v/>
      </c>
      <c r="AX212" s="28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89" t="str">
        <f t="shared" si="129"/>
        <v/>
      </c>
      <c r="AX213" s="28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89" t="str">
        <f t="shared" si="129"/>
        <v/>
      </c>
      <c r="AX214" s="28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89" t="str">
        <f t="shared" si="129"/>
        <v/>
      </c>
      <c r="AX215" s="28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89" t="str">
        <f t="shared" si="129"/>
        <v/>
      </c>
      <c r="AX216" s="28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89" t="str">
        <f t="shared" si="129"/>
        <v/>
      </c>
      <c r="AX217" s="28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89" t="str">
        <f t="shared" si="129"/>
        <v/>
      </c>
      <c r="AX218" s="28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89" t="str">
        <f t="shared" si="129"/>
        <v/>
      </c>
      <c r="AX219" s="28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89" t="str">
        <f t="shared" si="129"/>
        <v/>
      </c>
      <c r="AX220" s="28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89" t="str">
        <f t="shared" si="129"/>
        <v/>
      </c>
      <c r="AX221" s="28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89" t="str">
        <f t="shared" si="129"/>
        <v/>
      </c>
      <c r="AX222" s="28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89" t="str">
        <f t="shared" si="129"/>
        <v/>
      </c>
      <c r="AX223" s="28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89" t="str">
        <f t="shared" si="129"/>
        <v/>
      </c>
      <c r="AX224" s="28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89" t="str">
        <f t="shared" si="129"/>
        <v/>
      </c>
      <c r="AX225" s="28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89" t="str">
        <f t="shared" si="129"/>
        <v/>
      </c>
      <c r="AX226" s="28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89" t="str">
        <f t="shared" si="129"/>
        <v/>
      </c>
      <c r="AX227" s="28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89" t="str">
        <f t="shared" si="129"/>
        <v/>
      </c>
      <c r="AX228" s="28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89" t="str">
        <f t="shared" si="129"/>
        <v/>
      </c>
      <c r="AX229" s="28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89" t="str">
        <f t="shared" si="129"/>
        <v/>
      </c>
      <c r="AX230" s="28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89" t="str">
        <f t="shared" si="129"/>
        <v/>
      </c>
      <c r="AX231" s="28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89" t="str">
        <f t="shared" si="129"/>
        <v/>
      </c>
      <c r="AX232" s="28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89" t="str">
        <f t="shared" si="129"/>
        <v/>
      </c>
      <c r="AX233" s="28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89" t="str">
        <f t="shared" si="129"/>
        <v/>
      </c>
      <c r="AX234" s="28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89" t="str">
        <f t="shared" si="129"/>
        <v/>
      </c>
      <c r="AX235" s="28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89" t="str">
        <f t="shared" si="129"/>
        <v/>
      </c>
      <c r="AX236" s="28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89" t="str">
        <f t="shared" si="129"/>
        <v/>
      </c>
      <c r="AX237" s="28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89" t="str">
        <f t="shared" si="129"/>
        <v/>
      </c>
      <c r="AX238" s="28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89" t="str">
        <f t="shared" si="129"/>
        <v/>
      </c>
      <c r="AX239" s="28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89" t="str">
        <f t="shared" si="129"/>
        <v/>
      </c>
      <c r="AX240" s="28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89" t="str">
        <f t="shared" si="129"/>
        <v/>
      </c>
      <c r="AX241" s="28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89" t="str">
        <f t="shared" si="129"/>
        <v/>
      </c>
      <c r="AX242" s="28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89" t="str">
        <f t="shared" si="129"/>
        <v/>
      </c>
      <c r="AX243" s="28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89" t="str">
        <f t="shared" si="129"/>
        <v/>
      </c>
      <c r="AX244" s="28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89" t="str">
        <f t="shared" si="129"/>
        <v/>
      </c>
      <c r="AX245" s="28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89" t="str">
        <f t="shared" si="129"/>
        <v/>
      </c>
      <c r="AX246" s="28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89" t="str">
        <f t="shared" si="129"/>
        <v/>
      </c>
      <c r="AX247" s="28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89" t="str">
        <f t="shared" si="129"/>
        <v/>
      </c>
      <c r="AX248" s="28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89" t="str">
        <f t="shared" si="129"/>
        <v/>
      </c>
      <c r="AX249" s="28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89" t="str">
        <f t="shared" si="129"/>
        <v/>
      </c>
      <c r="AX250" s="28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89" t="str">
        <f t="shared" si="129"/>
        <v/>
      </c>
      <c r="AX251" s="28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89" t="str">
        <f t="shared" si="129"/>
        <v/>
      </c>
      <c r="AX252" s="28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89" t="str">
        <f t="shared" si="129"/>
        <v/>
      </c>
      <c r="AX253" s="28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89" t="str">
        <f t="shared" si="129"/>
        <v/>
      </c>
      <c r="AX254" s="28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89" t="str">
        <f t="shared" si="129"/>
        <v/>
      </c>
      <c r="AX255" s="28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89" t="str">
        <f t="shared" si="129"/>
        <v/>
      </c>
      <c r="AX256" s="28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89" t="str">
        <f t="shared" si="129"/>
        <v/>
      </c>
      <c r="AX257" s="28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89" t="str">
        <f t="shared" si="129"/>
        <v/>
      </c>
      <c r="AX258" s="28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89" t="str">
        <f t="shared" si="129"/>
        <v/>
      </c>
      <c r="AX259" s="28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89" t="str">
        <f t="shared" si="129"/>
        <v/>
      </c>
      <c r="AX260" s="28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89" t="str">
        <f t="shared" si="129"/>
        <v/>
      </c>
      <c r="AX261" s="28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89" t="str">
        <f t="shared" si="129"/>
        <v/>
      </c>
      <c r="AX262" s="28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89" t="str">
        <f t="shared" si="129"/>
        <v/>
      </c>
      <c r="AX263" s="28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89" t="str">
        <f t="shared" si="129"/>
        <v/>
      </c>
      <c r="AX264" s="28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89" t="str">
        <f t="shared" si="129"/>
        <v/>
      </c>
      <c r="AX265" s="28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89" t="str">
        <f t="shared" si="129"/>
        <v/>
      </c>
      <c r="AX266" s="28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8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8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89" t="str">
        <f t="shared" si="162"/>
        <v/>
      </c>
      <c r="AX268" s="28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89" t="str">
        <f t="shared" si="162"/>
        <v/>
      </c>
      <c r="AX269" s="28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89" t="str">
        <f t="shared" si="162"/>
        <v/>
      </c>
      <c r="AX270" s="28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89" t="str">
        <f t="shared" si="162"/>
        <v/>
      </c>
      <c r="AX271" s="28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89" t="str">
        <f t="shared" si="162"/>
        <v/>
      </c>
      <c r="AX272" s="28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89" t="str">
        <f t="shared" si="162"/>
        <v/>
      </c>
      <c r="AX273" s="28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89" t="str">
        <f t="shared" si="162"/>
        <v/>
      </c>
      <c r="AX274" s="28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89" t="str">
        <f t="shared" si="162"/>
        <v/>
      </c>
      <c r="AX275" s="28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89" t="str">
        <f t="shared" si="162"/>
        <v/>
      </c>
      <c r="AX276" s="28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89" t="str">
        <f t="shared" si="162"/>
        <v/>
      </c>
      <c r="AX277" s="28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89" t="str">
        <f t="shared" si="162"/>
        <v/>
      </c>
      <c r="AX278" s="28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89" t="str">
        <f t="shared" si="162"/>
        <v/>
      </c>
      <c r="AX279" s="28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89" t="str">
        <f t="shared" si="162"/>
        <v/>
      </c>
      <c r="AX280" s="28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89" t="str">
        <f t="shared" si="162"/>
        <v/>
      </c>
      <c r="AX281" s="28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89" t="str">
        <f t="shared" si="162"/>
        <v/>
      </c>
      <c r="AX282" s="28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89" t="str">
        <f t="shared" si="162"/>
        <v/>
      </c>
      <c r="AX283" s="28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89" t="str">
        <f t="shared" si="162"/>
        <v/>
      </c>
      <c r="AX284" s="28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89" t="str">
        <f t="shared" si="162"/>
        <v/>
      </c>
      <c r="AX285" s="28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89" t="str">
        <f t="shared" si="162"/>
        <v/>
      </c>
      <c r="AX286" s="28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89" t="str">
        <f t="shared" si="162"/>
        <v/>
      </c>
      <c r="AX287" s="28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89" t="str">
        <f t="shared" si="162"/>
        <v/>
      </c>
      <c r="AX288" s="28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89" t="str">
        <f t="shared" si="162"/>
        <v/>
      </c>
      <c r="AX289" s="28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89" t="str">
        <f t="shared" si="162"/>
        <v/>
      </c>
      <c r="AX290" s="28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89" t="str">
        <f t="shared" si="162"/>
        <v/>
      </c>
      <c r="AX291" s="28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89" t="str">
        <f t="shared" si="162"/>
        <v/>
      </c>
      <c r="AX292" s="28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89" t="str">
        <f t="shared" si="162"/>
        <v/>
      </c>
      <c r="AX293" s="28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89" t="str">
        <f t="shared" si="162"/>
        <v/>
      </c>
      <c r="AX294" s="28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89" t="str">
        <f t="shared" si="162"/>
        <v/>
      </c>
      <c r="AX295" s="28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89" t="str">
        <f t="shared" si="162"/>
        <v/>
      </c>
      <c r="AX296" s="28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89" t="str">
        <f t="shared" si="162"/>
        <v/>
      </c>
      <c r="AX297" s="28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89" t="str">
        <f t="shared" si="162"/>
        <v/>
      </c>
      <c r="AX298" s="28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89" t="str">
        <f t="shared" si="162"/>
        <v/>
      </c>
      <c r="AX299" s="28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89" t="str">
        <f t="shared" si="162"/>
        <v/>
      </c>
      <c r="AX300" s="28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89" t="str">
        <f t="shared" si="162"/>
        <v/>
      </c>
      <c r="AX301" s="28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89" t="str">
        <f t="shared" si="162"/>
        <v/>
      </c>
      <c r="AX302" s="28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89" t="str">
        <f t="shared" si="162"/>
        <v/>
      </c>
      <c r="AX303" s="28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89" t="str">
        <f t="shared" si="162"/>
        <v/>
      </c>
      <c r="AX304" s="28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89" t="str">
        <f t="shared" si="162"/>
        <v/>
      </c>
      <c r="AX305" s="28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89" t="str">
        <f t="shared" si="162"/>
        <v/>
      </c>
      <c r="AX306" s="28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89" t="str">
        <f t="shared" si="162"/>
        <v/>
      </c>
      <c r="AX307" s="28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89" t="str">
        <f t="shared" si="162"/>
        <v/>
      </c>
      <c r="AX308" s="28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89" t="str">
        <f t="shared" si="162"/>
        <v/>
      </c>
      <c r="AX309" s="28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41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51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60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82"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52</v>
      </c>
      <c r="F3" s="79" t="s">
        <v>29</v>
      </c>
      <c r="G3" s="82" t="s">
        <v>54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１年</v>
      </c>
      <c r="C7" s="71" t="str">
        <f>I3</f>
        <v>男子</v>
      </c>
      <c r="D7" s="70">
        <f>VLOOKUP($B$4,$AA$203:$AV$214,3,FALSE)</f>
        <v>24.688422688422687</v>
      </c>
      <c r="E7" s="70">
        <f>VLOOKUP($B$4,$AA$203:$AV$214,6,FALSE)</f>
        <v>23.678185745140389</v>
      </c>
      <c r="F7" s="70">
        <f>VLOOKUP($B$4,$AA$203:$AV$214,9,FALSE)</f>
        <v>40.67358625626342</v>
      </c>
      <c r="G7" s="70">
        <f>VLOOKUP($B$4,$AA$203:$AV$214,12,FALSE)</f>
        <v>50.135507246376811</v>
      </c>
      <c r="H7" s="70">
        <f>VLOOKUP($B$4,$AA$203:$AV$214,15,FALSE)</f>
        <v>67.24049429657795</v>
      </c>
      <c r="I7" s="70">
        <f>VLOOKUP($B$4,$AA$203:$AV$214,18,FALSE)</f>
        <v>8.3744032023289687</v>
      </c>
      <c r="J7" s="70">
        <f>VLOOKUP($B$4,$AA$203:$AV$214,21,FALSE)</f>
        <v>186.11190817790532</v>
      </c>
      <c r="K7" s="70">
        <f>VLOOKUP($B$4,$AA$203:$AZ$214,24,FALSE)</f>
        <v>17.978632478632477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１年</v>
      </c>
      <c r="C11" s="78" t="str">
        <f>I3</f>
        <v>男子</v>
      </c>
      <c r="D11" s="77">
        <f>VLOOKUP($B$4,$AA$223:$AY$234,3,FALSE)</f>
        <v>23.992940385476999</v>
      </c>
      <c r="E11" s="77">
        <f>VLOOKUP($B$4,$AA$223:$AY$234,6,FALSE)</f>
        <v>22.612461834219001</v>
      </c>
      <c r="F11" s="77">
        <f>VLOOKUP($B$4,$AA$223:$AY$234,9,FALSE)</f>
        <v>40.538487470501998</v>
      </c>
      <c r="G11" s="77">
        <f>VLOOKUP($B$4,$AA$223:$AY$234,12,FALSE)</f>
        <v>47.987434910573</v>
      </c>
      <c r="H11" s="77">
        <f>VLOOKUP($B$4,$AA$223:$AY$234,15,FALSE)</f>
        <v>61.315541601256001</v>
      </c>
      <c r="I11" s="77">
        <f>VLOOKUP($B$4,$AA$223:$AY$234,18,FALSE)</f>
        <v>8.6952665441000008</v>
      </c>
      <c r="J11" s="77">
        <f>VLOOKUP($B$4,$AA$223:$AY$234,21,FALSE)</f>
        <v>179.56062152659999</v>
      </c>
      <c r="K11" s="77">
        <f>VLOOKUP($B$4,$AA$223:$AZ$234,24,FALSE)</f>
        <v>16.726498637601999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１年</v>
      </c>
      <c r="C15" s="91" t="str">
        <f>I3</f>
        <v>男子</v>
      </c>
      <c r="D15" s="92" t="str">
        <f>VLOOKUP('データシート（中１男子）'!$C$5,'データシート（中１男子）'!$C$5:$AN$5,8)</f>
        <v/>
      </c>
      <c r="E15" s="92" t="str">
        <f>VLOOKUP('データシート（中１男子）'!$C$5,'データシート（中１男子）'!$C$5:$AN$5,12)</f>
        <v/>
      </c>
      <c r="F15" s="92" t="str">
        <f>VLOOKUP('データシート（中１男子）'!$C$5,'データシート（中１男子）'!$C$5:$AN$5,16)</f>
        <v/>
      </c>
      <c r="G15" s="92" t="str">
        <f>VLOOKUP('データシート（中１男子）'!$C$5,'データシート（中１男子）'!$C$5:$AN$5,20)</f>
        <v/>
      </c>
      <c r="H15" s="92" t="str">
        <f>VLOOKUP('データシート（中１男子）'!$C$5,'データシート（中１男子）'!$C$5:$AN$5,30)</f>
        <v/>
      </c>
      <c r="I15" s="92" t="str">
        <f>VLOOKUP('データシート（中１男子）'!$C$5,'データシート（中１男子）'!$C$5:$AN$5,34)</f>
        <v/>
      </c>
      <c r="J15" s="92" t="str">
        <f>VLOOKUP('データシート（中１男子）'!$C$5,'データシート（中１男子）'!$C$5:$AN$5,38)</f>
        <v/>
      </c>
      <c r="K15" s="92" t="str">
        <f>VLOOKUP('データシート（中１男子）'!$C$5,'データシート（中１男子）'!$C$5:$AX$5,42)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4" t="e">
        <f>VLOOKUP(H17,'データシート（中１男子）'!A10:AR165,2,FALSE)</f>
        <v>#N/A</v>
      </c>
      <c r="K17" s="344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3"/>
      <c r="C19" s="334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>
      <c r="A20" s="32"/>
      <c r="B20" s="335" t="s">
        <v>39</v>
      </c>
      <c r="C20" s="336"/>
      <c r="D20" s="83" t="e">
        <f>VLOOKUP($H$17,'データシート（中１男子）'!$A$10:$AR$165,10,FALSE)</f>
        <v>#N/A</v>
      </c>
      <c r="E20" s="83" t="e">
        <f>VLOOKUP($H$17,'データシート（中１男子）'!$A$10:$AR$165,14,FALSE)</f>
        <v>#N/A</v>
      </c>
      <c r="F20" s="83" t="e">
        <f>VLOOKUP($H$17,'データシート（中１男子）'!$A$10:$AR$165,18,FALSE)</f>
        <v>#N/A</v>
      </c>
      <c r="G20" s="83" t="e">
        <f>VLOOKUP($H$17,'データシート（中１男子）'!$A$10:$AR$165,22,FALSE)</f>
        <v>#N/A</v>
      </c>
      <c r="H20" s="83" t="e">
        <f>VLOOKUP($H$17,'データシート（中１男子）'!$A$10:$AR$165,32,FALSE)</f>
        <v>#N/A</v>
      </c>
      <c r="I20" s="83" t="e">
        <f>VLOOKUP($H$17,'データシート（中１男子）'!$A$10:$AR$165,36,FALSE)</f>
        <v>#N/A</v>
      </c>
      <c r="J20" s="83" t="e">
        <f>VLOOKUP($H$17,'データシート（中１男子）'!$A$10:$AR$165,40,FALSE)</f>
        <v>#N/A</v>
      </c>
      <c r="K20" s="83" t="e">
        <f>VLOOKUP($H$17,'データシート（中１男子）'!$A$10:$AR$165,44,FALSE)</f>
        <v>#N/A</v>
      </c>
      <c r="L20" s="32"/>
    </row>
    <row r="21" spans="1:12" ht="21" customHeight="1" thickBot="1">
      <c r="A21" s="32"/>
      <c r="B21" s="337" t="s">
        <v>25</v>
      </c>
      <c r="C21" s="338"/>
      <c r="D21" s="120" t="e">
        <f>VLOOKUP($H$17,'データシート（中１男子）'!$A$10:$AR$165,13,FALSE)</f>
        <v>#N/A</v>
      </c>
      <c r="E21" s="120" t="e">
        <f>VLOOKUP($H$17,'データシート（中１男子）'!$A$10:$AR$165,17,FALSE)</f>
        <v>#N/A</v>
      </c>
      <c r="F21" s="120" t="e">
        <f>VLOOKUP($H$17,'データシート（中１男子）'!$A$10:$AR$165,21,FALSE)</f>
        <v>#N/A</v>
      </c>
      <c r="G21" s="120" t="e">
        <f>VLOOKUP($H$17,'データシート（中１男子）'!$A$10:$AR$165,25,FALSE)</f>
        <v>#N/A</v>
      </c>
      <c r="H21" s="120" t="e">
        <f>VLOOKUP($H$17,'データシート（中１男子）'!$A$10:$AR$165,35,FALSE)</f>
        <v>#N/A</v>
      </c>
      <c r="I21" s="120" t="e">
        <f>VLOOKUP($H$17,'データシート（中１男子）'!$A$10:$AR$165,39,FALSE)</f>
        <v>#N/A</v>
      </c>
      <c r="J21" s="120" t="e">
        <f>VLOOKUP($H$17,'データシート（中１男子）'!$A$10:$AR$165,43,FALSE)</f>
        <v>#N/A</v>
      </c>
      <c r="K21" s="120" t="e">
        <f>VLOOKUP($H$17,'データシート（中１男子）'!$A$10:$AZ$165,47,FALSE)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3" t="s">
        <v>26</v>
      </c>
      <c r="J23" s="343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9" t="e">
        <f>VLOOKUP($H$17,'データシート（中１男子）'!A10:AZ165,48,FALSE)</f>
        <v>#N/A</v>
      </c>
      <c r="J24" s="340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1" t="e">
        <f>VLOOKUP($H$17,#REF!,21)</f>
        <v>#REF!</v>
      </c>
      <c r="J25" s="342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9" t="e">
        <f>VLOOKUP($H$17,'データシート（中１男子）'!$A$10:$AZ$165,49)</f>
        <v>#N/A</v>
      </c>
      <c r="J28" s="340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1" t="e">
        <f>VLOOKUP($H$17,#REF!,21)</f>
        <v>#REF!</v>
      </c>
      <c r="J29" s="342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293" t="s">
        <v>29</v>
      </c>
      <c r="AB201" s="288" t="s">
        <v>42</v>
      </c>
      <c r="AC201" s="284"/>
      <c r="AD201" s="280"/>
      <c r="AE201" s="283" t="s">
        <v>43</v>
      </c>
      <c r="AF201" s="284"/>
      <c r="AG201" s="285"/>
      <c r="AH201" s="283" t="s">
        <v>44</v>
      </c>
      <c r="AI201" s="284"/>
      <c r="AJ201" s="280"/>
      <c r="AK201" s="283" t="s">
        <v>45</v>
      </c>
      <c r="AL201" s="284"/>
      <c r="AM201" s="285"/>
      <c r="AN201" s="290" t="s">
        <v>46</v>
      </c>
      <c r="AO201" s="291"/>
      <c r="AP201" s="295"/>
      <c r="AQ201" s="283" t="s">
        <v>47</v>
      </c>
      <c r="AR201" s="284"/>
      <c r="AS201" s="285"/>
      <c r="AT201" s="283" t="s">
        <v>48</v>
      </c>
      <c r="AU201" s="284"/>
      <c r="AV201" s="280"/>
      <c r="AW201" s="283" t="s">
        <v>102</v>
      </c>
      <c r="AX201" s="284"/>
      <c r="AY201" s="285"/>
    </row>
    <row r="202" spans="24:51" ht="15.75" customHeight="1" thickBot="1">
      <c r="X202" s="31" t="s">
        <v>53</v>
      </c>
      <c r="AA202" s="294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286" t="s">
        <v>29</v>
      </c>
      <c r="AB221" s="288" t="s">
        <v>42</v>
      </c>
      <c r="AC221" s="284"/>
      <c r="AD221" s="284"/>
      <c r="AE221" s="283" t="s">
        <v>43</v>
      </c>
      <c r="AF221" s="284"/>
      <c r="AG221" s="280"/>
      <c r="AH221" s="283" t="s">
        <v>44</v>
      </c>
      <c r="AI221" s="284"/>
      <c r="AJ221" s="284"/>
      <c r="AK221" s="283" t="s">
        <v>45</v>
      </c>
      <c r="AL221" s="284"/>
      <c r="AM221" s="285"/>
      <c r="AN221" s="290" t="s">
        <v>46</v>
      </c>
      <c r="AO221" s="291"/>
      <c r="AP221" s="292"/>
      <c r="AQ221" s="283" t="s">
        <v>47</v>
      </c>
      <c r="AR221" s="284"/>
      <c r="AS221" s="284"/>
      <c r="AT221" s="280" t="s">
        <v>48</v>
      </c>
      <c r="AU221" s="281"/>
      <c r="AV221" s="282"/>
      <c r="AW221" s="283" t="s">
        <v>102</v>
      </c>
      <c r="AX221" s="284"/>
      <c r="AY221" s="285"/>
    </row>
    <row r="222" spans="24:51" ht="15.75" customHeight="1" thickBot="1">
      <c r="AA222" s="28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H20:K21 D8 K7:K9 I28 I24 E9:F9 H9:J9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52</v>
      </c>
      <c r="F3" s="79" t="s">
        <v>29</v>
      </c>
      <c r="G3" s="82" t="s">
        <v>55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２年</v>
      </c>
      <c r="C7" s="71" t="str">
        <f>I3</f>
        <v>男子</v>
      </c>
      <c r="D7" s="70">
        <f>VLOOKUP($B$4,$AA$203:$AV$214,3,FALSE)</f>
        <v>30.20602605863192</v>
      </c>
      <c r="E7" s="70">
        <f>VLOOKUP($B$4,$AA$203:$AV$214,6,FALSE)</f>
        <v>26.586666666666666</v>
      </c>
      <c r="F7" s="70">
        <f>VLOOKUP($B$4,$AA$203:$AV$214,9,FALSE)</f>
        <v>45.142437591776797</v>
      </c>
      <c r="G7" s="70">
        <f>VLOOKUP($B$4,$AA$203:$AV$214,12,FALSE)</f>
        <v>52.950296735905042</v>
      </c>
      <c r="H7" s="70">
        <f>VLOOKUP($B$4,$AA$203:$AV$214,15,FALSE)</f>
        <v>83.075697211155372</v>
      </c>
      <c r="I7" s="70">
        <f>VLOOKUP($B$4,$AA$203:$AV$214,18,FALSE)</f>
        <v>7.8299700598802406</v>
      </c>
      <c r="J7" s="70">
        <f>VLOOKUP($B$4,$AA$203:$AV$214,21,FALSE)</f>
        <v>203.78693392724574</v>
      </c>
      <c r="K7" s="70">
        <f>VLOOKUP($B$4,$AA$203:$AZ$214,24,FALSE)</f>
        <v>21.033082706766919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２年</v>
      </c>
      <c r="C11" s="78" t="str">
        <f>I3</f>
        <v>男子</v>
      </c>
      <c r="D11" s="77">
        <f>VLOOKUP($B$4,$AA$223:$AY$234,3,FALSE)</f>
        <v>29.500111259457</v>
      </c>
      <c r="E11" s="77">
        <f>VLOOKUP($B$4,$AA$223:$AY$234,6,FALSE)</f>
        <v>26.169908917126001</v>
      </c>
      <c r="F11" s="77">
        <f>VLOOKUP($B$4,$AA$223:$AY$234,9,FALSE)</f>
        <v>45.022671431761999</v>
      </c>
      <c r="G11" s="77">
        <f>VLOOKUP($B$4,$AA$223:$AY$234,12,FALSE)</f>
        <v>51.256276860439002</v>
      </c>
      <c r="H11" s="77">
        <f>VLOOKUP($B$4,$AA$223:$AY$234,15,FALSE)</f>
        <v>75.284507722008001</v>
      </c>
      <c r="I11" s="77">
        <f>VLOOKUP($B$4,$AA$223:$AY$234,18,FALSE)</f>
        <v>8.0769468975999992</v>
      </c>
      <c r="J11" s="77">
        <f>VLOOKUP($B$4,$AA$223:$AY$234,21,FALSE)</f>
        <v>196.08004967822001</v>
      </c>
      <c r="K11" s="77">
        <f>VLOOKUP($B$4,$AA$223:$AZ$234,24,FALSE)</f>
        <v>19.702115623939001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２年</v>
      </c>
      <c r="C15" s="91" t="str">
        <f>I3</f>
        <v>男子</v>
      </c>
      <c r="D15" s="92" t="str">
        <f>VLOOKUP('データシート（中２男子）'!$C$5,'データシート（中２男子）'!$C$5:$AN$5,8)</f>
        <v/>
      </c>
      <c r="E15" s="92" t="str">
        <f>VLOOKUP('データシート（中２男子）'!$C$5,'データシート（中２男子）'!$C$5:$AN$5,12)</f>
        <v/>
      </c>
      <c r="F15" s="92" t="str">
        <f>VLOOKUP('データシート（中２男子）'!$C$5,'データシート（中２男子）'!$C$5:$AN$5,16)</f>
        <v/>
      </c>
      <c r="G15" s="92" t="str">
        <f>VLOOKUP('データシート（中２男子）'!$C$5,'データシート（中２男子）'!$C$5:$AN$5,20)</f>
        <v/>
      </c>
      <c r="H15" s="92" t="str">
        <f>VLOOKUP('データシート（中２男子）'!$C$5,'データシート（中２男子）'!$C$5:$AN$5,30)</f>
        <v/>
      </c>
      <c r="I15" s="92" t="str">
        <f>VLOOKUP('データシート（中２男子）'!$C$5,'データシート（中２男子）'!$C$5:$AN$5,34)</f>
        <v/>
      </c>
      <c r="J15" s="92" t="str">
        <f>VLOOKUP('データシート（中２男子）'!$C$5,'データシート（中２男子）'!$C$5:$AN$5,38)</f>
        <v/>
      </c>
      <c r="K15" s="92" t="str">
        <f>VLOOKUP('データシート（中２男子）'!$C$5,'データシート（中２男子）'!$C$5:$AX$5,42)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4" t="e">
        <f>VLOOKUP(H17,'データシート（中２男子）'!A10:AX165,2,FALSE)</f>
        <v>#N/A</v>
      </c>
      <c r="K17" s="344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3"/>
      <c r="C19" s="334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5" t="s">
        <v>39</v>
      </c>
      <c r="C20" s="336"/>
      <c r="D20" s="83" t="e">
        <f>VLOOKUP($H$17,'データシート（中２男子）'!$A$10:$AR$165,10,FALSE)</f>
        <v>#N/A</v>
      </c>
      <c r="E20" s="83" t="e">
        <f>VLOOKUP($H$17,'データシート（中２男子）'!$A$10:$AR$165,14,FALSE)</f>
        <v>#N/A</v>
      </c>
      <c r="F20" s="83" t="e">
        <f>VLOOKUP($H$17,'データシート（中２男子）'!$A$10:$AR$165,18,FALSE)</f>
        <v>#N/A</v>
      </c>
      <c r="G20" s="83" t="e">
        <f>VLOOKUP($H$17,'データシート（中２男子）'!$A$10:$AR$165,22,FALSE)</f>
        <v>#N/A</v>
      </c>
      <c r="H20" s="83" t="e">
        <f>VLOOKUP($H$17,'データシート（中２男子）'!$A$10:$AR$165,32,FALSE)</f>
        <v>#N/A</v>
      </c>
      <c r="I20" s="83" t="e">
        <f>VLOOKUP($H$17,'データシート（中２男子）'!$A$10:$AR$165,36,FALSE)</f>
        <v>#N/A</v>
      </c>
      <c r="J20" s="83" t="e">
        <f>VLOOKUP($H$17,'データシート（中２男子）'!$A$10:$AR$165,40,FALSE)</f>
        <v>#N/A</v>
      </c>
      <c r="K20" s="83" t="e">
        <f>VLOOKUP($H$17,'データシート（中２男子）'!$A$10:$AR$165,44,FALSE)</f>
        <v>#N/A</v>
      </c>
      <c r="L20" s="32"/>
    </row>
    <row r="21" spans="1:12" ht="21" customHeight="1" thickBot="1">
      <c r="A21" s="32"/>
      <c r="B21" s="337" t="s">
        <v>25</v>
      </c>
      <c r="C21" s="338"/>
      <c r="D21" s="83" t="e">
        <f>VLOOKUP($H$17,'データシート（中２男子）'!$A$10:$AR$165,13,FALSE)</f>
        <v>#N/A</v>
      </c>
      <c r="E21" s="83" t="e">
        <f>VLOOKUP($H$17,'データシート（中２男子）'!$A$10:$AR$165,17,FALSE)</f>
        <v>#N/A</v>
      </c>
      <c r="F21" s="83" t="e">
        <f>VLOOKUP($H$17,'データシート（中２男子）'!$A$10:$AR$165,21,FALSE)</f>
        <v>#N/A</v>
      </c>
      <c r="G21" s="83" t="e">
        <f>VLOOKUP($H$17,'データシート（中２男子）'!$A$10:$AR$165,25,FALSE)</f>
        <v>#N/A</v>
      </c>
      <c r="H21" s="83" t="e">
        <f>VLOOKUP($H$17,'データシート（中２男子）'!$A$10:$AR$165,35,FALSE)</f>
        <v>#N/A</v>
      </c>
      <c r="I21" s="83" t="e">
        <f>VLOOKUP($H$17,'データシート（中２男子）'!$A$10:$AR$165,39,FALSE)</f>
        <v>#N/A</v>
      </c>
      <c r="J21" s="83" t="e">
        <f>VLOOKUP($H$17,'データシート（中２男子）'!$A$10:$AR$165,43,FALSE)</f>
        <v>#N/A</v>
      </c>
      <c r="K21" s="83" t="e">
        <f>VLOOKUP($H$17,'データシート（中２男子）'!$A$10:$AZ$165,47,FALSE)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3" t="s">
        <v>26</v>
      </c>
      <c r="J23" s="343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9" t="e">
        <f>VLOOKUP($H$17,'データシート（中２男子）'!A10:AX165,48,FALSE)</f>
        <v>#N/A</v>
      </c>
      <c r="J24" s="340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1" t="e">
        <f>VLOOKUP($H$17,#REF!,21)</f>
        <v>#REF!</v>
      </c>
      <c r="J25" s="342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9" t="e">
        <f>VLOOKUP($H$17,'データシート（中２男子）'!A10:AX165,49)</f>
        <v>#N/A</v>
      </c>
      <c r="J28" s="340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1" t="e">
        <f>VLOOKUP($H$17,#REF!,21)</f>
        <v>#REF!</v>
      </c>
      <c r="J29" s="342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293" t="s">
        <v>29</v>
      </c>
      <c r="AB201" s="288" t="s">
        <v>42</v>
      </c>
      <c r="AC201" s="284"/>
      <c r="AD201" s="280"/>
      <c r="AE201" s="283" t="s">
        <v>43</v>
      </c>
      <c r="AF201" s="284"/>
      <c r="AG201" s="285"/>
      <c r="AH201" s="283" t="s">
        <v>44</v>
      </c>
      <c r="AI201" s="284"/>
      <c r="AJ201" s="280"/>
      <c r="AK201" s="283" t="s">
        <v>45</v>
      </c>
      <c r="AL201" s="284"/>
      <c r="AM201" s="285"/>
      <c r="AN201" s="290" t="s">
        <v>46</v>
      </c>
      <c r="AO201" s="291"/>
      <c r="AP201" s="295"/>
      <c r="AQ201" s="283" t="s">
        <v>47</v>
      </c>
      <c r="AR201" s="284"/>
      <c r="AS201" s="285"/>
      <c r="AT201" s="283" t="s">
        <v>48</v>
      </c>
      <c r="AU201" s="284"/>
      <c r="AV201" s="280"/>
      <c r="AW201" s="283" t="s">
        <v>102</v>
      </c>
      <c r="AX201" s="284"/>
      <c r="AY201" s="285"/>
    </row>
    <row r="202" spans="24:51" ht="15.75" customHeight="1" thickBot="1">
      <c r="X202" s="31" t="s">
        <v>53</v>
      </c>
      <c r="AA202" s="294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286" t="s">
        <v>29</v>
      </c>
      <c r="AB221" s="288" t="s">
        <v>42</v>
      </c>
      <c r="AC221" s="284"/>
      <c r="AD221" s="284"/>
      <c r="AE221" s="283" t="s">
        <v>43</v>
      </c>
      <c r="AF221" s="284"/>
      <c r="AG221" s="280"/>
      <c r="AH221" s="283" t="s">
        <v>44</v>
      </c>
      <c r="AI221" s="284"/>
      <c r="AJ221" s="284"/>
      <c r="AK221" s="283" t="s">
        <v>45</v>
      </c>
      <c r="AL221" s="284"/>
      <c r="AM221" s="285"/>
      <c r="AN221" s="290" t="s">
        <v>46</v>
      </c>
      <c r="AO221" s="291"/>
      <c r="AP221" s="292"/>
      <c r="AQ221" s="283" t="s">
        <v>47</v>
      </c>
      <c r="AR221" s="284"/>
      <c r="AS221" s="284"/>
      <c r="AT221" s="280" t="s">
        <v>48</v>
      </c>
      <c r="AU221" s="281"/>
      <c r="AV221" s="282"/>
      <c r="AW221" s="283" t="s">
        <v>102</v>
      </c>
      <c r="AX221" s="284"/>
      <c r="AY221" s="285"/>
    </row>
    <row r="222" spans="24:51" ht="15.75" customHeight="1" thickBot="1">
      <c r="AA222" s="28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データシート（中１男子）</vt:lpstr>
      <vt:lpstr>データシート（中２男子）</vt:lpstr>
      <vt:lpstr>データシート（中３男子）</vt:lpstr>
      <vt:lpstr>データシート （中１女子）</vt:lpstr>
      <vt:lpstr>データシート （中２女子）</vt:lpstr>
      <vt:lpstr>データシート （中３女子）</vt:lpstr>
      <vt:lpstr>グラフ（中1男子）</vt:lpstr>
      <vt:lpstr>グラフ（中２男子）</vt:lpstr>
      <vt:lpstr>グラフ（中３男子）</vt:lpstr>
      <vt:lpstr>グラフ（中1女子)</vt:lpstr>
      <vt:lpstr>グラフ（中２女子)</vt:lpstr>
      <vt:lpstr>グラフ（中３女子)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2021-04-16T04:57:03Z</cp:lastPrinted>
  <dcterms:created xsi:type="dcterms:W3CDTF">2007-05-16T09:20:50Z</dcterms:created>
  <dcterms:modified xsi:type="dcterms:W3CDTF">2023-11-30T02:03:49Z</dcterms:modified>
</cp:coreProperties>
</file>