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その１" sheetId="1" r:id="rId1"/>
    <sheet name="その２" sheetId="2" r:id="rId2"/>
    <sheet name="その３" sheetId="3" r:id="rId3"/>
    <sheet name="その４" sheetId="4" r:id="rId4"/>
  </sheets>
  <definedNames/>
  <calcPr calcMode="manual" fullCalcOnLoad="1"/>
</workbook>
</file>

<file path=xl/sharedStrings.xml><?xml version="1.0" encoding="utf-8"?>
<sst xmlns="http://schemas.openxmlformats.org/spreadsheetml/2006/main" count="228" uniqueCount="101">
  <si>
    <t>出生数 （Ａ）</t>
  </si>
  <si>
    <t>低体重児童 （生）</t>
  </si>
  <si>
    <t>死亡数 （Ｂ）</t>
  </si>
  <si>
    <t>乳児死亡数 （Ｄ） （再掲）</t>
  </si>
  <si>
    <t>（２５００ｇ 未満）</t>
  </si>
  <si>
    <t>（Ａ－Ｂ）</t>
  </si>
  <si>
    <t>４週未満の死亡 （再掲）</t>
  </si>
  <si>
    <t>１週未満の死亡 （再掲）</t>
  </si>
  <si>
    <t>計</t>
  </si>
  <si>
    <t>男</t>
  </si>
  <si>
    <t>女</t>
  </si>
  <si>
    <t>実数</t>
  </si>
  <si>
    <t>自然</t>
  </si>
  <si>
    <t>人工</t>
  </si>
  <si>
    <t>不明</t>
  </si>
  <si>
    <t>計</t>
  </si>
  <si>
    <t>率</t>
  </si>
  <si>
    <t>実数</t>
  </si>
  <si>
    <t>実数（再掲）</t>
  </si>
  <si>
    <t>周産期死亡</t>
  </si>
  <si>
    <t>婚姻</t>
  </si>
  <si>
    <t>離婚</t>
  </si>
  <si>
    <t>件数</t>
  </si>
  <si>
    <t>周産期死亡</t>
  </si>
  <si>
    <t>婚姻</t>
  </si>
  <si>
    <t>離婚</t>
  </si>
  <si>
    <t>実数</t>
  </si>
  <si>
    <t>実数（再掲）</t>
  </si>
  <si>
    <t>率</t>
  </si>
  <si>
    <r>
      <t>率</t>
    </r>
    <r>
      <rPr>
        <sz val="8"/>
        <rFont val="ＭＳ Ｐ明朝"/>
        <family val="1"/>
      </rPr>
      <t>（出産千対）</t>
    </r>
    <r>
      <rPr>
        <vertAlign val="superscript"/>
        <sz val="8"/>
        <rFont val="ＭＳ Ｐ明朝"/>
        <family val="1"/>
      </rPr>
      <t>１）</t>
    </r>
  </si>
  <si>
    <t>注： １）死産率は死産数を出産数（死産数に出生数を加えたもの）で除したものである。</t>
  </si>
  <si>
    <t xml:space="preserve">     ２）周産期死亡率、妊娠満22週以後の死産率は、それぞれ周産期死亡数、妊娠満22週以後の死産数を出産数</t>
  </si>
  <si>
    <t xml:space="preserve">    　 （妊娠満22週以後の死産数に出生数を加えたもの）で除したものである。</t>
  </si>
  <si>
    <t>計</t>
  </si>
  <si>
    <r>
      <t xml:space="preserve">率
</t>
    </r>
    <r>
      <rPr>
        <sz val="7"/>
        <rFont val="ＭＳ Ｐ明朝"/>
        <family val="1"/>
      </rPr>
      <t>(人口千対）</t>
    </r>
  </si>
  <si>
    <t>数
（再掲）</t>
  </si>
  <si>
    <t>率
出生対</t>
  </si>
  <si>
    <r>
      <t xml:space="preserve">率
</t>
    </r>
    <r>
      <rPr>
        <sz val="7"/>
        <rFont val="ＭＳ Ｐ明朝"/>
        <family val="1"/>
      </rPr>
      <t>(出生千対）</t>
    </r>
  </si>
  <si>
    <t>１週未満
の死亡</t>
  </si>
  <si>
    <t>妊娠満２２週
以後の死産</t>
  </si>
  <si>
    <r>
      <t xml:space="preserve">計
</t>
    </r>
    <r>
      <rPr>
        <sz val="7"/>
        <rFont val="ＭＳ Ｐ明朝"/>
        <family val="1"/>
      </rPr>
      <t>（出産千対）</t>
    </r>
    <r>
      <rPr>
        <vertAlign val="superscript"/>
        <sz val="7"/>
        <rFont val="ＭＳ Ｐ明朝"/>
        <family val="1"/>
      </rPr>
      <t>2)</t>
    </r>
  </si>
  <si>
    <r>
      <t xml:space="preserve">１週未満
の死亡
</t>
    </r>
    <r>
      <rPr>
        <sz val="7"/>
        <rFont val="ＭＳ Ｐ明朝"/>
        <family val="1"/>
      </rPr>
      <t>（出生千対）</t>
    </r>
  </si>
  <si>
    <t>自然増減率 （Ｃ）</t>
  </si>
  <si>
    <t>死産胎数</t>
  </si>
  <si>
    <t>死産胎数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</si>
  <si>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</si>
  <si>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</si>
  <si>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</si>
  <si>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</si>
  <si>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</si>
  <si>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</si>
  <si>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</si>
  <si>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</si>
  <si>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</si>
  <si>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</si>
  <si>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</si>
  <si>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</si>
  <si>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</si>
  <si>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</si>
  <si>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</si>
  <si>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</si>
  <si>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</si>
  <si>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</si>
  <si>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</si>
  <si>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</si>
  <si>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</si>
  <si>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</si>
  <si>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</si>
  <si>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</si>
  <si>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</si>
  <si>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</si>
  <si>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</si>
  <si>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</si>
  <si>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</si>
  <si>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</si>
  <si>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</si>
  <si>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</si>
  <si>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</si>
  <si>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</si>
  <si>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</si>
  <si>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</si>
  <si>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</si>
  <si>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</si>
  <si>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</si>
  <si>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</si>
  <si>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</si>
  <si>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</si>
  <si>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</si>
  <si>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</si>
  <si>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</si>
  <si>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</si>
  <si>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</si>
  <si>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</si>
  <si>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</si>
  <si>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</si>
  <si>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</si>
  <si>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</si>
  <si>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塩竈市</t>
  </si>
  <si>
    <t>塩竈市</t>
  </si>
  <si>
    <r>
      <t xml:space="preserve">率
</t>
    </r>
    <r>
      <rPr>
        <sz val="7"/>
        <rFont val="ＭＳ Ｐ明朝"/>
        <family val="1"/>
      </rPr>
      <t>(出生千対）</t>
    </r>
  </si>
  <si>
    <r>
      <t>妊娠満２２週
以後の死産
（出産千対）</t>
    </r>
    <r>
      <rPr>
        <vertAlign val="superscript"/>
        <sz val="8"/>
        <rFont val="ＭＳ Ｐ明朝"/>
        <family val="1"/>
      </rPr>
      <t>2)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</si>
</sst>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.000_ "/>
    <numFmt numFmtId="179" formatCode="#,##0.0_ "/>
    <numFmt numFmtId="180" formatCode="#,##0;&quot;△ &quot;#,##0"/>
    <numFmt numFmtId="181" formatCode="#,##0.00;&quot;△ &quot;#,##0.00"/>
    <numFmt numFmtId="182" formatCode="#,##0.0;&quot;△ &quot;#,##0.0"/>
    <numFmt numFmtId="183" formatCode="_ * #,##0.0_ ;_ * \-#,##0.0_ ;_ * &quot;-&quot;_ ;_ @_ "/>
    <numFmt numFmtId="184" formatCode="&quot;¥&quot;#,##0_);[Red]\(&quot;¥&quot;#,##0\)"/>
    <numFmt numFmtId="185" formatCode="#,##0_);[Red]\(#,##0\)"/>
    <numFmt numFmtId="186" formatCode="#,##0.0_);[Red]\(#,##0.0\)"/>
    <numFmt numFmtId="187" formatCode="&quot;¥&quot;#,##0.0_);[Red]\(&quot;¥&quot;#,##0.0\)"/>
    <numFmt numFmtId="188" formatCode="_ * #,##0.0_ ;_ * \-#,##0.0_ ;_ * &quot;-&quot;?_ ;_ @_ "/>
  </numFmts>
  <fonts count="47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sz val="8"/>
      <name val="ＭＳ 明朝"/>
      <family val="1"/>
    </font>
    <font>
      <sz val="6"/>
      <name val="明朝"/>
      <family val="3"/>
    </font>
    <font>
      <sz val="7"/>
      <name val="ＭＳ Ｐ明朝"/>
      <family val="1"/>
    </font>
    <font>
      <vertAlign val="superscript"/>
      <sz val="7"/>
      <name val="ＭＳ Ｐ明朝"/>
      <family val="1"/>
    </font>
    <font>
      <sz val="12"/>
      <name val="ＭＳ Ｐゴシック"/>
      <family val="3"/>
    </font>
    <font>
      <sz val="14"/>
      <name val="Terminal"/>
      <family val="0"/>
    </font>
    <font>
      <sz val="11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1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distributed" vertical="center"/>
    </xf>
    <xf numFmtId="176" fontId="1" fillId="0" borderId="24" xfId="0" applyNumberFormat="1" applyFont="1" applyBorder="1" applyAlignment="1">
      <alignment horizontal="right" vertical="center"/>
    </xf>
    <xf numFmtId="176" fontId="1" fillId="0" borderId="25" xfId="0" applyNumberFormat="1" applyFont="1" applyBorder="1" applyAlignment="1">
      <alignment horizontal="right" vertical="center"/>
    </xf>
    <xf numFmtId="176" fontId="1" fillId="0" borderId="23" xfId="0" applyNumberFormat="1" applyFont="1" applyBorder="1" applyAlignment="1">
      <alignment horizontal="right" vertical="center"/>
    </xf>
    <xf numFmtId="176" fontId="1" fillId="0" borderId="26" xfId="0" applyNumberFormat="1" applyFont="1" applyBorder="1" applyAlignment="1">
      <alignment horizontal="right" vertical="center"/>
    </xf>
    <xf numFmtId="177" fontId="1" fillId="0" borderId="25" xfId="0" applyNumberFormat="1" applyFont="1" applyBorder="1" applyAlignment="1">
      <alignment horizontal="right" vertical="center"/>
    </xf>
    <xf numFmtId="177" fontId="1" fillId="0" borderId="23" xfId="0" applyNumberFormat="1" applyFont="1" applyBorder="1" applyAlignment="1">
      <alignment horizontal="right" vertical="center"/>
    </xf>
    <xf numFmtId="176" fontId="1" fillId="0" borderId="27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1" fillId="0" borderId="26" xfId="0" applyNumberFormat="1" applyFont="1" applyBorder="1" applyAlignment="1">
      <alignment horizontal="right" vertical="center"/>
    </xf>
    <xf numFmtId="176" fontId="1" fillId="0" borderId="29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177" fontId="1" fillId="0" borderId="13" xfId="0" applyNumberFormat="1" applyFont="1" applyBorder="1" applyAlignment="1">
      <alignment horizontal="right" vertical="center"/>
    </xf>
    <xf numFmtId="41" fontId="1" fillId="0" borderId="33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21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111" applyFont="1">
      <alignment/>
      <protection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80" fontId="1" fillId="0" borderId="33" xfId="0" applyNumberFormat="1" applyFont="1" applyBorder="1" applyAlignment="1">
      <alignment horizontal="right" vertical="center"/>
    </xf>
    <xf numFmtId="180" fontId="1" fillId="0" borderId="25" xfId="0" applyNumberFormat="1" applyFont="1" applyBorder="1" applyAlignment="1">
      <alignment horizontal="right" vertical="center"/>
    </xf>
    <xf numFmtId="41" fontId="1" fillId="0" borderId="13" xfId="0" applyNumberFormat="1" applyFont="1" applyBorder="1" applyAlignment="1">
      <alignment horizontal="right" vertical="center"/>
    </xf>
    <xf numFmtId="41" fontId="1" fillId="0" borderId="12" xfId="0" applyNumberFormat="1" applyFont="1" applyBorder="1" applyAlignment="1">
      <alignment horizontal="right" vertical="center"/>
    </xf>
    <xf numFmtId="41" fontId="1" fillId="0" borderId="29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/>
    </xf>
    <xf numFmtId="179" fontId="1" fillId="0" borderId="13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1" fillId="0" borderId="23" xfId="0" applyNumberFormat="1" applyFont="1" applyBorder="1" applyAlignment="1">
      <alignment horizontal="right" vertical="center"/>
    </xf>
    <xf numFmtId="179" fontId="1" fillId="0" borderId="0" xfId="0" applyNumberFormat="1" applyFont="1" applyAlignment="1">
      <alignment/>
    </xf>
    <xf numFmtId="179" fontId="1" fillId="0" borderId="12" xfId="0" applyNumberFormat="1" applyFont="1" applyBorder="1" applyAlignment="1">
      <alignment horizontal="right" vertical="center"/>
    </xf>
    <xf numFmtId="182" fontId="1" fillId="0" borderId="13" xfId="0" applyNumberFormat="1" applyFont="1" applyBorder="1" applyAlignment="1">
      <alignment horizontal="right" vertical="center"/>
    </xf>
    <xf numFmtId="182" fontId="1" fillId="0" borderId="21" xfId="0" applyNumberFormat="1" applyFont="1" applyBorder="1" applyAlignment="1">
      <alignment horizontal="right" vertical="center"/>
    </xf>
    <xf numFmtId="182" fontId="1" fillId="0" borderId="26" xfId="0" applyNumberFormat="1" applyFont="1" applyBorder="1" applyAlignment="1">
      <alignment horizontal="right" vertical="center"/>
    </xf>
    <xf numFmtId="182" fontId="1" fillId="0" borderId="0" xfId="0" applyNumberFormat="1" applyFont="1" applyAlignment="1">
      <alignment/>
    </xf>
    <xf numFmtId="183" fontId="1" fillId="0" borderId="13" xfId="0" applyNumberFormat="1" applyFont="1" applyBorder="1" applyAlignment="1">
      <alignment horizontal="right" vertical="center"/>
    </xf>
    <xf numFmtId="183" fontId="1" fillId="0" borderId="21" xfId="0" applyNumberFormat="1" applyFont="1" applyBorder="1" applyAlignment="1">
      <alignment horizontal="right" vertical="center"/>
    </xf>
    <xf numFmtId="183" fontId="1" fillId="0" borderId="26" xfId="0" applyNumberFormat="1" applyFont="1" applyBorder="1" applyAlignment="1">
      <alignment horizontal="right" vertical="center"/>
    </xf>
    <xf numFmtId="183" fontId="1" fillId="0" borderId="0" xfId="0" applyNumberFormat="1" applyFont="1" applyAlignment="1">
      <alignment/>
    </xf>
    <xf numFmtId="179" fontId="1" fillId="0" borderId="21" xfId="0" applyNumberFormat="1" applyFont="1" applyBorder="1" applyAlignment="1">
      <alignment horizontal="right" vertical="center"/>
    </xf>
    <xf numFmtId="183" fontId="1" fillId="0" borderId="33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188" fontId="1" fillId="0" borderId="15" xfId="0" applyNumberFormat="1" applyFont="1" applyBorder="1" applyAlignment="1">
      <alignment horizontal="center" vertical="center"/>
    </xf>
    <xf numFmtId="188" fontId="1" fillId="0" borderId="16" xfId="0" applyNumberFormat="1" applyFont="1" applyBorder="1" applyAlignment="1">
      <alignment horizontal="center" vertical="center"/>
    </xf>
    <xf numFmtId="188" fontId="1" fillId="0" borderId="30" xfId="0" applyNumberFormat="1" applyFont="1" applyBorder="1" applyAlignment="1">
      <alignment horizontal="center" vertical="center"/>
    </xf>
    <xf numFmtId="188" fontId="1" fillId="0" borderId="31" xfId="0" applyNumberFormat="1" applyFont="1" applyBorder="1" applyAlignment="1">
      <alignment horizontal="center" vertical="center"/>
    </xf>
    <xf numFmtId="188" fontId="1" fillId="0" borderId="32" xfId="0" applyNumberFormat="1" applyFont="1" applyBorder="1" applyAlignment="1">
      <alignment horizontal="center" vertical="center"/>
    </xf>
    <xf numFmtId="188" fontId="1" fillId="0" borderId="11" xfId="0" applyNumberFormat="1" applyFont="1" applyBorder="1" applyAlignment="1">
      <alignment horizontal="right" vertical="center"/>
    </xf>
    <xf numFmtId="188" fontId="1" fillId="0" borderId="12" xfId="0" applyNumberFormat="1" applyFont="1" applyBorder="1" applyAlignment="1">
      <alignment horizontal="right" vertical="center"/>
    </xf>
    <xf numFmtId="188" fontId="1" fillId="0" borderId="13" xfId="0" applyNumberFormat="1" applyFont="1" applyBorder="1" applyAlignment="1">
      <alignment horizontal="right" vertical="center"/>
    </xf>
    <xf numFmtId="188" fontId="1" fillId="0" borderId="33" xfId="0" applyNumberFormat="1" applyFont="1" applyBorder="1" applyAlignment="1">
      <alignment horizontal="right" vertical="center"/>
    </xf>
    <xf numFmtId="188" fontId="1" fillId="0" borderId="0" xfId="0" applyNumberFormat="1" applyFont="1" applyBorder="1" applyAlignment="1">
      <alignment horizontal="right" vertical="center"/>
    </xf>
    <xf numFmtId="188" fontId="1" fillId="0" borderId="21" xfId="0" applyNumberFormat="1" applyFont="1" applyBorder="1" applyAlignment="1">
      <alignment horizontal="right" vertical="center"/>
    </xf>
    <xf numFmtId="188" fontId="1" fillId="0" borderId="25" xfId="0" applyNumberFormat="1" applyFont="1" applyBorder="1" applyAlignment="1">
      <alignment horizontal="right" vertical="center"/>
    </xf>
    <xf numFmtId="188" fontId="1" fillId="0" borderId="23" xfId="0" applyNumberFormat="1" applyFont="1" applyBorder="1" applyAlignment="1">
      <alignment horizontal="right" vertical="center"/>
    </xf>
    <xf numFmtId="188" fontId="1" fillId="0" borderId="26" xfId="0" applyNumberFormat="1" applyFont="1" applyBorder="1" applyAlignment="1">
      <alignment horizontal="right" vertical="center"/>
    </xf>
    <xf numFmtId="188" fontId="1" fillId="0" borderId="0" xfId="0" applyNumberFormat="1" applyFont="1" applyAlignment="1">
      <alignment/>
    </xf>
    <xf numFmtId="183" fontId="1" fillId="0" borderId="24" xfId="0" applyNumberFormat="1" applyFont="1" applyBorder="1" applyAlignment="1">
      <alignment horizontal="right" vertical="center"/>
    </xf>
    <xf numFmtId="188" fontId="1" fillId="0" borderId="29" xfId="0" applyNumberFormat="1" applyFont="1" applyBorder="1" applyAlignment="1">
      <alignment horizontal="right" vertical="center"/>
    </xf>
    <xf numFmtId="188" fontId="1" fillId="0" borderId="24" xfId="0" applyNumberFormat="1" applyFont="1" applyBorder="1" applyAlignment="1">
      <alignment horizontal="right" vertical="center"/>
    </xf>
    <xf numFmtId="188" fontId="1" fillId="0" borderId="27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79" fontId="1" fillId="0" borderId="35" xfId="0" applyNumberFormat="1" applyFont="1" applyBorder="1" applyAlignment="1">
      <alignment horizontal="center" vertical="center" wrapText="1"/>
    </xf>
    <xf numFmtId="179" fontId="1" fillId="0" borderId="36" xfId="0" applyNumberFormat="1" applyFont="1" applyBorder="1" applyAlignment="1">
      <alignment horizontal="center" vertical="center"/>
    </xf>
    <xf numFmtId="182" fontId="1" fillId="0" borderId="35" xfId="0" applyNumberFormat="1" applyFont="1" applyBorder="1" applyAlignment="1">
      <alignment horizontal="center" vertical="center" wrapText="1"/>
    </xf>
    <xf numFmtId="182" fontId="1" fillId="0" borderId="3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distributed"/>
    </xf>
    <xf numFmtId="182" fontId="1" fillId="0" borderId="36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79" fontId="1" fillId="0" borderId="35" xfId="0" applyNumberFormat="1" applyFont="1" applyBorder="1" applyAlignment="1">
      <alignment horizontal="center" vertical="center"/>
    </xf>
    <xf numFmtId="179" fontId="1" fillId="0" borderId="3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8" fontId="4" fillId="0" borderId="13" xfId="0" applyNumberFormat="1" applyFont="1" applyBorder="1" applyAlignment="1">
      <alignment horizontal="center" vertical="center" wrapText="1"/>
    </xf>
    <xf numFmtId="188" fontId="4" fillId="0" borderId="1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39" xfId="0" applyNumberFormat="1" applyFont="1" applyBorder="1" applyAlignment="1">
      <alignment horizontal="center" vertical="center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88" fontId="1" fillId="0" borderId="35" xfId="0" applyNumberFormat="1" applyFont="1" applyBorder="1" applyAlignment="1">
      <alignment horizontal="center" vertical="center"/>
    </xf>
    <xf numFmtId="188" fontId="1" fillId="0" borderId="36" xfId="0" applyNumberFormat="1" applyFont="1" applyBorder="1" applyAlignment="1">
      <alignment horizontal="center" vertical="center"/>
    </xf>
    <xf numFmtId="188" fontId="1" fillId="0" borderId="30" xfId="0" applyNumberFormat="1" applyFont="1" applyBorder="1" applyAlignment="1">
      <alignment horizontal="center" vertical="center"/>
    </xf>
    <xf numFmtId="188" fontId="1" fillId="0" borderId="31" xfId="0" applyNumberFormat="1" applyFont="1" applyBorder="1" applyAlignment="1">
      <alignment horizontal="center" vertical="center"/>
    </xf>
    <xf numFmtId="188" fontId="1" fillId="0" borderId="32" xfId="0" applyNumberFormat="1" applyFont="1" applyBorder="1" applyAlignment="1">
      <alignment horizontal="center" vertical="center"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桁区切り 4" xfId="84"/>
    <cellStyle name="桁区切り 5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3 2" xfId="106"/>
    <cellStyle name="標準 4" xfId="107"/>
    <cellStyle name="標準 5" xfId="108"/>
    <cellStyle name="標準 6" xfId="109"/>
    <cellStyle name="標準 7" xfId="110"/>
    <cellStyle name="標準_Sheet1 (2)" xfId="111"/>
    <cellStyle name="良い" xfId="112"/>
    <cellStyle name="良い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54"/>
  <sheetViews>
    <sheetView tabSelected="1" zoomScale="85" zoomScaleNormal="85" workbookViewId="0" topLeftCell="B1">
      <selection activeCell="AB6" sqref="AB6"/>
    </sheetView>
  </sheetViews>
  <sheetFormatPr defaultColWidth="8.875" defaultRowHeight="12.75" customHeight="1"/>
  <cols>
    <col min="1" max="2" width="2.125" style="10" customWidth="1"/>
    <col min="3" max="3" width="13.625" style="10" customWidth="1"/>
    <col min="4" max="4" width="3.625" style="10" customWidth="1"/>
    <col min="5" max="7" width="7.125" style="1" customWidth="1"/>
    <col min="8" max="8" width="7.125" style="64" customWidth="1"/>
    <col min="9" max="13" width="7.125" style="1" customWidth="1"/>
    <col min="14" max="14" width="7.125" style="64" customWidth="1"/>
    <col min="15" max="15" width="7.875" style="1" customWidth="1"/>
    <col min="16" max="16" width="7.125" style="69" customWidth="1"/>
    <col min="17" max="19" width="7.125" style="1" customWidth="1"/>
    <col min="20" max="20" width="7.50390625" style="73" customWidth="1"/>
    <col min="21" max="28" width="7.125" style="1" customWidth="1"/>
    <col min="29" max="16384" width="8.875" style="1" customWidth="1"/>
  </cols>
  <sheetData>
    <row r="1" spans="1:28" ht="12.75" customHeight="1">
      <c r="A1" s="11"/>
      <c r="B1" s="12"/>
      <c r="C1" s="12"/>
      <c r="D1" s="13"/>
      <c r="E1" s="106" t="s">
        <v>0</v>
      </c>
      <c r="F1" s="107"/>
      <c r="G1" s="107"/>
      <c r="H1" s="114"/>
      <c r="I1" s="107" t="s">
        <v>1</v>
      </c>
      <c r="J1" s="107"/>
      <c r="K1" s="106" t="s">
        <v>2</v>
      </c>
      <c r="L1" s="107"/>
      <c r="M1" s="107"/>
      <c r="N1" s="114"/>
      <c r="O1" s="106" t="s">
        <v>42</v>
      </c>
      <c r="P1" s="107"/>
      <c r="Q1" s="106" t="s">
        <v>3</v>
      </c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8"/>
    </row>
    <row r="2" spans="1:28" ht="12.75" customHeight="1">
      <c r="A2" s="18"/>
      <c r="B2" s="19"/>
      <c r="C2" s="19"/>
      <c r="D2" s="21"/>
      <c r="E2" s="109"/>
      <c r="F2" s="110"/>
      <c r="G2" s="110"/>
      <c r="H2" s="112"/>
      <c r="I2" s="110" t="s">
        <v>4</v>
      </c>
      <c r="J2" s="110"/>
      <c r="K2" s="109"/>
      <c r="L2" s="110"/>
      <c r="M2" s="110"/>
      <c r="N2" s="112"/>
      <c r="O2" s="109" t="s">
        <v>5</v>
      </c>
      <c r="P2" s="110"/>
      <c r="Q2" s="109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1"/>
    </row>
    <row r="3" spans="1:28" ht="12.75" customHeight="1">
      <c r="A3" s="18"/>
      <c r="B3" s="19"/>
      <c r="C3" s="19"/>
      <c r="D3" s="21"/>
      <c r="E3" s="101" t="s">
        <v>33</v>
      </c>
      <c r="F3" s="101" t="s">
        <v>9</v>
      </c>
      <c r="G3" s="101" t="s">
        <v>10</v>
      </c>
      <c r="H3" s="102" t="s">
        <v>34</v>
      </c>
      <c r="I3" s="99" t="s">
        <v>35</v>
      </c>
      <c r="J3" s="99" t="s">
        <v>36</v>
      </c>
      <c r="K3" s="101" t="s">
        <v>8</v>
      </c>
      <c r="L3" s="101" t="s">
        <v>9</v>
      </c>
      <c r="M3" s="101" t="s">
        <v>10</v>
      </c>
      <c r="N3" s="102" t="s">
        <v>34</v>
      </c>
      <c r="O3" s="101" t="s">
        <v>11</v>
      </c>
      <c r="P3" s="104" t="s">
        <v>34</v>
      </c>
      <c r="Q3" s="101" t="s">
        <v>8</v>
      </c>
      <c r="R3" s="101" t="s">
        <v>9</v>
      </c>
      <c r="S3" s="101" t="s">
        <v>10</v>
      </c>
      <c r="T3" s="99" t="s">
        <v>99</v>
      </c>
      <c r="U3" s="109" t="s">
        <v>6</v>
      </c>
      <c r="V3" s="110"/>
      <c r="W3" s="110"/>
      <c r="X3" s="112"/>
      <c r="Y3" s="109" t="s">
        <v>7</v>
      </c>
      <c r="Z3" s="110"/>
      <c r="AA3" s="110"/>
      <c r="AB3" s="111"/>
    </row>
    <row r="4" spans="1:28" ht="26.25" customHeight="1">
      <c r="A4" s="14"/>
      <c r="B4" s="15"/>
      <c r="C4" s="25"/>
      <c r="D4" s="16"/>
      <c r="E4" s="100"/>
      <c r="F4" s="100"/>
      <c r="G4" s="100"/>
      <c r="H4" s="103"/>
      <c r="I4" s="113"/>
      <c r="J4" s="100"/>
      <c r="K4" s="100"/>
      <c r="L4" s="100"/>
      <c r="M4" s="100"/>
      <c r="N4" s="103"/>
      <c r="O4" s="100"/>
      <c r="P4" s="105"/>
      <c r="Q4" s="100"/>
      <c r="R4" s="100"/>
      <c r="S4" s="100"/>
      <c r="T4" s="100"/>
      <c r="U4" s="2" t="s">
        <v>8</v>
      </c>
      <c r="V4" s="2" t="s">
        <v>9</v>
      </c>
      <c r="W4" s="2" t="s">
        <v>10</v>
      </c>
      <c r="X4" s="53" t="s">
        <v>37</v>
      </c>
      <c r="Y4" s="2" t="s">
        <v>8</v>
      </c>
      <c r="Z4" s="2" t="s">
        <v>9</v>
      </c>
      <c r="AA4" s="2" t="s">
        <v>10</v>
      </c>
      <c r="AB4" s="54" t="s">
        <v>37</v>
      </c>
    </row>
    <row r="5" spans="1:28" ht="12.75" customHeight="1">
      <c r="A5" s="18"/>
      <c r="B5" s="19"/>
      <c r="C5" s="20"/>
      <c r="D5" s="21"/>
      <c r="E5" s="3"/>
      <c r="F5" s="4"/>
      <c r="G5" s="9"/>
      <c r="H5" s="61"/>
      <c r="I5" s="3"/>
      <c r="J5" s="45"/>
      <c r="K5" s="3"/>
      <c r="L5" s="4"/>
      <c r="M5" s="4"/>
      <c r="N5" s="65"/>
      <c r="O5" s="55"/>
      <c r="P5" s="66"/>
      <c r="Q5" s="3"/>
      <c r="R5" s="4"/>
      <c r="S5" s="4"/>
      <c r="T5" s="70"/>
      <c r="U5" s="6"/>
      <c r="V5" s="6"/>
      <c r="W5" s="6"/>
      <c r="X5" s="57"/>
      <c r="Y5" s="6"/>
      <c r="Z5" s="6"/>
      <c r="AA5" s="6"/>
      <c r="AB5" s="59"/>
    </row>
    <row r="6" spans="1:28" ht="12.75" customHeight="1">
      <c r="A6" s="18"/>
      <c r="B6" s="19"/>
      <c r="C6" s="20" t="s">
        <v>45</v>
      </c>
      <c r="D6" s="21"/>
      <c r="E6" s="43">
        <f>SUM(その１!E10,その１!E17,その１!E22,その１!E40,その２!E6,その２!E10,その２!E21,その２!E24)</f>
        <v>14480</v>
      </c>
      <c r="F6" s="44">
        <f>SUM(その１!F10,その１!F17,その１!F22,その１!F40,その２!F6,その２!F10,その２!F21,その２!F24)</f>
        <v>7400</v>
      </c>
      <c r="G6" s="44">
        <f>SUM(その１!G10,その１!G17,その１!G22,その１!G40,その２!G6,その２!G10,その２!G21,その２!G24)</f>
        <v>7080</v>
      </c>
      <c r="H6" s="62">
        <v>6.350311792414974</v>
      </c>
      <c r="I6" s="43">
        <f>SUM(その１!I10,その１!I17,その１!I22,その１!I40,その２!I6,その２!I10,その２!I21,その２!I24)</f>
        <v>1347</v>
      </c>
      <c r="J6" s="74">
        <v>9.302486187845304</v>
      </c>
      <c r="K6" s="43">
        <f>SUM(その１!K10,その１!K17,その１!K22,その１!K40,その２!K6,その２!K10,その２!K21,その２!K24)</f>
        <v>24632</v>
      </c>
      <c r="L6" s="44">
        <f>SUM(その１!L10,その１!L17,その１!L22,その１!L40,その２!L6,その２!L10,その２!L21,その２!L24)</f>
        <v>12454</v>
      </c>
      <c r="M6" s="44">
        <f>SUM(その１!M10,その１!M17,その１!M22,その１!M40,その２!M6,その２!M10,その２!M21,その２!M24)</f>
        <v>12178</v>
      </c>
      <c r="N6" s="62">
        <v>10.802546966213095</v>
      </c>
      <c r="O6" s="55">
        <f>SUM(その１!O10,その１!O17,その１!O22,その１!O40,その２!O6,その２!O10,その２!O21,その２!O24)</f>
        <v>-10152</v>
      </c>
      <c r="P6" s="67">
        <v>-4.4522351737981225</v>
      </c>
      <c r="Q6" s="43">
        <f>SUM(その１!Q10,その１!Q17,その１!Q22,その１!Q40,その２!Q6,その２!Q10,その２!Q21,その２!Q24)</f>
        <v>27</v>
      </c>
      <c r="R6" s="44">
        <f>SUM(その１!R10,その１!R17,その１!R22,その１!R40,その２!R6,その２!R10,その２!R21,その２!R24)</f>
        <v>11</v>
      </c>
      <c r="S6" s="44">
        <f>SUM(その１!S10,その１!S17,その１!S22,その１!S40,その２!S6,その２!S10,その２!S21,その２!S24)</f>
        <v>16</v>
      </c>
      <c r="T6" s="71">
        <f>(Q6/E6)*1000</f>
        <v>1.8646408839779005</v>
      </c>
      <c r="U6" s="44">
        <f>SUM(その１!U10,その１!U17,その１!U22,その１!U40,その２!U6,その２!U10,その２!U21,その２!U24)</f>
        <v>15</v>
      </c>
      <c r="V6" s="44">
        <f>SUM(その１!V10,その１!V17,その１!V22,その１!V40,その２!V6,その２!V10,その２!V21,その２!V24)</f>
        <v>8</v>
      </c>
      <c r="W6" s="44">
        <f>SUM(その１!W10,その１!W17,その１!W22,その１!W40,その２!W6,その２!W10,その２!W21,その２!W24)</f>
        <v>7</v>
      </c>
      <c r="X6" s="71">
        <f>(U6/E6)*1000</f>
        <v>1.0359116022099446</v>
      </c>
      <c r="Y6" s="44">
        <f>SUM(その１!Y10,その１!Y17,その１!Y22,その１!Y40,その２!Y6,その２!Y10,その２!Y21,その２!Y24)</f>
        <v>15</v>
      </c>
      <c r="Z6" s="44">
        <f>SUM(その１!Z10,その１!Z17,その１!Z22,その１!Z40,その２!Z6,その２!Z10,その２!Z21,その２!Z24)</f>
        <v>8</v>
      </c>
      <c r="AA6" s="44">
        <f>SUM(その１!AA10,その１!AA17,その１!AA22,その１!AA40,その２!AA6,その２!AA10,その２!AA21,その２!AA24)</f>
        <v>7</v>
      </c>
      <c r="AB6" s="92">
        <f>(Y6/E6)*1000</f>
        <v>1.0359116022099446</v>
      </c>
    </row>
    <row r="7" spans="1:28" ht="12.75" customHeight="1">
      <c r="A7" s="18"/>
      <c r="B7" s="19"/>
      <c r="C7" s="20" t="s">
        <v>46</v>
      </c>
      <c r="D7" s="21"/>
      <c r="E7" s="43">
        <f>SUM(その１!E10,その１!E18,その１!E19,その１!E24,その１!E25,その１!E30,その１!E31,その１!E35,その１!E41,その２!E7,その２!E11,その２!E12,その２!E22,その２!E25)</f>
        <v>12638</v>
      </c>
      <c r="F7" s="44">
        <f>SUM(その１!F10,その１!F18,その１!F19,その１!F24,その１!F25,その１!F30,その１!F31,その１!F35,その１!F41,その２!F7,その２!F11,その２!F12,その２!F22,その２!F25)</f>
        <v>6474</v>
      </c>
      <c r="G7" s="44">
        <f>SUM(その１!G10,その１!G18,その１!G19,その１!G24,その１!G25,その１!G30,その１!G31,その１!G35,その１!G41,その２!G7,その２!G11,その２!G12,その２!G22,その２!G25)</f>
        <v>6164</v>
      </c>
      <c r="H7" s="62">
        <v>6.527993718910934</v>
      </c>
      <c r="I7" s="43">
        <f>SUM(その１!I10,その１!I18,その１!I19,その１!I24,その１!I25,その１!I30,その１!I31,その１!I35,その１!I41,その２!I7,その２!I11,その２!I12,その２!I22,その２!I25)</f>
        <v>1165</v>
      </c>
      <c r="J7" s="74">
        <v>9.218230732710872</v>
      </c>
      <c r="K7" s="43">
        <f>SUM(その１!K10,その１!K18,その１!K19,その１!K24,その１!K25,その１!K30,その１!K31,その１!K35,その１!K41,その２!K7,その２!K11,その２!K12,その２!K22,その２!K25)</f>
        <v>20137</v>
      </c>
      <c r="L7" s="44">
        <f>SUM(その１!L10,その１!L18,その１!L19,その１!L24,その１!L25,その１!L30,その１!L31,その１!L35,その１!L41,その２!L7,その２!L11,その２!L12,その２!L22,その２!L25)</f>
        <v>10222</v>
      </c>
      <c r="M7" s="44">
        <f>SUM(その１!M10,その１!M18,その１!M19,その１!M24,その１!M25,その１!M30,その１!M31,その１!M35,その１!M41,その２!M7,その２!M11,その２!M12,その２!M22,その２!M25)</f>
        <v>9915</v>
      </c>
      <c r="N7" s="62">
        <v>10.401504155539602</v>
      </c>
      <c r="O7" s="55">
        <f>SUM(その１!O10,その１!O18,その１!O19,その１!O24,その１!O25,その１!O30,その１!O31,その１!O35,その１!O41,その２!O7,その２!O11,その２!O12,その２!O22,その２!O25)</f>
        <v>-7499</v>
      </c>
      <c r="P7" s="67">
        <v>-3.863510436628667</v>
      </c>
      <c r="Q7" s="43">
        <f>SUM(その１!Q10,その１!Q18,その１!Q19,その１!Q24,その１!Q25,その１!Q30,その１!Q31,その１!Q35,その１!Q41,その２!Q7,その２!Q11,その２!Q12,その２!Q22,その２!Q25)</f>
        <v>26</v>
      </c>
      <c r="R7" s="44">
        <f>SUM(その１!R10,その１!R18,その１!R19,その１!R24,その１!R25,その１!R30,その１!R31,その１!R35,その１!R41,その２!R7,その２!R11,その２!R12,その２!R22,その２!R25)</f>
        <v>11</v>
      </c>
      <c r="S7" s="44">
        <f>SUM(その１!S10,その１!S18,その１!S19,その１!S24,その１!S25,その１!S30,その１!S31,その１!S35,その１!S41,その２!S7,その２!S11,その２!S12,その２!S22,その２!S25)</f>
        <v>15</v>
      </c>
      <c r="T7" s="71">
        <f>(Q7/E7)*1000</f>
        <v>2.0572875454977053</v>
      </c>
      <c r="U7" s="44">
        <f>SUM(その１!U10,その１!U18,その１!U19,その１!U24,その１!U25,その１!U30,その１!U31,その１!U35,その１!U41,その２!U7,その２!U11,その２!U12,その２!U22,その２!U25)</f>
        <v>15</v>
      </c>
      <c r="V7" s="44">
        <f>SUM(その１!V10,その１!V18,その１!V19,その１!V24,その１!V25,その１!V30,その１!V31,その１!V35,その１!V41,その２!V7,その２!V11,その２!V12,その２!V22,その２!V25)</f>
        <v>8</v>
      </c>
      <c r="W7" s="44">
        <f>SUM(その１!W10,その１!W18,その１!W19,その１!W24,その１!W25,その１!W30,その１!W31,その１!W35,その１!W41,その２!W7,その２!W11,その２!W12,その２!W22,その２!W25)</f>
        <v>7</v>
      </c>
      <c r="X7" s="71">
        <f>(U7/E7)*1000</f>
        <v>1.1868966608640608</v>
      </c>
      <c r="Y7" s="44">
        <f>SUM(その１!Y10,その１!Y18,その１!Y19,その１!Y24,その１!Y25,その１!Y30,その１!Y31,その１!Y35,その１!Y41,その２!Y7,その２!Y11,その２!Y12,その２!Y22,その２!Y25)</f>
        <v>15</v>
      </c>
      <c r="Z7" s="44">
        <f>SUM(その１!Z10,その１!Z18,その１!Z19,その１!Z24,その１!Z25,その１!Z30,その１!Z31,その１!Z35,その１!Z41,その２!Z7,その２!Z11,その２!Z12,その２!Z22,その２!Z25)</f>
        <v>8</v>
      </c>
      <c r="AA7" s="44">
        <f>SUM(その１!AA10,その１!AA18,その１!AA19,その１!AA24,その１!AA25,その１!AA30,その１!AA31,その１!AA35,その１!AA41,その２!AA7,その２!AA11,その２!AA12,その２!AA22,その２!AA25)</f>
        <v>7</v>
      </c>
      <c r="AB7" s="92">
        <f>(Y7/E7)*1000</f>
        <v>1.1868966608640608</v>
      </c>
    </row>
    <row r="8" spans="1:28" ht="12.75" customHeight="1">
      <c r="A8" s="18"/>
      <c r="B8" s="19"/>
      <c r="C8" s="20" t="s">
        <v>47</v>
      </c>
      <c r="D8" s="21"/>
      <c r="E8" s="43">
        <f>E6-E7</f>
        <v>1842</v>
      </c>
      <c r="F8" s="44">
        <f>F6-F7</f>
        <v>926</v>
      </c>
      <c r="G8" s="44">
        <f>G6-G7</f>
        <v>916</v>
      </c>
      <c r="H8" s="62">
        <v>5.351026775468941</v>
      </c>
      <c r="I8" s="43">
        <f>I6-I7</f>
        <v>182</v>
      </c>
      <c r="J8" s="74">
        <v>9.88056460369164</v>
      </c>
      <c r="K8" s="43">
        <f>K6-K7</f>
        <v>4495</v>
      </c>
      <c r="L8" s="44">
        <f>L6-L7</f>
        <v>2232</v>
      </c>
      <c r="M8" s="44">
        <f>M6-M7</f>
        <v>2263</v>
      </c>
      <c r="N8" s="62">
        <v>13.058015936879961</v>
      </c>
      <c r="O8" s="55">
        <f>O6-O7</f>
        <v>-2653</v>
      </c>
      <c r="P8" s="67">
        <v>-7.696989161411021</v>
      </c>
      <c r="Q8" s="43">
        <f>Q6-Q7</f>
        <v>1</v>
      </c>
      <c r="R8" s="44">
        <f>R6-R7</f>
        <v>0</v>
      </c>
      <c r="S8" s="44">
        <f>S6-S7</f>
        <v>1</v>
      </c>
      <c r="T8" s="71">
        <f>(Q8/E8)*1000</f>
        <v>0.5428881650380022</v>
      </c>
      <c r="U8" s="44">
        <f>U6-U7</f>
        <v>0</v>
      </c>
      <c r="V8" s="44">
        <f>V6-V7</f>
        <v>0</v>
      </c>
      <c r="W8" s="44">
        <f>W6-W7</f>
        <v>0</v>
      </c>
      <c r="X8" s="71">
        <f>(U8/E8)*1000</f>
        <v>0</v>
      </c>
      <c r="Y8" s="44">
        <f>Y6-Y7</f>
        <v>0</v>
      </c>
      <c r="Z8" s="44">
        <f>Z6-Z7</f>
        <v>0</v>
      </c>
      <c r="AA8" s="44">
        <f>AA6-AA7</f>
        <v>0</v>
      </c>
      <c r="AB8" s="92">
        <f>(Y8/E8)*1000</f>
        <v>0</v>
      </c>
    </row>
    <row r="9" spans="1:28" ht="12.75" customHeight="1">
      <c r="A9" s="18"/>
      <c r="B9" s="19"/>
      <c r="C9" s="19"/>
      <c r="D9" s="21"/>
      <c r="E9" s="43"/>
      <c r="F9" s="44"/>
      <c r="G9" s="44"/>
      <c r="H9" s="62"/>
      <c r="I9" s="43"/>
      <c r="J9" s="74"/>
      <c r="K9" s="43"/>
      <c r="L9" s="44"/>
      <c r="M9" s="44"/>
      <c r="N9" s="62"/>
      <c r="O9" s="55"/>
      <c r="P9" s="67"/>
      <c r="Q9" s="43"/>
      <c r="R9" s="44"/>
      <c r="S9" s="44"/>
      <c r="T9" s="71"/>
      <c r="U9" s="44"/>
      <c r="V9" s="44"/>
      <c r="W9" s="44"/>
      <c r="X9" s="71"/>
      <c r="Y9" s="44"/>
      <c r="Z9" s="44"/>
      <c r="AA9" s="44"/>
      <c r="AB9" s="92"/>
    </row>
    <row r="10" spans="1:28" ht="12.75" customHeight="1">
      <c r="A10" s="96" t="s">
        <v>48</v>
      </c>
      <c r="B10" s="97"/>
      <c r="C10" s="97"/>
      <c r="D10" s="21"/>
      <c r="E10" s="43">
        <f>SUM(その１!E11,その１!E12,その１!E13,その１!E14,その１!E15)</f>
        <v>7843</v>
      </c>
      <c r="F10" s="44">
        <f>SUM(その１!F11,その１!F12,その１!F13,その１!F14,その１!F15)</f>
        <v>4097</v>
      </c>
      <c r="G10" s="44">
        <f>SUM(その１!G11,その１!G12,その１!G13,その１!G14,その１!G15)</f>
        <v>3746</v>
      </c>
      <c r="H10" s="62">
        <v>7.240650301424496</v>
      </c>
      <c r="I10" s="43">
        <f>SUM(その１!I11,その１!I12,その１!I13,その１!I14,その１!I15)</f>
        <v>725</v>
      </c>
      <c r="J10" s="74">
        <v>9.243911768455948</v>
      </c>
      <c r="K10" s="43">
        <f>SUM(その１!K11,その１!K12,その１!K13,その１!K14,その１!K15)</f>
        <v>9165</v>
      </c>
      <c r="L10" s="44">
        <f>SUM(その１!L11,その１!L12,その１!L13,その１!L14,その１!L15)</f>
        <v>4717</v>
      </c>
      <c r="M10" s="44">
        <f>SUM(その１!M11,その１!M12,その１!M13,その１!M14,その１!M15)</f>
        <v>4448</v>
      </c>
      <c r="N10" s="62">
        <v>8.461119471191573</v>
      </c>
      <c r="O10" s="55">
        <f>SUM(その１!O11,その１!O12,その１!O13,その１!O14,その１!O15)</f>
        <v>-1322</v>
      </c>
      <c r="P10" s="67">
        <v>-1.220469169767077</v>
      </c>
      <c r="Q10" s="43">
        <f>SUM(その１!Q11,その１!Q12,その１!Q13,その１!Q14,その１!Q15)</f>
        <v>15</v>
      </c>
      <c r="R10" s="44">
        <f>SUM(その１!R11,その１!R12,その１!R13,その１!R14,その１!R15)</f>
        <v>7</v>
      </c>
      <c r="S10" s="44">
        <f>SUM(その１!S11,その１!S12,その１!S13,その１!S14,その１!S15)</f>
        <v>8</v>
      </c>
      <c r="T10" s="71">
        <f>(Q10/E10)*1000</f>
        <v>1.9125334693357134</v>
      </c>
      <c r="U10" s="44">
        <f>SUM(その１!U11,その１!U12,その１!U13,その１!U14,その１!U15)</f>
        <v>8</v>
      </c>
      <c r="V10" s="44">
        <f>SUM(その１!V11,その１!V12,その１!V13,その１!V14,その１!V15)</f>
        <v>4</v>
      </c>
      <c r="W10" s="44">
        <f>SUM(その１!W11,その１!W12,その１!W13,その１!W14,その１!W15)</f>
        <v>4</v>
      </c>
      <c r="X10" s="71">
        <f>(U10/E10)*1000</f>
        <v>1.0200178503123805</v>
      </c>
      <c r="Y10" s="44">
        <f>SUM(その１!Y11,その１!Y12,その１!Y13,その１!Y14,その１!Y15)</f>
        <v>8</v>
      </c>
      <c r="Z10" s="44">
        <f>SUM(その１!Z11,その１!Z12,その１!Z13,その１!Z14,その１!Z15)</f>
        <v>4</v>
      </c>
      <c r="AA10" s="44">
        <f>SUM(その１!AA11,その１!AA12,その１!AA13,その１!AA14,その１!AA15)</f>
        <v>4</v>
      </c>
      <c r="AB10" s="92">
        <f>(Y10/E10)*1000</f>
        <v>1.0200178503123805</v>
      </c>
    </row>
    <row r="11" spans="1:28" ht="12.75" customHeight="1">
      <c r="A11" s="18"/>
      <c r="B11" s="19"/>
      <c r="C11" s="22" t="s">
        <v>49</v>
      </c>
      <c r="D11" s="21"/>
      <c r="E11" s="43">
        <v>1873</v>
      </c>
      <c r="F11" s="44">
        <v>999</v>
      </c>
      <c r="G11" s="44">
        <v>874</v>
      </c>
      <c r="H11" s="62">
        <v>6.14</v>
      </c>
      <c r="I11" s="43">
        <v>173</v>
      </c>
      <c r="J11" s="74">
        <v>9.24</v>
      </c>
      <c r="K11" s="43">
        <v>2699</v>
      </c>
      <c r="L11" s="44">
        <v>1317</v>
      </c>
      <c r="M11" s="44">
        <v>1382</v>
      </c>
      <c r="N11" s="62">
        <v>8.847526855636817</v>
      </c>
      <c r="O11" s="55">
        <v>-826</v>
      </c>
      <c r="P11" s="67">
        <v>-2.71</v>
      </c>
      <c r="Q11" s="43">
        <v>5</v>
      </c>
      <c r="R11" s="44">
        <v>2</v>
      </c>
      <c r="S11" s="44">
        <v>3</v>
      </c>
      <c r="T11" s="71">
        <v>2.67</v>
      </c>
      <c r="U11" s="44">
        <v>4</v>
      </c>
      <c r="V11" s="44">
        <v>2</v>
      </c>
      <c r="W11" s="44">
        <v>2</v>
      </c>
      <c r="X11" s="71">
        <v>2.14</v>
      </c>
      <c r="Y11" s="44">
        <v>4</v>
      </c>
      <c r="Z11" s="44">
        <v>2</v>
      </c>
      <c r="AA11" s="44">
        <v>2</v>
      </c>
      <c r="AB11" s="92">
        <v>2.14</v>
      </c>
    </row>
    <row r="12" spans="1:28" ht="12.75" customHeight="1">
      <c r="A12" s="18"/>
      <c r="B12" s="19"/>
      <c r="C12" s="22" t="s">
        <v>50</v>
      </c>
      <c r="D12" s="21"/>
      <c r="E12" s="43">
        <v>1673</v>
      </c>
      <c r="F12" s="44">
        <v>882</v>
      </c>
      <c r="G12" s="44">
        <v>791</v>
      </c>
      <c r="H12" s="62">
        <v>8.6</v>
      </c>
      <c r="I12" s="43">
        <v>158</v>
      </c>
      <c r="J12" s="74">
        <v>9.44</v>
      </c>
      <c r="K12" s="43">
        <v>1445</v>
      </c>
      <c r="L12" s="44">
        <v>767</v>
      </c>
      <c r="M12" s="44">
        <v>678</v>
      </c>
      <c r="N12" s="62">
        <v>7.43</v>
      </c>
      <c r="O12" s="55">
        <v>228</v>
      </c>
      <c r="P12" s="67">
        <v>1.17</v>
      </c>
      <c r="Q12" s="43">
        <v>4</v>
      </c>
      <c r="R12" s="44">
        <v>2</v>
      </c>
      <c r="S12" s="44">
        <v>2</v>
      </c>
      <c r="T12" s="71">
        <v>2.39</v>
      </c>
      <c r="U12" s="44">
        <v>2</v>
      </c>
      <c r="V12" s="44">
        <v>1</v>
      </c>
      <c r="W12" s="44">
        <v>1</v>
      </c>
      <c r="X12" s="71">
        <v>1.2</v>
      </c>
      <c r="Y12" s="44">
        <v>2</v>
      </c>
      <c r="Z12" s="44">
        <v>1</v>
      </c>
      <c r="AA12" s="44">
        <v>1</v>
      </c>
      <c r="AB12" s="92">
        <v>1.2</v>
      </c>
    </row>
    <row r="13" spans="1:28" ht="12.75" customHeight="1">
      <c r="A13" s="18"/>
      <c r="B13" s="19"/>
      <c r="C13" s="22" t="s">
        <v>51</v>
      </c>
      <c r="D13" s="21"/>
      <c r="E13" s="43">
        <v>1110</v>
      </c>
      <c r="F13" s="44">
        <v>578</v>
      </c>
      <c r="G13" s="44">
        <v>532</v>
      </c>
      <c r="H13" s="62">
        <v>7.93</v>
      </c>
      <c r="I13" s="43">
        <v>108</v>
      </c>
      <c r="J13" s="74">
        <v>9.73</v>
      </c>
      <c r="K13" s="43">
        <v>1182</v>
      </c>
      <c r="L13" s="44">
        <v>636</v>
      </c>
      <c r="M13" s="44">
        <v>546</v>
      </c>
      <c r="N13" s="62">
        <v>8.44</v>
      </c>
      <c r="O13" s="55">
        <v>-72</v>
      </c>
      <c r="P13" s="67">
        <v>-0.51</v>
      </c>
      <c r="Q13" s="43">
        <v>1</v>
      </c>
      <c r="R13" s="44">
        <v>0</v>
      </c>
      <c r="S13" s="44">
        <v>1</v>
      </c>
      <c r="T13" s="71">
        <v>0.9</v>
      </c>
      <c r="U13" s="44">
        <v>0</v>
      </c>
      <c r="V13" s="44">
        <v>0</v>
      </c>
      <c r="W13" s="44">
        <v>0</v>
      </c>
      <c r="X13" s="71">
        <v>0</v>
      </c>
      <c r="Y13" s="44">
        <v>0</v>
      </c>
      <c r="Z13" s="44">
        <v>0</v>
      </c>
      <c r="AA13" s="44">
        <v>0</v>
      </c>
      <c r="AB13" s="92">
        <v>0</v>
      </c>
    </row>
    <row r="14" spans="1:28" ht="12.75" customHeight="1">
      <c r="A14" s="18"/>
      <c r="B14" s="19"/>
      <c r="C14" s="22" t="s">
        <v>52</v>
      </c>
      <c r="D14" s="21"/>
      <c r="E14" s="43">
        <v>1893</v>
      </c>
      <c r="F14" s="44">
        <v>979</v>
      </c>
      <c r="G14" s="44">
        <v>914</v>
      </c>
      <c r="H14" s="62">
        <v>8.13</v>
      </c>
      <c r="I14" s="43">
        <v>178</v>
      </c>
      <c r="J14" s="74">
        <v>9.4</v>
      </c>
      <c r="K14" s="43">
        <v>2091</v>
      </c>
      <c r="L14" s="44">
        <v>1083</v>
      </c>
      <c r="M14" s="44">
        <v>1008</v>
      </c>
      <c r="N14" s="62">
        <v>8.98</v>
      </c>
      <c r="O14" s="55">
        <v>-198</v>
      </c>
      <c r="P14" s="67">
        <v>-0.85</v>
      </c>
      <c r="Q14" s="43">
        <v>1</v>
      </c>
      <c r="R14" s="44">
        <v>1</v>
      </c>
      <c r="S14" s="44">
        <v>0</v>
      </c>
      <c r="T14" s="71">
        <v>0.53</v>
      </c>
      <c r="U14" s="44">
        <v>0</v>
      </c>
      <c r="V14" s="44">
        <v>0</v>
      </c>
      <c r="W14" s="44">
        <v>0</v>
      </c>
      <c r="X14" s="71">
        <v>0</v>
      </c>
      <c r="Y14" s="44">
        <v>0</v>
      </c>
      <c r="Z14" s="44">
        <v>0</v>
      </c>
      <c r="AA14" s="44">
        <v>0</v>
      </c>
      <c r="AB14" s="92">
        <v>0</v>
      </c>
    </row>
    <row r="15" spans="1:28" ht="12.75" customHeight="1">
      <c r="A15" s="18"/>
      <c r="B15" s="19"/>
      <c r="C15" s="22" t="s">
        <v>53</v>
      </c>
      <c r="D15" s="21"/>
      <c r="E15" s="43">
        <v>1294</v>
      </c>
      <c r="F15" s="44">
        <v>659</v>
      </c>
      <c r="G15" s="44">
        <v>635</v>
      </c>
      <c r="H15" s="62">
        <v>6.14</v>
      </c>
      <c r="I15" s="43">
        <v>108</v>
      </c>
      <c r="J15" s="74">
        <v>8.35</v>
      </c>
      <c r="K15" s="43">
        <v>1748</v>
      </c>
      <c r="L15" s="44">
        <v>914</v>
      </c>
      <c r="M15" s="44">
        <v>834</v>
      </c>
      <c r="N15" s="62">
        <v>8.29</v>
      </c>
      <c r="O15" s="55">
        <v>-454</v>
      </c>
      <c r="P15" s="67">
        <v>-2.15</v>
      </c>
      <c r="Q15" s="43">
        <v>4</v>
      </c>
      <c r="R15" s="44">
        <v>2</v>
      </c>
      <c r="S15" s="44">
        <v>2</v>
      </c>
      <c r="T15" s="71">
        <v>3.09</v>
      </c>
      <c r="U15" s="44">
        <v>2</v>
      </c>
      <c r="V15" s="44">
        <v>1</v>
      </c>
      <c r="W15" s="44">
        <v>1</v>
      </c>
      <c r="X15" s="71">
        <v>1.5455950540958268</v>
      </c>
      <c r="Y15" s="44">
        <v>2</v>
      </c>
      <c r="Z15" s="44">
        <v>1</v>
      </c>
      <c r="AA15" s="44">
        <v>1</v>
      </c>
      <c r="AB15" s="92">
        <v>1.5455950540958268</v>
      </c>
    </row>
    <row r="16" spans="1:28" ht="12.75" customHeight="1">
      <c r="A16" s="18"/>
      <c r="B16" s="19"/>
      <c r="C16" s="19"/>
      <c r="D16" s="21"/>
      <c r="E16" s="43"/>
      <c r="F16" s="44"/>
      <c r="G16" s="44"/>
      <c r="H16" s="62"/>
      <c r="I16" s="43"/>
      <c r="J16" s="74"/>
      <c r="K16" s="43"/>
      <c r="L16" s="44"/>
      <c r="M16" s="44"/>
      <c r="N16" s="62"/>
      <c r="O16" s="55"/>
      <c r="P16" s="67"/>
      <c r="Q16" s="43"/>
      <c r="R16" s="44"/>
      <c r="S16" s="44"/>
      <c r="T16" s="71"/>
      <c r="U16" s="44"/>
      <c r="V16" s="44"/>
      <c r="W16" s="44"/>
      <c r="X16" s="71"/>
      <c r="Y16" s="44"/>
      <c r="Z16" s="44"/>
      <c r="AA16" s="44"/>
      <c r="AB16" s="92"/>
    </row>
    <row r="17" spans="1:28" ht="12.75" customHeight="1">
      <c r="A17" s="96" t="s">
        <v>54</v>
      </c>
      <c r="B17" s="97"/>
      <c r="C17" s="97"/>
      <c r="D17" s="21"/>
      <c r="E17" s="43">
        <f>SUM(その１!E18,その１!E19,その１!E20)</f>
        <v>1025</v>
      </c>
      <c r="F17" s="44">
        <f>SUM(その１!F18,その１!F19,その１!F20)</f>
        <v>518</v>
      </c>
      <c r="G17" s="44">
        <f>SUM(その１!G18,その１!G19,その１!G20)</f>
        <v>507</v>
      </c>
      <c r="H17" s="62">
        <v>5.565087086826217</v>
      </c>
      <c r="I17" s="43">
        <f>SUM(その１!I18,その１!I19,その１!I20)</f>
        <v>95</v>
      </c>
      <c r="J17" s="74">
        <v>9.268292682926829</v>
      </c>
      <c r="K17" s="43">
        <f>SUM(その１!K18,その１!K19,その１!K20)</f>
        <v>2525</v>
      </c>
      <c r="L17" s="44">
        <f>SUM(その１!L18,その１!L19,その１!L20)</f>
        <v>1297</v>
      </c>
      <c r="M17" s="44">
        <f>SUM(その１!M18,その１!M19,その１!M20)</f>
        <v>1228</v>
      </c>
      <c r="N17" s="62">
        <v>13.709116969986535</v>
      </c>
      <c r="O17" s="55">
        <f>SUM(その１!O18,その１!O19,その１!O20)</f>
        <v>-1500</v>
      </c>
      <c r="P17" s="67">
        <v>-8.144029883160318</v>
      </c>
      <c r="Q17" s="43">
        <f>SUM(その１!Q18,その１!Q19,その１!Q20)</f>
        <v>2</v>
      </c>
      <c r="R17" s="44">
        <f>SUM(その１!R18,その１!R19,その１!R20)</f>
        <v>0</v>
      </c>
      <c r="S17" s="44">
        <f>SUM(その１!S18,その１!S19,その１!S20)</f>
        <v>2</v>
      </c>
      <c r="T17" s="71">
        <f>(Q17/E17)*1000</f>
        <v>1.951219512195122</v>
      </c>
      <c r="U17" s="44">
        <f>SUM(その１!U18,その１!U19,その１!U20)</f>
        <v>1</v>
      </c>
      <c r="V17" s="44">
        <f>SUM(その１!V18,その１!V19,その１!V20)</f>
        <v>0</v>
      </c>
      <c r="W17" s="44">
        <f>SUM(その１!W18,その１!W19,その１!W20)</f>
        <v>1</v>
      </c>
      <c r="X17" s="71">
        <f>(U17/E17)*1000</f>
        <v>0.975609756097561</v>
      </c>
      <c r="Y17" s="44">
        <f>SUM(その１!Y18,その１!Y19,その１!Y20)</f>
        <v>1</v>
      </c>
      <c r="Z17" s="44">
        <f>SUM(その１!Z18,その１!Z19,その１!Z20)</f>
        <v>0</v>
      </c>
      <c r="AA17" s="44">
        <f>SUM(その１!AA18,その１!AA19,その１!AA20)</f>
        <v>1</v>
      </c>
      <c r="AB17" s="92">
        <f>(Y17/E17)*1000</f>
        <v>0.975609756097561</v>
      </c>
    </row>
    <row r="18" spans="1:28" ht="12.75" customHeight="1">
      <c r="A18" s="18"/>
      <c r="B18" s="19"/>
      <c r="C18" s="22" t="s">
        <v>55</v>
      </c>
      <c r="D18" s="21"/>
      <c r="E18" s="43">
        <v>745</v>
      </c>
      <c r="F18" s="44">
        <v>369</v>
      </c>
      <c r="G18" s="44">
        <v>376</v>
      </c>
      <c r="H18" s="62">
        <v>5.36</v>
      </c>
      <c r="I18" s="43">
        <v>70</v>
      </c>
      <c r="J18" s="74">
        <v>9.4</v>
      </c>
      <c r="K18" s="43">
        <v>1971</v>
      </c>
      <c r="L18" s="44">
        <v>1018</v>
      </c>
      <c r="M18" s="44">
        <v>953</v>
      </c>
      <c r="N18" s="62">
        <v>14.18</v>
      </c>
      <c r="O18" s="55">
        <v>-1226</v>
      </c>
      <c r="P18" s="67">
        <v>-8.82</v>
      </c>
      <c r="Q18" s="43">
        <v>1</v>
      </c>
      <c r="R18" s="44">
        <v>0</v>
      </c>
      <c r="S18" s="44">
        <v>1</v>
      </c>
      <c r="T18" s="71">
        <v>1.34</v>
      </c>
      <c r="U18" s="44">
        <v>0</v>
      </c>
      <c r="V18" s="44">
        <v>0</v>
      </c>
      <c r="W18" s="44">
        <v>0</v>
      </c>
      <c r="X18" s="71">
        <v>0</v>
      </c>
      <c r="Y18" s="44">
        <v>0</v>
      </c>
      <c r="Z18" s="44">
        <v>0</v>
      </c>
      <c r="AA18" s="44">
        <v>0</v>
      </c>
      <c r="AB18" s="92">
        <v>0</v>
      </c>
    </row>
    <row r="19" spans="1:28" ht="12.75" customHeight="1">
      <c r="A19" s="18"/>
      <c r="B19" s="19"/>
      <c r="C19" s="22" t="s">
        <v>56</v>
      </c>
      <c r="D19" s="21"/>
      <c r="E19" s="43">
        <v>247</v>
      </c>
      <c r="F19" s="44">
        <v>130</v>
      </c>
      <c r="G19" s="44">
        <v>117</v>
      </c>
      <c r="H19" s="62">
        <v>6.34</v>
      </c>
      <c r="I19" s="43">
        <v>19</v>
      </c>
      <c r="J19" s="74">
        <v>7.69</v>
      </c>
      <c r="K19" s="43">
        <v>460</v>
      </c>
      <c r="L19" s="44">
        <v>234</v>
      </c>
      <c r="M19" s="44">
        <v>226</v>
      </c>
      <c r="N19" s="62">
        <v>11.81</v>
      </c>
      <c r="O19" s="55">
        <v>-213</v>
      </c>
      <c r="P19" s="67">
        <v>-5.47</v>
      </c>
      <c r="Q19" s="43">
        <v>1</v>
      </c>
      <c r="R19" s="44">
        <v>0</v>
      </c>
      <c r="S19" s="44">
        <v>1</v>
      </c>
      <c r="T19" s="71">
        <v>4.048582995951417</v>
      </c>
      <c r="U19" s="44">
        <v>1</v>
      </c>
      <c r="V19" s="44">
        <v>0</v>
      </c>
      <c r="W19" s="44">
        <v>1</v>
      </c>
      <c r="X19" s="71">
        <v>4.048582995951417</v>
      </c>
      <c r="Y19" s="44">
        <v>1</v>
      </c>
      <c r="Z19" s="44">
        <v>0</v>
      </c>
      <c r="AA19" s="44">
        <v>1</v>
      </c>
      <c r="AB19" s="92">
        <v>4.048582995951417</v>
      </c>
    </row>
    <row r="20" spans="1:28" ht="12.75" customHeight="1">
      <c r="A20" s="18"/>
      <c r="B20" s="19"/>
      <c r="C20" s="22" t="s">
        <v>57</v>
      </c>
      <c r="D20" s="21"/>
      <c r="E20" s="43">
        <v>33</v>
      </c>
      <c r="F20" s="44">
        <v>19</v>
      </c>
      <c r="G20" s="44">
        <v>14</v>
      </c>
      <c r="H20" s="62">
        <v>5.31</v>
      </c>
      <c r="I20" s="43">
        <v>6</v>
      </c>
      <c r="J20" s="74">
        <v>18.18</v>
      </c>
      <c r="K20" s="43">
        <v>94</v>
      </c>
      <c r="L20" s="44">
        <v>45</v>
      </c>
      <c r="M20" s="44">
        <v>49</v>
      </c>
      <c r="N20" s="62">
        <v>15.12</v>
      </c>
      <c r="O20" s="55">
        <v>-61</v>
      </c>
      <c r="P20" s="67">
        <v>-9.81</v>
      </c>
      <c r="Q20" s="43">
        <v>0</v>
      </c>
      <c r="R20" s="44">
        <v>0</v>
      </c>
      <c r="S20" s="44">
        <v>0</v>
      </c>
      <c r="T20" s="71">
        <v>0</v>
      </c>
      <c r="U20" s="44">
        <v>0</v>
      </c>
      <c r="V20" s="44">
        <v>0</v>
      </c>
      <c r="W20" s="44">
        <v>0</v>
      </c>
      <c r="X20" s="71">
        <v>0</v>
      </c>
      <c r="Y20" s="44">
        <v>0</v>
      </c>
      <c r="Z20" s="44">
        <v>0</v>
      </c>
      <c r="AA20" s="44">
        <v>0</v>
      </c>
      <c r="AB20" s="92">
        <v>0</v>
      </c>
    </row>
    <row r="21" spans="1:28" ht="12.75" customHeight="1">
      <c r="A21" s="18"/>
      <c r="B21" s="19"/>
      <c r="C21" s="22"/>
      <c r="D21" s="21"/>
      <c r="E21" s="43"/>
      <c r="F21" s="44"/>
      <c r="G21" s="44"/>
      <c r="H21" s="62"/>
      <c r="I21" s="43"/>
      <c r="J21" s="74"/>
      <c r="K21" s="43"/>
      <c r="L21" s="44"/>
      <c r="M21" s="44"/>
      <c r="N21" s="62"/>
      <c r="O21" s="55"/>
      <c r="P21" s="67"/>
      <c r="Q21" s="43"/>
      <c r="R21" s="44"/>
      <c r="S21" s="44"/>
      <c r="T21" s="71"/>
      <c r="U21" s="44"/>
      <c r="V21" s="44"/>
      <c r="W21" s="44"/>
      <c r="X21" s="71"/>
      <c r="Y21" s="44"/>
      <c r="Z21" s="44"/>
      <c r="AA21" s="44"/>
      <c r="AB21" s="92"/>
    </row>
    <row r="22" spans="1:28" ht="12.75" customHeight="1">
      <c r="A22" s="96" t="s">
        <v>58</v>
      </c>
      <c r="B22" s="97"/>
      <c r="C22" s="97"/>
      <c r="D22" s="21"/>
      <c r="E22" s="43">
        <f>SUM(その１!E24,その１!E25,その１!E26,その１!E27,その１!E28,その１!E30,その１!E31,その１!E32,その１!E33,その１!E35,その１!E36,その１!E37,その１!E38)</f>
        <v>2836</v>
      </c>
      <c r="F22" s="44">
        <f>SUM(その１!F24,その１!F25,その１!F26,その１!F27,その１!F28,その１!F30,その１!F31,その１!F32,その１!F33,その１!F35,その１!F36,その１!F37,その１!F38)</f>
        <v>1433</v>
      </c>
      <c r="G22" s="44">
        <f>SUM(その１!G24,その１!G25,その１!G26,その１!G27,その１!G28,その１!G30,その１!G31,その１!G32,その１!G33,その１!G35,その１!G36,その１!G37,その１!G38)</f>
        <v>1403</v>
      </c>
      <c r="H22" s="62">
        <v>6.435406535704479</v>
      </c>
      <c r="I22" s="43">
        <f>SUM(その１!I24,その１!I25,その１!I26,その１!I27,その１!I28,その１!I30,その１!I31,その１!I32,その１!I33,その１!I35,その１!I36,その１!I37,その１!I38)</f>
        <v>258</v>
      </c>
      <c r="J22" s="74">
        <v>9.097320169252468</v>
      </c>
      <c r="K22" s="43">
        <f>SUM(その１!K24,その１!K25,その１!K26,その１!K27,その１!K28,その１!K30,その１!K31,その１!K32,その１!K33,その１!K35,その１!K36,その１!K37,その１!K38)</f>
        <v>4357</v>
      </c>
      <c r="L22" s="44">
        <f>SUM(その１!L24,その１!L25,その１!L26,その１!L27,その１!L28,その１!L30,その１!L31,その１!L32,その１!L33,その１!L35,その１!L36,その１!L37,その１!L38)</f>
        <v>2181</v>
      </c>
      <c r="M22" s="44">
        <f>SUM(その１!M24,その１!M25,その１!M26,その１!M27,その１!M28,その１!M30,その１!M31,その１!M32,その１!M33,その１!M35,その１!M36,その１!M37,その１!M38)</f>
        <v>2176</v>
      </c>
      <c r="N22" s="62">
        <v>9.886835781404942</v>
      </c>
      <c r="O22" s="55">
        <f>SUM(その１!O24,その１!O25,その１!O26,その１!O27,その１!O28,その１!O30,その１!O31,その１!O32,その１!O33,その１!O35,その１!O36,その１!O37,その１!O38)</f>
        <v>-1521</v>
      </c>
      <c r="P22" s="67">
        <v>-3.451429245700463</v>
      </c>
      <c r="Q22" s="43">
        <f>SUM(その１!Q24,その１!Q25,その１!Q26,その１!Q27,その１!Q28,その１!Q30,その１!Q31,その１!Q32,その１!Q33,その１!Q35,その１!Q36,その１!Q37,その１!Q38)</f>
        <v>4</v>
      </c>
      <c r="R22" s="44">
        <f>SUM(その１!R24,その１!R25,その１!R26,その１!R27,その１!R28,その１!R30,その１!R31,その１!R32,その１!R33,その１!R35,その１!R36,その１!R37,その１!R38)</f>
        <v>1</v>
      </c>
      <c r="S22" s="44">
        <f>SUM(その１!S24,その１!S25,その１!S26,その１!S27,その１!S28,その１!S30,その１!S31,その１!S32,その１!S33,その１!S35,その１!S36,その１!S37,その１!S38)</f>
        <v>3</v>
      </c>
      <c r="T22" s="71">
        <f>(Q22/E22)*1000</f>
        <v>1.4104372355430184</v>
      </c>
      <c r="U22" s="44">
        <f>SUM(その１!U24,その１!U25,その１!U26,その１!U27,その１!U28,その１!U30,その１!U31,その１!U32,その１!U33,その１!U35,その１!U36,その１!U37,その１!U38)</f>
        <v>2</v>
      </c>
      <c r="V22" s="44">
        <f>SUM(その１!V24,その１!V25,その１!V26,その１!V27,その１!V28,その１!V30,その１!V31,その１!V32,その１!V33,その１!V35,その１!V36,その１!V37,その１!V38)</f>
        <v>1</v>
      </c>
      <c r="W22" s="44">
        <f>SUM(その１!W24,その１!W25,その１!W26,その１!W27,その１!W28,その１!W30,その１!W31,その１!W32,その１!W33,その１!W35,その１!W36,その１!W37,その１!W38)</f>
        <v>1</v>
      </c>
      <c r="X22" s="71">
        <f>(U22/E22)*1000</f>
        <v>0.7052186177715092</v>
      </c>
      <c r="Y22" s="44">
        <f>SUM(その１!Y24,その１!Y25,その１!Y26,その１!Y27,その１!Y28,その１!Y30,その１!Y31,その１!Y32,その１!Y33,その１!Y35,その１!Y36,その１!Y37,その１!Y38)</f>
        <v>2</v>
      </c>
      <c r="Z22" s="44">
        <f>SUM(その１!Z24,その１!Z25,その１!Z26,その１!Z27,その１!Z28,その１!Z30,その１!Z31,その１!Z32,その１!Z33,その１!Z35,その１!Z36,その１!Z37,その１!Z38)</f>
        <v>1</v>
      </c>
      <c r="AA22" s="44">
        <f>SUM(その１!AA24,その１!AA25,その１!AA26,その１!AA27,その１!AA28,その１!AA30,その１!AA31,その１!AA32,その１!AA33,その１!AA35,その１!AA36,その１!AA37,その１!AA38)</f>
        <v>1</v>
      </c>
      <c r="AB22" s="92">
        <f>(Y22/E22)*1000</f>
        <v>0.7052186177715092</v>
      </c>
    </row>
    <row r="23" spans="1:28" ht="12.75" customHeight="1">
      <c r="A23" s="18"/>
      <c r="B23" s="98" t="s">
        <v>59</v>
      </c>
      <c r="C23" s="97"/>
      <c r="D23" s="21"/>
      <c r="E23" s="43">
        <f>SUM(その１!E24,その１!E25,その１!E26,その１!E27,その１!E28)</f>
        <v>1080</v>
      </c>
      <c r="F23" s="44">
        <f>SUM(その１!F24,その１!F25,その１!F26,その１!F27,その１!F28)</f>
        <v>557</v>
      </c>
      <c r="G23" s="44">
        <f>SUM(その１!G24,その１!G25,その１!G26,その１!G27,その１!G28)</f>
        <v>523</v>
      </c>
      <c r="H23" s="62">
        <v>5.984573100452168</v>
      </c>
      <c r="I23" s="43">
        <f>SUM(その１!I24,その１!I25,その１!I26,その１!I27,その１!I28)</f>
        <v>99</v>
      </c>
      <c r="J23" s="74">
        <v>9.166666666666666</v>
      </c>
      <c r="K23" s="43">
        <f>SUM(その１!K24,その１!K25,その１!K26,その１!K27,その１!K28)</f>
        <v>1909</v>
      </c>
      <c r="L23" s="44">
        <f>SUM(その１!L24,その１!L25,その１!L26,その１!L27,その１!L28)</f>
        <v>982</v>
      </c>
      <c r="M23" s="44">
        <f>SUM(その１!M24,その１!M25,その１!M26,その１!M27,その１!M28)</f>
        <v>927</v>
      </c>
      <c r="N23" s="62">
        <v>10.578287082188137</v>
      </c>
      <c r="O23" s="55">
        <f>SUM(その１!O24,その１!O25,その１!O26,その１!O27,その１!O28)</f>
        <v>-829</v>
      </c>
      <c r="P23" s="67">
        <v>-4.59371398173597</v>
      </c>
      <c r="Q23" s="43">
        <f>SUM(その１!Q24,その１!Q25,その１!Q26,その１!Q27,その１!Q28)</f>
        <v>1</v>
      </c>
      <c r="R23" s="44">
        <f>SUM(その１!R24,その１!R25,その１!R26,その１!R27,その１!R28)</f>
        <v>0</v>
      </c>
      <c r="S23" s="44">
        <f>SUM(その１!S24,その１!S25,その１!S26,その１!S27,その１!S28)</f>
        <v>1</v>
      </c>
      <c r="T23" s="71">
        <f>(Q23/E23)*1000</f>
        <v>0.9259259259259259</v>
      </c>
      <c r="U23" s="44">
        <f>SUM(その１!U24,その１!U25,その１!U26,その１!U27,その１!U28)</f>
        <v>1</v>
      </c>
      <c r="V23" s="44">
        <f>SUM(その１!V24,その１!V25,その１!V26,その１!V27,その１!V28)</f>
        <v>0</v>
      </c>
      <c r="W23" s="44">
        <f>SUM(その１!W24,その１!W25,その１!W26,その１!W27,その１!W28)</f>
        <v>1</v>
      </c>
      <c r="X23" s="71">
        <f>(U23/E23)*1000</f>
        <v>0.9259259259259259</v>
      </c>
      <c r="Y23" s="44">
        <f>SUM(その１!Y24,その１!Y25,その１!Y26,その１!Y27,その１!Y28)</f>
        <v>1</v>
      </c>
      <c r="Z23" s="44">
        <f>SUM(その１!Z24,その１!Z25,その１!Z26,その１!Z27,その１!Z28)</f>
        <v>0</v>
      </c>
      <c r="AA23" s="44">
        <f>SUM(その１!AA24,その１!AA25,その１!AA26,その１!AA27,その１!AA28)</f>
        <v>1</v>
      </c>
      <c r="AB23" s="92">
        <f>(Y23/E23)*1000</f>
        <v>0.9259259259259259</v>
      </c>
    </row>
    <row r="24" spans="1:28" ht="12.75" customHeight="1">
      <c r="A24" s="18"/>
      <c r="B24" s="19"/>
      <c r="C24" s="22" t="s">
        <v>97</v>
      </c>
      <c r="D24" s="21"/>
      <c r="E24" s="43">
        <v>245</v>
      </c>
      <c r="F24" s="44">
        <v>131</v>
      </c>
      <c r="G24" s="44">
        <v>114</v>
      </c>
      <c r="H24" s="62">
        <v>4.74</v>
      </c>
      <c r="I24" s="43">
        <v>21</v>
      </c>
      <c r="J24" s="74">
        <v>8.57</v>
      </c>
      <c r="K24" s="43">
        <v>703</v>
      </c>
      <c r="L24" s="44">
        <v>364</v>
      </c>
      <c r="M24" s="44">
        <v>339</v>
      </c>
      <c r="N24" s="62">
        <v>13.6</v>
      </c>
      <c r="O24" s="55">
        <v>-458</v>
      </c>
      <c r="P24" s="67">
        <v>-8.86</v>
      </c>
      <c r="Q24" s="43">
        <v>0</v>
      </c>
      <c r="R24" s="44">
        <v>0</v>
      </c>
      <c r="S24" s="44">
        <v>0</v>
      </c>
      <c r="T24" s="71">
        <v>0</v>
      </c>
      <c r="U24" s="44">
        <v>0</v>
      </c>
      <c r="V24" s="44">
        <v>0</v>
      </c>
      <c r="W24" s="44">
        <v>0</v>
      </c>
      <c r="X24" s="71">
        <v>0</v>
      </c>
      <c r="Y24" s="44">
        <v>0</v>
      </c>
      <c r="Z24" s="44">
        <v>0</v>
      </c>
      <c r="AA24" s="44">
        <v>0</v>
      </c>
      <c r="AB24" s="92">
        <v>0</v>
      </c>
    </row>
    <row r="25" spans="1:28" ht="12.75" customHeight="1">
      <c r="A25" s="18"/>
      <c r="B25" s="19"/>
      <c r="C25" s="22" t="s">
        <v>60</v>
      </c>
      <c r="D25" s="21"/>
      <c r="E25" s="43">
        <v>471</v>
      </c>
      <c r="F25" s="44">
        <v>232</v>
      </c>
      <c r="G25" s="44">
        <v>239</v>
      </c>
      <c r="H25" s="62">
        <v>7.54</v>
      </c>
      <c r="I25" s="43">
        <v>39</v>
      </c>
      <c r="J25" s="74">
        <v>8.28</v>
      </c>
      <c r="K25" s="43">
        <v>504</v>
      </c>
      <c r="L25" s="44">
        <v>275</v>
      </c>
      <c r="M25" s="44">
        <v>229</v>
      </c>
      <c r="N25" s="62">
        <v>8.07</v>
      </c>
      <c r="O25" s="55">
        <v>-33</v>
      </c>
      <c r="P25" s="67">
        <v>-0.53</v>
      </c>
      <c r="Q25" s="43">
        <v>1</v>
      </c>
      <c r="R25" s="44">
        <v>0</v>
      </c>
      <c r="S25" s="44">
        <v>1</v>
      </c>
      <c r="T25" s="71">
        <v>2.12</v>
      </c>
      <c r="U25" s="44">
        <v>1</v>
      </c>
      <c r="V25" s="44">
        <v>0</v>
      </c>
      <c r="W25" s="44">
        <v>1</v>
      </c>
      <c r="X25" s="71">
        <v>2.12</v>
      </c>
      <c r="Y25" s="44">
        <v>1</v>
      </c>
      <c r="Z25" s="44">
        <v>0</v>
      </c>
      <c r="AA25" s="44">
        <v>1</v>
      </c>
      <c r="AB25" s="92">
        <v>2.12</v>
      </c>
    </row>
    <row r="26" spans="1:28" ht="12.75" customHeight="1">
      <c r="A26" s="18"/>
      <c r="B26" s="19"/>
      <c r="C26" s="22" t="s">
        <v>61</v>
      </c>
      <c r="D26" s="21"/>
      <c r="E26" s="43">
        <v>59</v>
      </c>
      <c r="F26" s="44">
        <v>32</v>
      </c>
      <c r="G26" s="44">
        <v>27</v>
      </c>
      <c r="H26" s="62">
        <v>4.44947209653092</v>
      </c>
      <c r="I26" s="43">
        <v>5</v>
      </c>
      <c r="J26" s="74">
        <v>8.47</v>
      </c>
      <c r="K26" s="43">
        <v>222</v>
      </c>
      <c r="L26" s="44">
        <v>106</v>
      </c>
      <c r="M26" s="44">
        <v>116</v>
      </c>
      <c r="N26" s="62">
        <v>16.74</v>
      </c>
      <c r="O26" s="55">
        <v>-163</v>
      </c>
      <c r="P26" s="67">
        <v>-12.29</v>
      </c>
      <c r="Q26" s="43">
        <v>0</v>
      </c>
      <c r="R26" s="44">
        <v>0</v>
      </c>
      <c r="S26" s="44">
        <v>0</v>
      </c>
      <c r="T26" s="71">
        <v>0</v>
      </c>
      <c r="U26" s="44">
        <v>0</v>
      </c>
      <c r="V26" s="44">
        <v>0</v>
      </c>
      <c r="W26" s="44">
        <v>0</v>
      </c>
      <c r="X26" s="71">
        <v>0</v>
      </c>
      <c r="Y26" s="44">
        <v>0</v>
      </c>
      <c r="Z26" s="44">
        <v>0</v>
      </c>
      <c r="AA26" s="44">
        <v>0</v>
      </c>
      <c r="AB26" s="92">
        <v>0</v>
      </c>
    </row>
    <row r="27" spans="1:28" ht="12.75" customHeight="1">
      <c r="A27" s="18"/>
      <c r="B27" s="19"/>
      <c r="C27" s="22" t="s">
        <v>62</v>
      </c>
      <c r="D27" s="21"/>
      <c r="E27" s="43">
        <v>77</v>
      </c>
      <c r="F27" s="44">
        <v>41</v>
      </c>
      <c r="G27" s="44">
        <v>36</v>
      </c>
      <c r="H27" s="62">
        <v>4.27</v>
      </c>
      <c r="I27" s="43">
        <v>10</v>
      </c>
      <c r="J27" s="74">
        <v>12.99</v>
      </c>
      <c r="K27" s="43">
        <v>220</v>
      </c>
      <c r="L27" s="44">
        <v>117</v>
      </c>
      <c r="M27" s="44">
        <v>103</v>
      </c>
      <c r="N27" s="62">
        <v>12.2</v>
      </c>
      <c r="O27" s="55">
        <v>-143</v>
      </c>
      <c r="P27" s="67">
        <v>-7.93</v>
      </c>
      <c r="Q27" s="43">
        <v>0</v>
      </c>
      <c r="R27" s="44">
        <v>0</v>
      </c>
      <c r="S27" s="44">
        <v>0</v>
      </c>
      <c r="T27" s="71">
        <v>0</v>
      </c>
      <c r="U27" s="44">
        <v>0</v>
      </c>
      <c r="V27" s="44">
        <v>0</v>
      </c>
      <c r="W27" s="44">
        <v>0</v>
      </c>
      <c r="X27" s="71">
        <v>0</v>
      </c>
      <c r="Y27" s="44">
        <v>0</v>
      </c>
      <c r="Z27" s="44">
        <v>0</v>
      </c>
      <c r="AA27" s="44">
        <v>0</v>
      </c>
      <c r="AB27" s="92">
        <v>0</v>
      </c>
    </row>
    <row r="28" spans="1:28" ht="12.75" customHeight="1">
      <c r="A28" s="18"/>
      <c r="B28" s="19"/>
      <c r="C28" s="22" t="s">
        <v>63</v>
      </c>
      <c r="D28" s="21"/>
      <c r="E28" s="43">
        <v>228</v>
      </c>
      <c r="F28" s="44">
        <v>121</v>
      </c>
      <c r="G28" s="44">
        <v>107</v>
      </c>
      <c r="H28" s="62">
        <v>6.5</v>
      </c>
      <c r="I28" s="43">
        <v>24</v>
      </c>
      <c r="J28" s="74">
        <v>10.53</v>
      </c>
      <c r="K28" s="43">
        <v>260</v>
      </c>
      <c r="L28" s="44">
        <v>120</v>
      </c>
      <c r="M28" s="44">
        <v>140</v>
      </c>
      <c r="N28" s="62">
        <v>7.42</v>
      </c>
      <c r="O28" s="55">
        <v>-32</v>
      </c>
      <c r="P28" s="67">
        <v>-0.91</v>
      </c>
      <c r="Q28" s="43">
        <v>0</v>
      </c>
      <c r="R28" s="44">
        <v>0</v>
      </c>
      <c r="S28" s="44">
        <v>0</v>
      </c>
      <c r="T28" s="71">
        <v>0</v>
      </c>
      <c r="U28" s="44">
        <v>0</v>
      </c>
      <c r="V28" s="44">
        <v>0</v>
      </c>
      <c r="W28" s="44">
        <v>0</v>
      </c>
      <c r="X28" s="71">
        <v>0</v>
      </c>
      <c r="Y28" s="44">
        <v>0</v>
      </c>
      <c r="Z28" s="44">
        <v>0</v>
      </c>
      <c r="AA28" s="44">
        <v>0</v>
      </c>
      <c r="AB28" s="92">
        <v>0</v>
      </c>
    </row>
    <row r="29" spans="1:28" ht="12.75" customHeight="1">
      <c r="A29" s="46"/>
      <c r="B29" s="98" t="s">
        <v>64</v>
      </c>
      <c r="C29" s="97"/>
      <c r="D29" s="21"/>
      <c r="E29" s="43">
        <f>SUM(その１!E30,その１!E31,その１!E32,その１!E33)</f>
        <v>1152</v>
      </c>
      <c r="F29" s="44">
        <f>SUM(その１!F30,その１!F31,その１!F32,その１!F33)</f>
        <v>574</v>
      </c>
      <c r="G29" s="44">
        <f>SUM(その１!G30,その１!G31,その１!G32,その１!G33)</f>
        <v>578</v>
      </c>
      <c r="H29" s="62">
        <v>6.9015923986628165</v>
      </c>
      <c r="I29" s="43">
        <f>SUM(その１!I30,その１!I31,その１!I32,その１!I33)</f>
        <v>112</v>
      </c>
      <c r="J29" s="74">
        <v>9.722222222222223</v>
      </c>
      <c r="K29" s="43">
        <f>SUM(その１!K30,その１!K31,その１!K32,その１!K33)</f>
        <v>1658</v>
      </c>
      <c r="L29" s="44">
        <f>SUM(その１!L30,その１!L31,その１!L32,その１!L33)</f>
        <v>811</v>
      </c>
      <c r="M29" s="44">
        <f>SUM(その１!M30,その１!M31,その１!M32,その１!M33)</f>
        <v>847</v>
      </c>
      <c r="N29" s="62">
        <v>9.933021004325477</v>
      </c>
      <c r="O29" s="55">
        <f>SUM(その１!O30,その１!O31,その１!O32,その１!O33)</f>
        <v>-506</v>
      </c>
      <c r="P29" s="67">
        <v>-3.031428605662661</v>
      </c>
      <c r="Q29" s="43">
        <f>SUM(その１!Q30,その１!Q31,その１!Q32,その１!Q33)</f>
        <v>3</v>
      </c>
      <c r="R29" s="44">
        <f>SUM(その１!R30,その１!R31,その１!R32,その１!R33)</f>
        <v>1</v>
      </c>
      <c r="S29" s="44">
        <f>SUM(その１!S30,その１!S31,その１!S32,その１!S33)</f>
        <v>2</v>
      </c>
      <c r="T29" s="71">
        <f>(Q29/E29)*1000</f>
        <v>2.6041666666666665</v>
      </c>
      <c r="U29" s="44">
        <f>SUM(その１!U30,その１!U31,その１!U32,その１!U33)</f>
        <v>1</v>
      </c>
      <c r="V29" s="44">
        <f>SUM(その１!V30,その１!V31,その１!V32,その１!V33)</f>
        <v>1</v>
      </c>
      <c r="W29" s="44">
        <f>SUM(その１!W30,その１!W31,その１!W32,その１!W33)</f>
        <v>0</v>
      </c>
      <c r="X29" s="71">
        <f>(U29/E29)*1000</f>
        <v>0.8680555555555555</v>
      </c>
      <c r="Y29" s="44">
        <f>SUM(その１!Y30,その１!Y31,その１!Y32,その１!Y33)</f>
        <v>1</v>
      </c>
      <c r="Z29" s="44">
        <f>SUM(その１!Z30,その１!Z31,その１!Z32,その１!Z33)</f>
        <v>1</v>
      </c>
      <c r="AA29" s="44">
        <f>SUM(その１!AA30,その１!AA31,その１!AA32,その１!AA33)</f>
        <v>0</v>
      </c>
      <c r="AB29" s="92">
        <f>(Y29/E29)*1000</f>
        <v>0.8680555555555555</v>
      </c>
    </row>
    <row r="30" spans="1:28" ht="12.75" customHeight="1">
      <c r="A30" s="18"/>
      <c r="B30" s="47"/>
      <c r="C30" s="22" t="s">
        <v>65</v>
      </c>
      <c r="D30" s="21"/>
      <c r="E30" s="43">
        <v>596</v>
      </c>
      <c r="F30" s="44">
        <v>293</v>
      </c>
      <c r="G30" s="44">
        <v>303</v>
      </c>
      <c r="H30" s="62">
        <v>7.61</v>
      </c>
      <c r="I30" s="43">
        <v>55</v>
      </c>
      <c r="J30" s="74">
        <v>9.23</v>
      </c>
      <c r="K30" s="43">
        <v>667</v>
      </c>
      <c r="L30" s="44">
        <v>321</v>
      </c>
      <c r="M30" s="44">
        <v>346</v>
      </c>
      <c r="N30" s="62">
        <v>8.52</v>
      </c>
      <c r="O30" s="55">
        <v>-71</v>
      </c>
      <c r="P30" s="67">
        <v>-0.91</v>
      </c>
      <c r="Q30" s="43">
        <v>1</v>
      </c>
      <c r="R30" s="44">
        <v>0</v>
      </c>
      <c r="S30" s="44">
        <v>1</v>
      </c>
      <c r="T30" s="71">
        <v>1.68</v>
      </c>
      <c r="U30" s="44">
        <v>0</v>
      </c>
      <c r="V30" s="44">
        <v>0</v>
      </c>
      <c r="W30" s="44">
        <v>0</v>
      </c>
      <c r="X30" s="71">
        <v>0</v>
      </c>
      <c r="Y30" s="44">
        <v>0</v>
      </c>
      <c r="Z30" s="44">
        <v>0</v>
      </c>
      <c r="AA30" s="44">
        <v>0</v>
      </c>
      <c r="AB30" s="92">
        <v>0</v>
      </c>
    </row>
    <row r="31" spans="1:28" ht="12.75" customHeight="1">
      <c r="A31" s="18"/>
      <c r="B31" s="19"/>
      <c r="C31" s="22" t="s">
        <v>66</v>
      </c>
      <c r="D31" s="21"/>
      <c r="E31" s="43">
        <v>322</v>
      </c>
      <c r="F31" s="44">
        <v>161</v>
      </c>
      <c r="G31" s="44">
        <v>161</v>
      </c>
      <c r="H31" s="62">
        <v>7.37</v>
      </c>
      <c r="I31" s="43">
        <v>24</v>
      </c>
      <c r="J31" s="74">
        <v>7.45</v>
      </c>
      <c r="K31" s="43">
        <v>443</v>
      </c>
      <c r="L31" s="44">
        <v>221</v>
      </c>
      <c r="M31" s="44">
        <v>222</v>
      </c>
      <c r="N31" s="62">
        <v>10.14</v>
      </c>
      <c r="O31" s="55">
        <v>-121</v>
      </c>
      <c r="P31" s="67">
        <v>-2.77</v>
      </c>
      <c r="Q31" s="43">
        <v>2</v>
      </c>
      <c r="R31" s="44">
        <v>1</v>
      </c>
      <c r="S31" s="44">
        <v>1</v>
      </c>
      <c r="T31" s="71">
        <v>6.21</v>
      </c>
      <c r="U31" s="44">
        <v>1</v>
      </c>
      <c r="V31" s="44">
        <v>1</v>
      </c>
      <c r="W31" s="44">
        <v>0</v>
      </c>
      <c r="X31" s="71">
        <v>3.11</v>
      </c>
      <c r="Y31" s="44">
        <v>1</v>
      </c>
      <c r="Z31" s="44">
        <v>1</v>
      </c>
      <c r="AA31" s="44">
        <v>0</v>
      </c>
      <c r="AB31" s="92">
        <v>3.11</v>
      </c>
    </row>
    <row r="32" spans="1:28" ht="12.75" customHeight="1">
      <c r="A32" s="18"/>
      <c r="B32" s="19"/>
      <c r="C32" s="22" t="s">
        <v>67</v>
      </c>
      <c r="D32" s="21"/>
      <c r="E32" s="43">
        <v>183</v>
      </c>
      <c r="F32" s="44">
        <v>92</v>
      </c>
      <c r="G32" s="44">
        <v>91</v>
      </c>
      <c r="H32" s="62">
        <v>5.56</v>
      </c>
      <c r="I32" s="43">
        <v>29</v>
      </c>
      <c r="J32" s="74">
        <v>15.85</v>
      </c>
      <c r="K32" s="43">
        <v>364</v>
      </c>
      <c r="L32" s="44">
        <v>175</v>
      </c>
      <c r="M32" s="44">
        <v>189</v>
      </c>
      <c r="N32" s="62">
        <v>11.05</v>
      </c>
      <c r="O32" s="55">
        <v>-181</v>
      </c>
      <c r="P32" s="67">
        <v>-5.5</v>
      </c>
      <c r="Q32" s="43">
        <v>0</v>
      </c>
      <c r="R32" s="44">
        <v>0</v>
      </c>
      <c r="S32" s="44">
        <v>0</v>
      </c>
      <c r="T32" s="71">
        <v>0</v>
      </c>
      <c r="U32" s="44">
        <v>0</v>
      </c>
      <c r="V32" s="44">
        <v>0</v>
      </c>
      <c r="W32" s="44">
        <v>0</v>
      </c>
      <c r="X32" s="71">
        <v>0</v>
      </c>
      <c r="Y32" s="44">
        <v>0</v>
      </c>
      <c r="Z32" s="44">
        <v>0</v>
      </c>
      <c r="AA32" s="44">
        <v>0</v>
      </c>
      <c r="AB32" s="92">
        <v>0</v>
      </c>
    </row>
    <row r="33" spans="1:28" ht="12.75" customHeight="1">
      <c r="A33" s="18"/>
      <c r="B33" s="19"/>
      <c r="C33" s="22" t="s">
        <v>68</v>
      </c>
      <c r="D33" s="21"/>
      <c r="E33" s="43">
        <v>51</v>
      </c>
      <c r="F33" s="44">
        <v>28</v>
      </c>
      <c r="G33" s="44">
        <v>23</v>
      </c>
      <c r="H33" s="62">
        <v>4.25</v>
      </c>
      <c r="I33" s="43">
        <v>4</v>
      </c>
      <c r="J33" s="74">
        <v>7.84</v>
      </c>
      <c r="K33" s="43">
        <v>184</v>
      </c>
      <c r="L33" s="44">
        <v>94</v>
      </c>
      <c r="M33" s="44">
        <v>90</v>
      </c>
      <c r="N33" s="62">
        <v>15.34868201534868</v>
      </c>
      <c r="O33" s="55">
        <v>-133</v>
      </c>
      <c r="P33" s="67">
        <v>-11.09</v>
      </c>
      <c r="Q33" s="43">
        <v>0</v>
      </c>
      <c r="R33" s="44">
        <v>0</v>
      </c>
      <c r="S33" s="44">
        <v>0</v>
      </c>
      <c r="T33" s="71">
        <v>0</v>
      </c>
      <c r="U33" s="44">
        <v>0</v>
      </c>
      <c r="V33" s="44">
        <v>0</v>
      </c>
      <c r="W33" s="44">
        <v>0</v>
      </c>
      <c r="X33" s="71">
        <v>0</v>
      </c>
      <c r="Y33" s="44">
        <v>0</v>
      </c>
      <c r="Z33" s="44">
        <v>0</v>
      </c>
      <c r="AA33" s="44">
        <v>0</v>
      </c>
      <c r="AB33" s="92">
        <v>0</v>
      </c>
    </row>
    <row r="34" spans="1:28" ht="12.75" customHeight="1">
      <c r="A34" s="18"/>
      <c r="B34" s="98" t="s">
        <v>69</v>
      </c>
      <c r="C34" s="97"/>
      <c r="D34" s="21"/>
      <c r="E34" s="43">
        <f>SUM(その１!E35,その１!E36,その１!E37,その１!E38)</f>
        <v>604</v>
      </c>
      <c r="F34" s="44">
        <f>SUM(その１!F35,その１!F36,その１!F37,その１!F38)</f>
        <v>302</v>
      </c>
      <c r="G34" s="44">
        <f>SUM(その１!G35,その１!G36,その１!G37,その１!G38)</f>
        <v>302</v>
      </c>
      <c r="H34" s="62">
        <v>6.473393708804458</v>
      </c>
      <c r="I34" s="43">
        <f>SUM(その１!I35,その１!I36,その１!I37,その１!I38)</f>
        <v>47</v>
      </c>
      <c r="J34" s="74">
        <v>7.781456953642383</v>
      </c>
      <c r="K34" s="43">
        <f>SUM(その１!K35,その１!K36,その１!K37,その１!K38)</f>
        <v>790</v>
      </c>
      <c r="L34" s="44">
        <f>SUM(その１!L35,その１!L36,その１!L37,その１!L38)</f>
        <v>388</v>
      </c>
      <c r="M34" s="44">
        <f>SUM(その１!M35,その１!M36,その１!M37,その１!M38)</f>
        <v>402</v>
      </c>
      <c r="N34" s="62">
        <v>8.466856009860136</v>
      </c>
      <c r="O34" s="55">
        <f>SUM(その１!O35,その１!O36,その１!O37,その１!O38)</f>
        <v>-186</v>
      </c>
      <c r="P34" s="67">
        <v>-1.9934623010556773</v>
      </c>
      <c r="Q34" s="43">
        <f>SUM(その１!Q35,その１!Q36,その１!Q37,その１!Q38)</f>
        <v>0</v>
      </c>
      <c r="R34" s="44">
        <f>SUM(その１!R35,その１!R36,その１!R37,その１!R38)</f>
        <v>0</v>
      </c>
      <c r="S34" s="44">
        <f>SUM(その１!S35,その１!S36,その１!S37,その１!S38)</f>
        <v>0</v>
      </c>
      <c r="T34" s="71">
        <f>(Q34/E34)*1000</f>
        <v>0</v>
      </c>
      <c r="U34" s="44">
        <f>SUM(その１!U35,その１!U36,その１!U37,その１!U38)</f>
        <v>0</v>
      </c>
      <c r="V34" s="44">
        <f>SUM(その１!V35,その１!V36,その１!V37,その１!V38)</f>
        <v>0</v>
      </c>
      <c r="W34" s="44">
        <f>SUM(その１!W35,その１!W36,その１!W37,その１!W38)</f>
        <v>0</v>
      </c>
      <c r="X34" s="71">
        <f>(U34/E34)*1000</f>
        <v>0</v>
      </c>
      <c r="Y34" s="44">
        <f>SUM(その１!Y35,その１!Y36,その１!Y37,その１!Y38)</f>
        <v>0</v>
      </c>
      <c r="Z34" s="44">
        <f>SUM(その１!Z35,その１!Z36,その１!Z37,その１!Z38)</f>
        <v>0</v>
      </c>
      <c r="AA34" s="44">
        <f>SUM(その１!AA35,その１!AA36,その１!AA37,その１!AA38)</f>
        <v>0</v>
      </c>
      <c r="AB34" s="92">
        <f>(Y34/E34)*1000</f>
        <v>0</v>
      </c>
    </row>
    <row r="35" spans="1:28" ht="12.75" customHeight="1">
      <c r="A35" s="18"/>
      <c r="B35" s="19"/>
      <c r="C35" s="22" t="s">
        <v>70</v>
      </c>
      <c r="D35" s="21"/>
      <c r="E35" s="43">
        <v>290</v>
      </c>
      <c r="F35" s="44">
        <v>150</v>
      </c>
      <c r="G35" s="44">
        <v>140</v>
      </c>
      <c r="H35" s="62">
        <v>5.64</v>
      </c>
      <c r="I35" s="43">
        <v>21</v>
      </c>
      <c r="J35" s="74">
        <v>7.24</v>
      </c>
      <c r="K35" s="43">
        <v>305</v>
      </c>
      <c r="L35" s="44">
        <v>162</v>
      </c>
      <c r="M35" s="44">
        <v>143</v>
      </c>
      <c r="N35" s="62">
        <v>5.93</v>
      </c>
      <c r="O35" s="55">
        <v>-15</v>
      </c>
      <c r="P35" s="67">
        <v>-0.29</v>
      </c>
      <c r="Q35" s="43">
        <v>0</v>
      </c>
      <c r="R35" s="44">
        <v>0</v>
      </c>
      <c r="S35" s="44">
        <v>0</v>
      </c>
      <c r="T35" s="71">
        <v>0</v>
      </c>
      <c r="U35" s="44">
        <v>0</v>
      </c>
      <c r="V35" s="44">
        <v>0</v>
      </c>
      <c r="W35" s="44">
        <v>0</v>
      </c>
      <c r="X35" s="71">
        <v>0</v>
      </c>
      <c r="Y35" s="44">
        <v>0</v>
      </c>
      <c r="Z35" s="44">
        <v>0</v>
      </c>
      <c r="AA35" s="44">
        <v>0</v>
      </c>
      <c r="AB35" s="92">
        <v>0</v>
      </c>
    </row>
    <row r="36" spans="1:28" ht="12.75" customHeight="1">
      <c r="A36" s="18"/>
      <c r="B36" s="47"/>
      <c r="C36" s="22" t="s">
        <v>71</v>
      </c>
      <c r="D36" s="21"/>
      <c r="E36" s="43">
        <v>236</v>
      </c>
      <c r="F36" s="44">
        <v>118</v>
      </c>
      <c r="G36" s="44">
        <v>118</v>
      </c>
      <c r="H36" s="62">
        <v>8.32</v>
      </c>
      <c r="I36" s="43">
        <v>17</v>
      </c>
      <c r="J36" s="74">
        <v>7.2</v>
      </c>
      <c r="K36" s="43">
        <v>258</v>
      </c>
      <c r="L36" s="44">
        <v>132</v>
      </c>
      <c r="M36" s="44">
        <v>126</v>
      </c>
      <c r="N36" s="62">
        <v>9.1</v>
      </c>
      <c r="O36" s="55">
        <v>-22</v>
      </c>
      <c r="P36" s="67">
        <v>-0.78</v>
      </c>
      <c r="Q36" s="43">
        <v>0</v>
      </c>
      <c r="R36" s="44">
        <v>0</v>
      </c>
      <c r="S36" s="44">
        <v>0</v>
      </c>
      <c r="T36" s="71">
        <v>0</v>
      </c>
      <c r="U36" s="44">
        <v>0</v>
      </c>
      <c r="V36" s="44">
        <v>0</v>
      </c>
      <c r="W36" s="44">
        <v>0</v>
      </c>
      <c r="X36" s="71">
        <v>0</v>
      </c>
      <c r="Y36" s="44">
        <v>0</v>
      </c>
      <c r="Z36" s="44">
        <v>0</v>
      </c>
      <c r="AA36" s="44">
        <v>0</v>
      </c>
      <c r="AB36" s="92">
        <v>0</v>
      </c>
    </row>
    <row r="37" spans="1:28" ht="12.75" customHeight="1">
      <c r="A37" s="18"/>
      <c r="B37" s="19"/>
      <c r="C37" s="22" t="s">
        <v>72</v>
      </c>
      <c r="D37" s="21"/>
      <c r="E37" s="43">
        <v>37</v>
      </c>
      <c r="F37" s="44">
        <v>12</v>
      </c>
      <c r="G37" s="44">
        <v>25</v>
      </c>
      <c r="H37" s="62">
        <v>4.78</v>
      </c>
      <c r="I37" s="43">
        <v>4</v>
      </c>
      <c r="J37" s="74">
        <v>10.81</v>
      </c>
      <c r="K37" s="43">
        <v>130</v>
      </c>
      <c r="L37" s="44">
        <v>53</v>
      </c>
      <c r="M37" s="44">
        <v>77</v>
      </c>
      <c r="N37" s="62">
        <v>16.81</v>
      </c>
      <c r="O37" s="55">
        <v>-93</v>
      </c>
      <c r="P37" s="67">
        <v>-12.02</v>
      </c>
      <c r="Q37" s="43">
        <v>0</v>
      </c>
      <c r="R37" s="44">
        <v>0</v>
      </c>
      <c r="S37" s="44">
        <v>0</v>
      </c>
      <c r="T37" s="71">
        <v>0</v>
      </c>
      <c r="U37" s="44">
        <v>0</v>
      </c>
      <c r="V37" s="44">
        <v>0</v>
      </c>
      <c r="W37" s="44">
        <v>0</v>
      </c>
      <c r="X37" s="71">
        <v>0</v>
      </c>
      <c r="Y37" s="44">
        <v>0</v>
      </c>
      <c r="Z37" s="44">
        <v>0</v>
      </c>
      <c r="AA37" s="44">
        <v>0</v>
      </c>
      <c r="AB37" s="92">
        <v>0</v>
      </c>
    </row>
    <row r="38" spans="1:28" ht="12.75" customHeight="1">
      <c r="A38" s="18"/>
      <c r="B38" s="19"/>
      <c r="C38" s="22" t="s">
        <v>73</v>
      </c>
      <c r="D38" s="21"/>
      <c r="E38" s="43">
        <v>41</v>
      </c>
      <c r="F38" s="44">
        <v>22</v>
      </c>
      <c r="G38" s="44">
        <v>19</v>
      </c>
      <c r="H38" s="62">
        <v>7.08</v>
      </c>
      <c r="I38" s="43">
        <v>5</v>
      </c>
      <c r="J38" s="74">
        <v>12.2</v>
      </c>
      <c r="K38" s="43">
        <v>97</v>
      </c>
      <c r="L38" s="44">
        <v>41</v>
      </c>
      <c r="M38" s="44">
        <v>56</v>
      </c>
      <c r="N38" s="62">
        <v>16.75</v>
      </c>
      <c r="O38" s="55">
        <v>-56</v>
      </c>
      <c r="P38" s="67">
        <v>-9.67</v>
      </c>
      <c r="Q38" s="43">
        <v>0</v>
      </c>
      <c r="R38" s="44">
        <v>0</v>
      </c>
      <c r="S38" s="44">
        <v>0</v>
      </c>
      <c r="T38" s="71">
        <v>0</v>
      </c>
      <c r="U38" s="44">
        <v>0</v>
      </c>
      <c r="V38" s="44">
        <v>0</v>
      </c>
      <c r="W38" s="44">
        <v>0</v>
      </c>
      <c r="X38" s="71">
        <v>0</v>
      </c>
      <c r="Y38" s="44">
        <v>0</v>
      </c>
      <c r="Z38" s="44">
        <v>0</v>
      </c>
      <c r="AA38" s="44">
        <v>0</v>
      </c>
      <c r="AB38" s="92">
        <v>0</v>
      </c>
    </row>
    <row r="39" spans="1:28" ht="12.75" customHeight="1">
      <c r="A39" s="18"/>
      <c r="B39" s="19"/>
      <c r="C39" s="22"/>
      <c r="D39" s="21"/>
      <c r="E39" s="43"/>
      <c r="F39" s="44"/>
      <c r="G39" s="44"/>
      <c r="H39" s="62"/>
      <c r="I39" s="43"/>
      <c r="J39" s="74"/>
      <c r="K39" s="43"/>
      <c r="L39" s="44"/>
      <c r="M39" s="44"/>
      <c r="N39" s="62"/>
      <c r="O39" s="55"/>
      <c r="P39" s="67"/>
      <c r="Q39" s="43"/>
      <c r="R39" s="44"/>
      <c r="S39" s="44"/>
      <c r="T39" s="71"/>
      <c r="U39" s="44"/>
      <c r="V39" s="44"/>
      <c r="W39" s="44"/>
      <c r="X39" s="71"/>
      <c r="Y39" s="44"/>
      <c r="Z39" s="44"/>
      <c r="AA39" s="44"/>
      <c r="AB39" s="92"/>
    </row>
    <row r="40" spans="1:28" ht="12.75" customHeight="1">
      <c r="A40" s="96" t="s">
        <v>74</v>
      </c>
      <c r="B40" s="97"/>
      <c r="C40" s="97"/>
      <c r="D40" s="21"/>
      <c r="E40" s="43">
        <f>SUM(その１!E41,その１!E42,その１!E43,その１!E44,その１!E45)</f>
        <v>1025</v>
      </c>
      <c r="F40" s="44">
        <f>SUM(その１!F41,その１!F42,その１!F43,その１!F44,その１!F45)</f>
        <v>491</v>
      </c>
      <c r="G40" s="44">
        <f>SUM(その１!G41,その１!G42,その１!G43,その１!G44,その１!G45)</f>
        <v>534</v>
      </c>
      <c r="H40" s="62">
        <v>5.276162042518145</v>
      </c>
      <c r="I40" s="43">
        <f>SUM(その１!I41,その１!I42,その１!I43,その１!I44,その１!I45)</f>
        <v>109</v>
      </c>
      <c r="J40" s="74">
        <v>10.634146341463415</v>
      </c>
      <c r="K40" s="43">
        <f>SUM(その１!K41,その１!K42,その１!K43,その１!K44,その１!K45)</f>
        <v>2724</v>
      </c>
      <c r="L40" s="44">
        <f>SUM(その１!L41,その１!L42,その１!L43,その１!L44,その１!L45)</f>
        <v>1313</v>
      </c>
      <c r="M40" s="44">
        <f>SUM(その１!M41,その１!M42,その１!M43,その１!M44,その１!M45)</f>
        <v>1411</v>
      </c>
      <c r="N40" s="62">
        <v>14.021722345189685</v>
      </c>
      <c r="O40" s="55">
        <f>SUM(その１!O41,その１!O42,その１!O43,その１!O44,その１!O45)</f>
        <v>-1699</v>
      </c>
      <c r="P40" s="67">
        <v>-8.74556030267154</v>
      </c>
      <c r="Q40" s="43">
        <f>SUM(その１!Q41,その１!Q42,その１!Q43,その１!Q44,その１!Q45)</f>
        <v>2</v>
      </c>
      <c r="R40" s="44">
        <f>SUM(その１!R41,その１!R42,その１!R43,その１!R44,その１!R45)</f>
        <v>2</v>
      </c>
      <c r="S40" s="44">
        <f>SUM(その１!S41,その１!S42,その１!S43,その１!S44,その１!S45)</f>
        <v>0</v>
      </c>
      <c r="T40" s="71">
        <f>(Q40/E40)*1000</f>
        <v>1.951219512195122</v>
      </c>
      <c r="U40" s="44">
        <f>SUM(その１!U41,その１!U42,その１!U43,その１!U44,その１!U45)</f>
        <v>2</v>
      </c>
      <c r="V40" s="44">
        <f>SUM(その１!V41,その１!V42,その１!V43,その１!V44,その１!V45)</f>
        <v>2</v>
      </c>
      <c r="W40" s="44">
        <f>SUM(その１!W41,その１!W42,その１!W43,その１!W44,その１!W45)</f>
        <v>0</v>
      </c>
      <c r="X40" s="71">
        <f>(U40/E40)*1000</f>
        <v>1.951219512195122</v>
      </c>
      <c r="Y40" s="44">
        <f>SUM(その１!Y41,その１!Y42,その１!Y43,その１!Y44,その１!Y45)</f>
        <v>2</v>
      </c>
      <c r="Z40" s="44">
        <f>SUM(その１!Z41,その１!Z42,その１!Z43,その１!Z44,その１!Z45)</f>
        <v>2</v>
      </c>
      <c r="AA40" s="44">
        <f>SUM(その１!AA41,その１!AA42,その１!AA43,その１!AA44,その１!AA45)</f>
        <v>0</v>
      </c>
      <c r="AB40" s="92">
        <f>(Y40/E40)*1000</f>
        <v>1.951219512195122</v>
      </c>
    </row>
    <row r="41" spans="1:28" ht="12.75" customHeight="1">
      <c r="A41" s="18"/>
      <c r="B41" s="47"/>
      <c r="C41" s="22" t="s">
        <v>75</v>
      </c>
      <c r="D41" s="21"/>
      <c r="E41" s="43">
        <v>737</v>
      </c>
      <c r="F41" s="44">
        <v>355</v>
      </c>
      <c r="G41" s="44">
        <v>382</v>
      </c>
      <c r="H41" s="62">
        <v>5.82</v>
      </c>
      <c r="I41" s="43">
        <v>85</v>
      </c>
      <c r="J41" s="74">
        <v>11.53</v>
      </c>
      <c r="K41" s="43">
        <v>1657</v>
      </c>
      <c r="L41" s="44">
        <v>803</v>
      </c>
      <c r="M41" s="44">
        <v>854</v>
      </c>
      <c r="N41" s="62">
        <v>13.09</v>
      </c>
      <c r="O41" s="55">
        <v>-920</v>
      </c>
      <c r="P41" s="67">
        <v>-7.27</v>
      </c>
      <c r="Q41" s="43">
        <v>2</v>
      </c>
      <c r="R41" s="44">
        <v>2</v>
      </c>
      <c r="S41" s="44">
        <v>0</v>
      </c>
      <c r="T41" s="71">
        <v>2.71</v>
      </c>
      <c r="U41" s="44">
        <v>2</v>
      </c>
      <c r="V41" s="44">
        <v>2</v>
      </c>
      <c r="W41" s="44">
        <v>0</v>
      </c>
      <c r="X41" s="71">
        <v>2.71</v>
      </c>
      <c r="Y41" s="44">
        <v>2</v>
      </c>
      <c r="Z41" s="44">
        <v>2</v>
      </c>
      <c r="AA41" s="44">
        <v>0</v>
      </c>
      <c r="AB41" s="92">
        <v>2.71</v>
      </c>
    </row>
    <row r="42" spans="1:28" ht="12.75" customHeight="1">
      <c r="A42" s="18"/>
      <c r="B42" s="19"/>
      <c r="C42" s="22" t="s">
        <v>76</v>
      </c>
      <c r="D42" s="21"/>
      <c r="E42" s="43">
        <v>36</v>
      </c>
      <c r="F42" s="44">
        <v>21</v>
      </c>
      <c r="G42" s="44">
        <v>15</v>
      </c>
      <c r="H42" s="62">
        <v>5.4</v>
      </c>
      <c r="I42" s="43">
        <v>3</v>
      </c>
      <c r="J42" s="74">
        <v>8.33</v>
      </c>
      <c r="K42" s="43">
        <v>98</v>
      </c>
      <c r="L42" s="44">
        <v>46</v>
      </c>
      <c r="M42" s="44">
        <v>52</v>
      </c>
      <c r="N42" s="62">
        <v>14.71</v>
      </c>
      <c r="O42" s="55">
        <v>-62</v>
      </c>
      <c r="P42" s="67">
        <v>-9.3</v>
      </c>
      <c r="Q42" s="43">
        <v>0</v>
      </c>
      <c r="R42" s="44">
        <v>0</v>
      </c>
      <c r="S42" s="44">
        <v>0</v>
      </c>
      <c r="T42" s="71">
        <v>0</v>
      </c>
      <c r="U42" s="44">
        <v>0</v>
      </c>
      <c r="V42" s="44">
        <v>0</v>
      </c>
      <c r="W42" s="44">
        <v>0</v>
      </c>
      <c r="X42" s="71">
        <v>0</v>
      </c>
      <c r="Y42" s="44">
        <v>0</v>
      </c>
      <c r="Z42" s="44">
        <v>0</v>
      </c>
      <c r="AA42" s="44">
        <v>0</v>
      </c>
      <c r="AB42" s="92">
        <v>0</v>
      </c>
    </row>
    <row r="43" spans="1:28" ht="12.75" customHeight="1">
      <c r="A43" s="18"/>
      <c r="B43" s="19"/>
      <c r="C43" s="22" t="s">
        <v>77</v>
      </c>
      <c r="D43" s="21"/>
      <c r="E43" s="43">
        <v>90</v>
      </c>
      <c r="F43" s="44">
        <v>43</v>
      </c>
      <c r="G43" s="44">
        <v>47</v>
      </c>
      <c r="H43" s="62">
        <v>4.13</v>
      </c>
      <c r="I43" s="43">
        <v>9</v>
      </c>
      <c r="J43" s="74">
        <v>10</v>
      </c>
      <c r="K43" s="43">
        <v>369</v>
      </c>
      <c r="L43" s="44">
        <v>178</v>
      </c>
      <c r="M43" s="44">
        <v>191</v>
      </c>
      <c r="N43" s="62">
        <v>16.94</v>
      </c>
      <c r="O43" s="55">
        <v>-279</v>
      </c>
      <c r="P43" s="67">
        <v>-12.81</v>
      </c>
      <c r="Q43" s="43">
        <v>0</v>
      </c>
      <c r="R43" s="44">
        <v>0</v>
      </c>
      <c r="S43" s="44">
        <v>0</v>
      </c>
      <c r="T43" s="71">
        <v>0</v>
      </c>
      <c r="U43" s="44">
        <v>0</v>
      </c>
      <c r="V43" s="44">
        <v>0</v>
      </c>
      <c r="W43" s="44">
        <v>0</v>
      </c>
      <c r="X43" s="71">
        <v>0</v>
      </c>
      <c r="Y43" s="44">
        <v>0</v>
      </c>
      <c r="Z43" s="44">
        <v>0</v>
      </c>
      <c r="AA43" s="44">
        <v>0</v>
      </c>
      <c r="AB43" s="92">
        <v>0</v>
      </c>
    </row>
    <row r="44" spans="1:28" ht="12.75" customHeight="1">
      <c r="A44" s="18"/>
      <c r="B44" s="19"/>
      <c r="C44" s="22" t="s">
        <v>78</v>
      </c>
      <c r="D44" s="21"/>
      <c r="E44" s="43">
        <v>62</v>
      </c>
      <c r="F44" s="44">
        <v>31</v>
      </c>
      <c r="G44" s="44">
        <v>31</v>
      </c>
      <c r="H44" s="62">
        <v>4.04</v>
      </c>
      <c r="I44" s="43">
        <v>6</v>
      </c>
      <c r="J44" s="74">
        <v>9.68</v>
      </c>
      <c r="K44" s="43">
        <v>257</v>
      </c>
      <c r="L44" s="44">
        <v>114</v>
      </c>
      <c r="M44" s="44">
        <v>143</v>
      </c>
      <c r="N44" s="62">
        <v>16.76</v>
      </c>
      <c r="O44" s="55">
        <v>-195</v>
      </c>
      <c r="P44" s="67">
        <v>-12.72</v>
      </c>
      <c r="Q44" s="43">
        <v>0</v>
      </c>
      <c r="R44" s="44">
        <v>0</v>
      </c>
      <c r="S44" s="44">
        <v>0</v>
      </c>
      <c r="T44" s="71">
        <v>0</v>
      </c>
      <c r="U44" s="44">
        <v>0</v>
      </c>
      <c r="V44" s="44">
        <v>0</v>
      </c>
      <c r="W44" s="44">
        <v>0</v>
      </c>
      <c r="X44" s="71">
        <v>0</v>
      </c>
      <c r="Y44" s="44">
        <v>0</v>
      </c>
      <c r="Z44" s="44">
        <v>0</v>
      </c>
      <c r="AA44" s="44">
        <v>0</v>
      </c>
      <c r="AB44" s="92">
        <v>0</v>
      </c>
    </row>
    <row r="45" spans="1:28" ht="12.75" customHeight="1">
      <c r="A45" s="18"/>
      <c r="B45" s="19"/>
      <c r="C45" s="22" t="s">
        <v>79</v>
      </c>
      <c r="D45" s="21"/>
      <c r="E45" s="43">
        <v>100</v>
      </c>
      <c r="F45" s="44">
        <v>41</v>
      </c>
      <c r="G45" s="44">
        <v>59</v>
      </c>
      <c r="H45" s="62">
        <v>4.18</v>
      </c>
      <c r="I45" s="43">
        <v>6</v>
      </c>
      <c r="J45" s="74">
        <v>6</v>
      </c>
      <c r="K45" s="43">
        <v>343</v>
      </c>
      <c r="L45" s="44">
        <v>172</v>
      </c>
      <c r="M45" s="44">
        <v>171</v>
      </c>
      <c r="N45" s="62">
        <v>14.33</v>
      </c>
      <c r="O45" s="55">
        <v>-243</v>
      </c>
      <c r="P45" s="67">
        <v>-10.16</v>
      </c>
      <c r="Q45" s="43">
        <v>0</v>
      </c>
      <c r="R45" s="44">
        <v>0</v>
      </c>
      <c r="S45" s="44">
        <v>0</v>
      </c>
      <c r="T45" s="71">
        <v>0</v>
      </c>
      <c r="U45" s="44">
        <v>0</v>
      </c>
      <c r="V45" s="44">
        <v>0</v>
      </c>
      <c r="W45" s="44">
        <v>0</v>
      </c>
      <c r="X45" s="71">
        <v>0</v>
      </c>
      <c r="Y45" s="44">
        <v>0</v>
      </c>
      <c r="Z45" s="44">
        <v>0</v>
      </c>
      <c r="AA45" s="44">
        <v>0</v>
      </c>
      <c r="AB45" s="92">
        <v>0</v>
      </c>
    </row>
    <row r="46" spans="1:28" ht="12.75" customHeight="1" thickBot="1">
      <c r="A46" s="23"/>
      <c r="B46" s="24"/>
      <c r="C46" s="24"/>
      <c r="D46" s="24"/>
      <c r="E46" s="27"/>
      <c r="F46" s="28"/>
      <c r="G46" s="28"/>
      <c r="H46" s="63"/>
      <c r="I46" s="30"/>
      <c r="J46" s="29"/>
      <c r="K46" s="30"/>
      <c r="L46" s="31"/>
      <c r="M46" s="31"/>
      <c r="N46" s="63"/>
      <c r="O46" s="30"/>
      <c r="P46" s="68"/>
      <c r="Q46" s="30"/>
      <c r="R46" s="31"/>
      <c r="S46" s="31"/>
      <c r="T46" s="72"/>
      <c r="U46" s="31"/>
      <c r="V46" s="31"/>
      <c r="W46" s="31"/>
      <c r="X46" s="29"/>
      <c r="Y46" s="31"/>
      <c r="Z46" s="31"/>
      <c r="AA46" s="31"/>
      <c r="AB46" s="32"/>
    </row>
    <row r="47" spans="10:28" ht="12.75" customHeight="1">
      <c r="J47" s="60"/>
      <c r="X47" s="60"/>
      <c r="AB47" s="60"/>
    </row>
    <row r="48" spans="10:28" ht="12.75" customHeight="1">
      <c r="J48" s="60"/>
      <c r="X48" s="60"/>
      <c r="AB48" s="60"/>
    </row>
    <row r="49" spans="10:28" ht="12.75" customHeight="1">
      <c r="J49" s="60"/>
      <c r="X49" s="60"/>
      <c r="AB49" s="60"/>
    </row>
    <row r="50" spans="10:28" ht="12.75" customHeight="1">
      <c r="J50" s="60"/>
      <c r="X50" s="60"/>
      <c r="AB50" s="60"/>
    </row>
    <row r="51" spans="10:28" ht="12.75" customHeight="1">
      <c r="J51" s="60"/>
      <c r="X51" s="60"/>
      <c r="AB51" s="60"/>
    </row>
    <row r="52" spans="10:28" ht="12.75" customHeight="1">
      <c r="J52" s="60"/>
      <c r="X52" s="60"/>
      <c r="AB52" s="60"/>
    </row>
    <row r="53" spans="10:28" ht="12.75" customHeight="1">
      <c r="J53" s="60"/>
      <c r="X53" s="60"/>
      <c r="AB53" s="60"/>
    </row>
    <row r="54" spans="10:28" ht="12.75" customHeight="1">
      <c r="J54" s="60"/>
      <c r="X54" s="60"/>
      <c r="AB54" s="60"/>
    </row>
  </sheetData>
  <sheetProtection/>
  <mergeCells count="32">
    <mergeCell ref="I1:J1"/>
    <mergeCell ref="I2:J2"/>
    <mergeCell ref="O1:P1"/>
    <mergeCell ref="O2:P2"/>
    <mergeCell ref="E1:H2"/>
    <mergeCell ref="K3:K4"/>
    <mergeCell ref="L3:L4"/>
    <mergeCell ref="K1:N2"/>
    <mergeCell ref="Q1:AB2"/>
    <mergeCell ref="U3:X3"/>
    <mergeCell ref="Y3:AB3"/>
    <mergeCell ref="E3:E4"/>
    <mergeCell ref="H3:H4"/>
    <mergeCell ref="F3:F4"/>
    <mergeCell ref="G3:G4"/>
    <mergeCell ref="I3:I4"/>
    <mergeCell ref="J3:J4"/>
    <mergeCell ref="S3:S4"/>
    <mergeCell ref="T3:T4"/>
    <mergeCell ref="M3:M4"/>
    <mergeCell ref="N3:N4"/>
    <mergeCell ref="O3:O4"/>
    <mergeCell ref="P3:P4"/>
    <mergeCell ref="Q3:Q4"/>
    <mergeCell ref="R3:R4"/>
    <mergeCell ref="A40:C40"/>
    <mergeCell ref="A10:C10"/>
    <mergeCell ref="A17:C17"/>
    <mergeCell ref="A22:C22"/>
    <mergeCell ref="B23:C23"/>
    <mergeCell ref="B29:C29"/>
    <mergeCell ref="B34:C3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Ｐ明朝,標準"&amp;14第３表　　人口動態総覧（実数・率）・市町村別・保健所別　　　（その１）&amp;R&amp;"ＭＳ Ｐ明朝,標準"令和2年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54"/>
  <sheetViews>
    <sheetView workbookViewId="0" topLeftCell="A1">
      <selection activeCell="AB21" sqref="AB21"/>
    </sheetView>
  </sheetViews>
  <sheetFormatPr defaultColWidth="8.875" defaultRowHeight="12.75" customHeight="1"/>
  <cols>
    <col min="1" max="2" width="2.125" style="10" customWidth="1"/>
    <col min="3" max="3" width="13.625" style="10" customWidth="1"/>
    <col min="4" max="4" width="3.625" style="10" customWidth="1"/>
    <col min="5" max="15" width="7.125" style="1" customWidth="1"/>
    <col min="16" max="16" width="7.125" style="69" customWidth="1"/>
    <col min="17" max="19" width="7.125" style="1" customWidth="1"/>
    <col min="20" max="20" width="7.125" style="91" customWidth="1"/>
    <col min="21" max="23" width="7.125" style="1" customWidth="1"/>
    <col min="24" max="24" width="7.125" style="91" customWidth="1"/>
    <col min="25" max="27" width="7.125" style="1" customWidth="1"/>
    <col min="28" max="28" width="7.125" style="91" customWidth="1"/>
    <col min="29" max="16384" width="8.875" style="1" customWidth="1"/>
  </cols>
  <sheetData>
    <row r="1" spans="1:28" ht="12.75" customHeight="1">
      <c r="A1" s="11"/>
      <c r="B1" s="12"/>
      <c r="C1" s="12"/>
      <c r="D1" s="13"/>
      <c r="E1" s="106" t="s">
        <v>0</v>
      </c>
      <c r="F1" s="107"/>
      <c r="G1" s="107"/>
      <c r="H1" s="114"/>
      <c r="I1" s="107" t="s">
        <v>1</v>
      </c>
      <c r="J1" s="107"/>
      <c r="K1" s="106" t="s">
        <v>2</v>
      </c>
      <c r="L1" s="107"/>
      <c r="M1" s="107"/>
      <c r="N1" s="114"/>
      <c r="O1" s="106" t="s">
        <v>42</v>
      </c>
      <c r="P1" s="107"/>
      <c r="Q1" s="106" t="s">
        <v>3</v>
      </c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8"/>
    </row>
    <row r="2" spans="1:28" ht="12.75" customHeight="1">
      <c r="A2" s="18"/>
      <c r="B2" s="19"/>
      <c r="C2" s="19"/>
      <c r="D2" s="21"/>
      <c r="E2" s="109"/>
      <c r="F2" s="110"/>
      <c r="G2" s="110"/>
      <c r="H2" s="112"/>
      <c r="I2" s="110" t="s">
        <v>4</v>
      </c>
      <c r="J2" s="110"/>
      <c r="K2" s="109"/>
      <c r="L2" s="110"/>
      <c r="M2" s="110"/>
      <c r="N2" s="112"/>
      <c r="O2" s="109" t="s">
        <v>5</v>
      </c>
      <c r="P2" s="110"/>
      <c r="Q2" s="109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1"/>
    </row>
    <row r="3" spans="1:28" ht="12.75" customHeight="1">
      <c r="A3" s="18"/>
      <c r="B3" s="19"/>
      <c r="C3" s="19"/>
      <c r="D3" s="21"/>
      <c r="E3" s="101" t="s">
        <v>33</v>
      </c>
      <c r="F3" s="101" t="s">
        <v>9</v>
      </c>
      <c r="G3" s="101" t="s">
        <v>10</v>
      </c>
      <c r="H3" s="99" t="s">
        <v>34</v>
      </c>
      <c r="I3" s="99" t="s">
        <v>35</v>
      </c>
      <c r="J3" s="99" t="s">
        <v>36</v>
      </c>
      <c r="K3" s="101" t="s">
        <v>8</v>
      </c>
      <c r="L3" s="101" t="s">
        <v>9</v>
      </c>
      <c r="M3" s="101" t="s">
        <v>10</v>
      </c>
      <c r="N3" s="99" t="s">
        <v>34</v>
      </c>
      <c r="O3" s="101" t="s">
        <v>11</v>
      </c>
      <c r="P3" s="104" t="s">
        <v>34</v>
      </c>
      <c r="Q3" s="101" t="s">
        <v>8</v>
      </c>
      <c r="R3" s="101" t="s">
        <v>9</v>
      </c>
      <c r="S3" s="101" t="s">
        <v>10</v>
      </c>
      <c r="T3" s="99" t="s">
        <v>99</v>
      </c>
      <c r="U3" s="109" t="s">
        <v>6</v>
      </c>
      <c r="V3" s="110"/>
      <c r="W3" s="110"/>
      <c r="X3" s="112"/>
      <c r="Y3" s="109" t="s">
        <v>7</v>
      </c>
      <c r="Z3" s="110"/>
      <c r="AA3" s="110"/>
      <c r="AB3" s="111"/>
    </row>
    <row r="4" spans="1:28" ht="26.25" customHeight="1">
      <c r="A4" s="14"/>
      <c r="B4" s="15"/>
      <c r="C4" s="25"/>
      <c r="D4" s="16"/>
      <c r="E4" s="100"/>
      <c r="F4" s="100"/>
      <c r="G4" s="100"/>
      <c r="H4" s="100"/>
      <c r="I4" s="113"/>
      <c r="J4" s="100"/>
      <c r="K4" s="100"/>
      <c r="L4" s="100"/>
      <c r="M4" s="100"/>
      <c r="N4" s="100"/>
      <c r="O4" s="100"/>
      <c r="P4" s="116"/>
      <c r="Q4" s="100"/>
      <c r="R4" s="100"/>
      <c r="S4" s="100"/>
      <c r="T4" s="100"/>
      <c r="U4" s="2" t="s">
        <v>8</v>
      </c>
      <c r="V4" s="2" t="s">
        <v>9</v>
      </c>
      <c r="W4" s="2" t="s">
        <v>10</v>
      </c>
      <c r="X4" s="53" t="s">
        <v>37</v>
      </c>
      <c r="Y4" s="2" t="s">
        <v>8</v>
      </c>
      <c r="Z4" s="2" t="s">
        <v>9</v>
      </c>
      <c r="AA4" s="2" t="s">
        <v>10</v>
      </c>
      <c r="AB4" s="54" t="s">
        <v>37</v>
      </c>
    </row>
    <row r="5" spans="1:28" ht="12.75" customHeight="1">
      <c r="A5" s="18"/>
      <c r="B5" s="19"/>
      <c r="C5" s="19"/>
      <c r="D5" s="17"/>
      <c r="E5" s="3"/>
      <c r="F5" s="4"/>
      <c r="G5" s="4"/>
      <c r="H5" s="5"/>
      <c r="I5" s="3"/>
      <c r="J5" s="57"/>
      <c r="K5" s="3"/>
      <c r="L5" s="4"/>
      <c r="M5" s="4"/>
      <c r="N5" s="4"/>
      <c r="O5" s="55"/>
      <c r="P5" s="66"/>
      <c r="Q5" s="8"/>
      <c r="R5" s="9"/>
      <c r="S5" s="9"/>
      <c r="T5" s="84"/>
      <c r="U5" s="7"/>
      <c r="V5" s="7"/>
      <c r="W5" s="7"/>
      <c r="X5" s="84"/>
      <c r="Y5" s="7"/>
      <c r="Z5" s="7"/>
      <c r="AA5" s="7"/>
      <c r="AB5" s="93"/>
    </row>
    <row r="6" spans="1:28" ht="12.75" customHeight="1">
      <c r="A6" s="96" t="s">
        <v>80</v>
      </c>
      <c r="B6" s="115"/>
      <c r="C6" s="115"/>
      <c r="D6" s="21"/>
      <c r="E6" s="43">
        <f>SUM(その２!E7,その２!E8)</f>
        <v>302</v>
      </c>
      <c r="F6" s="44">
        <f>SUM(その２!F7,その２!F8)</f>
        <v>147</v>
      </c>
      <c r="G6" s="44">
        <f>SUM(その２!G7,その２!G8)</f>
        <v>155</v>
      </c>
      <c r="H6" s="62">
        <v>4.158748519650775</v>
      </c>
      <c r="I6" s="43">
        <f>SUM(その２!I7,その２!I8)</f>
        <v>38</v>
      </c>
      <c r="J6" s="74">
        <f>(I6/E6)*100</f>
        <v>12.582781456953644</v>
      </c>
      <c r="K6" s="43">
        <f>SUM(その２!K7,その２!K8)</f>
        <v>1171</v>
      </c>
      <c r="L6" s="44">
        <f>SUM(その２!L7,その２!L8)</f>
        <v>594</v>
      </c>
      <c r="M6" s="44">
        <f>SUM(その２!M7,その２!M8)</f>
        <v>577</v>
      </c>
      <c r="N6" s="62">
        <v>16.12547853149357</v>
      </c>
      <c r="O6" s="55">
        <f>SUM(その２!O7,その２!O8)</f>
        <v>-869</v>
      </c>
      <c r="P6" s="67">
        <v>-11.966730011842794</v>
      </c>
      <c r="Q6" s="43">
        <f>SUM(その２!Q7,その２!Q8)</f>
        <v>0</v>
      </c>
      <c r="R6" s="44">
        <f>SUM(その２!R7,その２!R8)</f>
        <v>0</v>
      </c>
      <c r="S6" s="44">
        <f>SUM(その２!S7,その２!S8)</f>
        <v>0</v>
      </c>
      <c r="T6" s="87">
        <f>(Q6/E6)*1000</f>
        <v>0</v>
      </c>
      <c r="U6" s="44">
        <f>SUM(その２!U7,その２!U8)</f>
        <v>0</v>
      </c>
      <c r="V6" s="44">
        <f>SUM(その２!V7,その２!V8)</f>
        <v>0</v>
      </c>
      <c r="W6" s="44">
        <f>SUM(その２!W7,その２!W8)</f>
        <v>0</v>
      </c>
      <c r="X6" s="87">
        <f>(U6/E6)*1000</f>
        <v>0</v>
      </c>
      <c r="Y6" s="44">
        <f>SUM(その２!Y7,その２!Y8)</f>
        <v>0</v>
      </c>
      <c r="Z6" s="44">
        <f>SUM(その２!Z7,その２!Z8)</f>
        <v>0</v>
      </c>
      <c r="AA6" s="44">
        <f>SUM(その２!AA7,その２!AA8)</f>
        <v>0</v>
      </c>
      <c r="AB6" s="94">
        <f>(Y6/E6)*1000</f>
        <v>0</v>
      </c>
    </row>
    <row r="7" spans="1:28" ht="12.75" customHeight="1">
      <c r="A7" s="18"/>
      <c r="B7" s="19"/>
      <c r="C7" s="20" t="s">
        <v>81</v>
      </c>
      <c r="D7" s="21"/>
      <c r="E7" s="43">
        <v>243</v>
      </c>
      <c r="F7" s="44">
        <v>114</v>
      </c>
      <c r="G7" s="44">
        <v>129</v>
      </c>
      <c r="H7" s="62">
        <v>4.01</v>
      </c>
      <c r="I7" s="43">
        <v>32</v>
      </c>
      <c r="J7" s="74">
        <v>13.17</v>
      </c>
      <c r="K7" s="43">
        <v>978</v>
      </c>
      <c r="L7" s="44">
        <v>499</v>
      </c>
      <c r="M7" s="44">
        <v>479</v>
      </c>
      <c r="N7" s="62">
        <v>16.15</v>
      </c>
      <c r="O7" s="55">
        <v>-735</v>
      </c>
      <c r="P7" s="67">
        <v>-12.14</v>
      </c>
      <c r="Q7" s="43">
        <v>0</v>
      </c>
      <c r="R7" s="44">
        <v>0</v>
      </c>
      <c r="S7" s="44">
        <v>0</v>
      </c>
      <c r="T7" s="87">
        <v>0</v>
      </c>
      <c r="U7" s="44">
        <v>0</v>
      </c>
      <c r="V7" s="44">
        <v>0</v>
      </c>
      <c r="W7" s="44">
        <v>0</v>
      </c>
      <c r="X7" s="87">
        <v>0</v>
      </c>
      <c r="Y7" s="44">
        <v>0</v>
      </c>
      <c r="Z7" s="44">
        <v>0</v>
      </c>
      <c r="AA7" s="44">
        <v>0</v>
      </c>
      <c r="AB7" s="94">
        <v>0</v>
      </c>
    </row>
    <row r="8" spans="1:28" ht="12.75" customHeight="1">
      <c r="A8" s="18"/>
      <c r="B8" s="19"/>
      <c r="C8" s="20" t="s">
        <v>82</v>
      </c>
      <c r="D8" s="21"/>
      <c r="E8" s="43">
        <v>59</v>
      </c>
      <c r="F8" s="44">
        <v>33</v>
      </c>
      <c r="G8" s="44">
        <v>26</v>
      </c>
      <c r="H8" s="62">
        <v>4.89</v>
      </c>
      <c r="I8" s="43">
        <v>6</v>
      </c>
      <c r="J8" s="74">
        <v>10.17</v>
      </c>
      <c r="K8" s="43">
        <v>193</v>
      </c>
      <c r="L8" s="44">
        <v>95</v>
      </c>
      <c r="M8" s="44">
        <v>98</v>
      </c>
      <c r="N8" s="62">
        <v>16</v>
      </c>
      <c r="O8" s="55">
        <v>-134</v>
      </c>
      <c r="P8" s="67">
        <v>-11.11</v>
      </c>
      <c r="Q8" s="43">
        <v>0</v>
      </c>
      <c r="R8" s="44">
        <v>0</v>
      </c>
      <c r="S8" s="44">
        <v>0</v>
      </c>
      <c r="T8" s="87">
        <v>0</v>
      </c>
      <c r="U8" s="44">
        <v>0</v>
      </c>
      <c r="V8" s="44">
        <v>0</v>
      </c>
      <c r="W8" s="44">
        <v>0</v>
      </c>
      <c r="X8" s="87">
        <v>0</v>
      </c>
      <c r="Y8" s="44">
        <v>0</v>
      </c>
      <c r="Z8" s="44">
        <v>0</v>
      </c>
      <c r="AA8" s="44">
        <v>0</v>
      </c>
      <c r="AB8" s="94">
        <v>0</v>
      </c>
    </row>
    <row r="9" spans="1:28" ht="12.75" customHeight="1">
      <c r="A9" s="18"/>
      <c r="B9" s="19"/>
      <c r="C9" s="20"/>
      <c r="D9" s="21"/>
      <c r="E9" s="43"/>
      <c r="F9" s="44"/>
      <c r="G9" s="44"/>
      <c r="H9" s="62"/>
      <c r="I9" s="43"/>
      <c r="J9" s="74"/>
      <c r="K9" s="43"/>
      <c r="L9" s="44"/>
      <c r="M9" s="44"/>
      <c r="N9" s="62"/>
      <c r="O9" s="55"/>
      <c r="P9" s="67"/>
      <c r="Q9" s="43"/>
      <c r="R9" s="44"/>
      <c r="S9" s="44"/>
      <c r="T9" s="87"/>
      <c r="U9" s="44"/>
      <c r="V9" s="44"/>
      <c r="W9" s="44"/>
      <c r="X9" s="87"/>
      <c r="Y9" s="44"/>
      <c r="Z9" s="44"/>
      <c r="AA9" s="44"/>
      <c r="AB9" s="94"/>
    </row>
    <row r="10" spans="1:28" ht="12.75" customHeight="1">
      <c r="A10" s="96" t="s">
        <v>83</v>
      </c>
      <c r="B10" s="115"/>
      <c r="C10" s="115"/>
      <c r="D10" s="21"/>
      <c r="E10" s="43">
        <f>SUM(その２!E11,その２!E12,その２!E13,その２!E14,その２!E15,その２!E16,その２!E17,その２!E18,その２!E19)</f>
        <v>792</v>
      </c>
      <c r="F10" s="44">
        <f>SUM(その２!F11,その２!F12,その２!F13,その２!F14,その２!F15,その２!F16,その２!F17,その２!F18,その２!F19)</f>
        <v>400</v>
      </c>
      <c r="G10" s="44">
        <f>SUM(その２!G11,その２!G12,その２!G13,その２!G14,その２!G15,その２!G16,その２!G17,その２!G18,その２!G19)</f>
        <v>392</v>
      </c>
      <c r="H10" s="62">
        <v>4.788218081568988</v>
      </c>
      <c r="I10" s="43">
        <f>SUM(その２!I11,その２!I12,その２!I13,その２!I14,その２!I15,その２!I16,その２!I17,その２!I18,その２!I19)</f>
        <v>67</v>
      </c>
      <c r="J10" s="74">
        <f>(I10/E10)*100</f>
        <v>8.45959595959596</v>
      </c>
      <c r="K10" s="43">
        <f>SUM(その２!K11,その２!K12,その２!K13,その２!K14,その２!K15,その２!K16,その２!K17,その２!K18,その２!K19)</f>
        <v>2332</v>
      </c>
      <c r="L10" s="44">
        <f>SUM(その２!L11,その２!L12,その２!L13,その２!L14,その２!L15,その２!L16,その２!L17,その２!L18,その２!L19)</f>
        <v>1186</v>
      </c>
      <c r="M10" s="44">
        <f>SUM(その２!M11,その２!M12,その２!M13,その２!M14,その２!M15,その２!M16,その２!M17,その２!M18,その２!M19)</f>
        <v>1146</v>
      </c>
      <c r="N10" s="62">
        <v>14.098642129064242</v>
      </c>
      <c r="O10" s="55">
        <f>SUM(その２!O11,その２!O12,その２!O13,その２!O14,その２!O15,その２!O16,その２!O17,その２!O18,その２!O19)</f>
        <v>-1540</v>
      </c>
      <c r="P10" s="67">
        <v>-9.310424047495253</v>
      </c>
      <c r="Q10" s="43">
        <f>SUM(その２!Q11,その２!Q12,その２!Q13,その２!Q14,その２!Q15,その２!Q16,その２!Q17,その２!Q18,その２!Q19)</f>
        <v>1</v>
      </c>
      <c r="R10" s="44">
        <f>SUM(その２!R11,その２!R12,その２!R13,その２!R14,その２!R15,その２!R16,その２!R17,その２!R18,その２!R19)</f>
        <v>0</v>
      </c>
      <c r="S10" s="44">
        <f>SUM(その２!S11,その２!S12,その２!S13,その２!S14,その２!S15,その２!S16,その２!S17,その２!S18,その２!S19)</f>
        <v>1</v>
      </c>
      <c r="T10" s="87">
        <f>(Q10/E10)*1000</f>
        <v>1.2626262626262628</v>
      </c>
      <c r="U10" s="44">
        <f>SUM(その２!U11,その２!U12,その２!U13,その２!U14,その２!U15,その２!U16,その２!U17,その２!U18,その２!U19)</f>
        <v>0</v>
      </c>
      <c r="V10" s="44">
        <f>SUM(その２!V11,その２!V12,その２!V13,その２!V14,その２!V15,その２!V16,その２!V17,その２!V18,その２!V19)</f>
        <v>0</v>
      </c>
      <c r="W10" s="44">
        <f>SUM(その２!W11,その２!W12,その２!W13,その２!W14,その２!W15,その２!W16,その２!W17,その２!W18,その２!W19)</f>
        <v>0</v>
      </c>
      <c r="X10" s="87">
        <f>(U10/E10)*1000</f>
        <v>0</v>
      </c>
      <c r="Y10" s="44">
        <f>SUM(その２!Y11,その２!Y12,その２!Y13,その２!Y14,その２!Y15,その２!Y16,その２!Y17,その２!Y18,その２!Y19)</f>
        <v>0</v>
      </c>
      <c r="Z10" s="44">
        <f>SUM(その２!Z11,その２!Z12,その２!Z13,その２!Z14,その２!Z15,その２!Z16,その２!Z17,その２!Z18,その２!Z19)</f>
        <v>0</v>
      </c>
      <c r="AA10" s="44">
        <f>SUM(その２!AA11,その２!AA12,その２!AA13,その２!AA14,その２!AA15,その２!AA16,その２!AA17,その２!AA18,その２!AA19)</f>
        <v>0</v>
      </c>
      <c r="AB10" s="94">
        <f>(Y10/E10)*1000</f>
        <v>0</v>
      </c>
    </row>
    <row r="11" spans="1:28" ht="12.75" customHeight="1">
      <c r="A11" s="18"/>
      <c r="B11" s="19"/>
      <c r="C11" s="20" t="s">
        <v>84</v>
      </c>
      <c r="D11" s="21"/>
      <c r="E11" s="43">
        <v>119</v>
      </c>
      <c r="F11" s="44">
        <v>62</v>
      </c>
      <c r="G11" s="44">
        <v>57</v>
      </c>
      <c r="H11" s="62">
        <v>3.66</v>
      </c>
      <c r="I11" s="43">
        <v>7</v>
      </c>
      <c r="J11" s="74">
        <v>5.88</v>
      </c>
      <c r="K11" s="43">
        <v>464</v>
      </c>
      <c r="L11" s="44">
        <v>234</v>
      </c>
      <c r="M11" s="44">
        <v>230</v>
      </c>
      <c r="N11" s="62">
        <v>14.26</v>
      </c>
      <c r="O11" s="55">
        <v>-345</v>
      </c>
      <c r="P11" s="67">
        <v>-10.6</v>
      </c>
      <c r="Q11" s="43">
        <v>0</v>
      </c>
      <c r="R11" s="44">
        <v>0</v>
      </c>
      <c r="S11" s="44">
        <v>0</v>
      </c>
      <c r="T11" s="87">
        <v>0</v>
      </c>
      <c r="U11" s="44">
        <v>0</v>
      </c>
      <c r="V11" s="44">
        <v>0</v>
      </c>
      <c r="W11" s="44">
        <v>0</v>
      </c>
      <c r="X11" s="87">
        <v>0</v>
      </c>
      <c r="Y11" s="44">
        <v>0</v>
      </c>
      <c r="Z11" s="44">
        <v>0</v>
      </c>
      <c r="AA11" s="44">
        <v>0</v>
      </c>
      <c r="AB11" s="94">
        <v>0</v>
      </c>
    </row>
    <row r="12" spans="1:28" ht="12.75" customHeight="1">
      <c r="A12" s="18"/>
      <c r="B12" s="19"/>
      <c r="C12" s="20" t="s">
        <v>85</v>
      </c>
      <c r="D12" s="21"/>
      <c r="E12" s="43">
        <v>123</v>
      </c>
      <c r="F12" s="44">
        <v>66</v>
      </c>
      <c r="G12" s="44">
        <v>57</v>
      </c>
      <c r="H12" s="62">
        <v>4.43</v>
      </c>
      <c r="I12" s="43">
        <v>12</v>
      </c>
      <c r="J12" s="74">
        <v>9.76</v>
      </c>
      <c r="K12" s="43">
        <v>462</v>
      </c>
      <c r="L12" s="44">
        <v>208</v>
      </c>
      <c r="M12" s="44">
        <v>254</v>
      </c>
      <c r="N12" s="62">
        <v>16.64</v>
      </c>
      <c r="O12" s="55">
        <v>-339</v>
      </c>
      <c r="P12" s="67">
        <v>-12.21</v>
      </c>
      <c r="Q12" s="43">
        <v>0</v>
      </c>
      <c r="R12" s="44">
        <v>0</v>
      </c>
      <c r="S12" s="44">
        <v>0</v>
      </c>
      <c r="T12" s="87">
        <v>0</v>
      </c>
      <c r="U12" s="44">
        <v>0</v>
      </c>
      <c r="V12" s="44">
        <v>0</v>
      </c>
      <c r="W12" s="44">
        <v>0</v>
      </c>
      <c r="X12" s="87">
        <v>0</v>
      </c>
      <c r="Y12" s="44">
        <v>0</v>
      </c>
      <c r="Z12" s="44">
        <v>0</v>
      </c>
      <c r="AA12" s="44">
        <v>0</v>
      </c>
      <c r="AB12" s="94">
        <v>0</v>
      </c>
    </row>
    <row r="13" spans="1:28" ht="12.75" customHeight="1">
      <c r="A13" s="48"/>
      <c r="B13" s="49"/>
      <c r="C13" s="20" t="s">
        <v>86</v>
      </c>
      <c r="D13" s="21"/>
      <c r="E13" s="43">
        <v>61</v>
      </c>
      <c r="F13" s="44">
        <v>31</v>
      </c>
      <c r="G13" s="44">
        <v>30</v>
      </c>
      <c r="H13" s="62">
        <v>5.37</v>
      </c>
      <c r="I13" s="43">
        <v>5</v>
      </c>
      <c r="J13" s="74">
        <v>8.2</v>
      </c>
      <c r="K13" s="43">
        <v>187</v>
      </c>
      <c r="L13" s="44">
        <v>103</v>
      </c>
      <c r="M13" s="44">
        <v>84</v>
      </c>
      <c r="N13" s="62">
        <v>16.47</v>
      </c>
      <c r="O13" s="55">
        <v>-126</v>
      </c>
      <c r="P13" s="67">
        <v>-11.1</v>
      </c>
      <c r="Q13" s="43">
        <v>0</v>
      </c>
      <c r="R13" s="44">
        <v>0</v>
      </c>
      <c r="S13" s="44">
        <v>0</v>
      </c>
      <c r="T13" s="87">
        <v>0</v>
      </c>
      <c r="U13" s="44">
        <v>0</v>
      </c>
      <c r="V13" s="44">
        <v>0</v>
      </c>
      <c r="W13" s="44">
        <v>0</v>
      </c>
      <c r="X13" s="87">
        <v>0</v>
      </c>
      <c r="Y13" s="44">
        <v>0</v>
      </c>
      <c r="Z13" s="44">
        <v>0</v>
      </c>
      <c r="AA13" s="44">
        <v>0</v>
      </c>
      <c r="AB13" s="94">
        <v>0</v>
      </c>
    </row>
    <row r="14" spans="1:28" ht="12.75" customHeight="1">
      <c r="A14" s="18"/>
      <c r="B14" s="19"/>
      <c r="C14" s="22" t="s">
        <v>87</v>
      </c>
      <c r="D14" s="21"/>
      <c r="E14" s="43">
        <v>3</v>
      </c>
      <c r="F14" s="44">
        <v>2</v>
      </c>
      <c r="G14" s="44">
        <v>1</v>
      </c>
      <c r="H14" s="62">
        <v>2.43</v>
      </c>
      <c r="I14" s="43">
        <v>0</v>
      </c>
      <c r="J14" s="45">
        <v>0</v>
      </c>
      <c r="K14" s="43">
        <v>43</v>
      </c>
      <c r="L14" s="44">
        <v>17</v>
      </c>
      <c r="M14" s="44">
        <v>26</v>
      </c>
      <c r="N14" s="62">
        <v>34.82</v>
      </c>
      <c r="O14" s="55">
        <v>-40</v>
      </c>
      <c r="P14" s="67">
        <v>-32.39</v>
      </c>
      <c r="Q14" s="43">
        <v>0</v>
      </c>
      <c r="R14" s="44">
        <v>0</v>
      </c>
      <c r="S14" s="44">
        <v>0</v>
      </c>
      <c r="T14" s="87">
        <v>0</v>
      </c>
      <c r="U14" s="44">
        <v>0</v>
      </c>
      <c r="V14" s="44">
        <v>0</v>
      </c>
      <c r="W14" s="44">
        <v>0</v>
      </c>
      <c r="X14" s="87">
        <v>0</v>
      </c>
      <c r="Y14" s="44">
        <v>0</v>
      </c>
      <c r="Z14" s="44">
        <v>0</v>
      </c>
      <c r="AA14" s="44">
        <v>0</v>
      </c>
      <c r="AB14" s="94">
        <v>0</v>
      </c>
    </row>
    <row r="15" spans="1:28" ht="12.75" customHeight="1">
      <c r="A15" s="18"/>
      <c r="B15" s="19"/>
      <c r="C15" s="22" t="s">
        <v>88</v>
      </c>
      <c r="D15" s="21"/>
      <c r="E15" s="43">
        <v>155</v>
      </c>
      <c r="F15" s="44">
        <v>74</v>
      </c>
      <c r="G15" s="44">
        <v>81</v>
      </c>
      <c r="H15" s="62">
        <v>6.61</v>
      </c>
      <c r="I15" s="43">
        <v>16</v>
      </c>
      <c r="J15" s="74">
        <v>10.32</v>
      </c>
      <c r="K15" s="43">
        <v>255</v>
      </c>
      <c r="L15" s="44">
        <v>138</v>
      </c>
      <c r="M15" s="44">
        <v>117</v>
      </c>
      <c r="N15" s="62">
        <v>10.88</v>
      </c>
      <c r="O15" s="55">
        <v>-100</v>
      </c>
      <c r="P15" s="67">
        <v>-4.27</v>
      </c>
      <c r="Q15" s="43">
        <v>1</v>
      </c>
      <c r="R15" s="44">
        <v>0</v>
      </c>
      <c r="S15" s="44">
        <v>1</v>
      </c>
      <c r="T15" s="87">
        <v>6.45</v>
      </c>
      <c r="U15" s="44">
        <v>0</v>
      </c>
      <c r="V15" s="44">
        <v>0</v>
      </c>
      <c r="W15" s="44">
        <v>0</v>
      </c>
      <c r="X15" s="87">
        <v>0</v>
      </c>
      <c r="Y15" s="44">
        <v>0</v>
      </c>
      <c r="Z15" s="44">
        <v>0</v>
      </c>
      <c r="AA15" s="44">
        <v>0</v>
      </c>
      <c r="AB15" s="94">
        <v>0</v>
      </c>
    </row>
    <row r="16" spans="1:28" ht="12.75" customHeight="1">
      <c r="A16" s="18"/>
      <c r="B16" s="19"/>
      <c r="C16" s="22" t="s">
        <v>89</v>
      </c>
      <c r="D16" s="21"/>
      <c r="E16" s="43">
        <v>39</v>
      </c>
      <c r="F16" s="44">
        <v>19</v>
      </c>
      <c r="G16" s="44">
        <v>20</v>
      </c>
      <c r="H16" s="62">
        <v>3.68</v>
      </c>
      <c r="I16" s="43">
        <v>3</v>
      </c>
      <c r="J16" s="74">
        <v>7.69</v>
      </c>
      <c r="K16" s="43">
        <v>158</v>
      </c>
      <c r="L16" s="44">
        <v>86</v>
      </c>
      <c r="M16" s="44">
        <v>72</v>
      </c>
      <c r="N16" s="62">
        <v>14.89</v>
      </c>
      <c r="O16" s="55">
        <v>-119</v>
      </c>
      <c r="P16" s="67">
        <v>-11.21</v>
      </c>
      <c r="Q16" s="43">
        <v>0</v>
      </c>
      <c r="R16" s="44">
        <v>0</v>
      </c>
      <c r="S16" s="44">
        <v>0</v>
      </c>
      <c r="T16" s="87">
        <v>0</v>
      </c>
      <c r="U16" s="44">
        <v>0</v>
      </c>
      <c r="V16" s="44">
        <v>0</v>
      </c>
      <c r="W16" s="44">
        <v>0</v>
      </c>
      <c r="X16" s="87">
        <v>0</v>
      </c>
      <c r="Y16" s="44">
        <v>0</v>
      </c>
      <c r="Z16" s="44">
        <v>0</v>
      </c>
      <c r="AA16" s="44">
        <v>0</v>
      </c>
      <c r="AB16" s="94">
        <v>0</v>
      </c>
    </row>
    <row r="17" spans="1:28" ht="12.75" customHeight="1">
      <c r="A17" s="18"/>
      <c r="B17" s="19"/>
      <c r="C17" s="22" t="s">
        <v>90</v>
      </c>
      <c r="D17" s="21"/>
      <c r="E17" s="43">
        <v>214</v>
      </c>
      <c r="F17" s="44">
        <v>109</v>
      </c>
      <c r="G17" s="44">
        <v>105</v>
      </c>
      <c r="H17" s="62">
        <v>5.61</v>
      </c>
      <c r="I17" s="43">
        <v>16</v>
      </c>
      <c r="J17" s="74">
        <v>7.48</v>
      </c>
      <c r="K17" s="43">
        <v>420</v>
      </c>
      <c r="L17" s="44">
        <v>224</v>
      </c>
      <c r="M17" s="44">
        <v>196</v>
      </c>
      <c r="N17" s="62">
        <v>11.02</v>
      </c>
      <c r="O17" s="55">
        <v>-206</v>
      </c>
      <c r="P17" s="67">
        <v>-5.4</v>
      </c>
      <c r="Q17" s="43">
        <v>0</v>
      </c>
      <c r="R17" s="44">
        <v>0</v>
      </c>
      <c r="S17" s="44">
        <v>0</v>
      </c>
      <c r="T17" s="87">
        <v>0</v>
      </c>
      <c r="U17" s="44">
        <v>0</v>
      </c>
      <c r="V17" s="44">
        <v>0</v>
      </c>
      <c r="W17" s="44">
        <v>0</v>
      </c>
      <c r="X17" s="87">
        <v>0</v>
      </c>
      <c r="Y17" s="44">
        <v>0</v>
      </c>
      <c r="Z17" s="44">
        <v>0</v>
      </c>
      <c r="AA17" s="44">
        <v>0</v>
      </c>
      <c r="AB17" s="94">
        <v>0</v>
      </c>
    </row>
    <row r="18" spans="1:28" ht="12.75" customHeight="1">
      <c r="A18" s="18"/>
      <c r="B18" s="19"/>
      <c r="C18" s="22" t="s">
        <v>91</v>
      </c>
      <c r="D18" s="21"/>
      <c r="E18" s="43">
        <v>37</v>
      </c>
      <c r="F18" s="44">
        <v>17</v>
      </c>
      <c r="G18" s="44">
        <v>20</v>
      </c>
      <c r="H18" s="62">
        <v>4.5</v>
      </c>
      <c r="I18" s="43">
        <v>5</v>
      </c>
      <c r="J18" s="74">
        <v>13.51</v>
      </c>
      <c r="K18" s="43">
        <v>120</v>
      </c>
      <c r="L18" s="44">
        <v>63</v>
      </c>
      <c r="M18" s="44">
        <v>57</v>
      </c>
      <c r="N18" s="62">
        <v>14.61</v>
      </c>
      <c r="O18" s="55">
        <v>-83</v>
      </c>
      <c r="P18" s="67">
        <v>-10.1</v>
      </c>
      <c r="Q18" s="43">
        <v>0</v>
      </c>
      <c r="R18" s="44">
        <v>0</v>
      </c>
      <c r="S18" s="44">
        <v>0</v>
      </c>
      <c r="T18" s="87">
        <v>0</v>
      </c>
      <c r="U18" s="44">
        <v>0</v>
      </c>
      <c r="V18" s="44">
        <v>0</v>
      </c>
      <c r="W18" s="44">
        <v>0</v>
      </c>
      <c r="X18" s="87">
        <v>0</v>
      </c>
      <c r="Y18" s="44">
        <v>0</v>
      </c>
      <c r="Z18" s="44">
        <v>0</v>
      </c>
      <c r="AA18" s="44">
        <v>0</v>
      </c>
      <c r="AB18" s="94">
        <v>0</v>
      </c>
    </row>
    <row r="19" spans="1:28" ht="12.75" customHeight="1">
      <c r="A19" s="18"/>
      <c r="B19" s="19"/>
      <c r="C19" s="22" t="s">
        <v>92</v>
      </c>
      <c r="D19" s="21"/>
      <c r="E19" s="43">
        <v>41</v>
      </c>
      <c r="F19" s="44">
        <v>20</v>
      </c>
      <c r="G19" s="44">
        <v>21</v>
      </c>
      <c r="H19" s="62">
        <v>3.38</v>
      </c>
      <c r="I19" s="43">
        <v>3</v>
      </c>
      <c r="J19" s="74">
        <v>7.32</v>
      </c>
      <c r="K19" s="43">
        <v>223</v>
      </c>
      <c r="L19" s="44">
        <v>113</v>
      </c>
      <c r="M19" s="44">
        <v>110</v>
      </c>
      <c r="N19" s="62">
        <v>18.39</v>
      </c>
      <c r="O19" s="55">
        <v>-182</v>
      </c>
      <c r="P19" s="67">
        <v>-15.01</v>
      </c>
      <c r="Q19" s="43">
        <v>0</v>
      </c>
      <c r="R19" s="44">
        <v>0</v>
      </c>
      <c r="S19" s="44">
        <v>0</v>
      </c>
      <c r="T19" s="87">
        <v>0</v>
      </c>
      <c r="U19" s="44">
        <v>0</v>
      </c>
      <c r="V19" s="44">
        <v>0</v>
      </c>
      <c r="W19" s="44">
        <v>0</v>
      </c>
      <c r="X19" s="87">
        <v>0</v>
      </c>
      <c r="Y19" s="44">
        <v>0</v>
      </c>
      <c r="Z19" s="44">
        <v>0</v>
      </c>
      <c r="AA19" s="44">
        <v>0</v>
      </c>
      <c r="AB19" s="94">
        <v>0</v>
      </c>
    </row>
    <row r="20" spans="1:28" ht="12.75" customHeight="1">
      <c r="A20" s="46"/>
      <c r="B20" s="50"/>
      <c r="C20" s="50"/>
      <c r="D20" s="21"/>
      <c r="E20" s="43"/>
      <c r="F20" s="44"/>
      <c r="G20" s="44"/>
      <c r="H20" s="62"/>
      <c r="I20" s="43"/>
      <c r="J20" s="74"/>
      <c r="K20" s="43"/>
      <c r="L20" s="44"/>
      <c r="M20" s="44"/>
      <c r="N20" s="62"/>
      <c r="O20" s="55"/>
      <c r="P20" s="67"/>
      <c r="Q20" s="43"/>
      <c r="R20" s="44"/>
      <c r="S20" s="44"/>
      <c r="T20" s="87"/>
      <c r="U20" s="44"/>
      <c r="V20" s="44"/>
      <c r="W20" s="44"/>
      <c r="X20" s="87"/>
      <c r="Y20" s="44"/>
      <c r="Z20" s="44"/>
      <c r="AA20" s="44"/>
      <c r="AB20" s="94"/>
    </row>
    <row r="21" spans="1:28" ht="12.75" customHeight="1">
      <c r="A21" s="96" t="s">
        <v>93</v>
      </c>
      <c r="B21" s="115"/>
      <c r="C21" s="115"/>
      <c r="D21" s="21"/>
      <c r="E21" s="43">
        <f>SUM(その２!E22)</f>
        <v>267</v>
      </c>
      <c r="F21" s="44">
        <f>SUM(その２!F22)</f>
        <v>118</v>
      </c>
      <c r="G21" s="44">
        <f>SUM(その２!G22)</f>
        <v>149</v>
      </c>
      <c r="H21" s="62">
        <v>4.162055151127808</v>
      </c>
      <c r="I21" s="43">
        <f>SUM(その２!I22)</f>
        <v>28</v>
      </c>
      <c r="J21" s="74">
        <f>(I21/E21)*100</f>
        <v>10.486891385767791</v>
      </c>
      <c r="K21" s="43">
        <f>SUM(その２!K22)</f>
        <v>1198</v>
      </c>
      <c r="L21" s="44">
        <f>SUM(その２!L22)</f>
        <v>585</v>
      </c>
      <c r="M21" s="44">
        <f>SUM(その２!M22)</f>
        <v>613</v>
      </c>
      <c r="N21" s="62">
        <v>18.67468940468582</v>
      </c>
      <c r="O21" s="55">
        <f>SUM(その２!O22)</f>
        <v>-931</v>
      </c>
      <c r="P21" s="67">
        <v>-14.512634253558012</v>
      </c>
      <c r="Q21" s="43">
        <f>SUM(その２!Q22)</f>
        <v>2</v>
      </c>
      <c r="R21" s="44">
        <f>SUM(その２!R22)</f>
        <v>1</v>
      </c>
      <c r="S21" s="44">
        <f>SUM(その２!S22)</f>
        <v>1</v>
      </c>
      <c r="T21" s="87">
        <f>(Q21/E21)*1000</f>
        <v>7.49063670411985</v>
      </c>
      <c r="U21" s="44">
        <f>SUM(その２!U22)</f>
        <v>2</v>
      </c>
      <c r="V21" s="44">
        <f>SUM(その２!V22)</f>
        <v>1</v>
      </c>
      <c r="W21" s="44">
        <f>SUM(その２!W22)</f>
        <v>1</v>
      </c>
      <c r="X21" s="87">
        <f>(U21/E21)*1000</f>
        <v>7.49063670411985</v>
      </c>
      <c r="Y21" s="44">
        <f>SUM(その２!Y22)</f>
        <v>2</v>
      </c>
      <c r="Z21" s="44">
        <f>SUM(その２!Z22)</f>
        <v>1</v>
      </c>
      <c r="AA21" s="44">
        <f>SUM(その２!AA22)</f>
        <v>1</v>
      </c>
      <c r="AB21" s="94">
        <f>(Y21/E21)*1000</f>
        <v>7.49063670411985</v>
      </c>
    </row>
    <row r="22" spans="1:28" ht="12.75" customHeight="1">
      <c r="A22" s="18"/>
      <c r="B22" s="19"/>
      <c r="C22" s="22" t="s">
        <v>94</v>
      </c>
      <c r="D22" s="21"/>
      <c r="E22" s="43">
        <v>267</v>
      </c>
      <c r="F22" s="44">
        <v>118</v>
      </c>
      <c r="G22" s="44">
        <v>149</v>
      </c>
      <c r="H22" s="62">
        <v>4.16</v>
      </c>
      <c r="I22" s="43">
        <v>28</v>
      </c>
      <c r="J22" s="74">
        <v>10.49</v>
      </c>
      <c r="K22" s="43">
        <v>1198</v>
      </c>
      <c r="L22" s="44">
        <v>585</v>
      </c>
      <c r="M22" s="44">
        <v>613</v>
      </c>
      <c r="N22" s="62">
        <v>18.67</v>
      </c>
      <c r="O22" s="55">
        <v>-931</v>
      </c>
      <c r="P22" s="67">
        <v>-14.51</v>
      </c>
      <c r="Q22" s="43">
        <v>2</v>
      </c>
      <c r="R22" s="44">
        <v>1</v>
      </c>
      <c r="S22" s="44">
        <v>1</v>
      </c>
      <c r="T22" s="87">
        <v>7.49</v>
      </c>
      <c r="U22" s="44">
        <v>2</v>
      </c>
      <c r="V22" s="44">
        <v>1</v>
      </c>
      <c r="W22" s="44">
        <v>1</v>
      </c>
      <c r="X22" s="87">
        <v>7.49</v>
      </c>
      <c r="Y22" s="44">
        <v>2</v>
      </c>
      <c r="Z22" s="44">
        <v>1</v>
      </c>
      <c r="AA22" s="44">
        <v>1</v>
      </c>
      <c r="AB22" s="94">
        <v>7.49</v>
      </c>
    </row>
    <row r="23" spans="1:28" ht="12.75" customHeight="1">
      <c r="A23" s="18"/>
      <c r="B23" s="19"/>
      <c r="C23" s="22"/>
      <c r="D23" s="21"/>
      <c r="E23" s="43"/>
      <c r="F23" s="44"/>
      <c r="G23" s="44"/>
      <c r="H23" s="62"/>
      <c r="I23" s="43"/>
      <c r="J23" s="74"/>
      <c r="K23" s="43"/>
      <c r="L23" s="44"/>
      <c r="M23" s="44"/>
      <c r="N23" s="62"/>
      <c r="O23" s="55"/>
      <c r="P23" s="67"/>
      <c r="Q23" s="43"/>
      <c r="R23" s="44"/>
      <c r="S23" s="44"/>
      <c r="T23" s="87"/>
      <c r="U23" s="44"/>
      <c r="V23" s="44"/>
      <c r="W23" s="44"/>
      <c r="X23" s="87"/>
      <c r="Y23" s="44"/>
      <c r="Z23" s="44"/>
      <c r="AA23" s="44"/>
      <c r="AB23" s="94"/>
    </row>
    <row r="24" spans="1:28" ht="12.75" customHeight="1">
      <c r="A24" s="96" t="s">
        <v>95</v>
      </c>
      <c r="B24" s="115"/>
      <c r="C24" s="115"/>
      <c r="D24" s="21"/>
      <c r="E24" s="43">
        <f>SUM(その２!E25)</f>
        <v>390</v>
      </c>
      <c r="F24" s="44">
        <f>SUM(その２!F25)</f>
        <v>196</v>
      </c>
      <c r="G24" s="44">
        <f>SUM(その２!G25)</f>
        <v>194</v>
      </c>
      <c r="H24" s="62">
        <v>5.152119634860035</v>
      </c>
      <c r="I24" s="43">
        <f>SUM(その２!I25)</f>
        <v>27</v>
      </c>
      <c r="J24" s="74">
        <f>(I24/E24)*100</f>
        <v>6.923076923076923</v>
      </c>
      <c r="K24" s="43">
        <f>SUM(その２!K25)</f>
        <v>1160</v>
      </c>
      <c r="L24" s="44">
        <f>SUM(その２!L25)</f>
        <v>581</v>
      </c>
      <c r="M24" s="44">
        <f>SUM(その２!M25)</f>
        <v>579</v>
      </c>
      <c r="N24" s="62">
        <v>15.324253272917025</v>
      </c>
      <c r="O24" s="55">
        <f>SUM(その２!O25)</f>
        <v>-770</v>
      </c>
      <c r="P24" s="67">
        <v>-10.172133638056991</v>
      </c>
      <c r="Q24" s="43">
        <f>SUM(その２!Q25)</f>
        <v>1</v>
      </c>
      <c r="R24" s="44">
        <f>SUM(その２!R25)</f>
        <v>0</v>
      </c>
      <c r="S24" s="44">
        <f>SUM(その２!S25)</f>
        <v>1</v>
      </c>
      <c r="T24" s="87">
        <f>(Q24/E24)*1000</f>
        <v>2.5641025641025643</v>
      </c>
      <c r="U24" s="44">
        <f>SUM(その２!U25)</f>
        <v>0</v>
      </c>
      <c r="V24" s="44">
        <f>SUM(その２!V25)</f>
        <v>0</v>
      </c>
      <c r="W24" s="44">
        <f>SUM(その２!W25)</f>
        <v>0</v>
      </c>
      <c r="X24" s="87">
        <f>(U24/E24)*1000</f>
        <v>0</v>
      </c>
      <c r="Y24" s="44">
        <f>SUM(その２!Y25)</f>
        <v>0</v>
      </c>
      <c r="Z24" s="44">
        <f>SUM(その２!Z25)</f>
        <v>0</v>
      </c>
      <c r="AA24" s="44">
        <f>SUM(その２!AA25)</f>
        <v>0</v>
      </c>
      <c r="AB24" s="94">
        <f>(Y24/E24)*1000</f>
        <v>0</v>
      </c>
    </row>
    <row r="25" spans="1:28" ht="12.75" customHeight="1">
      <c r="A25" s="18"/>
      <c r="B25" s="19"/>
      <c r="C25" s="22" t="s">
        <v>96</v>
      </c>
      <c r="D25" s="21"/>
      <c r="E25" s="43">
        <v>390</v>
      </c>
      <c r="F25" s="44">
        <v>196</v>
      </c>
      <c r="G25" s="44">
        <v>194</v>
      </c>
      <c r="H25" s="62">
        <v>5.15</v>
      </c>
      <c r="I25" s="43">
        <v>27</v>
      </c>
      <c r="J25" s="74">
        <v>6.92</v>
      </c>
      <c r="K25" s="43">
        <v>1160</v>
      </c>
      <c r="L25" s="44">
        <v>581</v>
      </c>
      <c r="M25" s="44">
        <v>579</v>
      </c>
      <c r="N25" s="62">
        <v>15.32</v>
      </c>
      <c r="O25" s="55">
        <v>-770</v>
      </c>
      <c r="P25" s="67">
        <v>-10.17</v>
      </c>
      <c r="Q25" s="43">
        <v>1</v>
      </c>
      <c r="R25" s="44">
        <v>0</v>
      </c>
      <c r="S25" s="44">
        <v>1</v>
      </c>
      <c r="T25" s="87">
        <v>2.56</v>
      </c>
      <c r="U25" s="44">
        <v>0</v>
      </c>
      <c r="V25" s="44">
        <v>0</v>
      </c>
      <c r="W25" s="44">
        <v>0</v>
      </c>
      <c r="X25" s="87">
        <v>0</v>
      </c>
      <c r="Y25" s="44">
        <v>0</v>
      </c>
      <c r="Z25" s="44">
        <v>0</v>
      </c>
      <c r="AA25" s="44">
        <v>0</v>
      </c>
      <c r="AB25" s="94">
        <v>0</v>
      </c>
    </row>
    <row r="26" spans="1:28" ht="12.75" customHeight="1" thickBot="1">
      <c r="A26" s="23"/>
      <c r="B26" s="24"/>
      <c r="C26" s="24"/>
      <c r="D26" s="24"/>
      <c r="E26" s="30"/>
      <c r="F26" s="31"/>
      <c r="G26" s="31"/>
      <c r="H26" s="29"/>
      <c r="I26" s="30"/>
      <c r="J26" s="29"/>
      <c r="K26" s="30"/>
      <c r="L26" s="31"/>
      <c r="M26" s="31"/>
      <c r="N26" s="28"/>
      <c r="O26" s="56"/>
      <c r="P26" s="68"/>
      <c r="Q26" s="30"/>
      <c r="R26" s="31"/>
      <c r="S26" s="31"/>
      <c r="T26" s="90"/>
      <c r="U26" s="31"/>
      <c r="V26" s="31"/>
      <c r="W26" s="31"/>
      <c r="X26" s="90"/>
      <c r="Y26" s="31"/>
      <c r="Z26" s="31"/>
      <c r="AA26" s="31"/>
      <c r="AB26" s="95"/>
    </row>
    <row r="27" spans="8:14" ht="12.75" customHeight="1">
      <c r="H27" s="60"/>
      <c r="J27" s="60"/>
      <c r="N27" s="60"/>
    </row>
    <row r="28" spans="8:14" ht="12.75" customHeight="1">
      <c r="H28" s="60"/>
      <c r="J28" s="60"/>
      <c r="N28" s="60"/>
    </row>
    <row r="29" spans="8:14" ht="12.75" customHeight="1">
      <c r="H29" s="60"/>
      <c r="J29" s="60"/>
      <c r="N29" s="60"/>
    </row>
    <row r="30" spans="8:14" ht="12.75" customHeight="1">
      <c r="H30" s="60"/>
      <c r="J30" s="60"/>
      <c r="N30" s="60"/>
    </row>
    <row r="31" spans="8:14" ht="12.75" customHeight="1">
      <c r="H31" s="60"/>
      <c r="J31" s="60"/>
      <c r="N31" s="60"/>
    </row>
    <row r="32" spans="8:14" ht="12.75" customHeight="1">
      <c r="H32" s="60"/>
      <c r="J32" s="60"/>
      <c r="N32" s="60"/>
    </row>
    <row r="33" spans="8:14" ht="12.75" customHeight="1">
      <c r="H33" s="60"/>
      <c r="J33" s="60"/>
      <c r="N33" s="60"/>
    </row>
    <row r="34" spans="8:14" ht="12.75" customHeight="1">
      <c r="H34" s="60"/>
      <c r="J34" s="60"/>
      <c r="N34" s="60"/>
    </row>
    <row r="35" spans="8:14" ht="12.75" customHeight="1">
      <c r="H35" s="60"/>
      <c r="J35" s="60"/>
      <c r="N35" s="60"/>
    </row>
    <row r="36" spans="8:14" ht="12.75" customHeight="1">
      <c r="H36" s="60"/>
      <c r="J36" s="60"/>
      <c r="N36" s="60"/>
    </row>
    <row r="37" spans="8:14" ht="12.75" customHeight="1">
      <c r="H37" s="60"/>
      <c r="J37" s="60"/>
      <c r="N37" s="60"/>
    </row>
    <row r="38" spans="8:14" ht="12.75" customHeight="1">
      <c r="H38" s="60"/>
      <c r="J38" s="60"/>
      <c r="N38" s="60"/>
    </row>
    <row r="39" spans="8:14" ht="12.75" customHeight="1">
      <c r="H39" s="60"/>
      <c r="J39" s="60"/>
      <c r="N39" s="60"/>
    </row>
    <row r="40" spans="8:14" ht="12.75" customHeight="1">
      <c r="H40" s="60"/>
      <c r="J40" s="60"/>
      <c r="N40" s="60"/>
    </row>
    <row r="41" spans="8:14" ht="12.75" customHeight="1">
      <c r="H41" s="60"/>
      <c r="J41" s="60"/>
      <c r="N41" s="60"/>
    </row>
    <row r="42" spans="8:14" ht="12.75" customHeight="1">
      <c r="H42" s="60"/>
      <c r="J42" s="60"/>
      <c r="N42" s="60"/>
    </row>
    <row r="43" spans="8:14" ht="12.75" customHeight="1">
      <c r="H43" s="60"/>
      <c r="J43" s="60"/>
      <c r="N43" s="60"/>
    </row>
    <row r="44" spans="8:14" ht="12.75" customHeight="1">
      <c r="H44" s="60"/>
      <c r="J44" s="60"/>
      <c r="N44" s="60"/>
    </row>
    <row r="45" spans="8:14" ht="12.75" customHeight="1">
      <c r="H45" s="60"/>
      <c r="J45" s="60"/>
      <c r="N45" s="60"/>
    </row>
    <row r="46" spans="8:14" ht="12.75" customHeight="1">
      <c r="H46" s="60"/>
      <c r="J46" s="60"/>
      <c r="N46" s="60"/>
    </row>
    <row r="47" spans="8:14" ht="12.75" customHeight="1">
      <c r="H47" s="60"/>
      <c r="J47" s="60"/>
      <c r="N47" s="60"/>
    </row>
    <row r="48" spans="8:14" ht="12.75" customHeight="1">
      <c r="H48" s="60"/>
      <c r="J48" s="60"/>
      <c r="N48" s="60"/>
    </row>
    <row r="49" spans="8:14" ht="12.75" customHeight="1">
      <c r="H49" s="60"/>
      <c r="J49" s="60"/>
      <c r="N49" s="60"/>
    </row>
    <row r="50" spans="8:14" ht="12.75" customHeight="1">
      <c r="H50" s="60"/>
      <c r="J50" s="60"/>
      <c r="N50" s="60"/>
    </row>
    <row r="51" spans="8:14" ht="12.75" customHeight="1">
      <c r="H51" s="60"/>
      <c r="J51" s="60"/>
      <c r="N51" s="60"/>
    </row>
    <row r="52" spans="8:14" ht="12.75" customHeight="1">
      <c r="H52" s="60"/>
      <c r="J52" s="60"/>
      <c r="N52" s="60"/>
    </row>
    <row r="53" spans="8:14" ht="12.75" customHeight="1">
      <c r="H53" s="60"/>
      <c r="J53" s="60"/>
      <c r="N53" s="60"/>
    </row>
    <row r="54" spans="8:14" ht="12.75" customHeight="1">
      <c r="H54" s="60"/>
      <c r="J54" s="60"/>
      <c r="N54" s="60"/>
    </row>
  </sheetData>
  <sheetProtection/>
  <mergeCells count="29">
    <mergeCell ref="I2:J2"/>
    <mergeCell ref="O2:P2"/>
    <mergeCell ref="I1:J1"/>
    <mergeCell ref="O1:P1"/>
    <mergeCell ref="E1:H2"/>
    <mergeCell ref="K1:N2"/>
    <mergeCell ref="Q1:AB2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Y3:AB3"/>
    <mergeCell ref="M3:M4"/>
    <mergeCell ref="N3:N4"/>
    <mergeCell ref="O3:O4"/>
    <mergeCell ref="P3:P4"/>
    <mergeCell ref="Q3:Q4"/>
    <mergeCell ref="R3:R4"/>
    <mergeCell ref="A6:C6"/>
    <mergeCell ref="A10:C10"/>
    <mergeCell ref="A21:C21"/>
    <mergeCell ref="A24:C24"/>
    <mergeCell ref="T3:T4"/>
    <mergeCell ref="U3:X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Ｐ明朝,標準"&amp;14第３表　　人口動態総覧（実数・率）・市町村別・保健所別　　　（その２）&amp;R&amp;"ＭＳ Ｐ明朝,標準"令和2年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54"/>
  <sheetViews>
    <sheetView zoomScale="85" zoomScaleNormal="85" workbookViewId="0" topLeftCell="A1">
      <selection activeCell="S17" sqref="S17"/>
    </sheetView>
  </sheetViews>
  <sheetFormatPr defaultColWidth="8.875" defaultRowHeight="12.75" customHeight="1"/>
  <cols>
    <col min="1" max="2" width="2.125" style="10" customWidth="1"/>
    <col min="3" max="3" width="13.625" style="10" customWidth="1"/>
    <col min="4" max="4" width="3.625" style="10" customWidth="1"/>
    <col min="5" max="14" width="9.625" style="1" customWidth="1"/>
    <col min="15" max="17" width="9.625" style="91" customWidth="1"/>
    <col min="18" max="18" width="9.625" style="1" customWidth="1"/>
    <col min="19" max="19" width="9.625" style="64" customWidth="1"/>
    <col min="20" max="21" width="9.625" style="1" customWidth="1"/>
    <col min="22" max="16384" width="8.875" style="1" customWidth="1"/>
  </cols>
  <sheetData>
    <row r="1" spans="1:21" ht="12.75" customHeight="1">
      <c r="A1" s="11"/>
      <c r="B1" s="12"/>
      <c r="C1" s="12"/>
      <c r="D1" s="12"/>
      <c r="E1" s="122" t="s">
        <v>44</v>
      </c>
      <c r="F1" s="129"/>
      <c r="G1" s="129"/>
      <c r="H1" s="129"/>
      <c r="I1" s="129"/>
      <c r="J1" s="129"/>
      <c r="K1" s="124"/>
      <c r="L1" s="33"/>
      <c r="M1" s="34"/>
      <c r="N1" s="129" t="s">
        <v>23</v>
      </c>
      <c r="O1" s="129"/>
      <c r="P1" s="77"/>
      <c r="Q1" s="78"/>
      <c r="R1" s="122" t="s">
        <v>24</v>
      </c>
      <c r="S1" s="124"/>
      <c r="T1" s="122" t="s">
        <v>25</v>
      </c>
      <c r="U1" s="123"/>
    </row>
    <row r="2" spans="1:21" ht="12.75" customHeight="1">
      <c r="A2" s="18"/>
      <c r="B2" s="19"/>
      <c r="C2" s="19"/>
      <c r="D2" s="21"/>
      <c r="E2" s="40"/>
      <c r="F2" s="133" t="s">
        <v>26</v>
      </c>
      <c r="G2" s="133"/>
      <c r="H2" s="41"/>
      <c r="I2" s="132" t="s">
        <v>29</v>
      </c>
      <c r="J2" s="133"/>
      <c r="K2" s="134"/>
      <c r="L2" s="37"/>
      <c r="M2" s="38" t="s">
        <v>27</v>
      </c>
      <c r="N2" s="39"/>
      <c r="O2" s="79"/>
      <c r="P2" s="80" t="s">
        <v>28</v>
      </c>
      <c r="Q2" s="81"/>
      <c r="R2" s="101" t="s">
        <v>22</v>
      </c>
      <c r="S2" s="126" t="s">
        <v>16</v>
      </c>
      <c r="T2" s="101" t="s">
        <v>22</v>
      </c>
      <c r="U2" s="119" t="s">
        <v>16</v>
      </c>
    </row>
    <row r="3" spans="1:21" ht="12.75" customHeight="1">
      <c r="A3" s="18"/>
      <c r="B3" s="19"/>
      <c r="C3" s="19"/>
      <c r="D3" s="21"/>
      <c r="E3" s="101" t="s">
        <v>8</v>
      </c>
      <c r="F3" s="101" t="s">
        <v>12</v>
      </c>
      <c r="G3" s="101" t="s">
        <v>13</v>
      </c>
      <c r="H3" s="101" t="s">
        <v>14</v>
      </c>
      <c r="I3" s="101" t="s">
        <v>15</v>
      </c>
      <c r="J3" s="101" t="s">
        <v>12</v>
      </c>
      <c r="K3" s="101" t="s">
        <v>13</v>
      </c>
      <c r="L3" s="128" t="s">
        <v>15</v>
      </c>
      <c r="M3" s="140" t="s">
        <v>38</v>
      </c>
      <c r="N3" s="135" t="s">
        <v>39</v>
      </c>
      <c r="O3" s="136" t="s">
        <v>40</v>
      </c>
      <c r="P3" s="138" t="s">
        <v>41</v>
      </c>
      <c r="Q3" s="130" t="s">
        <v>100</v>
      </c>
      <c r="R3" s="125"/>
      <c r="S3" s="127"/>
      <c r="T3" s="125"/>
      <c r="U3" s="120"/>
    </row>
    <row r="4" spans="1:21" ht="26.25" customHeight="1">
      <c r="A4" s="14"/>
      <c r="B4" s="15"/>
      <c r="C4" s="25"/>
      <c r="D4" s="16"/>
      <c r="E4" s="100"/>
      <c r="F4" s="100"/>
      <c r="G4" s="100"/>
      <c r="H4" s="100"/>
      <c r="I4" s="100"/>
      <c r="J4" s="100"/>
      <c r="K4" s="100"/>
      <c r="L4" s="109"/>
      <c r="M4" s="110"/>
      <c r="N4" s="112"/>
      <c r="O4" s="137"/>
      <c r="P4" s="139"/>
      <c r="Q4" s="131"/>
      <c r="R4" s="100"/>
      <c r="S4" s="103"/>
      <c r="T4" s="100"/>
      <c r="U4" s="121"/>
    </row>
    <row r="5" spans="1:21" ht="12.75" customHeight="1">
      <c r="A5" s="18"/>
      <c r="B5" s="19"/>
      <c r="C5" s="20"/>
      <c r="D5" s="21"/>
      <c r="E5" s="8"/>
      <c r="F5" s="9"/>
      <c r="G5" s="9"/>
      <c r="H5" s="42"/>
      <c r="I5" s="3"/>
      <c r="J5" s="58"/>
      <c r="K5" s="45"/>
      <c r="L5" s="8"/>
      <c r="M5" s="9"/>
      <c r="N5" s="42"/>
      <c r="O5" s="82"/>
      <c r="P5" s="83"/>
      <c r="Q5" s="84"/>
      <c r="R5" s="8"/>
      <c r="S5" s="65"/>
      <c r="T5" s="8"/>
      <c r="U5" s="36"/>
    </row>
    <row r="6" spans="1:21" ht="12.75" customHeight="1">
      <c r="A6" s="18"/>
      <c r="B6" s="19"/>
      <c r="C6" s="20" t="s">
        <v>45</v>
      </c>
      <c r="D6" s="21"/>
      <c r="E6" s="43">
        <f>SUM(その３!E10,その３!E17,その３!E22,その３!E40,その４!E6,その４!E10,その４!E21,その４!E24)</f>
        <v>311</v>
      </c>
      <c r="F6" s="44">
        <f>SUM(その３!F10,その３!F17,その３!F22,その３!F40,その４!F6,その４!F10,その４!F21,その４!F24)</f>
        <v>141</v>
      </c>
      <c r="G6" s="44">
        <f>SUM(その３!G10,その３!G17,その３!G22,その３!G40,その４!G6,その４!G10,その４!G21,その４!G24)</f>
        <v>170</v>
      </c>
      <c r="H6" s="44">
        <f>SUM(その３!H10,その３!H17,その３!H22,その３!H40,その４!H6,その４!H10,その４!H21,その４!H24)</f>
        <v>0</v>
      </c>
      <c r="I6" s="75">
        <f>(E6/(E6+その１!E6))*1000</f>
        <v>21.026299776891353</v>
      </c>
      <c r="J6" s="76">
        <f>(F6/(E6+その１!E6))*1000</f>
        <v>9.532824014603476</v>
      </c>
      <c r="K6" s="71">
        <f>(G6/(E6+その１!E6))*1000</f>
        <v>11.493475762287877</v>
      </c>
      <c r="L6" s="43">
        <f>SUM(その３!L10,その３!L17,その３!L22,その３!L40,その４!L6,その４!L10,その４!L21,その４!L24)</f>
        <v>56</v>
      </c>
      <c r="M6" s="44">
        <f>SUM(その３!M10,その３!M17,その３!M22,その３!M40,その４!M6,その４!M10,その４!M21,その４!M24)</f>
        <v>15</v>
      </c>
      <c r="N6" s="45">
        <f>SUM(その３!N10,その３!N17,その３!N22,その３!N40,その４!N6,その４!N10,その４!N21,その４!N24)</f>
        <v>41</v>
      </c>
      <c r="O6" s="85">
        <f>(L6/(その１!E6+N6))*1000</f>
        <v>3.8564837132428895</v>
      </c>
      <c r="P6" s="86">
        <f>(M6/その１!E6)*1000</f>
        <v>1.0359116022099446</v>
      </c>
      <c r="Q6" s="87">
        <f>(N6/(N6+その１!E6))*1000</f>
        <v>2.8234970043385443</v>
      </c>
      <c r="R6" s="43">
        <f>SUM(その３!R10,その３!R17,その３!R22,その３!R40,その４!R6,その４!R10,その４!R21,その４!R24)</f>
        <v>8921</v>
      </c>
      <c r="S6" s="62">
        <v>3.9123709599540044</v>
      </c>
      <c r="T6" s="43">
        <f>SUM(その３!T10,その３!T17,その３!T22,その３!T40,その４!T6,その４!T10,その４!T21,その４!T24)</f>
        <v>3553</v>
      </c>
      <c r="U6" s="26">
        <v>1.5581945993404973</v>
      </c>
    </row>
    <row r="7" spans="1:21" ht="12.75" customHeight="1">
      <c r="A7" s="18"/>
      <c r="B7" s="19"/>
      <c r="C7" s="20" t="s">
        <v>46</v>
      </c>
      <c r="D7" s="21"/>
      <c r="E7" s="43">
        <f>SUM(その３!E10,その３!E18,その３!E19,その３!E24,その３!E25,その３!E30,その３!E31,その３!E35,その３!E41,その４!E7,その４!E11,その４!E12,その４!E22,その４!E25)</f>
        <v>263</v>
      </c>
      <c r="F7" s="44">
        <f>SUM(その３!F10,その３!F18,その３!F19,その３!F24,その３!F25,その３!F30,その３!F31,その３!F35,その３!F41,その４!F7,その４!F11,その４!F12,その４!F22,その４!F25)</f>
        <v>123</v>
      </c>
      <c r="G7" s="44">
        <f>SUM(その３!G10,その３!G18,その３!G19,その３!G24,その３!G25,その３!G30,その３!G31,その３!G35,その３!G41,その４!G7,その４!G11,その４!G12,その４!G22,その４!G25)</f>
        <v>140</v>
      </c>
      <c r="H7" s="44">
        <f>SUM(その３!H10,その３!H18,その３!H19,その３!H24,その３!H25,その３!H30,その３!H31,その３!H35,その３!H41,その４!H7,その４!H11,その４!H12,その４!H22,その４!H25)</f>
        <v>0</v>
      </c>
      <c r="I7" s="75">
        <f>(E7/(E7+その１!E7))*1000</f>
        <v>20.386016587861405</v>
      </c>
      <c r="J7" s="76">
        <f>(F7/(E7+その１!E7))*1000</f>
        <v>9.53414463995039</v>
      </c>
      <c r="K7" s="71">
        <f>(G7/(E7+その１!E7))*1000</f>
        <v>10.851871947911015</v>
      </c>
      <c r="L7" s="43">
        <f>SUM(その３!L10,その３!L18,その３!L19,その３!L24,その３!L25,その３!L30,その３!L31,その３!L35,その３!L41,その４!L7,その４!L11,その４!L12,その４!L22,その４!L25)</f>
        <v>49</v>
      </c>
      <c r="M7" s="44">
        <f>SUM(その３!M10,その３!M18,その３!M19,その３!M24,その３!M25,その３!M30,その３!M31,その３!M35,その３!M41,その４!M7,その４!M11,その４!M12,その４!M22,その４!M25)</f>
        <v>15</v>
      </c>
      <c r="N7" s="45">
        <f>SUM(その３!N10,その３!N18,その３!N19,その３!N24,その３!N25,その３!N30,その３!N31,その３!N35,その３!N41,その４!N7,その４!N11,その４!N12,その４!N22,その４!N25)</f>
        <v>34</v>
      </c>
      <c r="O7" s="85">
        <f>(L7/(その１!E7+N7))*1000</f>
        <v>3.8667929292929295</v>
      </c>
      <c r="P7" s="86">
        <f>(M7/その１!E7)*1000</f>
        <v>1.1868966608640608</v>
      </c>
      <c r="Q7" s="87">
        <f>(N7/(N7+その１!E7))*1000</f>
        <v>2.683080808080808</v>
      </c>
      <c r="R7" s="43">
        <f>SUM(その３!R10,その３!R18,その３!R19,その３!R24,その３!R25,その３!R30,その３!R31,その３!R35,その３!R41,その４!R7,その４!R11,その４!R12,その４!R22,その４!R25)</f>
        <v>7863</v>
      </c>
      <c r="S7" s="62">
        <v>4.061529879078705</v>
      </c>
      <c r="T7" s="43">
        <f>SUM(その３!T10,その３!T18,その３!T19,その３!T24,その３!T25,その３!T30,その３!T31,その３!T35,その３!T41,その４!T7,その４!T11,その４!T12,その４!T22,その４!T25)</f>
        <v>3027</v>
      </c>
      <c r="U7" s="26">
        <v>1.5635572865282004</v>
      </c>
    </row>
    <row r="8" spans="1:21" ht="12.75" customHeight="1">
      <c r="A8" s="18"/>
      <c r="B8" s="19"/>
      <c r="C8" s="20" t="s">
        <v>47</v>
      </c>
      <c r="D8" s="21"/>
      <c r="E8" s="43">
        <f>E6-E7</f>
        <v>48</v>
      </c>
      <c r="F8" s="44">
        <f>F6-F7</f>
        <v>18</v>
      </c>
      <c r="G8" s="44">
        <f>G6-G7</f>
        <v>30</v>
      </c>
      <c r="H8" s="44">
        <f>H6-H7</f>
        <v>0</v>
      </c>
      <c r="I8" s="75">
        <f>(E8/(E8+その１!E8))*1000</f>
        <v>25.396825396825395</v>
      </c>
      <c r="J8" s="76">
        <f>(F8/(E8+その１!E8))*1000</f>
        <v>9.523809523809526</v>
      </c>
      <c r="K8" s="71">
        <f>(G8/(E8+その１!E8))*1000</f>
        <v>15.873015873015872</v>
      </c>
      <c r="L8" s="43">
        <f>L6-L7</f>
        <v>7</v>
      </c>
      <c r="M8" s="44">
        <f>M6-M7</f>
        <v>0</v>
      </c>
      <c r="N8" s="45">
        <f>N6-N7</f>
        <v>7</v>
      </c>
      <c r="O8" s="85">
        <f>(L8/(その１!E8+N8))*1000</f>
        <v>3.785830178474851</v>
      </c>
      <c r="P8" s="86">
        <f>(M8/その１!E8)*1000</f>
        <v>0</v>
      </c>
      <c r="Q8" s="87">
        <f>(N8/(N8+その１!E8))*1000</f>
        <v>3.785830178474851</v>
      </c>
      <c r="R8" s="43">
        <f>R6-R7</f>
        <v>1058</v>
      </c>
      <c r="S8" s="62">
        <v>3.073499635421357</v>
      </c>
      <c r="T8" s="43">
        <f>T6-T7</f>
        <v>526</v>
      </c>
      <c r="U8" s="26">
        <v>1.5280347903890679</v>
      </c>
    </row>
    <row r="9" spans="1:21" ht="12.75" customHeight="1">
      <c r="A9" s="18"/>
      <c r="B9" s="19"/>
      <c r="C9" s="19"/>
      <c r="D9" s="21"/>
      <c r="E9" s="43"/>
      <c r="F9" s="44"/>
      <c r="G9" s="44"/>
      <c r="H9" s="45"/>
      <c r="I9" s="75"/>
      <c r="J9" s="76"/>
      <c r="K9" s="71"/>
      <c r="L9" s="43"/>
      <c r="M9" s="44"/>
      <c r="N9" s="45"/>
      <c r="O9" s="85"/>
      <c r="P9" s="86"/>
      <c r="Q9" s="87"/>
      <c r="R9" s="43"/>
      <c r="S9" s="62"/>
      <c r="T9" s="43"/>
      <c r="U9" s="26"/>
    </row>
    <row r="10" spans="1:21" ht="12.75" customHeight="1">
      <c r="A10" s="117" t="s">
        <v>48</v>
      </c>
      <c r="B10" s="118"/>
      <c r="C10" s="118"/>
      <c r="D10" s="21"/>
      <c r="E10" s="43">
        <f>SUM(その３!E11,その３!E12,その３!E13,その３!E14,その３!E15)</f>
        <v>147</v>
      </c>
      <c r="F10" s="44">
        <f>SUM(その３!F11,その３!F12,その３!F13,その３!F14,その３!F15)</f>
        <v>59</v>
      </c>
      <c r="G10" s="44">
        <f>SUM(その３!G11,その３!G12,その３!G13,その３!G14,その３!G15)</f>
        <v>88</v>
      </c>
      <c r="H10" s="44">
        <f>SUM(その３!H11,その３!H12,その３!H13,その３!H14,その３!H15)</f>
        <v>0</v>
      </c>
      <c r="I10" s="75">
        <f>(E10/(E10+その１!E10))*1000</f>
        <v>18.39799749687109</v>
      </c>
      <c r="J10" s="76">
        <f>(F10/(E10+その１!E10))*1000</f>
        <v>7.3842302878598245</v>
      </c>
      <c r="K10" s="71">
        <f>(G10/(E10+その１!E10))*1000</f>
        <v>11.013767209011263</v>
      </c>
      <c r="L10" s="43">
        <f>SUM(その３!L11,その３!L12,その３!L13,その３!L14,その３!L15)</f>
        <v>25</v>
      </c>
      <c r="M10" s="44">
        <f>SUM(その３!M11,その３!M12,その３!M13,その３!M14,その３!M15)</f>
        <v>8</v>
      </c>
      <c r="N10" s="45">
        <f>SUM(その３!N11,その３!N12,その３!N13,その３!N14,その３!N15)</f>
        <v>17</v>
      </c>
      <c r="O10" s="85">
        <f>(L10/(その１!E10+N10))*1000</f>
        <v>3.1806615776081424</v>
      </c>
      <c r="P10" s="86">
        <f>(M10/その１!E10)*1000</f>
        <v>1.0200178503123805</v>
      </c>
      <c r="Q10" s="87">
        <f>(N10/(N10+その１!E10))*1000</f>
        <v>2.1628498727735366</v>
      </c>
      <c r="R10" s="43">
        <f>SUM(その３!R11,その３!R12,その３!R13,その３!R14,その３!R15)</f>
        <v>5025</v>
      </c>
      <c r="S10" s="62">
        <v>4.639075323812074</v>
      </c>
      <c r="T10" s="43">
        <f>SUM(その３!T11,その３!T12,その３!T13,その３!T14,その３!T15)</f>
        <v>1642</v>
      </c>
      <c r="U10" s="26">
        <v>1.515892871979985</v>
      </c>
    </row>
    <row r="11" spans="1:21" ht="12.75" customHeight="1">
      <c r="A11" s="18"/>
      <c r="B11" s="19"/>
      <c r="C11" s="22" t="s">
        <v>49</v>
      </c>
      <c r="D11" s="21"/>
      <c r="E11" s="43">
        <v>48</v>
      </c>
      <c r="F11" s="44">
        <v>22</v>
      </c>
      <c r="G11" s="44">
        <v>26</v>
      </c>
      <c r="H11" s="45">
        <v>0</v>
      </c>
      <c r="I11" s="75">
        <v>24.99</v>
      </c>
      <c r="J11" s="76">
        <v>11.45</v>
      </c>
      <c r="K11" s="71">
        <v>13.53</v>
      </c>
      <c r="L11" s="43">
        <v>12</v>
      </c>
      <c r="M11" s="44">
        <v>4</v>
      </c>
      <c r="N11" s="45">
        <v>8</v>
      </c>
      <c r="O11" s="85">
        <v>6.38</v>
      </c>
      <c r="P11" s="86">
        <v>2.14</v>
      </c>
      <c r="Q11" s="87">
        <v>4.25</v>
      </c>
      <c r="R11" s="43">
        <v>1370</v>
      </c>
      <c r="S11" s="62">
        <v>4.49</v>
      </c>
      <c r="T11" s="43">
        <v>405</v>
      </c>
      <c r="U11" s="26">
        <v>1.33</v>
      </c>
    </row>
    <row r="12" spans="1:21" ht="12.75" customHeight="1">
      <c r="A12" s="18"/>
      <c r="B12" s="19"/>
      <c r="C12" s="22" t="s">
        <v>50</v>
      </c>
      <c r="D12" s="21"/>
      <c r="E12" s="43">
        <v>27</v>
      </c>
      <c r="F12" s="44">
        <v>9</v>
      </c>
      <c r="G12" s="44">
        <v>18</v>
      </c>
      <c r="H12" s="45">
        <v>0</v>
      </c>
      <c r="I12" s="75">
        <v>15.88</v>
      </c>
      <c r="J12" s="76">
        <v>5.29</v>
      </c>
      <c r="K12" s="71">
        <v>10.59</v>
      </c>
      <c r="L12" s="43">
        <v>5</v>
      </c>
      <c r="M12" s="44">
        <v>2</v>
      </c>
      <c r="N12" s="45">
        <v>3</v>
      </c>
      <c r="O12" s="85">
        <v>2.98</v>
      </c>
      <c r="P12" s="86">
        <v>1.2</v>
      </c>
      <c r="Q12" s="87">
        <v>1.79</v>
      </c>
      <c r="R12" s="43">
        <v>1139</v>
      </c>
      <c r="S12" s="62">
        <v>5.86</v>
      </c>
      <c r="T12" s="43">
        <v>331</v>
      </c>
      <c r="U12" s="26">
        <v>1.7</v>
      </c>
    </row>
    <row r="13" spans="1:21" ht="12.75" customHeight="1">
      <c r="A13" s="18"/>
      <c r="B13" s="19"/>
      <c r="C13" s="22" t="s">
        <v>51</v>
      </c>
      <c r="D13" s="21"/>
      <c r="E13" s="43">
        <v>19</v>
      </c>
      <c r="F13" s="44">
        <v>8</v>
      </c>
      <c r="G13" s="44">
        <v>11</v>
      </c>
      <c r="H13" s="45">
        <v>0</v>
      </c>
      <c r="I13" s="75">
        <v>16.83</v>
      </c>
      <c r="J13" s="76">
        <v>7.09</v>
      </c>
      <c r="K13" s="71">
        <v>9.74</v>
      </c>
      <c r="L13" s="43">
        <v>1</v>
      </c>
      <c r="M13" s="44">
        <v>0</v>
      </c>
      <c r="N13" s="45">
        <v>1</v>
      </c>
      <c r="O13" s="85">
        <v>0.9</v>
      </c>
      <c r="P13" s="86">
        <v>0</v>
      </c>
      <c r="Q13" s="87">
        <v>0.9</v>
      </c>
      <c r="R13" s="43">
        <v>759</v>
      </c>
      <c r="S13" s="62">
        <v>5.42</v>
      </c>
      <c r="T13" s="43">
        <v>219</v>
      </c>
      <c r="U13" s="26">
        <v>1.56</v>
      </c>
    </row>
    <row r="14" spans="1:21" ht="12.75" customHeight="1">
      <c r="A14" s="18"/>
      <c r="B14" s="19"/>
      <c r="C14" s="22" t="s">
        <v>52</v>
      </c>
      <c r="D14" s="21"/>
      <c r="E14" s="43">
        <v>31</v>
      </c>
      <c r="F14" s="44">
        <v>14</v>
      </c>
      <c r="G14" s="44">
        <v>17</v>
      </c>
      <c r="H14" s="45">
        <v>0</v>
      </c>
      <c r="I14" s="75">
        <v>16.11</v>
      </c>
      <c r="J14" s="44">
        <v>7.28</v>
      </c>
      <c r="K14" s="71">
        <v>8.84</v>
      </c>
      <c r="L14" s="43">
        <v>4</v>
      </c>
      <c r="M14" s="44">
        <v>0</v>
      </c>
      <c r="N14" s="45">
        <v>4</v>
      </c>
      <c r="O14" s="85">
        <v>2.11</v>
      </c>
      <c r="P14" s="86">
        <v>0</v>
      </c>
      <c r="Q14" s="87">
        <v>2.11</v>
      </c>
      <c r="R14" s="43">
        <v>1008</v>
      </c>
      <c r="S14" s="62">
        <v>4.33</v>
      </c>
      <c r="T14" s="43">
        <v>388</v>
      </c>
      <c r="U14" s="26">
        <v>1.67</v>
      </c>
    </row>
    <row r="15" spans="1:21" ht="12.75" customHeight="1">
      <c r="A15" s="18"/>
      <c r="B15" s="19"/>
      <c r="C15" s="22" t="s">
        <v>53</v>
      </c>
      <c r="D15" s="21"/>
      <c r="E15" s="43">
        <v>22</v>
      </c>
      <c r="F15" s="44">
        <v>6</v>
      </c>
      <c r="G15" s="44">
        <v>16</v>
      </c>
      <c r="H15" s="45">
        <v>0</v>
      </c>
      <c r="I15" s="75">
        <v>16.72</v>
      </c>
      <c r="J15" s="76">
        <v>4.56</v>
      </c>
      <c r="K15" s="71">
        <v>12.16</v>
      </c>
      <c r="L15" s="43">
        <v>3</v>
      </c>
      <c r="M15" s="44">
        <v>2</v>
      </c>
      <c r="N15" s="45">
        <v>1</v>
      </c>
      <c r="O15" s="85">
        <v>2.32</v>
      </c>
      <c r="P15" s="86">
        <v>1.55</v>
      </c>
      <c r="Q15" s="87">
        <v>0.77</v>
      </c>
      <c r="R15" s="43">
        <v>749</v>
      </c>
      <c r="S15" s="62">
        <v>3.55</v>
      </c>
      <c r="T15" s="43">
        <v>299</v>
      </c>
      <c r="U15" s="26">
        <v>1.42</v>
      </c>
    </row>
    <row r="16" spans="1:21" ht="12.75" customHeight="1">
      <c r="A16" s="18"/>
      <c r="B16" s="19"/>
      <c r="C16" s="19"/>
      <c r="D16" s="21"/>
      <c r="E16" s="43"/>
      <c r="F16" s="44"/>
      <c r="G16" s="44"/>
      <c r="H16" s="45"/>
      <c r="I16" s="75"/>
      <c r="J16" s="76"/>
      <c r="K16" s="71"/>
      <c r="L16" s="43"/>
      <c r="M16" s="44"/>
      <c r="N16" s="45"/>
      <c r="O16" s="85"/>
      <c r="P16" s="86"/>
      <c r="Q16" s="87"/>
      <c r="R16" s="43"/>
      <c r="S16" s="62"/>
      <c r="T16" s="43"/>
      <c r="U16" s="26"/>
    </row>
    <row r="17" spans="1:21" ht="12.75" customHeight="1">
      <c r="A17" s="96" t="s">
        <v>54</v>
      </c>
      <c r="B17" s="115"/>
      <c r="C17" s="115"/>
      <c r="D17" s="21"/>
      <c r="E17" s="43">
        <f>SUM(その３!E18,その３!E19,その３!E20)</f>
        <v>28</v>
      </c>
      <c r="F17" s="44">
        <f>SUM(その３!F18,その３!F19,その３!F20)</f>
        <v>16</v>
      </c>
      <c r="G17" s="44">
        <f>SUM(その３!G18,その３!G19,その３!G20)</f>
        <v>12</v>
      </c>
      <c r="H17" s="44">
        <f>SUM(その３!H18,その３!H19,その３!H20)</f>
        <v>0</v>
      </c>
      <c r="I17" s="75">
        <f>(E17/(E17+その１!E17))*1000</f>
        <v>26.590693257359924</v>
      </c>
      <c r="J17" s="76">
        <f>(F17/(E17+その１!E17))*1000</f>
        <v>15.19468186134853</v>
      </c>
      <c r="K17" s="71">
        <f>(G17/(E17+その１!E17))*1000</f>
        <v>11.396011396011396</v>
      </c>
      <c r="L17" s="43">
        <f>SUM(その３!L18,その３!L19,その３!L20)</f>
        <v>7</v>
      </c>
      <c r="M17" s="44">
        <f>SUM(その３!M18,その３!M19,その３!M20)</f>
        <v>1</v>
      </c>
      <c r="N17" s="45">
        <f>SUM(その３!N18,その３!N19,その３!N20)</f>
        <v>6</v>
      </c>
      <c r="O17" s="85">
        <f>(L17/(その１!E17+N17))*1000</f>
        <v>6.789524733268672</v>
      </c>
      <c r="P17" s="86">
        <f>(M17/その１!E17)*1000</f>
        <v>0.975609756097561</v>
      </c>
      <c r="Q17" s="87">
        <f>(N17/(N17+その１!E17))*1000</f>
        <v>5.819592628516004</v>
      </c>
      <c r="R17" s="43">
        <f>SUM(その３!R18,その３!R19,その３!R20)</f>
        <v>671</v>
      </c>
      <c r="S17" s="62">
        <v>3.643096034400382</v>
      </c>
      <c r="T17" s="43">
        <f>SUM(その３!T18,その３!T19,その３!T20)</f>
        <v>301</v>
      </c>
      <c r="U17" s="26">
        <v>1.6342353298875039</v>
      </c>
    </row>
    <row r="18" spans="1:21" ht="12.75" customHeight="1">
      <c r="A18" s="18"/>
      <c r="B18" s="19"/>
      <c r="C18" s="22" t="s">
        <v>55</v>
      </c>
      <c r="D18" s="21"/>
      <c r="E18" s="43">
        <v>22</v>
      </c>
      <c r="F18" s="44">
        <v>12</v>
      </c>
      <c r="G18" s="44">
        <v>10</v>
      </c>
      <c r="H18" s="45">
        <v>0</v>
      </c>
      <c r="I18" s="75">
        <v>28.68</v>
      </c>
      <c r="J18" s="76">
        <v>15.645371577574968</v>
      </c>
      <c r="K18" s="71">
        <v>13.04</v>
      </c>
      <c r="L18" s="43">
        <v>4</v>
      </c>
      <c r="M18" s="44">
        <v>0</v>
      </c>
      <c r="N18" s="45">
        <v>4</v>
      </c>
      <c r="O18" s="85">
        <v>5.34</v>
      </c>
      <c r="P18" s="86">
        <v>0</v>
      </c>
      <c r="Q18" s="87">
        <v>5.34</v>
      </c>
      <c r="R18" s="43">
        <v>485</v>
      </c>
      <c r="S18" s="62">
        <v>3.49</v>
      </c>
      <c r="T18" s="43">
        <v>217</v>
      </c>
      <c r="U18" s="26">
        <v>1.56</v>
      </c>
    </row>
    <row r="19" spans="1:21" ht="12.75" customHeight="1">
      <c r="A19" s="18"/>
      <c r="B19" s="19"/>
      <c r="C19" s="22" t="s">
        <v>56</v>
      </c>
      <c r="D19" s="21"/>
      <c r="E19" s="43">
        <v>5</v>
      </c>
      <c r="F19" s="44">
        <v>3</v>
      </c>
      <c r="G19" s="44">
        <v>2</v>
      </c>
      <c r="H19" s="45">
        <v>0</v>
      </c>
      <c r="I19" s="75">
        <v>19.84</v>
      </c>
      <c r="J19" s="76">
        <v>11.9</v>
      </c>
      <c r="K19" s="71">
        <v>7.94</v>
      </c>
      <c r="L19" s="43">
        <v>2</v>
      </c>
      <c r="M19" s="44">
        <v>1</v>
      </c>
      <c r="N19" s="45">
        <v>1</v>
      </c>
      <c r="O19" s="85">
        <v>8.06</v>
      </c>
      <c r="P19" s="86">
        <v>4.05</v>
      </c>
      <c r="Q19" s="87">
        <v>4.03</v>
      </c>
      <c r="R19" s="43">
        <v>162</v>
      </c>
      <c r="S19" s="62">
        <v>4.16</v>
      </c>
      <c r="T19" s="43">
        <v>78</v>
      </c>
      <c r="U19" s="26">
        <v>2</v>
      </c>
    </row>
    <row r="20" spans="1:21" ht="12.75" customHeight="1">
      <c r="A20" s="18"/>
      <c r="B20" s="19"/>
      <c r="C20" s="22" t="s">
        <v>57</v>
      </c>
      <c r="D20" s="21"/>
      <c r="E20" s="43">
        <v>1</v>
      </c>
      <c r="F20" s="44">
        <v>1</v>
      </c>
      <c r="G20" s="44">
        <v>0</v>
      </c>
      <c r="H20" s="45">
        <v>0</v>
      </c>
      <c r="I20" s="75">
        <v>29.41</v>
      </c>
      <c r="J20" s="76">
        <v>29.41</v>
      </c>
      <c r="K20" s="71">
        <v>0</v>
      </c>
      <c r="L20" s="43">
        <v>1</v>
      </c>
      <c r="M20" s="44">
        <v>0</v>
      </c>
      <c r="N20" s="45">
        <v>1</v>
      </c>
      <c r="O20" s="85">
        <v>29.41</v>
      </c>
      <c r="P20" s="86">
        <v>0</v>
      </c>
      <c r="Q20" s="87">
        <v>29.41</v>
      </c>
      <c r="R20" s="43">
        <v>24</v>
      </c>
      <c r="S20" s="62">
        <v>3.86</v>
      </c>
      <c r="T20" s="43">
        <v>6</v>
      </c>
      <c r="U20" s="26">
        <v>0.96</v>
      </c>
    </row>
    <row r="21" spans="1:21" ht="12.75" customHeight="1">
      <c r="A21" s="18"/>
      <c r="B21" s="19"/>
      <c r="C21" s="22"/>
      <c r="D21" s="21"/>
      <c r="E21" s="43"/>
      <c r="F21" s="44"/>
      <c r="G21" s="44"/>
      <c r="H21" s="45"/>
      <c r="I21" s="75"/>
      <c r="J21" s="76"/>
      <c r="K21" s="71"/>
      <c r="L21" s="43"/>
      <c r="M21" s="44"/>
      <c r="N21" s="45"/>
      <c r="O21" s="85"/>
      <c r="P21" s="86"/>
      <c r="Q21" s="87"/>
      <c r="R21" s="43"/>
      <c r="S21" s="62"/>
      <c r="T21" s="43"/>
      <c r="U21" s="26"/>
    </row>
    <row r="22" spans="1:21" ht="12.75" customHeight="1">
      <c r="A22" s="96" t="s">
        <v>58</v>
      </c>
      <c r="B22" s="115"/>
      <c r="C22" s="115"/>
      <c r="D22" s="21"/>
      <c r="E22" s="43">
        <f>SUM(その３!E24,その３!E25,その３!E26,その３!E27,その３!E28,その３!E30,その３!E31,その３!E32,その３!E33,その３!E35,その３!E36,その３!E37,その３!E38)</f>
        <v>61</v>
      </c>
      <c r="F22" s="44">
        <f>SUM(その３!F24,その３!F25,その３!F26,その３!F27,その３!F28,その３!F30,その３!F31,その３!F32,その３!F33,その３!F35,その３!F36,その３!F37,その３!F38)</f>
        <v>29</v>
      </c>
      <c r="G22" s="44">
        <f>SUM(その３!G24,その３!G25,その３!G26,その３!G27,その３!G28,その３!G30,その３!G31,その３!G32,その３!G33,その３!G35,その３!G36,その３!G37,その３!G38)</f>
        <v>32</v>
      </c>
      <c r="H22" s="45">
        <f>SUM(その３!H24,その３!H25,その３!H26,その３!H27,その３!H28,その３!H30,その３!H31,その３!H32,その３!H33,その３!H35,その３!H36,その３!H37,その３!H38)</f>
        <v>0</v>
      </c>
      <c r="I22" s="75">
        <f>(E22/(E22+その１!E22))*1000</f>
        <v>21.05626510182948</v>
      </c>
      <c r="J22" s="76">
        <f>(F22/(E22+その１!E22))*1000</f>
        <v>10.010355540214015</v>
      </c>
      <c r="K22" s="71">
        <f>(G22/(E22+その１!E22))*1000</f>
        <v>11.045909561615463</v>
      </c>
      <c r="L22" s="43">
        <f>SUM(その３!L24,その３!L25,その３!L26,その３!L27,その３!L28,その３!L30,その３!L31,その３!L32,その３!L33,その３!L35,その３!L36,その３!L37,その３!L38)</f>
        <v>10</v>
      </c>
      <c r="M22" s="44">
        <f>SUM(その３!M24,その３!M25,その３!M26,その３!M27,その３!M28,その３!M30,その３!M31,その３!M32,その３!M33,その３!M35,その３!M36,その３!M37,その３!M38)</f>
        <v>2</v>
      </c>
      <c r="N22" s="45">
        <f>SUM(その３!N24,その３!N25,その３!N26,その３!N27,その３!N28,その３!N30,その３!N31,その３!N32,その３!N33,その３!N35,その３!N36,その３!N37,その３!N38)</f>
        <v>8</v>
      </c>
      <c r="O22" s="85">
        <f>(L22/(その１!E22+N22))*1000</f>
        <v>3.5161744022503516</v>
      </c>
      <c r="P22" s="86">
        <f>(M22/その１!E22)*1000</f>
        <v>0.7052186177715092</v>
      </c>
      <c r="Q22" s="87">
        <f>(N22/(N22+その１!E22))*1000</f>
        <v>2.8129395218002813</v>
      </c>
      <c r="R22" s="43">
        <f>SUM(その３!R24,その３!R25,その３!R26,その３!R27,その３!R28,その３!R30,その３!R31,その３!R32,その３!R33,その３!R35,その３!R36,その３!R37,その３!R38)</f>
        <v>1572</v>
      </c>
      <c r="S22" s="62">
        <v>3.567157642499098</v>
      </c>
      <c r="T22" s="43">
        <f>SUM(その３!T24,その３!T25,その３!T26,その３!T27,その３!T28,その３!T30,その３!T31,その３!T32,その３!T33,その３!T35,その３!T36,その３!T37,その３!T38)</f>
        <v>723</v>
      </c>
      <c r="U22" s="26">
        <v>1.6406202134394707</v>
      </c>
    </row>
    <row r="23" spans="1:21" ht="12.75" customHeight="1">
      <c r="A23" s="18"/>
      <c r="B23" s="98" t="s">
        <v>59</v>
      </c>
      <c r="C23" s="115"/>
      <c r="D23" s="21"/>
      <c r="E23" s="43">
        <f>SUM(その３!E24,その３!E25,その３!E26,その３!E27,その３!E28)</f>
        <v>29</v>
      </c>
      <c r="F23" s="44">
        <f>SUM(その３!F24,その３!F25,その３!F26,その３!F27,その３!F28)</f>
        <v>13</v>
      </c>
      <c r="G23" s="44">
        <f>SUM(その３!G24,その３!G25,その３!G26,その３!G27,その３!G28)</f>
        <v>16</v>
      </c>
      <c r="H23" s="45">
        <f>SUM(その３!H24,その３!H25,その３!H26,その３!H27,その３!H28)</f>
        <v>0</v>
      </c>
      <c r="I23" s="75">
        <f>(E23/(E23+その１!E23))*1000</f>
        <v>26.149684400360684</v>
      </c>
      <c r="J23" s="76">
        <f>(F23/(E23+その１!E23))*1000</f>
        <v>11.722272317403066</v>
      </c>
      <c r="K23" s="71">
        <f>(G23/(E23+その１!E23))*1000</f>
        <v>14.427412082957618</v>
      </c>
      <c r="L23" s="43">
        <f>SUM(その３!L24,その３!L25,その３!L26,その３!L27,その３!L28)</f>
        <v>3</v>
      </c>
      <c r="M23" s="44">
        <f>SUM(その３!M24,その３!M25,その３!M26,その３!M27,その３!M28)</f>
        <v>1</v>
      </c>
      <c r="N23" s="45">
        <f>SUM(その３!N24,その３!N25,その３!N26,その３!N27,その３!N28)</f>
        <v>2</v>
      </c>
      <c r="O23" s="85">
        <f>(L23/(その１!E23+N23))*1000</f>
        <v>2.7726432532347505</v>
      </c>
      <c r="P23" s="86">
        <f>(M23/その１!E23)*1000</f>
        <v>0.9259259259259259</v>
      </c>
      <c r="Q23" s="87">
        <f>(N23/(N23+その１!E23))*1000</f>
        <v>1.8484288354898337</v>
      </c>
      <c r="R23" s="43">
        <f>SUM(その３!R24,その３!R25,その３!R26,その３!R27,その３!R28)</f>
        <v>624</v>
      </c>
      <c r="S23" s="62">
        <v>3.457753346927919</v>
      </c>
      <c r="T23" s="43">
        <f>SUM(その３!T24,その３!T25,その３!T26,その３!T27,その３!T28)</f>
        <v>290</v>
      </c>
      <c r="U23" s="26">
        <v>1.606968702899193</v>
      </c>
    </row>
    <row r="24" spans="1:21" ht="12.75" customHeight="1">
      <c r="A24" s="18"/>
      <c r="B24" s="19"/>
      <c r="C24" s="22" t="s">
        <v>98</v>
      </c>
      <c r="D24" s="21"/>
      <c r="E24" s="43">
        <v>7</v>
      </c>
      <c r="F24" s="44">
        <v>3</v>
      </c>
      <c r="G24" s="44">
        <v>4</v>
      </c>
      <c r="H24" s="45">
        <v>0</v>
      </c>
      <c r="I24" s="75">
        <v>27.78</v>
      </c>
      <c r="J24" s="76">
        <v>11.9</v>
      </c>
      <c r="K24" s="71">
        <v>15.87</v>
      </c>
      <c r="L24" s="43">
        <v>0</v>
      </c>
      <c r="M24" s="44">
        <v>0</v>
      </c>
      <c r="N24" s="45">
        <v>0</v>
      </c>
      <c r="O24" s="85">
        <v>0</v>
      </c>
      <c r="P24" s="86">
        <v>0</v>
      </c>
      <c r="Q24" s="87">
        <v>0</v>
      </c>
      <c r="R24" s="43">
        <v>146</v>
      </c>
      <c r="S24" s="62">
        <v>2.82</v>
      </c>
      <c r="T24" s="43">
        <v>79</v>
      </c>
      <c r="U24" s="26">
        <v>1.53</v>
      </c>
    </row>
    <row r="25" spans="1:21" ht="12.75" customHeight="1">
      <c r="A25" s="18"/>
      <c r="B25" s="19"/>
      <c r="C25" s="22" t="s">
        <v>60</v>
      </c>
      <c r="D25" s="21"/>
      <c r="E25" s="43">
        <v>11</v>
      </c>
      <c r="F25" s="44">
        <v>5</v>
      </c>
      <c r="G25" s="44">
        <v>6</v>
      </c>
      <c r="H25" s="45">
        <v>0</v>
      </c>
      <c r="I25" s="75">
        <v>22.82</v>
      </c>
      <c r="J25" s="76">
        <v>10.37</v>
      </c>
      <c r="K25" s="71">
        <v>12.448132780082986</v>
      </c>
      <c r="L25" s="43">
        <v>1</v>
      </c>
      <c r="M25" s="44">
        <v>1</v>
      </c>
      <c r="N25" s="45">
        <v>0</v>
      </c>
      <c r="O25" s="85">
        <v>2.12</v>
      </c>
      <c r="P25" s="86">
        <v>2.12</v>
      </c>
      <c r="Q25" s="87">
        <v>0</v>
      </c>
      <c r="R25" s="43">
        <v>275</v>
      </c>
      <c r="S25" s="62">
        <v>4.41</v>
      </c>
      <c r="T25" s="43">
        <v>105</v>
      </c>
      <c r="U25" s="26">
        <v>1.68</v>
      </c>
    </row>
    <row r="26" spans="1:21" ht="12.75" customHeight="1">
      <c r="A26" s="18"/>
      <c r="B26" s="19"/>
      <c r="C26" s="22" t="s">
        <v>61</v>
      </c>
      <c r="D26" s="21"/>
      <c r="E26" s="43">
        <v>2</v>
      </c>
      <c r="F26" s="44">
        <v>2</v>
      </c>
      <c r="G26" s="44">
        <v>0</v>
      </c>
      <c r="H26" s="45">
        <v>0</v>
      </c>
      <c r="I26" s="75">
        <v>32.79</v>
      </c>
      <c r="J26" s="76">
        <v>32.79</v>
      </c>
      <c r="K26" s="71">
        <v>0</v>
      </c>
      <c r="L26" s="43">
        <v>0</v>
      </c>
      <c r="M26" s="44">
        <v>0</v>
      </c>
      <c r="N26" s="45">
        <v>0</v>
      </c>
      <c r="O26" s="85">
        <v>0</v>
      </c>
      <c r="P26" s="86">
        <v>0</v>
      </c>
      <c r="Q26" s="87">
        <v>0</v>
      </c>
      <c r="R26" s="43">
        <v>26</v>
      </c>
      <c r="S26" s="62">
        <v>1.96</v>
      </c>
      <c r="T26" s="43">
        <v>18</v>
      </c>
      <c r="U26" s="26">
        <v>1.36</v>
      </c>
    </row>
    <row r="27" spans="1:21" ht="12.75" customHeight="1">
      <c r="A27" s="18"/>
      <c r="B27" s="19"/>
      <c r="C27" s="22" t="s">
        <v>62</v>
      </c>
      <c r="D27" s="21"/>
      <c r="E27" s="43">
        <v>3</v>
      </c>
      <c r="F27" s="44">
        <v>2</v>
      </c>
      <c r="G27" s="44">
        <v>1</v>
      </c>
      <c r="H27" s="45">
        <v>0</v>
      </c>
      <c r="I27" s="75">
        <v>37.5</v>
      </c>
      <c r="J27" s="76">
        <v>25</v>
      </c>
      <c r="K27" s="71">
        <v>12.5</v>
      </c>
      <c r="L27" s="43">
        <v>1</v>
      </c>
      <c r="M27" s="44">
        <v>0</v>
      </c>
      <c r="N27" s="45">
        <v>1</v>
      </c>
      <c r="O27" s="85">
        <v>12.82</v>
      </c>
      <c r="P27" s="86">
        <v>0</v>
      </c>
      <c r="Q27" s="87">
        <v>12.82</v>
      </c>
      <c r="R27" s="43">
        <v>43</v>
      </c>
      <c r="S27" s="62">
        <v>2.38</v>
      </c>
      <c r="T27" s="43">
        <v>27</v>
      </c>
      <c r="U27" s="26">
        <v>1.5</v>
      </c>
    </row>
    <row r="28" spans="1:21" ht="12.75" customHeight="1">
      <c r="A28" s="18"/>
      <c r="B28" s="19"/>
      <c r="C28" s="22" t="s">
        <v>63</v>
      </c>
      <c r="D28" s="21"/>
      <c r="E28" s="43">
        <v>6</v>
      </c>
      <c r="F28" s="44">
        <v>1</v>
      </c>
      <c r="G28" s="44">
        <v>5</v>
      </c>
      <c r="H28" s="45">
        <v>0</v>
      </c>
      <c r="I28" s="75">
        <v>25.64</v>
      </c>
      <c r="J28" s="76">
        <v>4.27</v>
      </c>
      <c r="K28" s="71">
        <v>21.37</v>
      </c>
      <c r="L28" s="43">
        <v>1</v>
      </c>
      <c r="M28" s="44">
        <v>0</v>
      </c>
      <c r="N28" s="45">
        <v>1</v>
      </c>
      <c r="O28" s="85">
        <v>4.37</v>
      </c>
      <c r="P28" s="86">
        <v>0</v>
      </c>
      <c r="Q28" s="87">
        <v>4.37</v>
      </c>
      <c r="R28" s="43">
        <v>134</v>
      </c>
      <c r="S28" s="62">
        <v>3.82</v>
      </c>
      <c r="T28" s="43">
        <v>61</v>
      </c>
      <c r="U28" s="26">
        <v>1.74</v>
      </c>
    </row>
    <row r="29" spans="1:21" ht="12.75" customHeight="1">
      <c r="A29" s="46"/>
      <c r="B29" s="98" t="s">
        <v>64</v>
      </c>
      <c r="C29" s="115"/>
      <c r="D29" s="21"/>
      <c r="E29" s="43">
        <f>SUM(その３!E30,その３!E31,その３!E32,その３!E33)</f>
        <v>19</v>
      </c>
      <c r="F29" s="44">
        <f>SUM(その３!F30,その３!F31,その３!F32,その３!F33)</f>
        <v>9</v>
      </c>
      <c r="G29" s="44">
        <f>SUM(その３!G30,その３!G31,その３!G32,その３!G33)</f>
        <v>10</v>
      </c>
      <c r="H29" s="44">
        <f>SUM(その３!H30,その３!H31,その３!H32,その３!H33)</f>
        <v>0</v>
      </c>
      <c r="I29" s="75">
        <f>(E29/(E29+その１!E29))*1000</f>
        <v>16.225448334756617</v>
      </c>
      <c r="J29" s="76">
        <f>(F29/(E29+その１!E29))*1000</f>
        <v>7.685738684884714</v>
      </c>
      <c r="K29" s="71">
        <f>(G29/(E29+その１!E29))*1000</f>
        <v>8.539709649871904</v>
      </c>
      <c r="L29" s="43">
        <f>SUM(その３!L30,その３!L31,その３!L32,その３!L33)</f>
        <v>5</v>
      </c>
      <c r="M29" s="44">
        <f>SUM(その３!M30,その３!M31,その３!M32,その３!M33)</f>
        <v>1</v>
      </c>
      <c r="N29" s="45">
        <f>SUM(その３!N30,その３!N31,その３!N32,その３!N33)</f>
        <v>4</v>
      </c>
      <c r="O29" s="85">
        <f>(L29/(その１!E29+N29))*1000</f>
        <v>4.325259515570934</v>
      </c>
      <c r="P29" s="86">
        <f>(M29/その１!E29)*1000</f>
        <v>0.8680555555555555</v>
      </c>
      <c r="Q29" s="87">
        <f>(N29/(N29+その１!E29))*1000</f>
        <v>3.4602076124567476</v>
      </c>
      <c r="R29" s="43">
        <f>SUM(その３!R30,その３!R31,その３!R32,その３!R33)</f>
        <v>613</v>
      </c>
      <c r="S29" s="62">
        <v>3.6724619274134604</v>
      </c>
      <c r="T29" s="43">
        <f>SUM(その３!T30,その３!T31,その３!T32,その３!T33)</f>
        <v>291</v>
      </c>
      <c r="U29" s="26">
        <v>1.7433709965372217</v>
      </c>
    </row>
    <row r="30" spans="1:21" ht="12.75" customHeight="1">
      <c r="A30" s="18"/>
      <c r="B30" s="47"/>
      <c r="C30" s="22" t="s">
        <v>65</v>
      </c>
      <c r="D30" s="21"/>
      <c r="E30" s="43">
        <v>12</v>
      </c>
      <c r="F30" s="44">
        <v>7</v>
      </c>
      <c r="G30" s="44">
        <v>5</v>
      </c>
      <c r="H30" s="44">
        <v>0</v>
      </c>
      <c r="I30" s="75">
        <v>19.74</v>
      </c>
      <c r="J30" s="76">
        <v>11.51</v>
      </c>
      <c r="K30" s="71">
        <v>8.22</v>
      </c>
      <c r="L30" s="43">
        <v>3</v>
      </c>
      <c r="M30" s="44">
        <v>0</v>
      </c>
      <c r="N30" s="45">
        <v>3</v>
      </c>
      <c r="O30" s="85">
        <v>5.01</v>
      </c>
      <c r="P30" s="86">
        <v>0</v>
      </c>
      <c r="Q30" s="87">
        <v>5.01</v>
      </c>
      <c r="R30" s="43">
        <v>312</v>
      </c>
      <c r="S30" s="62">
        <v>3.98</v>
      </c>
      <c r="T30" s="43">
        <v>149</v>
      </c>
      <c r="U30" s="26">
        <v>1.9</v>
      </c>
    </row>
    <row r="31" spans="1:21" ht="12.75" customHeight="1">
      <c r="A31" s="18"/>
      <c r="B31" s="19"/>
      <c r="C31" s="22" t="s">
        <v>66</v>
      </c>
      <c r="D31" s="21"/>
      <c r="E31" s="43">
        <v>3</v>
      </c>
      <c r="F31" s="44">
        <v>1</v>
      </c>
      <c r="G31" s="44">
        <v>2</v>
      </c>
      <c r="H31" s="45">
        <v>0</v>
      </c>
      <c r="I31" s="75">
        <v>9.23</v>
      </c>
      <c r="J31" s="76">
        <v>3.08</v>
      </c>
      <c r="K31" s="71">
        <v>6.15</v>
      </c>
      <c r="L31" s="43">
        <v>1</v>
      </c>
      <c r="M31" s="44">
        <v>1</v>
      </c>
      <c r="N31" s="45">
        <v>0</v>
      </c>
      <c r="O31" s="85">
        <v>3.11</v>
      </c>
      <c r="P31" s="86">
        <v>3.11</v>
      </c>
      <c r="Q31" s="87">
        <v>0</v>
      </c>
      <c r="R31" s="43">
        <v>177</v>
      </c>
      <c r="S31" s="62">
        <v>4.05</v>
      </c>
      <c r="T31" s="43">
        <v>70</v>
      </c>
      <c r="U31" s="26">
        <v>1.6</v>
      </c>
    </row>
    <row r="32" spans="1:21" ht="12.75" customHeight="1">
      <c r="A32" s="18"/>
      <c r="B32" s="19"/>
      <c r="C32" s="22" t="s">
        <v>67</v>
      </c>
      <c r="D32" s="21"/>
      <c r="E32" s="43">
        <v>2</v>
      </c>
      <c r="F32" s="44">
        <v>1</v>
      </c>
      <c r="G32" s="44">
        <v>1</v>
      </c>
      <c r="H32" s="45">
        <v>0</v>
      </c>
      <c r="I32" s="75">
        <v>10.81</v>
      </c>
      <c r="J32" s="76">
        <v>5.41</v>
      </c>
      <c r="K32" s="71">
        <v>5.41</v>
      </c>
      <c r="L32" s="43">
        <v>1</v>
      </c>
      <c r="M32" s="44">
        <v>0</v>
      </c>
      <c r="N32" s="45">
        <v>1</v>
      </c>
      <c r="O32" s="85">
        <v>5.43</v>
      </c>
      <c r="P32" s="86">
        <v>0</v>
      </c>
      <c r="Q32" s="87">
        <v>5.43</v>
      </c>
      <c r="R32" s="43">
        <v>98</v>
      </c>
      <c r="S32" s="62">
        <v>2.98</v>
      </c>
      <c r="T32" s="43">
        <v>56</v>
      </c>
      <c r="U32" s="26">
        <v>1.7</v>
      </c>
    </row>
    <row r="33" spans="1:21" ht="12.75" customHeight="1">
      <c r="A33" s="18"/>
      <c r="B33" s="19"/>
      <c r="C33" s="22" t="s">
        <v>68</v>
      </c>
      <c r="D33" s="21"/>
      <c r="E33" s="43">
        <v>2</v>
      </c>
      <c r="F33" s="44">
        <v>0</v>
      </c>
      <c r="G33" s="44">
        <v>2</v>
      </c>
      <c r="H33" s="45">
        <v>0</v>
      </c>
      <c r="I33" s="75">
        <v>37.74</v>
      </c>
      <c r="J33" s="76">
        <v>0</v>
      </c>
      <c r="K33" s="71">
        <v>37.74</v>
      </c>
      <c r="L33" s="43">
        <v>0</v>
      </c>
      <c r="M33" s="44">
        <v>0</v>
      </c>
      <c r="N33" s="45">
        <v>0</v>
      </c>
      <c r="O33" s="85">
        <v>0</v>
      </c>
      <c r="P33" s="86">
        <v>0</v>
      </c>
      <c r="Q33" s="87">
        <v>0</v>
      </c>
      <c r="R33" s="43">
        <v>26</v>
      </c>
      <c r="S33" s="62">
        <v>2.17</v>
      </c>
      <c r="T33" s="43">
        <v>16</v>
      </c>
      <c r="U33" s="26">
        <v>1.33</v>
      </c>
    </row>
    <row r="34" spans="1:21" ht="12.75" customHeight="1">
      <c r="A34" s="18"/>
      <c r="B34" s="98" t="s">
        <v>69</v>
      </c>
      <c r="C34" s="115"/>
      <c r="D34" s="21"/>
      <c r="E34" s="43">
        <f>SUM(その３!E35,その３!E36,その３!E37,その３!E38)</f>
        <v>13</v>
      </c>
      <c r="F34" s="44">
        <f>SUM(その３!F35,その３!F36,その３!F37,その３!F38)</f>
        <v>7</v>
      </c>
      <c r="G34" s="44">
        <f>SUM(その３!G35,その３!G36,その３!G37,その３!G38)</f>
        <v>6</v>
      </c>
      <c r="H34" s="45">
        <f>SUM(その３!H35,その３!H36,その３!H37,その３!H38)</f>
        <v>0</v>
      </c>
      <c r="I34" s="75">
        <f>(E34/(E34+その１!E34))*1000</f>
        <v>21.06969205834684</v>
      </c>
      <c r="J34" s="76">
        <f>(F34/(E34+その１!E34))*1000</f>
        <v>11.345218800648299</v>
      </c>
      <c r="K34" s="71">
        <f>(G34/(E34+その１!E34))*1000</f>
        <v>9.724473257698541</v>
      </c>
      <c r="L34" s="43">
        <f>SUM(その３!L35,その３!L36,その３!L37,その３!L38)</f>
        <v>2</v>
      </c>
      <c r="M34" s="44">
        <f>SUM(その３!M35,その３!M36,その３!M37,その３!M38)</f>
        <v>0</v>
      </c>
      <c r="N34" s="45">
        <f>SUM(その３!N35,その３!N36,その３!N37,その３!N38)</f>
        <v>2</v>
      </c>
      <c r="O34" s="85">
        <f>(L34/(その１!E34+N34))*1000</f>
        <v>3.3003300330033003</v>
      </c>
      <c r="P34" s="86">
        <f>(M34/その１!E34)*1000</f>
        <v>0</v>
      </c>
      <c r="Q34" s="87">
        <f>(N34/(N34+その１!E34))*1000</f>
        <v>3.3003300330033003</v>
      </c>
      <c r="R34" s="43">
        <f>SUM(その３!R35,その３!R36,その３!R37,その３!R38)</f>
        <v>335</v>
      </c>
      <c r="S34" s="62">
        <v>3.590375649750817</v>
      </c>
      <c r="T34" s="43">
        <f>SUM(その３!T35,その３!T36,その３!T37,その３!T38)</f>
        <v>142</v>
      </c>
      <c r="U34" s="26">
        <v>1.521890573924227</v>
      </c>
    </row>
    <row r="35" spans="1:21" ht="12.75" customHeight="1">
      <c r="A35" s="18"/>
      <c r="B35" s="19"/>
      <c r="C35" s="22" t="s">
        <v>70</v>
      </c>
      <c r="D35" s="21"/>
      <c r="E35" s="43">
        <v>6</v>
      </c>
      <c r="F35" s="44">
        <v>4</v>
      </c>
      <c r="G35" s="44">
        <v>2</v>
      </c>
      <c r="H35" s="45">
        <v>0</v>
      </c>
      <c r="I35" s="75">
        <v>20.27</v>
      </c>
      <c r="J35" s="76">
        <v>13.51</v>
      </c>
      <c r="K35" s="71">
        <v>6.76</v>
      </c>
      <c r="L35" s="43">
        <v>2</v>
      </c>
      <c r="M35" s="44">
        <v>0</v>
      </c>
      <c r="N35" s="45">
        <v>2</v>
      </c>
      <c r="O35" s="85">
        <v>6.8493150684931505</v>
      </c>
      <c r="P35" s="86">
        <v>0</v>
      </c>
      <c r="Q35" s="87">
        <v>6.8493150684931505</v>
      </c>
      <c r="R35" s="43">
        <v>151</v>
      </c>
      <c r="S35" s="62">
        <v>2.94</v>
      </c>
      <c r="T35" s="43">
        <v>69</v>
      </c>
      <c r="U35" s="26">
        <v>1.34</v>
      </c>
    </row>
    <row r="36" spans="1:21" ht="12.75" customHeight="1">
      <c r="A36" s="18"/>
      <c r="B36" s="47"/>
      <c r="C36" s="22" t="s">
        <v>71</v>
      </c>
      <c r="D36" s="21"/>
      <c r="E36" s="43">
        <v>5</v>
      </c>
      <c r="F36" s="44">
        <v>1</v>
      </c>
      <c r="G36" s="44">
        <v>4</v>
      </c>
      <c r="H36" s="44">
        <v>0</v>
      </c>
      <c r="I36" s="75">
        <v>20.74688796680498</v>
      </c>
      <c r="J36" s="76">
        <v>4.149377593360996</v>
      </c>
      <c r="K36" s="71">
        <v>16.6</v>
      </c>
      <c r="L36" s="43">
        <v>0</v>
      </c>
      <c r="M36" s="44">
        <v>0</v>
      </c>
      <c r="N36" s="45">
        <v>0</v>
      </c>
      <c r="O36" s="85">
        <v>0</v>
      </c>
      <c r="P36" s="86">
        <v>0</v>
      </c>
      <c r="Q36" s="87">
        <v>0</v>
      </c>
      <c r="R36" s="43">
        <v>149</v>
      </c>
      <c r="S36" s="62">
        <v>5.25</v>
      </c>
      <c r="T36" s="43">
        <v>55</v>
      </c>
      <c r="U36" s="26">
        <v>1.94</v>
      </c>
    </row>
    <row r="37" spans="1:21" ht="12.75" customHeight="1">
      <c r="A37" s="18"/>
      <c r="B37" s="19"/>
      <c r="C37" s="22" t="s">
        <v>72</v>
      </c>
      <c r="D37" s="21"/>
      <c r="E37" s="43">
        <v>1</v>
      </c>
      <c r="F37" s="44">
        <v>1</v>
      </c>
      <c r="G37" s="44">
        <v>0</v>
      </c>
      <c r="H37" s="45">
        <v>0</v>
      </c>
      <c r="I37" s="75">
        <v>26.32</v>
      </c>
      <c r="J37" s="76">
        <v>26.32</v>
      </c>
      <c r="K37" s="71">
        <v>0</v>
      </c>
      <c r="L37" s="43">
        <v>0</v>
      </c>
      <c r="M37" s="44">
        <v>0</v>
      </c>
      <c r="N37" s="45">
        <v>0</v>
      </c>
      <c r="O37" s="85">
        <v>0</v>
      </c>
      <c r="P37" s="86">
        <v>0</v>
      </c>
      <c r="Q37" s="87">
        <v>0</v>
      </c>
      <c r="R37" s="43">
        <v>16</v>
      </c>
      <c r="S37" s="62">
        <v>2.07</v>
      </c>
      <c r="T37" s="43">
        <v>11</v>
      </c>
      <c r="U37" s="26">
        <v>1.42</v>
      </c>
    </row>
    <row r="38" spans="1:21" ht="12.75" customHeight="1">
      <c r="A38" s="18"/>
      <c r="B38" s="19"/>
      <c r="C38" s="22" t="s">
        <v>73</v>
      </c>
      <c r="D38" s="21"/>
      <c r="E38" s="43">
        <v>1</v>
      </c>
      <c r="F38" s="44">
        <v>1</v>
      </c>
      <c r="G38" s="44">
        <v>0</v>
      </c>
      <c r="H38" s="45">
        <v>0</v>
      </c>
      <c r="I38" s="75">
        <v>23.81</v>
      </c>
      <c r="J38" s="76">
        <v>23.81</v>
      </c>
      <c r="K38" s="71">
        <v>0</v>
      </c>
      <c r="L38" s="43">
        <v>0</v>
      </c>
      <c r="M38" s="44">
        <v>0</v>
      </c>
      <c r="N38" s="45">
        <v>0</v>
      </c>
      <c r="O38" s="85">
        <v>0</v>
      </c>
      <c r="P38" s="86">
        <v>0</v>
      </c>
      <c r="Q38" s="87">
        <v>0</v>
      </c>
      <c r="R38" s="43">
        <v>19</v>
      </c>
      <c r="S38" s="62">
        <v>3.28</v>
      </c>
      <c r="T38" s="43">
        <v>7</v>
      </c>
      <c r="U38" s="26">
        <v>1.21</v>
      </c>
    </row>
    <row r="39" spans="1:21" ht="12.75" customHeight="1">
      <c r="A39" s="18"/>
      <c r="B39" s="19"/>
      <c r="C39" s="22"/>
      <c r="D39" s="21"/>
      <c r="E39" s="43"/>
      <c r="F39" s="44"/>
      <c r="G39" s="44"/>
      <c r="H39" s="45"/>
      <c r="I39" s="75"/>
      <c r="J39" s="76"/>
      <c r="K39" s="71"/>
      <c r="L39" s="43"/>
      <c r="M39" s="44"/>
      <c r="N39" s="45"/>
      <c r="O39" s="85"/>
      <c r="P39" s="86"/>
      <c r="Q39" s="87"/>
      <c r="R39" s="43"/>
      <c r="S39" s="62"/>
      <c r="T39" s="43"/>
      <c r="U39" s="26"/>
    </row>
    <row r="40" spans="1:21" ht="12.75" customHeight="1">
      <c r="A40" s="96" t="s">
        <v>74</v>
      </c>
      <c r="B40" s="115"/>
      <c r="C40" s="115"/>
      <c r="D40" s="21"/>
      <c r="E40" s="43">
        <f>SUM(その３!E41,その３!E42,その３!E43,その３!E44,その３!E45)</f>
        <v>27</v>
      </c>
      <c r="F40" s="44">
        <f>SUM(その３!F41,その３!F42,その３!F43,その３!F44,その３!F45)</f>
        <v>15</v>
      </c>
      <c r="G40" s="44">
        <f>SUM(その３!G41,その３!G42,その３!G43,その３!G44,その３!G45)</f>
        <v>12</v>
      </c>
      <c r="H40" s="45">
        <f>SUM(その３!H41,その３!H42,その３!H43,その３!H44,その３!H45)</f>
        <v>0</v>
      </c>
      <c r="I40" s="75">
        <f>(E40/(E40+その１!E40))*1000</f>
        <v>25.665399239543728</v>
      </c>
      <c r="J40" s="76">
        <f>(F40/(E40+その１!E40))*1000</f>
        <v>14.258555133079849</v>
      </c>
      <c r="K40" s="71">
        <f>(G40/(E40+その１!E40))*1000</f>
        <v>11.406844106463879</v>
      </c>
      <c r="L40" s="43">
        <f>SUM(その３!L41,その３!L42,その３!L43,その３!L44,その３!L45)</f>
        <v>6</v>
      </c>
      <c r="M40" s="44">
        <f>SUM(その３!M41,その３!M42,その３!M43,その３!M44,その３!M45)</f>
        <v>2</v>
      </c>
      <c r="N40" s="45">
        <f>SUM(その３!N41,その３!N42,その３!N43,その３!N44,その３!N45)</f>
        <v>4</v>
      </c>
      <c r="O40" s="85">
        <f>(L40/(その１!E40+N40))*1000</f>
        <v>5.830903790087463</v>
      </c>
      <c r="P40" s="86">
        <f>(M40/その１!E40)*1000</f>
        <v>1.951219512195122</v>
      </c>
      <c r="Q40" s="87">
        <f>(N40/(N40+その１!E40))*1000</f>
        <v>3.887269193391642</v>
      </c>
      <c r="R40" s="43">
        <f>SUM(その３!R41,その３!R42,その３!R43,その３!R44,その３!R45)</f>
        <v>585</v>
      </c>
      <c r="S40" s="62">
        <v>3.0112729706079167</v>
      </c>
      <c r="T40" s="43">
        <f>SUM(その３!T41,その３!T42,その３!T43,その３!T44,その３!T45)</f>
        <v>344</v>
      </c>
      <c r="U40" s="26">
        <v>1.7707314562207237</v>
      </c>
    </row>
    <row r="41" spans="1:21" ht="12.75" customHeight="1">
      <c r="A41" s="18"/>
      <c r="B41" s="47"/>
      <c r="C41" s="22" t="s">
        <v>75</v>
      </c>
      <c r="D41" s="21"/>
      <c r="E41" s="43">
        <v>22</v>
      </c>
      <c r="F41" s="44">
        <v>13</v>
      </c>
      <c r="G41" s="44">
        <v>9</v>
      </c>
      <c r="H41" s="44">
        <v>0</v>
      </c>
      <c r="I41" s="75">
        <v>28.99</v>
      </c>
      <c r="J41" s="76">
        <v>17.13</v>
      </c>
      <c r="K41" s="71">
        <v>11.86</v>
      </c>
      <c r="L41" s="43">
        <v>5</v>
      </c>
      <c r="M41" s="44">
        <v>2</v>
      </c>
      <c r="N41" s="45">
        <v>3</v>
      </c>
      <c r="O41" s="85">
        <v>6.76</v>
      </c>
      <c r="P41" s="86">
        <v>2.71</v>
      </c>
      <c r="Q41" s="87">
        <v>4.05</v>
      </c>
      <c r="R41" s="43">
        <v>433</v>
      </c>
      <c r="S41" s="62">
        <v>3.42</v>
      </c>
      <c r="T41" s="43">
        <v>240</v>
      </c>
      <c r="U41" s="26">
        <v>1.9</v>
      </c>
    </row>
    <row r="42" spans="1:21" ht="12.75" customHeight="1">
      <c r="A42" s="18"/>
      <c r="B42" s="19"/>
      <c r="C42" s="22" t="s">
        <v>76</v>
      </c>
      <c r="D42" s="21"/>
      <c r="E42" s="43">
        <v>0</v>
      </c>
      <c r="F42" s="44">
        <v>0</v>
      </c>
      <c r="G42" s="44">
        <v>0</v>
      </c>
      <c r="H42" s="45">
        <v>0</v>
      </c>
      <c r="I42" s="75">
        <v>0</v>
      </c>
      <c r="J42" s="76">
        <v>0</v>
      </c>
      <c r="K42" s="71">
        <v>0</v>
      </c>
      <c r="L42" s="43">
        <v>0</v>
      </c>
      <c r="M42" s="44">
        <v>0</v>
      </c>
      <c r="N42" s="45">
        <v>0</v>
      </c>
      <c r="O42" s="85">
        <v>0</v>
      </c>
      <c r="P42" s="86">
        <v>0</v>
      </c>
      <c r="Q42" s="87">
        <v>0</v>
      </c>
      <c r="R42" s="43">
        <v>15</v>
      </c>
      <c r="S42" s="62">
        <v>2.2509003601440574</v>
      </c>
      <c r="T42" s="43">
        <v>5</v>
      </c>
      <c r="U42" s="26">
        <v>0.75</v>
      </c>
    </row>
    <row r="43" spans="1:21" ht="12.75" customHeight="1">
      <c r="A43" s="18"/>
      <c r="B43" s="19"/>
      <c r="C43" s="22" t="s">
        <v>77</v>
      </c>
      <c r="D43" s="21"/>
      <c r="E43" s="43">
        <v>5</v>
      </c>
      <c r="F43" s="44">
        <v>2</v>
      </c>
      <c r="G43" s="44">
        <v>3</v>
      </c>
      <c r="H43" s="45">
        <v>0</v>
      </c>
      <c r="I43" s="75">
        <v>52.63</v>
      </c>
      <c r="J43" s="76">
        <v>21.05</v>
      </c>
      <c r="K43" s="71">
        <v>31.58</v>
      </c>
      <c r="L43" s="43">
        <v>1</v>
      </c>
      <c r="M43" s="44">
        <v>0</v>
      </c>
      <c r="N43" s="45">
        <v>1</v>
      </c>
      <c r="O43" s="85">
        <v>10.99</v>
      </c>
      <c r="P43" s="86">
        <v>0</v>
      </c>
      <c r="Q43" s="87">
        <v>10.99</v>
      </c>
      <c r="R43" s="43">
        <v>59</v>
      </c>
      <c r="S43" s="62">
        <v>2.7090316359796134</v>
      </c>
      <c r="T43" s="43">
        <v>32</v>
      </c>
      <c r="U43" s="26">
        <v>1.47</v>
      </c>
    </row>
    <row r="44" spans="1:21" ht="12.75" customHeight="1">
      <c r="A44" s="18"/>
      <c r="B44" s="19"/>
      <c r="C44" s="22" t="s">
        <v>78</v>
      </c>
      <c r="D44" s="21"/>
      <c r="E44" s="43">
        <v>0</v>
      </c>
      <c r="F44" s="44">
        <v>0</v>
      </c>
      <c r="G44" s="44">
        <v>0</v>
      </c>
      <c r="H44" s="45">
        <v>0</v>
      </c>
      <c r="I44" s="75">
        <v>0</v>
      </c>
      <c r="J44" s="76">
        <v>0</v>
      </c>
      <c r="K44" s="71">
        <v>0</v>
      </c>
      <c r="L44" s="43">
        <v>0</v>
      </c>
      <c r="M44" s="44">
        <v>0</v>
      </c>
      <c r="N44" s="45">
        <v>0</v>
      </c>
      <c r="O44" s="85">
        <v>0</v>
      </c>
      <c r="P44" s="86">
        <v>0</v>
      </c>
      <c r="Q44" s="87">
        <v>0</v>
      </c>
      <c r="R44" s="43">
        <v>24</v>
      </c>
      <c r="S44" s="62">
        <v>1.5655577299412917</v>
      </c>
      <c r="T44" s="43">
        <v>33</v>
      </c>
      <c r="U44" s="26">
        <v>2.15</v>
      </c>
    </row>
    <row r="45" spans="1:21" ht="12.75" customHeight="1">
      <c r="A45" s="18"/>
      <c r="B45" s="19"/>
      <c r="C45" s="22" t="s">
        <v>79</v>
      </c>
      <c r="D45" s="21"/>
      <c r="E45" s="43">
        <v>0</v>
      </c>
      <c r="F45" s="44">
        <v>0</v>
      </c>
      <c r="G45" s="44">
        <v>0</v>
      </c>
      <c r="H45" s="45">
        <v>0</v>
      </c>
      <c r="I45" s="75">
        <v>0</v>
      </c>
      <c r="J45" s="76">
        <v>0</v>
      </c>
      <c r="K45" s="71">
        <v>0</v>
      </c>
      <c r="L45" s="43">
        <v>0</v>
      </c>
      <c r="M45" s="44">
        <v>0</v>
      </c>
      <c r="N45" s="45">
        <v>0</v>
      </c>
      <c r="O45" s="85">
        <v>0</v>
      </c>
      <c r="P45" s="86">
        <v>0</v>
      </c>
      <c r="Q45" s="87">
        <v>0</v>
      </c>
      <c r="R45" s="43">
        <v>54</v>
      </c>
      <c r="S45" s="62">
        <v>2.256675999832839</v>
      </c>
      <c r="T45" s="43">
        <v>34</v>
      </c>
      <c r="U45" s="26">
        <v>1.42</v>
      </c>
    </row>
    <row r="46" spans="1:21" ht="12.75" customHeight="1" thickBot="1">
      <c r="A46" s="23"/>
      <c r="B46" s="24"/>
      <c r="C46" s="24"/>
      <c r="D46" s="24"/>
      <c r="E46" s="30"/>
      <c r="F46" s="31"/>
      <c r="G46" s="31"/>
      <c r="H46" s="35"/>
      <c r="I46" s="27"/>
      <c r="J46" s="28"/>
      <c r="K46" s="29"/>
      <c r="L46" s="30"/>
      <c r="M46" s="31"/>
      <c r="N46" s="35"/>
      <c r="O46" s="88"/>
      <c r="P46" s="89"/>
      <c r="Q46" s="90"/>
      <c r="R46" s="30"/>
      <c r="S46" s="63"/>
      <c r="T46" s="30"/>
      <c r="U46" s="32"/>
    </row>
    <row r="47" spans="1:21" ht="12.75" customHeight="1">
      <c r="A47" s="51" t="s">
        <v>30</v>
      </c>
      <c r="B47" s="52"/>
      <c r="C47" s="1"/>
      <c r="I47" s="60"/>
      <c r="J47" s="60"/>
      <c r="K47" s="60"/>
      <c r="U47" s="60"/>
    </row>
    <row r="48" spans="1:21" ht="12.75" customHeight="1">
      <c r="A48" s="51" t="s">
        <v>31</v>
      </c>
      <c r="B48" s="52"/>
      <c r="C48" s="1"/>
      <c r="I48" s="60"/>
      <c r="J48" s="60"/>
      <c r="K48" s="60"/>
      <c r="U48" s="60"/>
    </row>
    <row r="49" spans="1:21" ht="12.75" customHeight="1">
      <c r="A49" s="51" t="s">
        <v>32</v>
      </c>
      <c r="B49" s="52"/>
      <c r="I49" s="60"/>
      <c r="J49" s="60"/>
      <c r="K49" s="60"/>
      <c r="U49" s="60"/>
    </row>
    <row r="50" spans="9:21" ht="12.75" customHeight="1">
      <c r="I50" s="60"/>
      <c r="J50" s="60"/>
      <c r="K50" s="60"/>
      <c r="U50" s="60"/>
    </row>
    <row r="51" spans="9:21" ht="12.75" customHeight="1">
      <c r="I51" s="60"/>
      <c r="J51" s="60"/>
      <c r="K51" s="60"/>
      <c r="U51" s="60"/>
    </row>
    <row r="52" spans="9:21" ht="12.75" customHeight="1">
      <c r="I52" s="60"/>
      <c r="J52" s="60"/>
      <c r="K52" s="60"/>
      <c r="U52" s="60"/>
    </row>
    <row r="53" spans="9:21" ht="12.75" customHeight="1">
      <c r="I53" s="60"/>
      <c r="J53" s="60"/>
      <c r="K53" s="60"/>
      <c r="U53" s="60"/>
    </row>
    <row r="54" spans="9:21" ht="12.75" customHeight="1">
      <c r="I54" s="60"/>
      <c r="J54" s="60"/>
      <c r="K54" s="60"/>
      <c r="U54" s="60"/>
    </row>
  </sheetData>
  <sheetProtection/>
  <mergeCells count="30">
    <mergeCell ref="G3:G4"/>
    <mergeCell ref="H3:H4"/>
    <mergeCell ref="I3:I4"/>
    <mergeCell ref="J3:J4"/>
    <mergeCell ref="F2:G2"/>
    <mergeCell ref="M3:M4"/>
    <mergeCell ref="F3:F4"/>
    <mergeCell ref="Q3:Q4"/>
    <mergeCell ref="I2:K2"/>
    <mergeCell ref="T2:T4"/>
    <mergeCell ref="N3:N4"/>
    <mergeCell ref="O3:O4"/>
    <mergeCell ref="P3:P4"/>
    <mergeCell ref="U2:U4"/>
    <mergeCell ref="K3:K4"/>
    <mergeCell ref="T1:U1"/>
    <mergeCell ref="R1:S1"/>
    <mergeCell ref="R2:R4"/>
    <mergeCell ref="S2:S4"/>
    <mergeCell ref="L3:L4"/>
    <mergeCell ref="N1:O1"/>
    <mergeCell ref="E1:K1"/>
    <mergeCell ref="E3:E4"/>
    <mergeCell ref="A40:C40"/>
    <mergeCell ref="A10:C10"/>
    <mergeCell ref="A17:C17"/>
    <mergeCell ref="A22:C22"/>
    <mergeCell ref="B23:C23"/>
    <mergeCell ref="B29:C29"/>
    <mergeCell ref="B34:C3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&amp;C&amp;"ＭＳ Ｐ明朝,標準"&amp;14第３表　　人口動態総覧（実数・率）・市町村別・保健所別　　　（その３）&amp;R&amp;"ＭＳ Ｐ明朝,標準"令和2年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54"/>
  <sheetViews>
    <sheetView workbookViewId="0" topLeftCell="A1">
      <selection activeCell="U10" sqref="U10"/>
    </sheetView>
  </sheetViews>
  <sheetFormatPr defaultColWidth="8.875" defaultRowHeight="12.75" customHeight="1"/>
  <cols>
    <col min="1" max="2" width="2.125" style="10" customWidth="1"/>
    <col min="3" max="3" width="13.625" style="10" customWidth="1"/>
    <col min="4" max="4" width="3.625" style="10" customWidth="1"/>
    <col min="5" max="8" width="9.625" style="1" customWidth="1"/>
    <col min="9" max="11" width="9.625" style="91" customWidth="1"/>
    <col min="12" max="14" width="9.625" style="1" customWidth="1"/>
    <col min="15" max="17" width="9.625" style="91" customWidth="1"/>
    <col min="18" max="18" width="9.625" style="1" customWidth="1"/>
    <col min="19" max="19" width="9.625" style="64" customWidth="1"/>
    <col min="20" max="21" width="9.625" style="1" customWidth="1"/>
    <col min="22" max="16384" width="8.875" style="1" customWidth="1"/>
  </cols>
  <sheetData>
    <row r="1" spans="1:21" ht="12.75" customHeight="1">
      <c r="A1" s="11"/>
      <c r="B1" s="12"/>
      <c r="C1" s="12"/>
      <c r="D1" s="12"/>
      <c r="E1" s="122" t="s">
        <v>43</v>
      </c>
      <c r="F1" s="129"/>
      <c r="G1" s="129"/>
      <c r="H1" s="129"/>
      <c r="I1" s="129"/>
      <c r="J1" s="129"/>
      <c r="K1" s="124"/>
      <c r="L1" s="33"/>
      <c r="M1" s="34"/>
      <c r="N1" s="129" t="s">
        <v>19</v>
      </c>
      <c r="O1" s="129"/>
      <c r="P1" s="77"/>
      <c r="Q1" s="78"/>
      <c r="R1" s="122" t="s">
        <v>20</v>
      </c>
      <c r="S1" s="124"/>
      <c r="T1" s="122" t="s">
        <v>21</v>
      </c>
      <c r="U1" s="123"/>
    </row>
    <row r="2" spans="1:21" ht="12.75" customHeight="1">
      <c r="A2" s="18"/>
      <c r="B2" s="19"/>
      <c r="C2" s="19"/>
      <c r="D2" s="21"/>
      <c r="E2" s="40"/>
      <c r="F2" s="133" t="s">
        <v>17</v>
      </c>
      <c r="G2" s="133"/>
      <c r="H2" s="41"/>
      <c r="I2" s="143" t="s">
        <v>29</v>
      </c>
      <c r="J2" s="144"/>
      <c r="K2" s="145"/>
      <c r="L2" s="37"/>
      <c r="M2" s="38" t="s">
        <v>18</v>
      </c>
      <c r="N2" s="39"/>
      <c r="O2" s="79"/>
      <c r="P2" s="80" t="s">
        <v>16</v>
      </c>
      <c r="Q2" s="81"/>
      <c r="R2" s="101" t="s">
        <v>22</v>
      </c>
      <c r="S2" s="126" t="s">
        <v>16</v>
      </c>
      <c r="T2" s="101" t="s">
        <v>22</v>
      </c>
      <c r="U2" s="119" t="s">
        <v>16</v>
      </c>
    </row>
    <row r="3" spans="1:21" ht="12.75" customHeight="1">
      <c r="A3" s="18"/>
      <c r="B3" s="19"/>
      <c r="C3" s="19"/>
      <c r="D3" s="21"/>
      <c r="E3" s="101" t="s">
        <v>8</v>
      </c>
      <c r="F3" s="101" t="s">
        <v>12</v>
      </c>
      <c r="G3" s="101" t="s">
        <v>13</v>
      </c>
      <c r="H3" s="101" t="s">
        <v>14</v>
      </c>
      <c r="I3" s="141" t="s">
        <v>15</v>
      </c>
      <c r="J3" s="141" t="s">
        <v>12</v>
      </c>
      <c r="K3" s="141" t="s">
        <v>13</v>
      </c>
      <c r="L3" s="128" t="s">
        <v>15</v>
      </c>
      <c r="M3" s="140" t="s">
        <v>38</v>
      </c>
      <c r="N3" s="135" t="s">
        <v>39</v>
      </c>
      <c r="O3" s="136" t="s">
        <v>40</v>
      </c>
      <c r="P3" s="138" t="s">
        <v>41</v>
      </c>
      <c r="Q3" s="130" t="s">
        <v>100</v>
      </c>
      <c r="R3" s="125"/>
      <c r="S3" s="127"/>
      <c r="T3" s="125"/>
      <c r="U3" s="120"/>
    </row>
    <row r="4" spans="1:21" ht="26.25" customHeight="1">
      <c r="A4" s="14"/>
      <c r="B4" s="15"/>
      <c r="C4" s="25"/>
      <c r="D4" s="16"/>
      <c r="E4" s="100"/>
      <c r="F4" s="100"/>
      <c r="G4" s="100"/>
      <c r="H4" s="100"/>
      <c r="I4" s="142"/>
      <c r="J4" s="142"/>
      <c r="K4" s="142"/>
      <c r="L4" s="109"/>
      <c r="M4" s="110"/>
      <c r="N4" s="112"/>
      <c r="O4" s="137"/>
      <c r="P4" s="139"/>
      <c r="Q4" s="131"/>
      <c r="R4" s="100"/>
      <c r="S4" s="103"/>
      <c r="T4" s="100"/>
      <c r="U4" s="121"/>
    </row>
    <row r="5" spans="1:21" ht="12.75" customHeight="1">
      <c r="A5" s="18"/>
      <c r="B5" s="19"/>
      <c r="C5" s="19"/>
      <c r="D5" s="17"/>
      <c r="E5" s="8"/>
      <c r="F5" s="9"/>
      <c r="G5" s="9"/>
      <c r="H5" s="42"/>
      <c r="I5" s="82"/>
      <c r="J5" s="83"/>
      <c r="K5" s="87"/>
      <c r="L5" s="9"/>
      <c r="M5" s="9"/>
      <c r="N5" s="9"/>
      <c r="O5" s="82"/>
      <c r="P5" s="83"/>
      <c r="Q5" s="84"/>
      <c r="R5" s="8"/>
      <c r="S5" s="65"/>
      <c r="T5" s="8"/>
      <c r="U5" s="36"/>
    </row>
    <row r="6" spans="1:21" ht="12.75" customHeight="1">
      <c r="A6" s="96" t="s">
        <v>80</v>
      </c>
      <c r="B6" s="115"/>
      <c r="C6" s="115"/>
      <c r="D6" s="21"/>
      <c r="E6" s="43">
        <f>SUM(その４!E7,その４!E8)</f>
        <v>5</v>
      </c>
      <c r="F6" s="44">
        <f>SUM(その４!F7,その４!F8)</f>
        <v>1</v>
      </c>
      <c r="G6" s="44">
        <f>SUM(その４!G7,その４!G8)</f>
        <v>4</v>
      </c>
      <c r="H6" s="44">
        <f>SUM(その４!H7,その４!H8)</f>
        <v>0</v>
      </c>
      <c r="I6" s="85">
        <f>(E6/(E6+その２!E6))*1000</f>
        <v>16.286644951140065</v>
      </c>
      <c r="J6" s="86">
        <f>(F6/(E6+その２!E6))*1000</f>
        <v>3.257328990228013</v>
      </c>
      <c r="K6" s="87">
        <f>(G6/(E6+その２!E6))*1000</f>
        <v>13.029315960912053</v>
      </c>
      <c r="L6" s="44">
        <f>SUM(その４!L7,その４!L8)</f>
        <v>0</v>
      </c>
      <c r="M6" s="44">
        <f>SUM(その４!M7,その４!M8)</f>
        <v>0</v>
      </c>
      <c r="N6" s="44">
        <f>SUM(その４!N7,その４!N8)</f>
        <v>0</v>
      </c>
      <c r="O6" s="85">
        <f>(L6/(その２!E6+N6))*1000</f>
        <v>0</v>
      </c>
      <c r="P6" s="86">
        <f>(M6/その２!E6)*1000</f>
        <v>0</v>
      </c>
      <c r="Q6" s="87">
        <f>(N6/(N6+その２!E6))*1000</f>
        <v>0</v>
      </c>
      <c r="R6" s="43">
        <f>SUM(その４!R7,その４!R8)</f>
        <v>191</v>
      </c>
      <c r="S6" s="62">
        <v>2.6302018783221794</v>
      </c>
      <c r="T6" s="43">
        <f>SUM(その４!T7,その４!T8)</f>
        <v>90</v>
      </c>
      <c r="U6" s="26">
        <v>1.239362141617781</v>
      </c>
    </row>
    <row r="7" spans="1:21" ht="12.75" customHeight="1">
      <c r="A7" s="18"/>
      <c r="B7" s="19"/>
      <c r="C7" s="20" t="s">
        <v>81</v>
      </c>
      <c r="D7" s="21"/>
      <c r="E7" s="43">
        <v>5</v>
      </c>
      <c r="F7" s="44">
        <v>1</v>
      </c>
      <c r="G7" s="44">
        <v>4</v>
      </c>
      <c r="H7" s="44">
        <v>0</v>
      </c>
      <c r="I7" s="85">
        <v>20.16</v>
      </c>
      <c r="J7" s="86">
        <v>4.03</v>
      </c>
      <c r="K7" s="87">
        <v>16.13</v>
      </c>
      <c r="L7" s="44">
        <v>0</v>
      </c>
      <c r="M7" s="44">
        <v>0</v>
      </c>
      <c r="N7" s="44">
        <v>0</v>
      </c>
      <c r="O7" s="85">
        <v>0</v>
      </c>
      <c r="P7" s="86">
        <v>0</v>
      </c>
      <c r="Q7" s="87">
        <v>0</v>
      </c>
      <c r="R7" s="43">
        <v>161</v>
      </c>
      <c r="S7" s="62">
        <v>2.66</v>
      </c>
      <c r="T7" s="43">
        <v>73</v>
      </c>
      <c r="U7" s="26">
        <v>1.21</v>
      </c>
    </row>
    <row r="8" spans="1:21" ht="12.75" customHeight="1">
      <c r="A8" s="18"/>
      <c r="B8" s="19"/>
      <c r="C8" s="20" t="s">
        <v>82</v>
      </c>
      <c r="D8" s="21"/>
      <c r="E8" s="43">
        <v>0</v>
      </c>
      <c r="F8" s="44">
        <v>0</v>
      </c>
      <c r="G8" s="44">
        <v>0</v>
      </c>
      <c r="H8" s="44">
        <v>0</v>
      </c>
      <c r="I8" s="85">
        <v>0</v>
      </c>
      <c r="J8" s="86">
        <v>0</v>
      </c>
      <c r="K8" s="87">
        <v>0</v>
      </c>
      <c r="L8" s="44">
        <v>0</v>
      </c>
      <c r="M8" s="44">
        <v>0</v>
      </c>
      <c r="N8" s="44">
        <v>0</v>
      </c>
      <c r="O8" s="85">
        <v>0</v>
      </c>
      <c r="P8" s="86">
        <v>0</v>
      </c>
      <c r="Q8" s="87">
        <v>0</v>
      </c>
      <c r="R8" s="43">
        <v>30</v>
      </c>
      <c r="S8" s="62">
        <v>2.49</v>
      </c>
      <c r="T8" s="43">
        <v>17</v>
      </c>
      <c r="U8" s="26">
        <v>1.41</v>
      </c>
    </row>
    <row r="9" spans="1:21" ht="12.75" customHeight="1">
      <c r="A9" s="18"/>
      <c r="B9" s="19"/>
      <c r="C9" s="20"/>
      <c r="D9" s="21"/>
      <c r="E9" s="43"/>
      <c r="F9" s="44"/>
      <c r="G9" s="44"/>
      <c r="H9" s="45"/>
      <c r="I9" s="85"/>
      <c r="J9" s="86"/>
      <c r="K9" s="87"/>
      <c r="L9" s="44"/>
      <c r="M9" s="44"/>
      <c r="N9" s="44"/>
      <c r="O9" s="85"/>
      <c r="P9" s="86"/>
      <c r="Q9" s="87"/>
      <c r="R9" s="43"/>
      <c r="S9" s="62"/>
      <c r="T9" s="43"/>
      <c r="U9" s="26"/>
    </row>
    <row r="10" spans="1:21" ht="12.75" customHeight="1">
      <c r="A10" s="96" t="s">
        <v>83</v>
      </c>
      <c r="B10" s="115"/>
      <c r="C10" s="115"/>
      <c r="D10" s="21"/>
      <c r="E10" s="43">
        <f>SUM(その４!E11,その４!E12,その４!E13,その４!E14,その４!E15,その４!E16,その４!E17,その４!E18,その４!E19)</f>
        <v>30</v>
      </c>
      <c r="F10" s="44">
        <f>SUM(その４!F11,その４!F12,その４!F13,その４!F14,その４!F15,その４!F16,その４!F17,その４!F18,その４!F19)</f>
        <v>11</v>
      </c>
      <c r="G10" s="44">
        <f>SUM(その４!G11,その４!G12,その４!G13,その４!G14,その４!G15,その４!G16,その４!G17,その４!G18,その４!G19)</f>
        <v>19</v>
      </c>
      <c r="H10" s="44">
        <f>SUM(その４!H11,その４!H12,その４!H13,その４!H14,その４!H15,その４!H16,その４!H17,その４!H18,その４!H19)</f>
        <v>0</v>
      </c>
      <c r="I10" s="85">
        <f>(E10/(E10+その２!E10))*1000</f>
        <v>36.4963503649635</v>
      </c>
      <c r="J10" s="86">
        <f>(F10/(E10+その２!E10))*1000</f>
        <v>13.38199513381995</v>
      </c>
      <c r="K10" s="87">
        <f>(G10/(E10+その２!E10))*1000</f>
        <v>23.114355231143552</v>
      </c>
      <c r="L10" s="44">
        <f>SUM(その４!L11,その４!L12,その４!L13,その４!L14,その４!L15,その４!L16,その４!L17,その４!L18,その４!L19)</f>
        <v>4</v>
      </c>
      <c r="M10" s="44">
        <f>SUM(その４!M11,その４!M12,その４!M13,その４!M14,その４!M15,その４!M16,その４!M17,その４!M18,その４!M19)</f>
        <v>0</v>
      </c>
      <c r="N10" s="44">
        <f>SUM(その４!N11,その４!N12,その４!N13,その４!N14,その４!N15,その４!N16,その４!N17,その４!N18,その４!N19)</f>
        <v>4</v>
      </c>
      <c r="O10" s="85">
        <f>(L10/(その２!E10+N10))*1000</f>
        <v>5.025125628140704</v>
      </c>
      <c r="P10" s="86">
        <f>(M10/その２!E10)*1000</f>
        <v>0</v>
      </c>
      <c r="Q10" s="87">
        <f>(N10/(N10+その２!E10))*1000</f>
        <v>5.025125628140704</v>
      </c>
      <c r="R10" s="43">
        <f>SUM(その４!R11,その４!R12,その４!R13,その４!R14,その４!R15,その４!R16,その４!R17,その４!R18,その４!R19)</f>
        <v>485</v>
      </c>
      <c r="S10" s="62">
        <v>2.932179001970908</v>
      </c>
      <c r="T10" s="43">
        <f>SUM(その４!T11,その４!T12,その４!T13,その４!T14,その４!T15,その４!T16,その４!T17,その４!T18,その４!T19)</f>
        <v>242</v>
      </c>
      <c r="U10" s="26">
        <v>1.4630666360349684</v>
      </c>
    </row>
    <row r="11" spans="1:21" ht="12.75" customHeight="1">
      <c r="A11" s="18"/>
      <c r="B11" s="19"/>
      <c r="C11" s="20" t="s">
        <v>84</v>
      </c>
      <c r="D11" s="21"/>
      <c r="E11" s="43">
        <v>4</v>
      </c>
      <c r="F11" s="44">
        <v>2</v>
      </c>
      <c r="G11" s="44">
        <v>2</v>
      </c>
      <c r="H11" s="45">
        <v>0</v>
      </c>
      <c r="I11" s="85">
        <v>32.52</v>
      </c>
      <c r="J11" s="86">
        <v>16.26</v>
      </c>
      <c r="K11" s="87">
        <v>16.26</v>
      </c>
      <c r="L11" s="44">
        <v>1</v>
      </c>
      <c r="M11" s="44">
        <v>0</v>
      </c>
      <c r="N11" s="44">
        <v>1</v>
      </c>
      <c r="O11" s="85">
        <v>8.33</v>
      </c>
      <c r="P11" s="86">
        <v>0</v>
      </c>
      <c r="Q11" s="87">
        <v>8.33</v>
      </c>
      <c r="R11" s="43">
        <v>77</v>
      </c>
      <c r="S11" s="62">
        <v>2.37</v>
      </c>
      <c r="T11" s="43">
        <v>45</v>
      </c>
      <c r="U11" s="26">
        <v>1.38</v>
      </c>
    </row>
    <row r="12" spans="1:21" ht="12.75" customHeight="1">
      <c r="A12" s="18"/>
      <c r="B12" s="19"/>
      <c r="C12" s="20" t="s">
        <v>85</v>
      </c>
      <c r="D12" s="21"/>
      <c r="E12" s="43">
        <v>6</v>
      </c>
      <c r="F12" s="44">
        <v>3</v>
      </c>
      <c r="G12" s="44">
        <v>3</v>
      </c>
      <c r="H12" s="45">
        <v>0</v>
      </c>
      <c r="I12" s="85">
        <v>46.51</v>
      </c>
      <c r="J12" s="86">
        <v>23.26</v>
      </c>
      <c r="K12" s="87">
        <v>23.26</v>
      </c>
      <c r="L12" s="44">
        <v>1</v>
      </c>
      <c r="M12" s="44">
        <v>0</v>
      </c>
      <c r="N12" s="44">
        <v>1</v>
      </c>
      <c r="O12" s="85">
        <v>8.06</v>
      </c>
      <c r="P12" s="86">
        <v>0</v>
      </c>
      <c r="Q12" s="87">
        <v>8.06</v>
      </c>
      <c r="R12" s="43">
        <v>67</v>
      </c>
      <c r="S12" s="62">
        <v>2.41</v>
      </c>
      <c r="T12" s="43">
        <v>49</v>
      </c>
      <c r="U12" s="26">
        <v>1.76</v>
      </c>
    </row>
    <row r="13" spans="1:21" ht="12.75" customHeight="1">
      <c r="A13" s="48"/>
      <c r="B13" s="49"/>
      <c r="C13" s="20" t="s">
        <v>86</v>
      </c>
      <c r="D13" s="21"/>
      <c r="E13" s="43">
        <v>3</v>
      </c>
      <c r="F13" s="44">
        <v>0</v>
      </c>
      <c r="G13" s="44">
        <v>3</v>
      </c>
      <c r="H13" s="45">
        <v>0</v>
      </c>
      <c r="I13" s="85">
        <v>46.88</v>
      </c>
      <c r="J13" s="86">
        <v>0</v>
      </c>
      <c r="K13" s="87">
        <v>46.88</v>
      </c>
      <c r="L13" s="44">
        <v>0</v>
      </c>
      <c r="M13" s="44">
        <v>0</v>
      </c>
      <c r="N13" s="44">
        <v>0</v>
      </c>
      <c r="O13" s="85">
        <v>0</v>
      </c>
      <c r="P13" s="86">
        <v>0</v>
      </c>
      <c r="Q13" s="87">
        <v>0</v>
      </c>
      <c r="R13" s="43">
        <v>27</v>
      </c>
      <c r="S13" s="62">
        <v>2.38</v>
      </c>
      <c r="T13" s="43">
        <v>22</v>
      </c>
      <c r="U13" s="26">
        <v>1.94</v>
      </c>
    </row>
    <row r="14" spans="1:21" ht="12.75" customHeight="1">
      <c r="A14" s="18"/>
      <c r="B14" s="19"/>
      <c r="C14" s="22" t="s">
        <v>87</v>
      </c>
      <c r="D14" s="21"/>
      <c r="E14" s="43">
        <v>0</v>
      </c>
      <c r="F14" s="44">
        <v>0</v>
      </c>
      <c r="G14" s="44">
        <v>0</v>
      </c>
      <c r="H14" s="45">
        <v>0</v>
      </c>
      <c r="I14" s="85">
        <v>0</v>
      </c>
      <c r="J14" s="44">
        <v>0</v>
      </c>
      <c r="K14" s="87">
        <v>0</v>
      </c>
      <c r="L14" s="44">
        <v>0</v>
      </c>
      <c r="M14" s="44">
        <v>0</v>
      </c>
      <c r="N14" s="44">
        <v>0</v>
      </c>
      <c r="O14" s="85">
        <v>0</v>
      </c>
      <c r="P14" s="86">
        <v>0</v>
      </c>
      <c r="Q14" s="87">
        <v>0</v>
      </c>
      <c r="R14" s="43">
        <v>2</v>
      </c>
      <c r="S14" s="62">
        <v>1.62</v>
      </c>
      <c r="T14" s="43">
        <v>1</v>
      </c>
      <c r="U14" s="26">
        <v>0.81</v>
      </c>
    </row>
    <row r="15" spans="1:21" ht="12.75" customHeight="1">
      <c r="A15" s="18"/>
      <c r="B15" s="19"/>
      <c r="C15" s="22" t="s">
        <v>88</v>
      </c>
      <c r="D15" s="21"/>
      <c r="E15" s="43">
        <v>6</v>
      </c>
      <c r="F15" s="44">
        <v>3</v>
      </c>
      <c r="G15" s="44">
        <v>3</v>
      </c>
      <c r="H15" s="45">
        <v>0</v>
      </c>
      <c r="I15" s="85">
        <v>37.27</v>
      </c>
      <c r="J15" s="86">
        <v>18.63</v>
      </c>
      <c r="K15" s="87">
        <v>18.63</v>
      </c>
      <c r="L15" s="44">
        <v>1</v>
      </c>
      <c r="M15" s="44">
        <v>0</v>
      </c>
      <c r="N15" s="44">
        <v>1</v>
      </c>
      <c r="O15" s="85">
        <v>6.41</v>
      </c>
      <c r="P15" s="86">
        <v>0</v>
      </c>
      <c r="Q15" s="87">
        <v>6.41</v>
      </c>
      <c r="R15" s="43">
        <v>94</v>
      </c>
      <c r="S15" s="62">
        <v>4.01</v>
      </c>
      <c r="T15" s="43">
        <v>36</v>
      </c>
      <c r="U15" s="26">
        <v>1.54</v>
      </c>
    </row>
    <row r="16" spans="1:21" ht="12.75" customHeight="1">
      <c r="A16" s="18"/>
      <c r="B16" s="19"/>
      <c r="C16" s="22" t="s">
        <v>89</v>
      </c>
      <c r="D16" s="21"/>
      <c r="E16" s="43">
        <v>2</v>
      </c>
      <c r="F16" s="44">
        <v>1</v>
      </c>
      <c r="G16" s="44">
        <v>1</v>
      </c>
      <c r="H16" s="45">
        <v>0</v>
      </c>
      <c r="I16" s="85">
        <v>48.78</v>
      </c>
      <c r="J16" s="86">
        <v>24.39</v>
      </c>
      <c r="K16" s="87">
        <v>24.39</v>
      </c>
      <c r="L16" s="44">
        <v>1</v>
      </c>
      <c r="M16" s="44">
        <v>0</v>
      </c>
      <c r="N16" s="44">
        <v>1</v>
      </c>
      <c r="O16" s="85">
        <v>25</v>
      </c>
      <c r="P16" s="86">
        <v>0</v>
      </c>
      <c r="Q16" s="87">
        <v>25</v>
      </c>
      <c r="R16" s="43">
        <v>29</v>
      </c>
      <c r="S16" s="62">
        <v>2.73</v>
      </c>
      <c r="T16" s="43">
        <v>12</v>
      </c>
      <c r="U16" s="26">
        <v>1.13</v>
      </c>
    </row>
    <row r="17" spans="1:21" ht="12.75" customHeight="1">
      <c r="A17" s="18"/>
      <c r="B17" s="19"/>
      <c r="C17" s="22" t="s">
        <v>90</v>
      </c>
      <c r="D17" s="21"/>
      <c r="E17" s="43">
        <v>7</v>
      </c>
      <c r="F17" s="44">
        <v>2</v>
      </c>
      <c r="G17" s="44">
        <v>5</v>
      </c>
      <c r="H17" s="44">
        <v>0</v>
      </c>
      <c r="I17" s="85">
        <v>31.67</v>
      </c>
      <c r="J17" s="86">
        <v>9.04977375565611</v>
      </c>
      <c r="K17" s="87">
        <v>22.62</v>
      </c>
      <c r="L17" s="44">
        <v>0</v>
      </c>
      <c r="M17" s="44">
        <v>0</v>
      </c>
      <c r="N17" s="44">
        <v>0</v>
      </c>
      <c r="O17" s="85">
        <v>0</v>
      </c>
      <c r="P17" s="86">
        <v>0</v>
      </c>
      <c r="Q17" s="87">
        <v>0</v>
      </c>
      <c r="R17" s="43">
        <v>151</v>
      </c>
      <c r="S17" s="62">
        <v>3.96</v>
      </c>
      <c r="T17" s="43">
        <v>53</v>
      </c>
      <c r="U17" s="26">
        <v>1.39</v>
      </c>
    </row>
    <row r="18" spans="1:21" ht="12.75" customHeight="1">
      <c r="A18" s="18"/>
      <c r="B18" s="19"/>
      <c r="C18" s="22" t="s">
        <v>91</v>
      </c>
      <c r="D18" s="21"/>
      <c r="E18" s="43">
        <v>2</v>
      </c>
      <c r="F18" s="44">
        <v>0</v>
      </c>
      <c r="G18" s="44">
        <v>2</v>
      </c>
      <c r="H18" s="45">
        <v>0</v>
      </c>
      <c r="I18" s="85">
        <v>51.28</v>
      </c>
      <c r="J18" s="86">
        <v>0</v>
      </c>
      <c r="K18" s="87">
        <v>51.28</v>
      </c>
      <c r="L18" s="44">
        <v>0</v>
      </c>
      <c r="M18" s="44">
        <v>0</v>
      </c>
      <c r="N18" s="44">
        <v>0</v>
      </c>
      <c r="O18" s="85">
        <v>0</v>
      </c>
      <c r="P18" s="86">
        <v>0</v>
      </c>
      <c r="Q18" s="87">
        <v>0</v>
      </c>
      <c r="R18" s="43">
        <v>18</v>
      </c>
      <c r="S18" s="62">
        <v>2.19</v>
      </c>
      <c r="T18" s="43">
        <v>11</v>
      </c>
      <c r="U18" s="26">
        <v>1.34</v>
      </c>
    </row>
    <row r="19" spans="1:21" ht="12.75" customHeight="1">
      <c r="A19" s="18"/>
      <c r="B19" s="19"/>
      <c r="C19" s="22" t="s">
        <v>92</v>
      </c>
      <c r="D19" s="21"/>
      <c r="E19" s="43">
        <v>0</v>
      </c>
      <c r="F19" s="44">
        <v>0</v>
      </c>
      <c r="G19" s="44">
        <v>0</v>
      </c>
      <c r="H19" s="45">
        <v>0</v>
      </c>
      <c r="I19" s="85">
        <v>0</v>
      </c>
      <c r="J19" s="86">
        <v>0</v>
      </c>
      <c r="K19" s="87">
        <v>0</v>
      </c>
      <c r="L19" s="44">
        <v>0</v>
      </c>
      <c r="M19" s="44">
        <v>0</v>
      </c>
      <c r="N19" s="44">
        <v>0</v>
      </c>
      <c r="O19" s="85">
        <v>0</v>
      </c>
      <c r="P19" s="86">
        <v>0</v>
      </c>
      <c r="Q19" s="87">
        <v>0</v>
      </c>
      <c r="R19" s="43">
        <v>20</v>
      </c>
      <c r="S19" s="62">
        <v>1.6489405556929673</v>
      </c>
      <c r="T19" s="43">
        <v>13</v>
      </c>
      <c r="U19" s="26">
        <v>1.07</v>
      </c>
    </row>
    <row r="20" spans="1:21" ht="12.75" customHeight="1">
      <c r="A20" s="46"/>
      <c r="B20" s="50"/>
      <c r="C20" s="50"/>
      <c r="D20" s="21"/>
      <c r="E20" s="43"/>
      <c r="F20" s="44"/>
      <c r="G20" s="44"/>
      <c r="H20" s="45"/>
      <c r="I20" s="85"/>
      <c r="J20" s="86"/>
      <c r="K20" s="87"/>
      <c r="L20" s="44"/>
      <c r="M20" s="44"/>
      <c r="N20" s="44"/>
      <c r="O20" s="85"/>
      <c r="P20" s="86"/>
      <c r="Q20" s="87"/>
      <c r="R20" s="43"/>
      <c r="S20" s="62"/>
      <c r="T20" s="43"/>
      <c r="U20" s="26"/>
    </row>
    <row r="21" spans="1:21" ht="12.75" customHeight="1">
      <c r="A21" s="96" t="s">
        <v>93</v>
      </c>
      <c r="B21" s="115"/>
      <c r="C21" s="115"/>
      <c r="D21" s="21"/>
      <c r="E21" s="43">
        <f>SUM(その４!E22)</f>
        <v>4</v>
      </c>
      <c r="F21" s="44">
        <f>SUM(その４!F22)</f>
        <v>3</v>
      </c>
      <c r="G21" s="44">
        <f>SUM(その４!G22)</f>
        <v>1</v>
      </c>
      <c r="H21" s="45">
        <f>SUM(その４!H22)</f>
        <v>0</v>
      </c>
      <c r="I21" s="85">
        <f>(E21/(E21+その２!E21))*1000</f>
        <v>14.760147601476014</v>
      </c>
      <c r="J21" s="86">
        <f>(F21/(E21+その２!E21))*1000</f>
        <v>11.07011070110701</v>
      </c>
      <c r="K21" s="87">
        <f>(G21/(E21+その２!E21))*1000</f>
        <v>3.6900369003690034</v>
      </c>
      <c r="L21" s="44">
        <f>SUM(その４!L22)</f>
        <v>2</v>
      </c>
      <c r="M21" s="44">
        <f>SUM(その４!M22)</f>
        <v>2</v>
      </c>
      <c r="N21" s="44">
        <f>SUM(その４!N22)</f>
        <v>0</v>
      </c>
      <c r="O21" s="85">
        <f>(L21/(その２!E21+N21))*1000</f>
        <v>7.49063670411985</v>
      </c>
      <c r="P21" s="86">
        <f>(M21/その２!E21)*1000</f>
        <v>7.49063670411985</v>
      </c>
      <c r="Q21" s="87">
        <f>(N21/(N21+その２!E21))*1000</f>
        <v>0</v>
      </c>
      <c r="R21" s="43">
        <f>SUM(その４!R22)</f>
        <v>165</v>
      </c>
      <c r="S21" s="62">
        <v>2.5720565540677467</v>
      </c>
      <c r="T21" s="43">
        <f>SUM(その４!T22)</f>
        <v>91</v>
      </c>
      <c r="U21" s="26">
        <v>1.4185281601222115</v>
      </c>
    </row>
    <row r="22" spans="1:21" ht="12.75" customHeight="1">
      <c r="A22" s="18"/>
      <c r="B22" s="19"/>
      <c r="C22" s="22" t="s">
        <v>94</v>
      </c>
      <c r="D22" s="21"/>
      <c r="E22" s="43">
        <v>4</v>
      </c>
      <c r="F22" s="44">
        <v>3</v>
      </c>
      <c r="G22" s="44">
        <v>1</v>
      </c>
      <c r="H22" s="45">
        <v>0</v>
      </c>
      <c r="I22" s="85">
        <v>14.76</v>
      </c>
      <c r="J22" s="86">
        <v>11.07</v>
      </c>
      <c r="K22" s="87">
        <v>3.69</v>
      </c>
      <c r="L22" s="44">
        <v>2</v>
      </c>
      <c r="M22" s="44">
        <v>2</v>
      </c>
      <c r="N22" s="44">
        <v>0</v>
      </c>
      <c r="O22" s="85">
        <v>7.49</v>
      </c>
      <c r="P22" s="86">
        <v>7.49</v>
      </c>
      <c r="Q22" s="87">
        <v>0</v>
      </c>
      <c r="R22" s="43">
        <v>165</v>
      </c>
      <c r="S22" s="62">
        <v>2.57</v>
      </c>
      <c r="T22" s="43">
        <v>91</v>
      </c>
      <c r="U22" s="26">
        <v>1.42</v>
      </c>
    </row>
    <row r="23" spans="1:21" ht="12.75" customHeight="1">
      <c r="A23" s="18"/>
      <c r="B23" s="19"/>
      <c r="C23" s="22"/>
      <c r="D23" s="21"/>
      <c r="E23" s="43"/>
      <c r="F23" s="44"/>
      <c r="G23" s="44"/>
      <c r="H23" s="45"/>
      <c r="I23" s="85"/>
      <c r="J23" s="86"/>
      <c r="K23" s="87"/>
      <c r="L23" s="44"/>
      <c r="M23" s="44"/>
      <c r="N23" s="44"/>
      <c r="O23" s="85"/>
      <c r="P23" s="86"/>
      <c r="Q23" s="87"/>
      <c r="R23" s="43"/>
      <c r="S23" s="62"/>
      <c r="T23" s="43"/>
      <c r="U23" s="26"/>
    </row>
    <row r="24" spans="1:21" ht="12.75" customHeight="1">
      <c r="A24" s="96" t="s">
        <v>95</v>
      </c>
      <c r="B24" s="115"/>
      <c r="C24" s="115"/>
      <c r="D24" s="21"/>
      <c r="E24" s="43">
        <f>SUM(その４!E25)</f>
        <v>9</v>
      </c>
      <c r="F24" s="44">
        <f>SUM(その４!F25)</f>
        <v>7</v>
      </c>
      <c r="G24" s="44">
        <f>SUM(その４!G25)</f>
        <v>2</v>
      </c>
      <c r="H24" s="45">
        <f>SUM(その４!H25)</f>
        <v>0</v>
      </c>
      <c r="I24" s="85">
        <f>(E24/(E24+その２!E24))*1000</f>
        <v>22.55639097744361</v>
      </c>
      <c r="J24" s="86">
        <f>(F24/(E24+その２!E24))*1000</f>
        <v>17.543859649122805</v>
      </c>
      <c r="K24" s="87">
        <f>(G24/(E24+その２!E24))*1000</f>
        <v>5.012531328320802</v>
      </c>
      <c r="L24" s="44">
        <f>SUM(その４!L25)</f>
        <v>2</v>
      </c>
      <c r="M24" s="44">
        <f>SUM(その４!M25)</f>
        <v>0</v>
      </c>
      <c r="N24" s="44">
        <f>SUM(その４!N25)</f>
        <v>2</v>
      </c>
      <c r="O24" s="85">
        <f>(L24/(その２!E24+N24))*1000</f>
        <v>5.1020408163265305</v>
      </c>
      <c r="P24" s="86">
        <f>(M24/その２!E24)*1000</f>
        <v>0</v>
      </c>
      <c r="Q24" s="87">
        <f>(N24/(N24+その２!E24))*1000</f>
        <v>5.1020408163265305</v>
      </c>
      <c r="R24" s="43">
        <f>SUM(その４!R25)</f>
        <v>227</v>
      </c>
      <c r="S24" s="62">
        <v>2.998797838751866</v>
      </c>
      <c r="T24" s="43">
        <f>SUM(その４!T25)</f>
        <v>120</v>
      </c>
      <c r="U24" s="26">
        <v>1.5852675799569336</v>
      </c>
    </row>
    <row r="25" spans="1:21" ht="12.75" customHeight="1">
      <c r="A25" s="18"/>
      <c r="B25" s="19"/>
      <c r="C25" s="22" t="s">
        <v>96</v>
      </c>
      <c r="D25" s="21"/>
      <c r="E25" s="43">
        <v>9</v>
      </c>
      <c r="F25" s="44">
        <v>7</v>
      </c>
      <c r="G25" s="44">
        <v>2</v>
      </c>
      <c r="H25" s="45">
        <v>0</v>
      </c>
      <c r="I25" s="85">
        <v>22.56</v>
      </c>
      <c r="J25" s="86">
        <v>17.54</v>
      </c>
      <c r="K25" s="87">
        <v>5.01</v>
      </c>
      <c r="L25" s="44">
        <v>2</v>
      </c>
      <c r="M25" s="44">
        <v>0</v>
      </c>
      <c r="N25" s="44">
        <v>2</v>
      </c>
      <c r="O25" s="85">
        <v>5.1</v>
      </c>
      <c r="P25" s="86">
        <v>0</v>
      </c>
      <c r="Q25" s="87">
        <v>5.1</v>
      </c>
      <c r="R25" s="43">
        <v>227</v>
      </c>
      <c r="S25" s="62">
        <v>3</v>
      </c>
      <c r="T25" s="43">
        <v>120</v>
      </c>
      <c r="U25" s="26">
        <v>1.59</v>
      </c>
    </row>
    <row r="26" spans="1:21" ht="12.75" customHeight="1" thickBot="1">
      <c r="A26" s="23"/>
      <c r="B26" s="24"/>
      <c r="C26" s="24"/>
      <c r="D26" s="24"/>
      <c r="E26" s="30"/>
      <c r="F26" s="31"/>
      <c r="G26" s="31"/>
      <c r="H26" s="35"/>
      <c r="I26" s="88"/>
      <c r="J26" s="89"/>
      <c r="K26" s="90"/>
      <c r="L26" s="31"/>
      <c r="M26" s="31"/>
      <c r="N26" s="31"/>
      <c r="O26" s="88"/>
      <c r="P26" s="89"/>
      <c r="Q26" s="90"/>
      <c r="R26" s="30"/>
      <c r="S26" s="63"/>
      <c r="T26" s="30"/>
      <c r="U26" s="32"/>
    </row>
    <row r="27" spans="1:21" ht="12.75" customHeight="1">
      <c r="A27" s="51" t="s">
        <v>30</v>
      </c>
      <c r="B27" s="52"/>
      <c r="C27" s="1"/>
      <c r="U27" s="60"/>
    </row>
    <row r="28" spans="1:21" ht="12.75" customHeight="1">
      <c r="A28" s="51" t="s">
        <v>31</v>
      </c>
      <c r="B28" s="52"/>
      <c r="C28" s="1"/>
      <c r="U28" s="60"/>
    </row>
    <row r="29" spans="1:21" ht="12.75" customHeight="1">
      <c r="A29" s="51" t="s">
        <v>32</v>
      </c>
      <c r="B29" s="52"/>
      <c r="U29" s="60"/>
    </row>
    <row r="30" ht="12.75" customHeight="1">
      <c r="U30" s="60"/>
    </row>
    <row r="31" ht="12.75" customHeight="1">
      <c r="U31" s="60"/>
    </row>
    <row r="32" ht="12.75" customHeight="1">
      <c r="U32" s="60"/>
    </row>
    <row r="33" ht="12.75" customHeight="1">
      <c r="U33" s="60"/>
    </row>
    <row r="34" ht="12.75" customHeight="1">
      <c r="U34" s="60"/>
    </row>
    <row r="35" ht="12.75" customHeight="1">
      <c r="U35" s="60"/>
    </row>
    <row r="36" ht="12.75" customHeight="1">
      <c r="U36" s="60"/>
    </row>
    <row r="37" ht="12.75" customHeight="1">
      <c r="U37" s="60"/>
    </row>
    <row r="38" ht="12.75" customHeight="1">
      <c r="U38" s="60"/>
    </row>
    <row r="39" ht="12.75" customHeight="1">
      <c r="U39" s="60"/>
    </row>
    <row r="40" ht="12.75" customHeight="1">
      <c r="U40" s="60"/>
    </row>
    <row r="41" ht="12.75" customHeight="1">
      <c r="U41" s="60"/>
    </row>
    <row r="42" ht="12.75" customHeight="1">
      <c r="U42" s="60"/>
    </row>
    <row r="43" ht="12.75" customHeight="1">
      <c r="U43" s="60"/>
    </row>
    <row r="44" ht="12.75" customHeight="1">
      <c r="U44" s="60"/>
    </row>
    <row r="45" ht="12.75" customHeight="1">
      <c r="U45" s="60"/>
    </row>
    <row r="46" ht="12.75" customHeight="1">
      <c r="U46" s="60"/>
    </row>
    <row r="47" ht="12.75" customHeight="1">
      <c r="U47" s="60"/>
    </row>
    <row r="48" ht="12.75" customHeight="1">
      <c r="U48" s="60"/>
    </row>
    <row r="49" ht="12.75" customHeight="1">
      <c r="U49" s="60"/>
    </row>
    <row r="50" ht="12.75" customHeight="1">
      <c r="U50" s="60"/>
    </row>
    <row r="51" ht="12.75" customHeight="1">
      <c r="U51" s="60"/>
    </row>
    <row r="52" ht="12.75" customHeight="1">
      <c r="U52" s="60"/>
    </row>
    <row r="53" ht="12.75" customHeight="1">
      <c r="U53" s="60"/>
    </row>
    <row r="54" ht="12.75" customHeight="1">
      <c r="U54" s="60"/>
    </row>
  </sheetData>
  <sheetProtection/>
  <mergeCells count="27">
    <mergeCell ref="I2:K2"/>
    <mergeCell ref="E1:K1"/>
    <mergeCell ref="N1:O1"/>
    <mergeCell ref="R1:S1"/>
    <mergeCell ref="T1:U1"/>
    <mergeCell ref="F2:G2"/>
    <mergeCell ref="R2:R4"/>
    <mergeCell ref="S2:S4"/>
    <mergeCell ref="T2:T4"/>
    <mergeCell ref="U2:U4"/>
    <mergeCell ref="P3:P4"/>
    <mergeCell ref="E3:E4"/>
    <mergeCell ref="F3:F4"/>
    <mergeCell ref="G3:G4"/>
    <mergeCell ref="H3:H4"/>
    <mergeCell ref="I3:I4"/>
    <mergeCell ref="J3:J4"/>
    <mergeCell ref="A6:C6"/>
    <mergeCell ref="A10:C10"/>
    <mergeCell ref="A21:C21"/>
    <mergeCell ref="A24:C24"/>
    <mergeCell ref="Q3:Q4"/>
    <mergeCell ref="K3:K4"/>
    <mergeCell ref="L3:L4"/>
    <mergeCell ref="M3:M4"/>
    <mergeCell ref="N3:N4"/>
    <mergeCell ref="O3:O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&amp;C&amp;"ＭＳ Ｐ明朝,標準"&amp;14第３表　　人口動態総覧（実数・率）・市町村別・保健所別　　　（その４）&amp;R&amp;"ＭＳ Ｐ明朝,標準"令和2年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2022-12-27T08:23:53Z</cp:lastPrinted>
  <dcterms:created xsi:type="dcterms:W3CDTF">1999-10-12T07:54:31Z</dcterms:created>
  <dcterms:modified xsi:type="dcterms:W3CDTF">2023-01-05T01:31:37Z</dcterms:modified>
  <cp:category/>
  <cp:version/>
  <cp:contentType/>
  <cp:contentStatus/>
</cp:coreProperties>
</file>