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t0172\Desktop\【1月27日まで】公営企業に係る経営比較分析表（令和３年度決算）の分析等について(依頼）\農林建設課回答\"/>
    </mc:Choice>
  </mc:AlternateContent>
  <xr:revisionPtr revIDLastSave="0" documentId="13_ncr:1_{EED544C3-C68D-463D-A2D3-916080AFF8EA}" xr6:coauthVersionLast="47" xr6:coauthVersionMax="47" xr10:uidLastSave="{00000000-0000-0000-0000-000000000000}"/>
  <workbookProtection workbookAlgorithmName="SHA-512" workbookHashValue="h+veZmTfMmK95CbYJ6XVraz7t2w5ur4bVyeBM2FMHwRCjiV2GkQVUbijAPD9UvjGj/U1JaV3rLdQ3RR6xLZ4iQ==" workbookSaltValue="IdEd8V6IUv5neWefJ5e2FA==" workbookSpinCount="100000" lockStructure="1"/>
  <bookViews>
    <workbookView xWindow="-120" yWindow="-120" windowWidth="20730" windowHeight="11160" xr2:uid="{00000000-000D-0000-FFFF-FFFF0000000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R6" i="5"/>
  <c r="Q6" i="5"/>
  <c r="W10" i="4" s="1"/>
  <c r="P6" i="5"/>
  <c r="O6" i="5"/>
  <c r="I10" i="4" s="1"/>
  <c r="N6" i="5"/>
  <c r="M6" i="5"/>
  <c r="AD8" i="4" s="1"/>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I85" i="4"/>
  <c r="H85" i="4"/>
  <c r="E85" i="4"/>
  <c r="AT10" i="4"/>
  <c r="AL10" i="4"/>
  <c r="P10" i="4"/>
  <c r="B10" i="4"/>
  <c r="BB8" i="4"/>
  <c r="AT8" i="4"/>
  <c r="AL8" i="4"/>
  <c r="W8" i="4"/>
  <c r="P8" i="4"/>
  <c r="I8" i="4"/>
  <c r="B6" i="4"/>
</calcChain>
</file>

<file path=xl/sharedStrings.xml><?xml version="1.0" encoding="utf-8"?>
<sst xmlns="http://schemas.openxmlformats.org/spreadsheetml/2006/main" count="233" uniqueCount="117">
  <si>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</si>
  <si>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</si>
  <si>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</si>
  <si>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</si>
  <si>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</si>
  <si>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</si>
  <si>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</si>
  <si>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</si>
  <si>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</si>
  <si>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</si>
  <si>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</si>
  <si>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</si>
  <si>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</si>
  <si>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</si>
  <si>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</si>
  <si>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</si>
  <si>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</si>
  <si>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</si>
  <si>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</si>
  <si>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</si>
  <si>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</si>
  <si>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</si>
  <si>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</si>
  <si>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</si>
  <si>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</si>
  <si>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</si>
  <si>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</si>
  <si>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</si>
  <si>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</si>
  <si>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</si>
  <si>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</si>
  <si>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</si>
  <si>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</si>
  <si>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</si>
  <si>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</si>
  <si>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</si>
  <si>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</si>
  <si>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</si>
  <si>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</si>
  <si>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</si>
  <si>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</si>
  <si>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</si>
  <si>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</si>
  <si>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</si>
  <si>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</si>
  <si>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</si>
  <si>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</si>
  <si>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</si>
  <si>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</si>
  <si>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</si>
  <si>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</si>
  <si>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</si>
  <si>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</si>
  <si>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</si>
  <si>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</si>
  <si>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</si>
  <si>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</si>
  <si>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</si>
  <si>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</si>
  <si>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</si>
  <si>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</si>
  <si>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</si>
  <si>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</si>
  <si>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</si>
  <si>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</si>
  <si>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</si>
  <si>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</si>
  <si>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</si>
  <si>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</si>
  <si>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</si>
  <si>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</si>
  <si>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</si>
  <si>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</si>
  <si>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</si>
  <si>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</si>
  <si>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</si>
  <si>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</si>
  <si>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</si>
  <si>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</si>
  <si>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</si>
  <si>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</si>
  <si>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</si>
  <si>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</si>
  <si>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</si>
  <si>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</si>
  <si>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</si>
  <si>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</si>
  <si>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</si>
  <si>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</si>
  <si>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</si>
  <si>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</si>
  <si>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</si>
  <si>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</si>
  <si>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</si>
  <si>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</si>
  <si>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</si>
  <si>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七ケ宿町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</si>
  <si>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</si>
  <si>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</si>
  <si>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</si>
  <si>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</si>
  <si>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</si>
  <si>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</si>
  <si>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</si>
  <si>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</si>
  <si>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</si>
  <si>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</si>
  <si>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</si>
  <si>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</si>
  <si>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</si>
  <si>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</si>
  <si>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</si>
  <si>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</si>
  <si>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</si>
  <si>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管路の更新を先送りにしてきたことから、管路更新率及び有収率が全国平均より低いため、平成28年度に「水道事業基本計画」を策定し、地域防災計画に定められている避難所のある幹線、漏水事故が多い路線を優先路線に掲げ、必要最低限の投資で計画的に改善事業を行っている状況である。平成29年度においては、費用対効果を踏まえた上で漏水事故が多い水道管を廃止し、他の地区から給水を行う水道管整備を行ったことで管路延長の短縮を行い、ダウンサイジングを実施し、施設利用率の向上を図っている。また、流量計や水位計等の計装設備の更新も計画的に行い、監視体制強化や、施設の延命化を図っていく。</t>
  </si>
  <si>
    <t>今後は、先延ばししてきた管路及び施設の更新を開始したため、有収率増加が見込まれるが、改良工事が増加することによって、給水原価の高騰、債務残高が増加し、水道事業経営をさらに圧迫すると予測される。
　従って、「地域の水道」という認識を再度確認し、水道事業運営基盤安定化のため、料金適正化を実施する必要があると考えられる。
　そのためには、給水人口が減少し、過大となった施設（水道管を含む）の廃止等を行いながら、平成28年度に策定した「水道事業基本計画」に基づき、必要最低限の設備投資に努め、住民同意を得ながら、水道事業運営を行う。</t>
  </si>
  <si>
    <r>
      <t>①令和3年度の収益的収支比率は全国平均69.05％のところ44.12％となっており、R2年度に続きR3年度決算でも大きく減少している。これは、新型コロナウイルス感染症に係る経済対策として基本料金の減免を行ったことによるものであり、減免分については新型コロナウイルス感染症対応地方創生臨時交付金を活用し一般会計から繰り入れて</t>
    </r>
    <r>
      <rPr>
        <sz val="11"/>
        <rFont val="ＭＳ ゴシック"/>
        <family val="3"/>
        <charset val="128"/>
      </rPr>
      <t xml:space="preserve">財源の補填を行った。また、平成28年度から改良事業を開始したため、今後発生する修繕料の減額が見込まれる。
④企業債残高対給水収益比率（以下、債務残高。）は平成28年度より老朽化対策として改良事業を開始したため、債務残高が増加しており、類似団体と比較すると高い値となっている。今後も水道管の更新事業を実施する計画であるため、債務残高が上昇していくと予想される。
</t>
    </r>
    <r>
      <rPr>
        <sz val="11"/>
        <color theme="1"/>
        <rFont val="ＭＳ ゴシック"/>
        <family val="3"/>
        <charset val="128"/>
      </rPr>
      <t>⑤料金回収率は100%を下回っており、繰入金等で賄っ</t>
    </r>
    <r>
      <rPr>
        <sz val="11"/>
        <rFont val="ＭＳ ゴシック"/>
        <family val="3"/>
        <charset val="128"/>
      </rPr>
      <t>ている状況である。未納入者への周知を強化し回収率の増加を図る。例年と比較すると割合が低い理由としては、前述した新型コロナウイルス感染症対策としての水道料金の減免が挙げられる。
⑦施設利用率は43.7%と前年度と比較すると大きく減少しており、理由としては新型コロナウイルスにより、入浴施設等の商業施設が稼動を停止したことで集客が減少したことが挙げられる。また、給水人口は年々減少しているため、将来的にはダウンサイジング等の施設効率等の改善が求められる。
⑧有収率は、52.41%と全国平均、類似団体と比べ大きく下回っている。計画的に、老朽化した管渠等の更新を行い、有収率の上昇を図る。</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</si>
</sst>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667-468A-B85D-E5B0F2984CA5}"/>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0.56999999999999995</c:v>
                </c:pt>
                <c:pt idx="1">
                  <c:v>0.62</c:v>
                </c:pt>
                <c:pt idx="2">
                  <c:v>0.39</c:v>
                </c:pt>
                <c:pt idx="3">
                  <c:v>0.61</c:v>
                </c:pt>
                <c:pt idx="4">
                  <c:v>0.4</c:v>
                </c:pt>
              </c:numCache>
            </c:numRef>
          </c:val>
          <c:smooth val="0"/>
          <c:extLst>
            <c:ext xmlns:c16="http://schemas.microsoft.com/office/drawing/2014/chart" uri="{C3380CC4-5D6E-409C-BE32-E72D297353CC}">
              <c16:uniqueId val="{00000001-E667-468A-B85D-E5B0F2984CA5}"/>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45.81</c:v>
                </c:pt>
                <c:pt idx="1">
                  <c:v>45.15</c:v>
                </c:pt>
                <c:pt idx="2">
                  <c:v>48.13</c:v>
                </c:pt>
                <c:pt idx="3">
                  <c:v>50.2</c:v>
                </c:pt>
                <c:pt idx="4">
                  <c:v>43.7</c:v>
                </c:pt>
              </c:numCache>
            </c:numRef>
          </c:val>
          <c:extLst>
            <c:ext xmlns:c16="http://schemas.microsoft.com/office/drawing/2014/chart" uri="{C3380CC4-5D6E-409C-BE32-E72D297353CC}">
              <c16:uniqueId val="{00000000-AB92-4B40-9052-CA6C109D1734}"/>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47.95</c:v>
                </c:pt>
                <c:pt idx="1">
                  <c:v>48.26</c:v>
                </c:pt>
                <c:pt idx="2">
                  <c:v>48.01</c:v>
                </c:pt>
                <c:pt idx="3">
                  <c:v>49.08</c:v>
                </c:pt>
                <c:pt idx="4">
                  <c:v>51.46</c:v>
                </c:pt>
              </c:numCache>
            </c:numRef>
          </c:val>
          <c:smooth val="0"/>
          <c:extLst>
            <c:ext xmlns:c16="http://schemas.microsoft.com/office/drawing/2014/chart" uri="{C3380CC4-5D6E-409C-BE32-E72D297353CC}">
              <c16:uniqueId val="{00000001-AB92-4B40-9052-CA6C109D1734}"/>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55.85</c:v>
                </c:pt>
                <c:pt idx="1">
                  <c:v>53.72</c:v>
                </c:pt>
                <c:pt idx="2">
                  <c:v>52.62</c:v>
                </c:pt>
                <c:pt idx="3">
                  <c:v>43.23</c:v>
                </c:pt>
                <c:pt idx="4">
                  <c:v>52.41</c:v>
                </c:pt>
              </c:numCache>
            </c:numRef>
          </c:val>
          <c:extLst>
            <c:ext xmlns:c16="http://schemas.microsoft.com/office/drawing/2014/chart" uri="{C3380CC4-5D6E-409C-BE32-E72D297353CC}">
              <c16:uniqueId val="{00000000-7A12-407D-BEC7-9135A91923A5}"/>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74.900000000000006</c:v>
                </c:pt>
                <c:pt idx="1">
                  <c:v>72.72</c:v>
                </c:pt>
                <c:pt idx="2">
                  <c:v>72.75</c:v>
                </c:pt>
                <c:pt idx="3">
                  <c:v>71.27</c:v>
                </c:pt>
                <c:pt idx="4">
                  <c:v>68.58</c:v>
                </c:pt>
              </c:numCache>
            </c:numRef>
          </c:val>
          <c:smooth val="0"/>
          <c:extLst>
            <c:ext xmlns:c16="http://schemas.microsoft.com/office/drawing/2014/chart" uri="{C3380CC4-5D6E-409C-BE32-E72D297353CC}">
              <c16:uniqueId val="{00000001-7A12-407D-BEC7-9135A91923A5}"/>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80.81</c:v>
                </c:pt>
                <c:pt idx="1">
                  <c:v>82.23</c:v>
                </c:pt>
                <c:pt idx="2">
                  <c:v>78.42</c:v>
                </c:pt>
                <c:pt idx="3">
                  <c:v>59.88</c:v>
                </c:pt>
                <c:pt idx="4">
                  <c:v>44.12</c:v>
                </c:pt>
              </c:numCache>
            </c:numRef>
          </c:val>
          <c:extLst>
            <c:ext xmlns:c16="http://schemas.microsoft.com/office/drawing/2014/chart" uri="{C3380CC4-5D6E-409C-BE32-E72D297353CC}">
              <c16:uniqueId val="{00000000-B13B-415C-B6AC-67E499301944}"/>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74.05</c:v>
                </c:pt>
                <c:pt idx="1">
                  <c:v>73.25</c:v>
                </c:pt>
                <c:pt idx="2">
                  <c:v>75.06</c:v>
                </c:pt>
                <c:pt idx="3">
                  <c:v>73.22</c:v>
                </c:pt>
                <c:pt idx="4">
                  <c:v>69.05</c:v>
                </c:pt>
              </c:numCache>
            </c:numRef>
          </c:val>
          <c:smooth val="0"/>
          <c:extLst>
            <c:ext xmlns:c16="http://schemas.microsoft.com/office/drawing/2014/chart" uri="{C3380CC4-5D6E-409C-BE32-E72D297353CC}">
              <c16:uniqueId val="{00000001-B13B-415C-B6AC-67E499301944}"/>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0C9-4F73-9D2F-0F651DD77E56}"/>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C9-4F73-9D2F-0F651DD77E56}"/>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959-4D1D-B318-526F76ED4F7B}"/>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59-4D1D-B318-526F76ED4F7B}"/>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923-4C16-BB39-F0AF88E37521}"/>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23-4C16-BB39-F0AF88E37521}"/>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D8B-4813-B2E7-C181656FBD6F}"/>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8B-4813-B2E7-C181656FBD6F}"/>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498.56</c:v>
                </c:pt>
                <c:pt idx="1">
                  <c:v>715.79</c:v>
                </c:pt>
                <c:pt idx="2">
                  <c:v>1011.57</c:v>
                </c:pt>
                <c:pt idx="3">
                  <c:v>1410.05</c:v>
                </c:pt>
                <c:pt idx="4">
                  <c:v>1263.29</c:v>
                </c:pt>
              </c:numCache>
            </c:numRef>
          </c:val>
          <c:extLst>
            <c:ext xmlns:c16="http://schemas.microsoft.com/office/drawing/2014/chart" uri="{C3380CC4-5D6E-409C-BE32-E72D297353CC}">
              <c16:uniqueId val="{00000000-7D01-44BA-9F89-FDE47A9A6469}"/>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1302.33</c:v>
                </c:pt>
                <c:pt idx="1">
                  <c:v>1274.21</c:v>
                </c:pt>
                <c:pt idx="2">
                  <c:v>1183.92</c:v>
                </c:pt>
                <c:pt idx="3">
                  <c:v>1128.72</c:v>
                </c:pt>
                <c:pt idx="4">
                  <c:v>1125.25</c:v>
                </c:pt>
              </c:numCache>
            </c:numRef>
          </c:val>
          <c:smooth val="0"/>
          <c:extLst>
            <c:ext xmlns:c16="http://schemas.microsoft.com/office/drawing/2014/chart" uri="{C3380CC4-5D6E-409C-BE32-E72D297353CC}">
              <c16:uniqueId val="{00000001-7D01-44BA-9F89-FDE47A9A6469}"/>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71.86</c:v>
                </c:pt>
                <c:pt idx="1">
                  <c:v>63.11</c:v>
                </c:pt>
                <c:pt idx="2">
                  <c:v>62.42</c:v>
                </c:pt>
                <c:pt idx="3">
                  <c:v>37.619999999999997</c:v>
                </c:pt>
                <c:pt idx="4">
                  <c:v>39.47</c:v>
                </c:pt>
              </c:numCache>
            </c:numRef>
          </c:val>
          <c:extLst>
            <c:ext xmlns:c16="http://schemas.microsoft.com/office/drawing/2014/chart" uri="{C3380CC4-5D6E-409C-BE32-E72D297353CC}">
              <c16:uniqueId val="{00000000-6887-48F8-8A18-8B6D8DC78F2E}"/>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40.89</c:v>
                </c:pt>
                <c:pt idx="1">
                  <c:v>41.25</c:v>
                </c:pt>
                <c:pt idx="2">
                  <c:v>42.5</c:v>
                </c:pt>
                <c:pt idx="3">
                  <c:v>41.84</c:v>
                </c:pt>
                <c:pt idx="4">
                  <c:v>41.44</c:v>
                </c:pt>
              </c:numCache>
            </c:numRef>
          </c:val>
          <c:smooth val="0"/>
          <c:extLst>
            <c:ext xmlns:c16="http://schemas.microsoft.com/office/drawing/2014/chart" uri="{C3380CC4-5D6E-409C-BE32-E72D297353CC}">
              <c16:uniqueId val="{00000001-6887-48F8-8A18-8B6D8DC78F2E}"/>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252.02</c:v>
                </c:pt>
                <c:pt idx="1">
                  <c:v>286.48</c:v>
                </c:pt>
                <c:pt idx="2">
                  <c:v>287.18</c:v>
                </c:pt>
                <c:pt idx="3">
                  <c:v>382</c:v>
                </c:pt>
                <c:pt idx="4">
                  <c:v>379.35</c:v>
                </c:pt>
              </c:numCache>
            </c:numRef>
          </c:val>
          <c:extLst>
            <c:ext xmlns:c16="http://schemas.microsoft.com/office/drawing/2014/chart" uri="{C3380CC4-5D6E-409C-BE32-E72D297353CC}">
              <c16:uniqueId val="{00000000-2542-4FC3-A96F-2E824B7A9D90}"/>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c:v>
                </c:pt>
                <c:pt idx="1">
                  <c:v>383.25</c:v>
                </c:pt>
                <c:pt idx="2">
                  <c:v>377.72</c:v>
                </c:pt>
                <c:pt idx="3">
                  <c:v>390.47</c:v>
                </c:pt>
                <c:pt idx="4">
                  <c:v>403.61</c:v>
                </c:pt>
              </c:numCache>
            </c:numRef>
          </c:val>
          <c:smooth val="0"/>
          <c:extLst>
            <c:ext xmlns:c16="http://schemas.microsoft.com/office/drawing/2014/chart" uri="{C3380CC4-5D6E-409C-BE32-E72D297353CC}">
              <c16:uniqueId val="{00000001-2542-4FC3-A96F-2E824B7A9D90}"/>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58"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7" t="str">
        <f>データ!H6</f>
        <v>宮城県　七ケ宿町</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8" t="s">
        <v>9</v>
      </c>
      <c r="BM7" s="69"/>
      <c r="BN7" s="69"/>
      <c r="BO7" s="69"/>
      <c r="BP7" s="69"/>
      <c r="BQ7" s="69"/>
      <c r="BR7" s="69"/>
      <c r="BS7" s="69"/>
      <c r="BT7" s="69"/>
      <c r="BU7" s="69"/>
      <c r="BV7" s="69"/>
      <c r="BW7" s="69"/>
      <c r="BX7" s="69"/>
      <c r="BY7" s="70"/>
    </row>
    <row r="8" spans="1:78" ht="18.75" customHeight="1" x14ac:dyDescent="0.15">
      <c r="A8" s="2"/>
      <c r="B8" s="65" t="str">
        <f>データ!$I$6</f>
        <v>法非適用</v>
      </c>
      <c r="C8" s="65"/>
      <c r="D8" s="65"/>
      <c r="E8" s="65"/>
      <c r="F8" s="65"/>
      <c r="G8" s="65"/>
      <c r="H8" s="65"/>
      <c r="I8" s="65" t="str">
        <f>データ!$J$6</f>
        <v>水道事業</v>
      </c>
      <c r="J8" s="65"/>
      <c r="K8" s="65"/>
      <c r="L8" s="65"/>
      <c r="M8" s="65"/>
      <c r="N8" s="65"/>
      <c r="O8" s="65"/>
      <c r="P8" s="65" t="str">
        <f>データ!$K$6</f>
        <v>簡易水道事業</v>
      </c>
      <c r="Q8" s="65"/>
      <c r="R8" s="65"/>
      <c r="S8" s="65"/>
      <c r="T8" s="65"/>
      <c r="U8" s="65"/>
      <c r="V8" s="65"/>
      <c r="W8" s="65" t="str">
        <f>データ!$L$6</f>
        <v>D4</v>
      </c>
      <c r="X8" s="65"/>
      <c r="Y8" s="65"/>
      <c r="Z8" s="65"/>
      <c r="AA8" s="65"/>
      <c r="AB8" s="65"/>
      <c r="AC8" s="65"/>
      <c r="AD8" s="65" t="str">
        <f>データ!$M$6</f>
        <v>非設置</v>
      </c>
      <c r="AE8" s="65"/>
      <c r="AF8" s="65"/>
      <c r="AG8" s="65"/>
      <c r="AH8" s="65"/>
      <c r="AI8" s="65"/>
      <c r="AJ8" s="65"/>
      <c r="AK8" s="2"/>
      <c r="AL8" s="60">
        <f>データ!$R$6</f>
        <v>1285</v>
      </c>
      <c r="AM8" s="60"/>
      <c r="AN8" s="60"/>
      <c r="AO8" s="60"/>
      <c r="AP8" s="60"/>
      <c r="AQ8" s="60"/>
      <c r="AR8" s="60"/>
      <c r="AS8" s="60"/>
      <c r="AT8" s="36">
        <f>データ!$S$6</f>
        <v>263.08999999999997</v>
      </c>
      <c r="AU8" s="36"/>
      <c r="AV8" s="36"/>
      <c r="AW8" s="36"/>
      <c r="AX8" s="36"/>
      <c r="AY8" s="36"/>
      <c r="AZ8" s="36"/>
      <c r="BA8" s="36"/>
      <c r="BB8" s="36">
        <f>データ!$T$6</f>
        <v>4.88</v>
      </c>
      <c r="BC8" s="36"/>
      <c r="BD8" s="36"/>
      <c r="BE8" s="36"/>
      <c r="BF8" s="36"/>
      <c r="BG8" s="36"/>
      <c r="BH8" s="36"/>
      <c r="BI8" s="36"/>
      <c r="BJ8" s="3"/>
      <c r="BK8" s="3"/>
      <c r="BL8" s="61" t="s">
        <v>10</v>
      </c>
      <c r="BM8" s="62"/>
      <c r="BN8" s="63" t="s">
        <v>11</v>
      </c>
      <c r="BO8" s="63"/>
      <c r="BP8" s="63"/>
      <c r="BQ8" s="63"/>
      <c r="BR8" s="63"/>
      <c r="BS8" s="63"/>
      <c r="BT8" s="63"/>
      <c r="BU8" s="63"/>
      <c r="BV8" s="63"/>
      <c r="BW8" s="63"/>
      <c r="BX8" s="63"/>
      <c r="BY8" s="64"/>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47" t="s">
        <v>19</v>
      </c>
      <c r="BM9" s="48"/>
      <c r="BN9" s="49" t="s">
        <v>20</v>
      </c>
      <c r="BO9" s="49"/>
      <c r="BP9" s="49"/>
      <c r="BQ9" s="49"/>
      <c r="BR9" s="49"/>
      <c r="BS9" s="49"/>
      <c r="BT9" s="49"/>
      <c r="BU9" s="49"/>
      <c r="BV9" s="49"/>
      <c r="BW9" s="49"/>
      <c r="BX9" s="49"/>
      <c r="BY9" s="50"/>
    </row>
    <row r="10" spans="1:78" ht="18.75" customHeight="1" x14ac:dyDescent="0.15">
      <c r="A10" s="2"/>
      <c r="B10" s="36" t="str">
        <f>データ!$N$6</f>
        <v>-</v>
      </c>
      <c r="C10" s="36"/>
      <c r="D10" s="36"/>
      <c r="E10" s="36"/>
      <c r="F10" s="36"/>
      <c r="G10" s="36"/>
      <c r="H10" s="36"/>
      <c r="I10" s="36" t="str">
        <f>データ!$O$6</f>
        <v>該当数値なし</v>
      </c>
      <c r="J10" s="36"/>
      <c r="K10" s="36"/>
      <c r="L10" s="36"/>
      <c r="M10" s="36"/>
      <c r="N10" s="36"/>
      <c r="O10" s="36"/>
      <c r="P10" s="36">
        <f>データ!$P$6</f>
        <v>96.67</v>
      </c>
      <c r="Q10" s="36"/>
      <c r="R10" s="36"/>
      <c r="S10" s="36"/>
      <c r="T10" s="36"/>
      <c r="U10" s="36"/>
      <c r="V10" s="36"/>
      <c r="W10" s="60">
        <f>データ!$Q$6</f>
        <v>3388</v>
      </c>
      <c r="X10" s="60"/>
      <c r="Y10" s="60"/>
      <c r="Z10" s="60"/>
      <c r="AA10" s="60"/>
      <c r="AB10" s="60"/>
      <c r="AC10" s="60"/>
      <c r="AD10" s="2"/>
      <c r="AE10" s="2"/>
      <c r="AF10" s="2"/>
      <c r="AG10" s="2"/>
      <c r="AH10" s="2"/>
      <c r="AI10" s="2"/>
      <c r="AJ10" s="2"/>
      <c r="AK10" s="2"/>
      <c r="AL10" s="60">
        <f>データ!$U$6</f>
        <v>1219</v>
      </c>
      <c r="AM10" s="60"/>
      <c r="AN10" s="60"/>
      <c r="AO10" s="60"/>
      <c r="AP10" s="60"/>
      <c r="AQ10" s="60"/>
      <c r="AR10" s="60"/>
      <c r="AS10" s="60"/>
      <c r="AT10" s="36">
        <f>データ!$V$6</f>
        <v>5.54</v>
      </c>
      <c r="AU10" s="36"/>
      <c r="AV10" s="36"/>
      <c r="AW10" s="36"/>
      <c r="AX10" s="36"/>
      <c r="AY10" s="36"/>
      <c r="AZ10" s="36"/>
      <c r="BA10" s="36"/>
      <c r="BB10" s="36">
        <f>データ!$W$6</f>
        <v>220.04</v>
      </c>
      <c r="BC10" s="36"/>
      <c r="BD10" s="36"/>
      <c r="BE10" s="36"/>
      <c r="BF10" s="36"/>
      <c r="BG10" s="36"/>
      <c r="BH10" s="36"/>
      <c r="BI10" s="36"/>
      <c r="BJ10" s="2"/>
      <c r="BK10" s="2"/>
      <c r="BL10" s="51" t="s">
        <v>21</v>
      </c>
      <c r="BM10" s="52"/>
      <c r="BN10" s="53" t="s">
        <v>22</v>
      </c>
      <c r="BO10" s="53"/>
      <c r="BP10" s="53"/>
      <c r="BQ10" s="53"/>
      <c r="BR10" s="53"/>
      <c r="BS10" s="53"/>
      <c r="BT10" s="53"/>
      <c r="BU10" s="53"/>
      <c r="BV10" s="53"/>
      <c r="BW10" s="53"/>
      <c r="BX10" s="53"/>
      <c r="BY10" s="5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30" t="s">
        <v>25</v>
      </c>
      <c r="BM14" s="31"/>
      <c r="BN14" s="31"/>
      <c r="BO14" s="31"/>
      <c r="BP14" s="31"/>
      <c r="BQ14" s="31"/>
      <c r="BR14" s="31"/>
      <c r="BS14" s="31"/>
      <c r="BT14" s="31"/>
      <c r="BU14" s="31"/>
      <c r="BV14" s="31"/>
      <c r="BW14" s="31"/>
      <c r="BX14" s="31"/>
      <c r="BY14" s="31"/>
      <c r="BZ14" s="32"/>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3"/>
      <c r="BM15" s="34"/>
      <c r="BN15" s="34"/>
      <c r="BO15" s="34"/>
      <c r="BP15" s="34"/>
      <c r="BQ15" s="34"/>
      <c r="BR15" s="34"/>
      <c r="BS15" s="34"/>
      <c r="BT15" s="34"/>
      <c r="BU15" s="34"/>
      <c r="BV15" s="34"/>
      <c r="BW15" s="34"/>
      <c r="BX15" s="34"/>
      <c r="BY15" s="34"/>
      <c r="BZ15" s="3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116</v>
      </c>
      <c r="BM16" s="38"/>
      <c r="BN16" s="38"/>
      <c r="BO16" s="38"/>
      <c r="BP16" s="38"/>
      <c r="BQ16" s="38"/>
      <c r="BR16" s="38"/>
      <c r="BS16" s="38"/>
      <c r="BT16" s="38"/>
      <c r="BU16" s="38"/>
      <c r="BV16" s="38"/>
      <c r="BW16" s="38"/>
      <c r="BX16" s="38"/>
      <c r="BY16" s="38"/>
      <c r="BZ16" s="3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7" t="s">
        <v>114</v>
      </c>
      <c r="BM47" s="38"/>
      <c r="BN47" s="38"/>
      <c r="BO47" s="38"/>
      <c r="BP47" s="38"/>
      <c r="BQ47" s="38"/>
      <c r="BR47" s="38"/>
      <c r="BS47" s="38"/>
      <c r="BT47" s="38"/>
      <c r="BU47" s="38"/>
      <c r="BV47" s="38"/>
      <c r="BW47" s="38"/>
      <c r="BX47" s="38"/>
      <c r="BY47" s="38"/>
      <c r="BZ47" s="3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7"/>
      <c r="BM48" s="38"/>
      <c r="BN48" s="38"/>
      <c r="BO48" s="38"/>
      <c r="BP48" s="38"/>
      <c r="BQ48" s="38"/>
      <c r="BR48" s="38"/>
      <c r="BS48" s="38"/>
      <c r="BT48" s="38"/>
      <c r="BU48" s="38"/>
      <c r="BV48" s="38"/>
      <c r="BW48" s="38"/>
      <c r="BX48" s="38"/>
      <c r="BY48" s="38"/>
      <c r="BZ48" s="3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7"/>
      <c r="BM49" s="38"/>
      <c r="BN49" s="38"/>
      <c r="BO49" s="38"/>
      <c r="BP49" s="38"/>
      <c r="BQ49" s="38"/>
      <c r="BR49" s="38"/>
      <c r="BS49" s="38"/>
      <c r="BT49" s="38"/>
      <c r="BU49" s="38"/>
      <c r="BV49" s="38"/>
      <c r="BW49" s="38"/>
      <c r="BX49" s="38"/>
      <c r="BY49" s="38"/>
      <c r="BZ49" s="3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7"/>
      <c r="BM50" s="38"/>
      <c r="BN50" s="38"/>
      <c r="BO50" s="38"/>
      <c r="BP50" s="38"/>
      <c r="BQ50" s="38"/>
      <c r="BR50" s="38"/>
      <c r="BS50" s="38"/>
      <c r="BT50" s="38"/>
      <c r="BU50" s="38"/>
      <c r="BV50" s="38"/>
      <c r="BW50" s="38"/>
      <c r="BX50" s="38"/>
      <c r="BY50" s="38"/>
      <c r="BZ50" s="3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7"/>
      <c r="BM51" s="38"/>
      <c r="BN51" s="38"/>
      <c r="BO51" s="38"/>
      <c r="BP51" s="38"/>
      <c r="BQ51" s="38"/>
      <c r="BR51" s="38"/>
      <c r="BS51" s="38"/>
      <c r="BT51" s="38"/>
      <c r="BU51" s="38"/>
      <c r="BV51" s="38"/>
      <c r="BW51" s="38"/>
      <c r="BX51" s="38"/>
      <c r="BY51" s="38"/>
      <c r="BZ51" s="3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7"/>
      <c r="BM52" s="38"/>
      <c r="BN52" s="38"/>
      <c r="BO52" s="38"/>
      <c r="BP52" s="38"/>
      <c r="BQ52" s="38"/>
      <c r="BR52" s="38"/>
      <c r="BS52" s="38"/>
      <c r="BT52" s="38"/>
      <c r="BU52" s="38"/>
      <c r="BV52" s="38"/>
      <c r="BW52" s="38"/>
      <c r="BX52" s="38"/>
      <c r="BY52" s="38"/>
      <c r="BZ52" s="3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7"/>
      <c r="BM53" s="38"/>
      <c r="BN53" s="38"/>
      <c r="BO53" s="38"/>
      <c r="BP53" s="38"/>
      <c r="BQ53" s="38"/>
      <c r="BR53" s="38"/>
      <c r="BS53" s="38"/>
      <c r="BT53" s="38"/>
      <c r="BU53" s="38"/>
      <c r="BV53" s="38"/>
      <c r="BW53" s="38"/>
      <c r="BX53" s="38"/>
      <c r="BY53" s="38"/>
      <c r="BZ53" s="3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7"/>
      <c r="BM54" s="38"/>
      <c r="BN54" s="38"/>
      <c r="BO54" s="38"/>
      <c r="BP54" s="38"/>
      <c r="BQ54" s="38"/>
      <c r="BR54" s="38"/>
      <c r="BS54" s="38"/>
      <c r="BT54" s="38"/>
      <c r="BU54" s="38"/>
      <c r="BV54" s="38"/>
      <c r="BW54" s="38"/>
      <c r="BX54" s="38"/>
      <c r="BY54" s="38"/>
      <c r="BZ54" s="3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7"/>
      <c r="BM55" s="38"/>
      <c r="BN55" s="38"/>
      <c r="BO55" s="38"/>
      <c r="BP55" s="38"/>
      <c r="BQ55" s="38"/>
      <c r="BR55" s="38"/>
      <c r="BS55" s="38"/>
      <c r="BT55" s="38"/>
      <c r="BU55" s="38"/>
      <c r="BV55" s="38"/>
      <c r="BW55" s="38"/>
      <c r="BX55" s="38"/>
      <c r="BY55" s="38"/>
      <c r="BZ55" s="3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7"/>
      <c r="BM56" s="38"/>
      <c r="BN56" s="38"/>
      <c r="BO56" s="38"/>
      <c r="BP56" s="38"/>
      <c r="BQ56" s="38"/>
      <c r="BR56" s="38"/>
      <c r="BS56" s="38"/>
      <c r="BT56" s="38"/>
      <c r="BU56" s="38"/>
      <c r="BV56" s="38"/>
      <c r="BW56" s="38"/>
      <c r="BX56" s="38"/>
      <c r="BY56" s="38"/>
      <c r="BZ56" s="3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7"/>
      <c r="BM57" s="38"/>
      <c r="BN57" s="38"/>
      <c r="BO57" s="38"/>
      <c r="BP57" s="38"/>
      <c r="BQ57" s="38"/>
      <c r="BR57" s="38"/>
      <c r="BS57" s="38"/>
      <c r="BT57" s="38"/>
      <c r="BU57" s="38"/>
      <c r="BV57" s="38"/>
      <c r="BW57" s="38"/>
      <c r="BX57" s="38"/>
      <c r="BY57" s="38"/>
      <c r="BZ57" s="3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7"/>
      <c r="BM58" s="38"/>
      <c r="BN58" s="38"/>
      <c r="BO58" s="38"/>
      <c r="BP58" s="38"/>
      <c r="BQ58" s="38"/>
      <c r="BR58" s="38"/>
      <c r="BS58" s="38"/>
      <c r="BT58" s="38"/>
      <c r="BU58" s="38"/>
      <c r="BV58" s="38"/>
      <c r="BW58" s="38"/>
      <c r="BX58" s="38"/>
      <c r="BY58" s="38"/>
      <c r="BZ58" s="3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7"/>
      <c r="BM59" s="38"/>
      <c r="BN59" s="38"/>
      <c r="BO59" s="38"/>
      <c r="BP59" s="38"/>
      <c r="BQ59" s="38"/>
      <c r="BR59" s="38"/>
      <c r="BS59" s="38"/>
      <c r="BT59" s="38"/>
      <c r="BU59" s="38"/>
      <c r="BV59" s="38"/>
      <c r="BW59" s="38"/>
      <c r="BX59" s="38"/>
      <c r="BY59" s="38"/>
      <c r="BZ59" s="39"/>
    </row>
    <row r="60" spans="1:78" ht="13.5" customHeight="1" x14ac:dyDescent="0.15">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7"/>
      <c r="BM60" s="38"/>
      <c r="BN60" s="38"/>
      <c r="BO60" s="38"/>
      <c r="BP60" s="38"/>
      <c r="BQ60" s="38"/>
      <c r="BR60" s="38"/>
      <c r="BS60" s="38"/>
      <c r="BT60" s="38"/>
      <c r="BU60" s="38"/>
      <c r="BV60" s="38"/>
      <c r="BW60" s="38"/>
      <c r="BX60" s="38"/>
      <c r="BY60" s="38"/>
      <c r="BZ60" s="39"/>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7"/>
      <c r="BM61" s="38"/>
      <c r="BN61" s="38"/>
      <c r="BO61" s="38"/>
      <c r="BP61" s="38"/>
      <c r="BQ61" s="38"/>
      <c r="BR61" s="38"/>
      <c r="BS61" s="38"/>
      <c r="BT61" s="38"/>
      <c r="BU61" s="38"/>
      <c r="BV61" s="38"/>
      <c r="BW61" s="38"/>
      <c r="BX61" s="38"/>
      <c r="BY61" s="38"/>
      <c r="BZ61" s="3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7"/>
      <c r="BM62" s="38"/>
      <c r="BN62" s="38"/>
      <c r="BO62" s="38"/>
      <c r="BP62" s="38"/>
      <c r="BQ62" s="38"/>
      <c r="BR62" s="38"/>
      <c r="BS62" s="38"/>
      <c r="BT62" s="38"/>
      <c r="BU62" s="38"/>
      <c r="BV62" s="38"/>
      <c r="BW62" s="38"/>
      <c r="BX62" s="38"/>
      <c r="BY62" s="38"/>
      <c r="BZ62" s="3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0"/>
      <c r="BM63" s="41"/>
      <c r="BN63" s="41"/>
      <c r="BO63" s="41"/>
      <c r="BP63" s="41"/>
      <c r="BQ63" s="41"/>
      <c r="BR63" s="41"/>
      <c r="BS63" s="41"/>
      <c r="BT63" s="41"/>
      <c r="BU63" s="41"/>
      <c r="BV63" s="41"/>
      <c r="BW63" s="41"/>
      <c r="BX63" s="41"/>
      <c r="BY63" s="41"/>
      <c r="BZ63" s="4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7" t="s">
        <v>115</v>
      </c>
      <c r="BM66" s="38"/>
      <c r="BN66" s="38"/>
      <c r="BO66" s="38"/>
      <c r="BP66" s="38"/>
      <c r="BQ66" s="38"/>
      <c r="BR66" s="38"/>
      <c r="BS66" s="38"/>
      <c r="BT66" s="38"/>
      <c r="BU66" s="38"/>
      <c r="BV66" s="38"/>
      <c r="BW66" s="38"/>
      <c r="BX66" s="38"/>
      <c r="BY66" s="38"/>
      <c r="BZ66" s="3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7"/>
      <c r="BM67" s="38"/>
      <c r="BN67" s="38"/>
      <c r="BO67" s="38"/>
      <c r="BP67" s="38"/>
      <c r="BQ67" s="38"/>
      <c r="BR67" s="38"/>
      <c r="BS67" s="38"/>
      <c r="BT67" s="38"/>
      <c r="BU67" s="38"/>
      <c r="BV67" s="38"/>
      <c r="BW67" s="38"/>
      <c r="BX67" s="38"/>
      <c r="BY67" s="38"/>
      <c r="BZ67" s="3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7"/>
      <c r="BM68" s="38"/>
      <c r="BN68" s="38"/>
      <c r="BO68" s="38"/>
      <c r="BP68" s="38"/>
      <c r="BQ68" s="38"/>
      <c r="BR68" s="38"/>
      <c r="BS68" s="38"/>
      <c r="BT68" s="38"/>
      <c r="BU68" s="38"/>
      <c r="BV68" s="38"/>
      <c r="BW68" s="38"/>
      <c r="BX68" s="38"/>
      <c r="BY68" s="38"/>
      <c r="BZ68" s="3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7"/>
      <c r="BM69" s="38"/>
      <c r="BN69" s="38"/>
      <c r="BO69" s="38"/>
      <c r="BP69" s="38"/>
      <c r="BQ69" s="38"/>
      <c r="BR69" s="38"/>
      <c r="BS69" s="38"/>
      <c r="BT69" s="38"/>
      <c r="BU69" s="38"/>
      <c r="BV69" s="38"/>
      <c r="BW69" s="38"/>
      <c r="BX69" s="38"/>
      <c r="BY69" s="38"/>
      <c r="BZ69" s="3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7"/>
      <c r="BM70" s="38"/>
      <c r="BN70" s="38"/>
      <c r="BO70" s="38"/>
      <c r="BP70" s="38"/>
      <c r="BQ70" s="38"/>
      <c r="BR70" s="38"/>
      <c r="BS70" s="38"/>
      <c r="BT70" s="38"/>
      <c r="BU70" s="38"/>
      <c r="BV70" s="38"/>
      <c r="BW70" s="38"/>
      <c r="BX70" s="38"/>
      <c r="BY70" s="38"/>
      <c r="BZ70" s="3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7"/>
      <c r="BM71" s="38"/>
      <c r="BN71" s="38"/>
      <c r="BO71" s="38"/>
      <c r="BP71" s="38"/>
      <c r="BQ71" s="38"/>
      <c r="BR71" s="38"/>
      <c r="BS71" s="38"/>
      <c r="BT71" s="38"/>
      <c r="BU71" s="38"/>
      <c r="BV71" s="38"/>
      <c r="BW71" s="38"/>
      <c r="BX71" s="38"/>
      <c r="BY71" s="38"/>
      <c r="BZ71" s="3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7"/>
      <c r="BM72" s="38"/>
      <c r="BN72" s="38"/>
      <c r="BO72" s="38"/>
      <c r="BP72" s="38"/>
      <c r="BQ72" s="38"/>
      <c r="BR72" s="38"/>
      <c r="BS72" s="38"/>
      <c r="BT72" s="38"/>
      <c r="BU72" s="38"/>
      <c r="BV72" s="38"/>
      <c r="BW72" s="38"/>
      <c r="BX72" s="38"/>
      <c r="BY72" s="38"/>
      <c r="BZ72" s="3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7"/>
      <c r="BM73" s="38"/>
      <c r="BN73" s="38"/>
      <c r="BO73" s="38"/>
      <c r="BP73" s="38"/>
      <c r="BQ73" s="38"/>
      <c r="BR73" s="38"/>
      <c r="BS73" s="38"/>
      <c r="BT73" s="38"/>
      <c r="BU73" s="38"/>
      <c r="BV73" s="38"/>
      <c r="BW73" s="38"/>
      <c r="BX73" s="38"/>
      <c r="BY73" s="38"/>
      <c r="BZ73" s="3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7"/>
      <c r="BM74" s="38"/>
      <c r="BN74" s="38"/>
      <c r="BO74" s="38"/>
      <c r="BP74" s="38"/>
      <c r="BQ74" s="38"/>
      <c r="BR74" s="38"/>
      <c r="BS74" s="38"/>
      <c r="BT74" s="38"/>
      <c r="BU74" s="38"/>
      <c r="BV74" s="38"/>
      <c r="BW74" s="38"/>
      <c r="BX74" s="38"/>
      <c r="BY74" s="38"/>
      <c r="BZ74" s="3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7"/>
      <c r="BM75" s="38"/>
      <c r="BN75" s="38"/>
      <c r="BO75" s="38"/>
      <c r="BP75" s="38"/>
      <c r="BQ75" s="38"/>
      <c r="BR75" s="38"/>
      <c r="BS75" s="38"/>
      <c r="BT75" s="38"/>
      <c r="BU75" s="38"/>
      <c r="BV75" s="38"/>
      <c r="BW75" s="38"/>
      <c r="BX75" s="38"/>
      <c r="BY75" s="38"/>
      <c r="BZ75" s="3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7"/>
      <c r="BM76" s="38"/>
      <c r="BN76" s="38"/>
      <c r="BO76" s="38"/>
      <c r="BP76" s="38"/>
      <c r="BQ76" s="38"/>
      <c r="BR76" s="38"/>
      <c r="BS76" s="38"/>
      <c r="BT76" s="38"/>
      <c r="BU76" s="38"/>
      <c r="BV76" s="38"/>
      <c r="BW76" s="38"/>
      <c r="BX76" s="38"/>
      <c r="BY76" s="38"/>
      <c r="BZ76" s="3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7"/>
      <c r="BM77" s="38"/>
      <c r="BN77" s="38"/>
      <c r="BO77" s="38"/>
      <c r="BP77" s="38"/>
      <c r="BQ77" s="38"/>
      <c r="BR77" s="38"/>
      <c r="BS77" s="38"/>
      <c r="BT77" s="38"/>
      <c r="BU77" s="38"/>
      <c r="BV77" s="38"/>
      <c r="BW77" s="38"/>
      <c r="BX77" s="38"/>
      <c r="BY77" s="38"/>
      <c r="BZ77" s="3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7"/>
      <c r="BM78" s="38"/>
      <c r="BN78" s="38"/>
      <c r="BO78" s="38"/>
      <c r="BP78" s="38"/>
      <c r="BQ78" s="38"/>
      <c r="BR78" s="38"/>
      <c r="BS78" s="38"/>
      <c r="BT78" s="38"/>
      <c r="BU78" s="38"/>
      <c r="BV78" s="38"/>
      <c r="BW78" s="38"/>
      <c r="BX78" s="38"/>
      <c r="BY78" s="38"/>
      <c r="BZ78" s="3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7"/>
      <c r="BM79" s="38"/>
      <c r="BN79" s="38"/>
      <c r="BO79" s="38"/>
      <c r="BP79" s="38"/>
      <c r="BQ79" s="38"/>
      <c r="BR79" s="38"/>
      <c r="BS79" s="38"/>
      <c r="BT79" s="38"/>
      <c r="BU79" s="38"/>
      <c r="BV79" s="38"/>
      <c r="BW79" s="38"/>
      <c r="BX79" s="38"/>
      <c r="BY79" s="38"/>
      <c r="BZ79" s="3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7"/>
      <c r="BM80" s="38"/>
      <c r="BN80" s="38"/>
      <c r="BO80" s="38"/>
      <c r="BP80" s="38"/>
      <c r="BQ80" s="38"/>
      <c r="BR80" s="38"/>
      <c r="BS80" s="38"/>
      <c r="BT80" s="38"/>
      <c r="BU80" s="38"/>
      <c r="BV80" s="38"/>
      <c r="BW80" s="38"/>
      <c r="BX80" s="38"/>
      <c r="BY80" s="38"/>
      <c r="BZ80" s="3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7"/>
      <c r="BM81" s="38"/>
      <c r="BN81" s="38"/>
      <c r="BO81" s="38"/>
      <c r="BP81" s="38"/>
      <c r="BQ81" s="38"/>
      <c r="BR81" s="38"/>
      <c r="BS81" s="38"/>
      <c r="BT81" s="38"/>
      <c r="BU81" s="38"/>
      <c r="BV81" s="38"/>
      <c r="BW81" s="38"/>
      <c r="BX81" s="38"/>
      <c r="BY81" s="38"/>
      <c r="BZ81" s="3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0"/>
      <c r="BM82" s="41"/>
      <c r="BN82" s="41"/>
      <c r="BO82" s="41"/>
      <c r="BP82" s="41"/>
      <c r="BQ82" s="41"/>
      <c r="BR82" s="41"/>
      <c r="BS82" s="41"/>
      <c r="BT82" s="41"/>
      <c r="BU82" s="41"/>
      <c r="BV82" s="41"/>
      <c r="BW82" s="41"/>
      <c r="BX82" s="41"/>
      <c r="BY82" s="41"/>
      <c r="BZ82" s="4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42</v>
      </c>
      <c r="N85" s="13" t="s">
        <v>42</v>
      </c>
      <c r="O85" s="13" t="str">
        <f>データ!EN6</f>
        <v>【0.58】</v>
      </c>
    </row>
  </sheetData>
  <sheetProtection algorithmName="SHA-512" hashValue="wBSnFBTB5Wm5Jrc7XZ98Mn3jt4IDhtnI555hN5bJCLkycCD2CjpOvjqOvbsnXgBREKY7kuSmCnqbFKRBo6pVsg==" saltValue="66gsBH9pQq6+TxM2eA02h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2021</v>
      </c>
      <c r="C6" s="20">
        <f t="shared" ref="C6:W6" si="3">C7</f>
        <v>43028</v>
      </c>
      <c r="D6" s="20">
        <f t="shared" si="3"/>
        <v>47</v>
      </c>
      <c r="E6" s="20">
        <f t="shared" si="3"/>
        <v>1</v>
      </c>
      <c r="F6" s="20">
        <f t="shared" si="3"/>
        <v>0</v>
      </c>
      <c r="G6" s="20">
        <f t="shared" si="3"/>
        <v>0</v>
      </c>
      <c r="H6" s="20" t="str">
        <f t="shared" si="3"/>
        <v>宮城県　七ケ宿町</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96.67</v>
      </c>
      <c r="Q6" s="21">
        <f t="shared" si="3"/>
        <v>3388</v>
      </c>
      <c r="R6" s="21">
        <f t="shared" si="3"/>
        <v>1285</v>
      </c>
      <c r="S6" s="21">
        <f t="shared" si="3"/>
        <v>263.08999999999997</v>
      </c>
      <c r="T6" s="21">
        <f t="shared" si="3"/>
        <v>4.88</v>
      </c>
      <c r="U6" s="21">
        <f t="shared" si="3"/>
        <v>1219</v>
      </c>
      <c r="V6" s="21">
        <f t="shared" si="3"/>
        <v>5.54</v>
      </c>
      <c r="W6" s="21">
        <f t="shared" si="3"/>
        <v>220.04</v>
      </c>
      <c r="X6" s="22">
        <f>IF(X7="",NA(),X7)</f>
        <v>80.81</v>
      </c>
      <c r="Y6" s="22">
        <f t="shared" ref="Y6:AG6" si="4">IF(Y7="",NA(),Y7)</f>
        <v>82.23</v>
      </c>
      <c r="Z6" s="22">
        <f t="shared" si="4"/>
        <v>78.42</v>
      </c>
      <c r="AA6" s="22">
        <f t="shared" si="4"/>
        <v>59.88</v>
      </c>
      <c r="AB6" s="22">
        <f t="shared" si="4"/>
        <v>44.12</v>
      </c>
      <c r="AC6" s="22">
        <f t="shared" si="4"/>
        <v>74.05</v>
      </c>
      <c r="AD6" s="22">
        <f t="shared" si="4"/>
        <v>73.25</v>
      </c>
      <c r="AE6" s="22">
        <f t="shared" si="4"/>
        <v>75.06</v>
      </c>
      <c r="AF6" s="22">
        <f t="shared" si="4"/>
        <v>73.22</v>
      </c>
      <c r="AG6" s="22">
        <f t="shared" si="4"/>
        <v>69.05</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498.56</v>
      </c>
      <c r="BF6" s="22">
        <f t="shared" ref="BF6:BN6" si="7">IF(BF7="",NA(),BF7)</f>
        <v>715.79</v>
      </c>
      <c r="BG6" s="22">
        <f t="shared" si="7"/>
        <v>1011.57</v>
      </c>
      <c r="BH6" s="22">
        <f t="shared" si="7"/>
        <v>1410.05</v>
      </c>
      <c r="BI6" s="22">
        <f t="shared" si="7"/>
        <v>1263.29</v>
      </c>
      <c r="BJ6" s="22">
        <f t="shared" si="7"/>
        <v>1302.33</v>
      </c>
      <c r="BK6" s="22">
        <f t="shared" si="7"/>
        <v>1274.21</v>
      </c>
      <c r="BL6" s="22">
        <f t="shared" si="7"/>
        <v>1183.92</v>
      </c>
      <c r="BM6" s="22">
        <f t="shared" si="7"/>
        <v>1128.72</v>
      </c>
      <c r="BN6" s="22">
        <f t="shared" si="7"/>
        <v>1125.25</v>
      </c>
      <c r="BO6" s="21" t="str">
        <f>IF(BO7="","",IF(BO7="-","【-】","【"&amp;SUBSTITUTE(TEXT(BO7,"#,##0.00"),"-","△")&amp;"】"))</f>
        <v>【940.88】</v>
      </c>
      <c r="BP6" s="22">
        <f>IF(BP7="",NA(),BP7)</f>
        <v>71.86</v>
      </c>
      <c r="BQ6" s="22">
        <f t="shared" ref="BQ6:BY6" si="8">IF(BQ7="",NA(),BQ7)</f>
        <v>63.11</v>
      </c>
      <c r="BR6" s="22">
        <f t="shared" si="8"/>
        <v>62.42</v>
      </c>
      <c r="BS6" s="22">
        <f t="shared" si="8"/>
        <v>37.619999999999997</v>
      </c>
      <c r="BT6" s="22">
        <f t="shared" si="8"/>
        <v>39.47</v>
      </c>
      <c r="BU6" s="22">
        <f t="shared" si="8"/>
        <v>40.89</v>
      </c>
      <c r="BV6" s="22">
        <f t="shared" si="8"/>
        <v>41.25</v>
      </c>
      <c r="BW6" s="22">
        <f t="shared" si="8"/>
        <v>42.5</v>
      </c>
      <c r="BX6" s="22">
        <f t="shared" si="8"/>
        <v>41.84</v>
      </c>
      <c r="BY6" s="22">
        <f t="shared" si="8"/>
        <v>41.44</v>
      </c>
      <c r="BZ6" s="21" t="str">
        <f>IF(BZ7="","",IF(BZ7="-","【-】","【"&amp;SUBSTITUTE(TEXT(BZ7,"#,##0.00"),"-","△")&amp;"】"))</f>
        <v>【54.59】</v>
      </c>
      <c r="CA6" s="22">
        <f>IF(CA7="",NA(),CA7)</f>
        <v>252.02</v>
      </c>
      <c r="CB6" s="22">
        <f t="shared" ref="CB6:CJ6" si="9">IF(CB7="",NA(),CB7)</f>
        <v>286.48</v>
      </c>
      <c r="CC6" s="22">
        <f t="shared" si="9"/>
        <v>287.18</v>
      </c>
      <c r="CD6" s="22">
        <f t="shared" si="9"/>
        <v>382</v>
      </c>
      <c r="CE6" s="22">
        <f t="shared" si="9"/>
        <v>379.35</v>
      </c>
      <c r="CF6" s="22">
        <f t="shared" si="9"/>
        <v>383.2</v>
      </c>
      <c r="CG6" s="22">
        <f t="shared" si="9"/>
        <v>383.25</v>
      </c>
      <c r="CH6" s="22">
        <f t="shared" si="9"/>
        <v>377.72</v>
      </c>
      <c r="CI6" s="22">
        <f t="shared" si="9"/>
        <v>390.47</v>
      </c>
      <c r="CJ6" s="22">
        <f t="shared" si="9"/>
        <v>403.61</v>
      </c>
      <c r="CK6" s="21" t="str">
        <f>IF(CK7="","",IF(CK7="-","【-】","【"&amp;SUBSTITUTE(TEXT(CK7,"#,##0.00"),"-","△")&amp;"】"))</f>
        <v>【301.20】</v>
      </c>
      <c r="CL6" s="22">
        <f>IF(CL7="",NA(),CL7)</f>
        <v>45.81</v>
      </c>
      <c r="CM6" s="22">
        <f t="shared" ref="CM6:CU6" si="10">IF(CM7="",NA(),CM7)</f>
        <v>45.15</v>
      </c>
      <c r="CN6" s="22">
        <f t="shared" si="10"/>
        <v>48.13</v>
      </c>
      <c r="CO6" s="22">
        <f t="shared" si="10"/>
        <v>50.2</v>
      </c>
      <c r="CP6" s="22">
        <f t="shared" si="10"/>
        <v>43.7</v>
      </c>
      <c r="CQ6" s="22">
        <f t="shared" si="10"/>
        <v>47.95</v>
      </c>
      <c r="CR6" s="22">
        <f t="shared" si="10"/>
        <v>48.26</v>
      </c>
      <c r="CS6" s="22">
        <f t="shared" si="10"/>
        <v>48.01</v>
      </c>
      <c r="CT6" s="22">
        <f t="shared" si="10"/>
        <v>49.08</v>
      </c>
      <c r="CU6" s="22">
        <f t="shared" si="10"/>
        <v>51.46</v>
      </c>
      <c r="CV6" s="21" t="str">
        <f>IF(CV7="","",IF(CV7="-","【-】","【"&amp;SUBSTITUTE(TEXT(CV7,"#,##0.00"),"-","△")&amp;"】"))</f>
        <v>【56.42】</v>
      </c>
      <c r="CW6" s="22">
        <f>IF(CW7="",NA(),CW7)</f>
        <v>55.85</v>
      </c>
      <c r="CX6" s="22">
        <f t="shared" ref="CX6:DF6" si="11">IF(CX7="",NA(),CX7)</f>
        <v>53.72</v>
      </c>
      <c r="CY6" s="22">
        <f t="shared" si="11"/>
        <v>52.62</v>
      </c>
      <c r="CZ6" s="22">
        <f t="shared" si="11"/>
        <v>43.23</v>
      </c>
      <c r="DA6" s="22">
        <f t="shared" si="11"/>
        <v>52.41</v>
      </c>
      <c r="DB6" s="22">
        <f t="shared" si="11"/>
        <v>74.900000000000006</v>
      </c>
      <c r="DC6" s="22">
        <f t="shared" si="11"/>
        <v>72.72</v>
      </c>
      <c r="DD6" s="22">
        <f t="shared" si="11"/>
        <v>72.75</v>
      </c>
      <c r="DE6" s="22">
        <f t="shared" si="11"/>
        <v>71.27</v>
      </c>
      <c r="DF6" s="22">
        <f t="shared" si="11"/>
        <v>68.58</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0.56999999999999995</v>
      </c>
      <c r="EJ6" s="22">
        <f t="shared" si="14"/>
        <v>0.62</v>
      </c>
      <c r="EK6" s="22">
        <f t="shared" si="14"/>
        <v>0.39</v>
      </c>
      <c r="EL6" s="22">
        <f t="shared" si="14"/>
        <v>0.61</v>
      </c>
      <c r="EM6" s="22">
        <f t="shared" si="14"/>
        <v>0.4</v>
      </c>
      <c r="EN6" s="21" t="str">
        <f>IF(EN7="","",IF(EN7="-","【-】","【"&amp;SUBSTITUTE(TEXT(EN7,"#,##0.00"),"-","△")&amp;"】"))</f>
        <v>【0.58】</v>
      </c>
    </row>
    <row r="7" spans="1:144" s="23" customFormat="1" x14ac:dyDescent="0.15">
      <c r="A7" s="15"/>
      <c r="B7" s="24">
        <v>2021</v>
      </c>
      <c r="C7" s="24">
        <v>43028</v>
      </c>
      <c r="D7" s="24">
        <v>47</v>
      </c>
      <c r="E7" s="24">
        <v>1</v>
      </c>
      <c r="F7" s="24">
        <v>0</v>
      </c>
      <c r="G7" s="24">
        <v>0</v>
      </c>
      <c r="H7" s="24" t="s">
        <v>96</v>
      </c>
      <c r="I7" s="24" t="s">
        <v>97</v>
      </c>
      <c r="J7" s="24" t="s">
        <v>98</v>
      </c>
      <c r="K7" s="24" t="s">
        <v>99</v>
      </c>
      <c r="L7" s="24" t="s">
        <v>100</v>
      </c>
      <c r="M7" s="24" t="s">
        <v>101</v>
      </c>
      <c r="N7" s="25" t="s">
        <v>102</v>
      </c>
      <c r="O7" s="25" t="s">
        <v>103</v>
      </c>
      <c r="P7" s="25">
        <v>96.67</v>
      </c>
      <c r="Q7" s="25">
        <v>3388</v>
      </c>
      <c r="R7" s="25">
        <v>1285</v>
      </c>
      <c r="S7" s="25">
        <v>263.08999999999997</v>
      </c>
      <c r="T7" s="25">
        <v>4.88</v>
      </c>
      <c r="U7" s="25">
        <v>1219</v>
      </c>
      <c r="V7" s="25">
        <v>5.54</v>
      </c>
      <c r="W7" s="25">
        <v>220.04</v>
      </c>
      <c r="X7" s="25">
        <v>80.81</v>
      </c>
      <c r="Y7" s="25">
        <v>82.23</v>
      </c>
      <c r="Z7" s="25">
        <v>78.42</v>
      </c>
      <c r="AA7" s="25">
        <v>59.88</v>
      </c>
      <c r="AB7" s="25">
        <v>44.12</v>
      </c>
      <c r="AC7" s="25">
        <v>74.05</v>
      </c>
      <c r="AD7" s="25">
        <v>73.25</v>
      </c>
      <c r="AE7" s="25">
        <v>75.06</v>
      </c>
      <c r="AF7" s="25">
        <v>73.22</v>
      </c>
      <c r="AG7" s="25">
        <v>69.05</v>
      </c>
      <c r="AH7" s="25">
        <v>73.42</v>
      </c>
      <c r="AI7" s="25"/>
      <c r="AJ7" s="25"/>
      <c r="AK7" s="25"/>
      <c r="AL7" s="25"/>
      <c r="AM7" s="25"/>
      <c r="AN7" s="25"/>
      <c r="AO7" s="25"/>
      <c r="AP7" s="25"/>
      <c r="AQ7" s="25"/>
      <c r="AR7" s="25"/>
      <c r="AS7" s="25"/>
      <c r="AT7" s="25"/>
      <c r="AU7" s="25"/>
      <c r="AV7" s="25"/>
      <c r="AW7" s="25"/>
      <c r="AX7" s="25"/>
      <c r="AY7" s="25"/>
      <c r="AZ7" s="25"/>
      <c r="BA7" s="25"/>
      <c r="BB7" s="25"/>
      <c r="BC7" s="25"/>
      <c r="BD7" s="25"/>
      <c r="BE7" s="25">
        <v>498.56</v>
      </c>
      <c r="BF7" s="25">
        <v>715.79</v>
      </c>
      <c r="BG7" s="25">
        <v>1011.57</v>
      </c>
      <c r="BH7" s="25">
        <v>1410.05</v>
      </c>
      <c r="BI7" s="25">
        <v>1263.29</v>
      </c>
      <c r="BJ7" s="25">
        <v>1302.33</v>
      </c>
      <c r="BK7" s="25">
        <v>1274.21</v>
      </c>
      <c r="BL7" s="25">
        <v>1183.92</v>
      </c>
      <c r="BM7" s="25">
        <v>1128.72</v>
      </c>
      <c r="BN7" s="25">
        <v>1125.25</v>
      </c>
      <c r="BO7" s="25">
        <v>940.88</v>
      </c>
      <c r="BP7" s="25">
        <v>71.86</v>
      </c>
      <c r="BQ7" s="25">
        <v>63.11</v>
      </c>
      <c r="BR7" s="25">
        <v>62.42</v>
      </c>
      <c r="BS7" s="25">
        <v>37.619999999999997</v>
      </c>
      <c r="BT7" s="25">
        <v>39.47</v>
      </c>
      <c r="BU7" s="25">
        <v>40.89</v>
      </c>
      <c r="BV7" s="25">
        <v>41.25</v>
      </c>
      <c r="BW7" s="25">
        <v>42.5</v>
      </c>
      <c r="BX7" s="25">
        <v>41.84</v>
      </c>
      <c r="BY7" s="25">
        <v>41.44</v>
      </c>
      <c r="BZ7" s="25">
        <v>54.59</v>
      </c>
      <c r="CA7" s="25">
        <v>252.02</v>
      </c>
      <c r="CB7" s="25">
        <v>286.48</v>
      </c>
      <c r="CC7" s="25">
        <v>287.18</v>
      </c>
      <c r="CD7" s="25">
        <v>382</v>
      </c>
      <c r="CE7" s="25">
        <v>379.35</v>
      </c>
      <c r="CF7" s="25">
        <v>383.2</v>
      </c>
      <c r="CG7" s="25">
        <v>383.25</v>
      </c>
      <c r="CH7" s="25">
        <v>377.72</v>
      </c>
      <c r="CI7" s="25">
        <v>390.47</v>
      </c>
      <c r="CJ7" s="25">
        <v>403.61</v>
      </c>
      <c r="CK7" s="25">
        <v>301.2</v>
      </c>
      <c r="CL7" s="25">
        <v>45.81</v>
      </c>
      <c r="CM7" s="25">
        <v>45.15</v>
      </c>
      <c r="CN7" s="25">
        <v>48.13</v>
      </c>
      <c r="CO7" s="25">
        <v>50.2</v>
      </c>
      <c r="CP7" s="25">
        <v>43.7</v>
      </c>
      <c r="CQ7" s="25">
        <v>47.95</v>
      </c>
      <c r="CR7" s="25">
        <v>48.26</v>
      </c>
      <c r="CS7" s="25">
        <v>48.01</v>
      </c>
      <c r="CT7" s="25">
        <v>49.08</v>
      </c>
      <c r="CU7" s="25">
        <v>51.46</v>
      </c>
      <c r="CV7" s="25">
        <v>56.42</v>
      </c>
      <c r="CW7" s="25">
        <v>55.85</v>
      </c>
      <c r="CX7" s="25">
        <v>53.72</v>
      </c>
      <c r="CY7" s="25">
        <v>52.62</v>
      </c>
      <c r="CZ7" s="25">
        <v>43.23</v>
      </c>
      <c r="DA7" s="25">
        <v>52.41</v>
      </c>
      <c r="DB7" s="25">
        <v>74.900000000000006</v>
      </c>
      <c r="DC7" s="25">
        <v>72.72</v>
      </c>
      <c r="DD7" s="25">
        <v>72.75</v>
      </c>
      <c r="DE7" s="25">
        <v>71.27</v>
      </c>
      <c r="DF7" s="25">
        <v>68.58</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0.56999999999999995</v>
      </c>
      <c r="EJ7" s="25">
        <v>0.62</v>
      </c>
      <c r="EK7" s="25">
        <v>0.39</v>
      </c>
      <c r="EL7" s="25">
        <v>0.61</v>
      </c>
      <c r="EM7" s="25">
        <v>0.4</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109</v>
      </c>
    </row>
    <row r="12" spans="1:144" x14ac:dyDescent="0.15">
      <c r="B12">
        <v>1</v>
      </c>
      <c r="C12">
        <v>1</v>
      </c>
      <c r="D12">
        <v>1</v>
      </c>
      <c r="E12">
        <v>2</v>
      </c>
      <c r="F12">
        <v>3</v>
      </c>
      <c r="G12" t="s">
        <v>110</v>
      </c>
    </row>
    <row r="13" spans="1:144" x14ac:dyDescent="0.15">
      <c r="B13" t="s">
        <v>111</v>
      </c>
      <c r="C13" t="s">
        <v>111</v>
      </c>
      <c r="D13" t="s">
        <v>112</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2023-01-25T00:11:52Z</cp:lastPrinted>
  <dcterms:created xsi:type="dcterms:W3CDTF">2022-12-01T01:09:04Z</dcterms:created>
  <dcterms:modified xsi:type="dcterms:W3CDTF">2023-01-25T00:15:54Z</dcterms:modified>
  <cp:category/>
</cp:coreProperties>
</file>