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UbSSWJAmy+6o7Dvw/HpMt0D/d2O8RYB9/I5Ghn7EQVi+udBX927c1jVTev77vCyPV3nrIjq4Ml40e7jPZu8f6Q==" workbookSaltValue="FOK1FlDs+a7fpffiRpgvWQ==" workbookSpinCount="100000" lockStructure="1"/>
  <bookViews>
    <workbookView xWindow="0" yWindow="0" windowWidth="20490" windowHeight="7530"/>
  </bookViews>
  <sheets>
    <sheet name="01_入力用シート" sheetId="7" r:id="rId1"/>
    <sheet name="02_省エネ率" sheetId="5" r:id="rId2"/>
    <sheet name="03_補助事業前" sheetId="4" r:id="rId3"/>
    <sheet name="04_補助事業後" sheetId="6" r:id="rId4"/>
  </sheets>
  <definedNames>
    <definedName name="_xlnm.Print_Area" localSheetId="0">'01_入力用シート'!$A$1:$P$40</definedName>
    <definedName name="_xlnm.Print_Area" localSheetId="1">'02_省エネ率'!$A$1:$D$21</definedName>
    <definedName name="_xlnm.Print_Area" localSheetId="2">'03_補助事業前'!$A$1:$L$27</definedName>
  </definedNames>
  <calcPr calcId="162913"/>
</workbook>
</file>

<file path=xl/calcChain.xml><?xml version="1.0" encoding="utf-8"?>
<calcChain xmlns="http://schemas.openxmlformats.org/spreadsheetml/2006/main">
  <c r="D11" i="5" l="1"/>
  <c r="O29" i="7" l="1"/>
  <c r="O36" i="7"/>
  <c r="O38" i="7"/>
  <c r="H25" i="7" l="1"/>
  <c r="C8" i="4" l="1"/>
  <c r="O31" i="7" l="1"/>
  <c r="D15" i="6"/>
  <c r="I15" i="6"/>
  <c r="E15" i="6"/>
  <c r="B15" i="6"/>
  <c r="B15" i="4"/>
  <c r="N25" i="7"/>
  <c r="C14" i="4" s="1"/>
  <c r="E25" i="7"/>
  <c r="C5" i="4" s="1"/>
  <c r="G5" i="4" s="1"/>
  <c r="F25" i="7"/>
  <c r="C6" i="4" s="1"/>
  <c r="K6" i="4" s="1"/>
  <c r="G25" i="7"/>
  <c r="K8" i="4"/>
  <c r="I25" i="7"/>
  <c r="J25" i="7"/>
  <c r="C10" i="4" s="1"/>
  <c r="G10" i="4" s="1"/>
  <c r="K25" i="7"/>
  <c r="C11" i="4" s="1"/>
  <c r="K11" i="4" s="1"/>
  <c r="L25" i="7"/>
  <c r="M25" i="7"/>
  <c r="O25" i="7"/>
  <c r="H39" i="7"/>
  <c r="C8" i="6" s="1"/>
  <c r="K8" i="6" s="1"/>
  <c r="G8" i="4"/>
  <c r="C13" i="4" l="1"/>
  <c r="K13" i="4" s="1"/>
  <c r="M39" i="7"/>
  <c r="C13" i="6" s="1"/>
  <c r="K13" i="6" s="1"/>
  <c r="L39" i="7"/>
  <c r="C12" i="6" s="1"/>
  <c r="K12" i="6" s="1"/>
  <c r="C12" i="4"/>
  <c r="K10" i="4"/>
  <c r="I39" i="7"/>
  <c r="C9" i="6" s="1"/>
  <c r="G9" i="6" s="1"/>
  <c r="C9" i="4"/>
  <c r="G11" i="4"/>
  <c r="C15" i="4"/>
  <c r="G15" i="4" s="1"/>
  <c r="O39" i="7"/>
  <c r="C15" i="6" s="1"/>
  <c r="K15" i="6" s="1"/>
  <c r="G39" i="7"/>
  <c r="C7" i="6" s="1"/>
  <c r="G7" i="6" s="1"/>
  <c r="C7" i="4"/>
  <c r="G7" i="4" s="1"/>
  <c r="K5" i="4"/>
  <c r="K39" i="7"/>
  <c r="J39" i="7"/>
  <c r="E39" i="7"/>
  <c r="C5" i="6" s="1"/>
  <c r="K5" i="6" s="1"/>
  <c r="G6" i="4"/>
  <c r="F39" i="7"/>
  <c r="C6" i="6" s="1"/>
  <c r="K6" i="6" s="1"/>
  <c r="G14" i="4"/>
  <c r="K14" i="4"/>
  <c r="G8" i="6"/>
  <c r="N39" i="7"/>
  <c r="C14" i="6" s="1"/>
  <c r="K15" i="4" l="1"/>
  <c r="G12" i="6"/>
  <c r="G13" i="6"/>
  <c r="G13" i="4"/>
  <c r="C11" i="6"/>
  <c r="K11" i="6" s="1"/>
  <c r="K7" i="6"/>
  <c r="K7" i="4"/>
  <c r="C10" i="6"/>
  <c r="K10" i="6" s="1"/>
  <c r="G5" i="6"/>
  <c r="K9" i="6"/>
  <c r="G12" i="4"/>
  <c r="K12" i="4"/>
  <c r="K9" i="4"/>
  <c r="G9" i="4"/>
  <c r="G6" i="6"/>
  <c r="G15" i="6"/>
  <c r="G14" i="6"/>
  <c r="K14" i="6"/>
  <c r="G11" i="6" l="1"/>
  <c r="G10" i="6"/>
  <c r="K16" i="6"/>
  <c r="D3" i="5" s="1"/>
  <c r="D6" i="5" s="1"/>
  <c r="G16" i="4"/>
  <c r="G17" i="4" s="1"/>
  <c r="K16" i="4"/>
  <c r="G16" i="6" l="1"/>
  <c r="G17" i="6" s="1"/>
  <c r="C3" i="5"/>
  <c r="C6" i="5" s="1"/>
  <c r="D8" i="5" l="1"/>
  <c r="D7" i="5"/>
  <c r="D9" i="5" l="1"/>
  <c r="E9" i="5" s="1"/>
</calcChain>
</file>

<file path=xl/comments1.xml><?xml version="1.0" encoding="utf-8"?>
<comments xmlns="http://schemas.openxmlformats.org/spreadsheetml/2006/main">
  <authors>
    <author>作成者</author>
  </authors>
  <commentList>
    <comment ref="D10" authorId="0" shapeId="0">
      <text>
        <r>
          <rPr>
            <sz val="11"/>
            <color indexed="81"/>
            <rFont val="MS P ゴシック"/>
            <family val="3"/>
            <charset val="128"/>
          </rPr>
          <t>３月の実績がまだ分からない場合は，３～２月の１年分を記入すること。</t>
        </r>
      </text>
    </comment>
  </commentList>
</comments>
</file>

<file path=xl/sharedStrings.xml><?xml version="1.0" encoding="utf-8"?>
<sst xmlns="http://schemas.openxmlformats.org/spreadsheetml/2006/main" count="300" uniqueCount="111">
  <si>
    <t>t-C/GJ</t>
    <phoneticPr fontId="2"/>
  </si>
  <si>
    <t>GJ/kL</t>
    <phoneticPr fontId="2"/>
  </si>
  <si>
    <t>GJ</t>
    <phoneticPr fontId="2"/>
  </si>
  <si>
    <t>kL/GJ</t>
    <phoneticPr fontId="2"/>
  </si>
  <si>
    <t>kL</t>
    <phoneticPr fontId="2"/>
  </si>
  <si>
    <r>
      <t>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排出量</t>
    </r>
    <rPh sb="3" eb="5">
      <t>ハイシュツ</t>
    </rPh>
    <rPh sb="5" eb="6">
      <t>リョウ</t>
    </rPh>
    <phoneticPr fontId="2"/>
  </si>
  <si>
    <t>t</t>
    <phoneticPr fontId="2"/>
  </si>
  <si>
    <t>GJ/t</t>
    <phoneticPr fontId="2"/>
  </si>
  <si>
    <t>合計</t>
    <rPh sb="0" eb="2">
      <t>ゴウケイ</t>
    </rPh>
    <phoneticPr fontId="2"/>
  </si>
  <si>
    <t>GJ/千KWh</t>
    <rPh sb="3" eb="4">
      <t>セン</t>
    </rPh>
    <phoneticPr fontId="2"/>
  </si>
  <si>
    <t>千kWh</t>
    <rPh sb="0" eb="1">
      <t>セン</t>
    </rPh>
    <phoneticPr fontId="2"/>
  </si>
  <si>
    <t>GJ/千Nｍ3</t>
    <rPh sb="3" eb="4">
      <t>セン</t>
    </rPh>
    <phoneticPr fontId="2"/>
  </si>
  <si>
    <r>
      <t>千m3</t>
    </r>
    <r>
      <rPr>
        <vertAlign val="superscript"/>
        <sz val="10"/>
        <color indexed="8"/>
        <rFont val="ＭＳ 明朝"/>
        <family val="1"/>
        <charset val="128"/>
      </rPr>
      <t/>
    </r>
    <rPh sb="0" eb="1">
      <t>セン</t>
    </rPh>
    <phoneticPr fontId="2"/>
  </si>
  <si>
    <t>液化石油ガス（LPG）</t>
    <rPh sb="0" eb="2">
      <t>エキカ</t>
    </rPh>
    <rPh sb="2" eb="4">
      <t>セキユ</t>
    </rPh>
    <phoneticPr fontId="2"/>
  </si>
  <si>
    <t>都市ガス</t>
    <rPh sb="0" eb="2">
      <t>トシ</t>
    </rPh>
    <phoneticPr fontId="2"/>
  </si>
  <si>
    <t>ガソリン</t>
    <phoneticPr fontId="2"/>
  </si>
  <si>
    <t>電気及び燃料種別</t>
    <rPh sb="0" eb="2">
      <t>デンキ</t>
    </rPh>
    <rPh sb="2" eb="3">
      <t>オヨ</t>
    </rPh>
    <rPh sb="4" eb="6">
      <t>ネンリョウ</t>
    </rPh>
    <rPh sb="6" eb="8">
      <t>シュベツ</t>
    </rPh>
    <phoneticPr fontId="2"/>
  </si>
  <si>
    <t>灯油</t>
    <phoneticPr fontId="2"/>
  </si>
  <si>
    <t>軽油</t>
    <rPh sb="0" eb="1">
      <t>カル</t>
    </rPh>
    <phoneticPr fontId="2"/>
  </si>
  <si>
    <t>A重油</t>
    <rPh sb="1" eb="3">
      <t>ジュウユ</t>
    </rPh>
    <phoneticPr fontId="2"/>
  </si>
  <si>
    <t>年間使用量</t>
    <rPh sb="0" eb="2">
      <t>ネンカン</t>
    </rPh>
    <rPh sb="2" eb="5">
      <t>シヨウリョウ</t>
    </rPh>
    <phoneticPr fontId="2"/>
  </si>
  <si>
    <t>B・C重油</t>
    <rPh sb="3" eb="5">
      <t>ジュウユ</t>
    </rPh>
    <phoneticPr fontId="2"/>
  </si>
  <si>
    <t>昼間買電（自家発電分を除く）</t>
    <rPh sb="0" eb="2">
      <t>ヒルマ</t>
    </rPh>
    <rPh sb="2" eb="3">
      <t>カ</t>
    </rPh>
    <rPh sb="3" eb="4">
      <t>デン</t>
    </rPh>
    <rPh sb="7" eb="9">
      <t>ハツデン</t>
    </rPh>
    <rPh sb="9" eb="10">
      <t>ブン</t>
    </rPh>
    <phoneticPr fontId="2"/>
  </si>
  <si>
    <t>夜間買電（自家発電分を除く）</t>
    <rPh sb="0" eb="2">
      <t>ヤカン</t>
    </rPh>
    <rPh sb="2" eb="3">
      <t>バイ</t>
    </rPh>
    <rPh sb="3" eb="4">
      <t>デン</t>
    </rPh>
    <rPh sb="7" eb="9">
      <t>ハツデン</t>
    </rPh>
    <rPh sb="9" eb="10">
      <t>ブン</t>
    </rPh>
    <phoneticPr fontId="2"/>
  </si>
  <si>
    <t>発熱量</t>
    <rPh sb="0" eb="3">
      <t>ハツネツリョウ</t>
    </rPh>
    <phoneticPr fontId="2"/>
  </si>
  <si>
    <t>排出係数</t>
    <rPh sb="0" eb="2">
      <t>ハイシュツ</t>
    </rPh>
    <rPh sb="2" eb="4">
      <t>ケイスウ</t>
    </rPh>
    <phoneticPr fontId="2"/>
  </si>
  <si>
    <t>単位当たり発熱量</t>
    <rPh sb="0" eb="2">
      <t>タンイ</t>
    </rPh>
    <rPh sb="2" eb="3">
      <t>ア</t>
    </rPh>
    <rPh sb="5" eb="8">
      <t>ハツネツリョウ</t>
    </rPh>
    <phoneticPr fontId="2"/>
  </si>
  <si>
    <r>
      <t>t-CO</t>
    </r>
    <r>
      <rPr>
        <vertAlign val="subscript"/>
        <sz val="11"/>
        <color indexed="8"/>
        <rFont val="ＭＳ Ｐゴシック"/>
        <family val="3"/>
        <charset val="128"/>
      </rPr>
      <t>2</t>
    </r>
    <phoneticPr fontId="2"/>
  </si>
  <si>
    <r>
      <t>t-CO</t>
    </r>
    <r>
      <rPr>
        <b/>
        <vertAlign val="subscript"/>
        <sz val="11"/>
        <color indexed="8"/>
        <rFont val="ＭＳ Ｐゴシック"/>
        <family val="3"/>
        <charset val="128"/>
      </rPr>
      <t>2</t>
    </r>
    <phoneticPr fontId="2"/>
  </si>
  <si>
    <t>補助事業前</t>
    <rPh sb="0" eb="2">
      <t>ホジョ</t>
    </rPh>
    <rPh sb="2" eb="4">
      <t>ジギョウ</t>
    </rPh>
    <rPh sb="4" eb="5">
      <t>マエ</t>
    </rPh>
    <phoneticPr fontId="8"/>
  </si>
  <si>
    <t>補助事業後（見込）</t>
    <rPh sb="0" eb="2">
      <t>ホジョ</t>
    </rPh>
    <rPh sb="2" eb="4">
      <t>ジギョウ</t>
    </rPh>
    <rPh sb="4" eb="5">
      <t>ゴ</t>
    </rPh>
    <rPh sb="6" eb="8">
      <t>ミコミ</t>
    </rPh>
    <phoneticPr fontId="8"/>
  </si>
  <si>
    <t>発熱量</t>
    <rPh sb="0" eb="3">
      <t>ハツネツリョウ</t>
    </rPh>
    <phoneticPr fontId="6"/>
  </si>
  <si>
    <t>排出量</t>
    <rPh sb="0" eb="3">
      <t>ハイシュツリョウ</t>
    </rPh>
    <phoneticPr fontId="6"/>
  </si>
  <si>
    <t>＜出展＞</t>
    <rPh sb="1" eb="3">
      <t>シュッテン</t>
    </rPh>
    <phoneticPr fontId="6"/>
  </si>
  <si>
    <t>・環境省・経済産業省「温室効果ガス排出量/算定・報告・公表制度について」</t>
    <rPh sb="1" eb="4">
      <t>カンキョウショウ</t>
    </rPh>
    <rPh sb="5" eb="7">
      <t>ケイザイ</t>
    </rPh>
    <rPh sb="7" eb="10">
      <t>サンギョウショウ</t>
    </rPh>
    <phoneticPr fontId="6"/>
  </si>
  <si>
    <t>原油換算値（発熱量の合計×換算係数）</t>
    <rPh sb="0" eb="2">
      <t>ゲンユ</t>
    </rPh>
    <rPh sb="2" eb="4">
      <t>カンザン</t>
    </rPh>
    <rPh sb="4" eb="5">
      <t>チ</t>
    </rPh>
    <rPh sb="6" eb="9">
      <t>ハツネツリョウ</t>
    </rPh>
    <rPh sb="10" eb="12">
      <t>ゴウケイ</t>
    </rPh>
    <rPh sb="13" eb="15">
      <t>カンザン</t>
    </rPh>
    <rPh sb="15" eb="17">
      <t>ケイスウ</t>
    </rPh>
    <phoneticPr fontId="2"/>
  </si>
  <si>
    <r>
      <t>t-CO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/千KWh</t>
    </r>
    <rPh sb="6" eb="7">
      <t>セン</t>
    </rPh>
    <phoneticPr fontId="2"/>
  </si>
  <si>
    <t>※注１：都市ガスの単位当たりの発熱量は供給会社によって異なります。</t>
    <rPh sb="1" eb="2">
      <t>チュウ</t>
    </rPh>
    <rPh sb="4" eb="6">
      <t>トシ</t>
    </rPh>
    <rPh sb="9" eb="11">
      <t>タンイ</t>
    </rPh>
    <rPh sb="11" eb="12">
      <t>ア</t>
    </rPh>
    <rPh sb="15" eb="18">
      <t>ハツネツリョウ</t>
    </rPh>
    <rPh sb="19" eb="21">
      <t>キョウキュウ</t>
    </rPh>
    <rPh sb="21" eb="23">
      <t>カイシャ</t>
    </rPh>
    <rPh sb="27" eb="28">
      <t>コト</t>
    </rPh>
    <phoneticPr fontId="6"/>
  </si>
  <si>
    <t>A</t>
    <phoneticPr fontId="8"/>
  </si>
  <si>
    <t>B</t>
    <phoneticPr fontId="8"/>
  </si>
  <si>
    <t>C</t>
    <phoneticPr fontId="8"/>
  </si>
  <si>
    <t>D</t>
    <phoneticPr fontId="8"/>
  </si>
  <si>
    <t>E</t>
    <phoneticPr fontId="8"/>
  </si>
  <si>
    <t>＜計算式等＞</t>
    <rPh sb="1" eb="4">
      <t>ケイサンシキ</t>
    </rPh>
    <rPh sb="4" eb="5">
      <t>トウ</t>
    </rPh>
    <phoneticPr fontId="8"/>
  </si>
  <si>
    <t>F</t>
    <phoneticPr fontId="8"/>
  </si>
  <si>
    <t>D＝A÷B</t>
    <phoneticPr fontId="8"/>
  </si>
  <si>
    <t>C＝「売上高」「延べ床面積」等，生産数量等に用いた数値の内容を記載</t>
    <phoneticPr fontId="8"/>
  </si>
  <si>
    <t>　→　参照ホームページ：</t>
    <rPh sb="3" eb="5">
      <t>サンショウ</t>
    </rPh>
    <phoneticPr fontId="6"/>
  </si>
  <si>
    <r>
      <t>t-CO</t>
    </r>
    <r>
      <rPr>
        <vertAlign val="subscript"/>
        <sz val="11"/>
        <color indexed="8"/>
        <rFont val="ＭＳ Ｐゴシック"/>
        <family val="3"/>
        <charset val="128"/>
      </rPr>
      <t>2</t>
    </r>
    <phoneticPr fontId="6"/>
  </si>
  <si>
    <r>
      <t>t-CO</t>
    </r>
    <r>
      <rPr>
        <vertAlign val="subscript"/>
        <sz val="11"/>
        <color indexed="8"/>
        <rFont val="ＭＳ Ｐゴシック"/>
        <family val="3"/>
        <charset val="128"/>
      </rPr>
      <t>2</t>
    </r>
    <phoneticPr fontId="9"/>
  </si>
  <si>
    <t>年</t>
    <rPh sb="0" eb="1">
      <t>ネン</t>
    </rPh>
    <phoneticPr fontId="10"/>
  </si>
  <si>
    <t>昼間</t>
    <rPh sb="0" eb="2">
      <t>ヒルマ</t>
    </rPh>
    <phoneticPr fontId="2"/>
  </si>
  <si>
    <t>夜間</t>
    <rPh sb="0" eb="2">
      <t>ヤカン</t>
    </rPh>
    <phoneticPr fontId="2"/>
  </si>
  <si>
    <t>元号</t>
    <rPh sb="0" eb="2">
      <t>ゲンゴウ</t>
    </rPh>
    <phoneticPr fontId="10"/>
  </si>
  <si>
    <t>天然ガス
（液化天然ガス
を除く）</t>
    <rPh sb="0" eb="2">
      <t>テンネン</t>
    </rPh>
    <rPh sb="6" eb="8">
      <t>エキカ</t>
    </rPh>
    <rPh sb="8" eb="10">
      <t>テンネン</t>
    </rPh>
    <rPh sb="14" eb="15">
      <t>ノゾ</t>
    </rPh>
    <phoneticPr fontId="2"/>
  </si>
  <si>
    <t>買電
（自家発電分を除く）</t>
    <rPh sb="0" eb="1">
      <t>カ</t>
    </rPh>
    <rPh sb="1" eb="2">
      <t>デン</t>
    </rPh>
    <rPh sb="6" eb="8">
      <t>ハツデン</t>
    </rPh>
    <rPh sb="8" eb="9">
      <t>ブン</t>
    </rPh>
    <phoneticPr fontId="2"/>
  </si>
  <si>
    <t>合計</t>
    <rPh sb="0" eb="2">
      <t>ゴウケイ</t>
    </rPh>
    <phoneticPr fontId="10"/>
  </si>
  <si>
    <t>G</t>
    <phoneticPr fontId="8"/>
  </si>
  <si>
    <t>生産数量等の内容
（単位を記載すること）</t>
    <rPh sb="10" eb="12">
      <t>タンイ</t>
    </rPh>
    <rPh sb="13" eb="15">
      <t>キサイ</t>
    </rPh>
    <phoneticPr fontId="8"/>
  </si>
  <si>
    <t>エネルギー種別</t>
    <rPh sb="5" eb="7">
      <t>シュベツ</t>
    </rPh>
    <phoneticPr fontId="10"/>
  </si>
  <si>
    <t>省エネルギー量</t>
    <rPh sb="0" eb="1">
      <t>ショウ</t>
    </rPh>
    <rPh sb="6" eb="7">
      <t>リョウ</t>
    </rPh>
    <phoneticPr fontId="10"/>
  </si>
  <si>
    <t>ガソリン
（車両用を除く）</t>
    <rPh sb="6" eb="8">
      <t>シャリョウ</t>
    </rPh>
    <rPh sb="8" eb="9">
      <t>ヨウ</t>
    </rPh>
    <rPh sb="10" eb="11">
      <t>ノゾ</t>
    </rPh>
    <phoneticPr fontId="2"/>
  </si>
  <si>
    <t>軽油
（車両用を除く）</t>
    <rPh sb="0" eb="1">
      <t>カル</t>
    </rPh>
    <phoneticPr fontId="2"/>
  </si>
  <si>
    <t>液化
石油ガス（LPG）</t>
    <rPh sb="0" eb="2">
      <t>エキカ</t>
    </rPh>
    <rPh sb="3" eb="5">
      <t>セキユ</t>
    </rPh>
    <phoneticPr fontId="2"/>
  </si>
  <si>
    <t>天然ガス（液化天然ガスを除く）</t>
    <rPh sb="0" eb="2">
      <t>テンネン</t>
    </rPh>
    <rPh sb="5" eb="7">
      <t>エキカ</t>
    </rPh>
    <rPh sb="7" eb="9">
      <t>テンネン</t>
    </rPh>
    <rPh sb="12" eb="13">
      <t>ノゾ</t>
    </rPh>
    <phoneticPr fontId="2"/>
  </si>
  <si>
    <t>設備導入後
エネルギー使用量</t>
    <rPh sb="0" eb="2">
      <t>セツビ</t>
    </rPh>
    <rPh sb="2" eb="5">
      <t>ドウニュウゴ</t>
    </rPh>
    <rPh sb="11" eb="14">
      <t>シヨウリョウ</t>
    </rPh>
    <phoneticPr fontId="10"/>
  </si>
  <si>
    <t>E＝（補助事業前のＤ－補助事業後（見込）のＤ）×補助事業前のB</t>
    <rPh sb="3" eb="5">
      <t>ホジョ</t>
    </rPh>
    <rPh sb="5" eb="7">
      <t>ジギョウ</t>
    </rPh>
    <rPh sb="7" eb="8">
      <t>マエ</t>
    </rPh>
    <rPh sb="11" eb="13">
      <t>ホジョ</t>
    </rPh>
    <rPh sb="13" eb="15">
      <t>ジギョウ</t>
    </rPh>
    <rPh sb="15" eb="16">
      <t>ゴ</t>
    </rPh>
    <rPh sb="17" eb="19">
      <t>ミコミ</t>
    </rPh>
    <rPh sb="24" eb="26">
      <t>ホジョ</t>
    </rPh>
    <rPh sb="26" eb="28">
      <t>ジギョウ</t>
    </rPh>
    <rPh sb="28" eb="29">
      <t>マエ</t>
    </rPh>
    <phoneticPr fontId="8"/>
  </si>
  <si>
    <t>F＝（１－補助事業後（見込）のＤ÷補助事業前のＤ）×100</t>
    <rPh sb="5" eb="7">
      <t>ホジョ</t>
    </rPh>
    <rPh sb="7" eb="9">
      <t>ジギョウ</t>
    </rPh>
    <rPh sb="9" eb="10">
      <t>ゴ</t>
    </rPh>
    <rPh sb="11" eb="13">
      <t>ミコミ</t>
    </rPh>
    <rPh sb="17" eb="19">
      <t>ホジョ</t>
    </rPh>
    <rPh sb="19" eb="21">
      <t>ジギョウ</t>
    </rPh>
    <rPh sb="21" eb="22">
      <t>マエ</t>
    </rPh>
    <phoneticPr fontId="8"/>
  </si>
  <si>
    <r>
      <t>≪補助事業後≫CO</t>
    </r>
    <r>
      <rPr>
        <b/>
        <vertAlign val="subscript"/>
        <sz val="18"/>
        <color indexed="8"/>
        <rFont val="ＭＳ Ｐゴシック"/>
        <family val="3"/>
        <charset val="128"/>
      </rPr>
      <t>2</t>
    </r>
    <r>
      <rPr>
        <b/>
        <sz val="18"/>
        <color indexed="8"/>
        <rFont val="ＭＳ Ｐゴシック"/>
        <family val="3"/>
        <charset val="128"/>
      </rPr>
      <t>排出量・原油換算量簡易計算シート</t>
    </r>
    <rPh sb="1" eb="3">
      <t>ホジョ</t>
    </rPh>
    <rPh sb="3" eb="5">
      <t>ジギョウ</t>
    </rPh>
    <rPh sb="5" eb="6">
      <t>アト</t>
    </rPh>
    <rPh sb="10" eb="12">
      <t>ハイシュツ</t>
    </rPh>
    <rPh sb="12" eb="13">
      <t>リョウ</t>
    </rPh>
    <rPh sb="14" eb="16">
      <t>ゲンユ</t>
    </rPh>
    <rPh sb="16" eb="18">
      <t>カンザン</t>
    </rPh>
    <rPh sb="18" eb="19">
      <t>リョウ</t>
    </rPh>
    <rPh sb="19" eb="21">
      <t>カンイ</t>
    </rPh>
    <rPh sb="21" eb="23">
      <t>ケイサン</t>
    </rPh>
    <phoneticPr fontId="2"/>
  </si>
  <si>
    <r>
      <t>≪補助事業前≫CO</t>
    </r>
    <r>
      <rPr>
        <b/>
        <vertAlign val="subscript"/>
        <sz val="18"/>
        <color indexed="8"/>
        <rFont val="ＭＳ Ｐゴシック"/>
        <family val="3"/>
        <charset val="128"/>
      </rPr>
      <t>2</t>
    </r>
    <r>
      <rPr>
        <b/>
        <sz val="18"/>
        <color indexed="8"/>
        <rFont val="ＭＳ Ｐゴシック"/>
        <family val="3"/>
        <charset val="128"/>
      </rPr>
      <t>排出量・原油換算量簡易計算シート</t>
    </r>
    <rPh sb="1" eb="3">
      <t>ホジョ</t>
    </rPh>
    <rPh sb="3" eb="5">
      <t>ジギョウ</t>
    </rPh>
    <rPh sb="5" eb="6">
      <t>マエ</t>
    </rPh>
    <rPh sb="10" eb="12">
      <t>ハイシュツ</t>
    </rPh>
    <rPh sb="12" eb="13">
      <t>リョウ</t>
    </rPh>
    <rPh sb="14" eb="16">
      <t>ゲンユ</t>
    </rPh>
    <rPh sb="16" eb="18">
      <t>カンザン</t>
    </rPh>
    <rPh sb="18" eb="19">
      <t>リョウ</t>
    </rPh>
    <rPh sb="19" eb="21">
      <t>カンイ</t>
    </rPh>
    <rPh sb="21" eb="23">
      <t>ケイサン</t>
    </rPh>
    <phoneticPr fontId="2"/>
  </si>
  <si>
    <t>①　補助対象経費</t>
    <rPh sb="2" eb="4">
      <t>ホジョ</t>
    </rPh>
    <rPh sb="4" eb="6">
      <t>タイショウ</t>
    </rPh>
    <rPh sb="6" eb="8">
      <t>ケイヒ</t>
    </rPh>
    <phoneticPr fontId="10"/>
  </si>
  <si>
    <t>入力用セル</t>
    <rPh sb="0" eb="3">
      <t>ニュウリョクヨウ</t>
    </rPh>
    <phoneticPr fontId="10"/>
  </si>
  <si>
    <t>対象事業所の生産数量又は延べ床面積（単位を記載すること）</t>
    <rPh sb="18" eb="20">
      <t>タンイ</t>
    </rPh>
    <rPh sb="21" eb="23">
      <t>キサイ</t>
    </rPh>
    <phoneticPr fontId="8"/>
  </si>
  <si>
    <t>※注２：上表に記載以外の燃料を使用している場合は，出展を参考にしながら適宜欄を追加してください。</t>
    <rPh sb="1" eb="2">
      <t>チュウ</t>
    </rPh>
    <rPh sb="4" eb="6">
      <t>ジョウヒョウ</t>
    </rPh>
    <rPh sb="7" eb="9">
      <t>キサイ</t>
    </rPh>
    <rPh sb="9" eb="11">
      <t>イガイ</t>
    </rPh>
    <rPh sb="12" eb="14">
      <t>ネンリョウ</t>
    </rPh>
    <rPh sb="15" eb="17">
      <t>シヨウ</t>
    </rPh>
    <rPh sb="21" eb="23">
      <t>バアイ</t>
    </rPh>
    <rPh sb="25" eb="27">
      <t>シュッテン</t>
    </rPh>
    <rPh sb="28" eb="30">
      <t>サンコウ</t>
    </rPh>
    <rPh sb="35" eb="37">
      <t>テキギ</t>
    </rPh>
    <rPh sb="37" eb="38">
      <t>ラン</t>
    </rPh>
    <rPh sb="39" eb="41">
      <t>ツイカ</t>
    </rPh>
    <phoneticPr fontId="6"/>
  </si>
  <si>
    <t>円</t>
    <rPh sb="0" eb="1">
      <t>エン</t>
    </rPh>
    <phoneticPr fontId="10"/>
  </si>
  <si>
    <t>kWh</t>
    <phoneticPr fontId="2"/>
  </si>
  <si>
    <t>L</t>
    <phoneticPr fontId="10"/>
  </si>
  <si>
    <t>L</t>
    <phoneticPr fontId="10"/>
  </si>
  <si>
    <r>
      <t>m</t>
    </r>
    <r>
      <rPr>
        <vertAlign val="superscript"/>
        <sz val="12"/>
        <color indexed="8"/>
        <rFont val="ＭＳ Ｐゴシック"/>
        <family val="3"/>
        <charset val="128"/>
      </rPr>
      <t>3</t>
    </r>
    <phoneticPr fontId="10"/>
  </si>
  <si>
    <r>
      <t>m</t>
    </r>
    <r>
      <rPr>
        <vertAlign val="superscript"/>
        <sz val="12"/>
        <color indexed="8"/>
        <rFont val="ＭＳ Ｐゴシック"/>
        <family val="3"/>
        <charset val="128"/>
      </rPr>
      <t>3</t>
    </r>
    <phoneticPr fontId="10"/>
  </si>
  <si>
    <t>令和</t>
    <rPh sb="0" eb="2">
      <t>レイワ</t>
    </rPh>
    <phoneticPr fontId="10"/>
  </si>
  <si>
    <t>※プロパンガスと液化石油ガスの使用量は，入力用シートの㎥からｔに換算しています。</t>
    <rPh sb="8" eb="10">
      <t>エキカ</t>
    </rPh>
    <rPh sb="10" eb="12">
      <t>セキユ</t>
    </rPh>
    <rPh sb="15" eb="18">
      <t>シヨウリョウ</t>
    </rPh>
    <rPh sb="20" eb="23">
      <t>ニュウリョクヨウ</t>
    </rPh>
    <rPh sb="32" eb="34">
      <t>カンサン</t>
    </rPh>
    <phoneticPr fontId="6"/>
  </si>
  <si>
    <t>月</t>
    <rPh sb="0" eb="1">
      <t>ゲツ</t>
    </rPh>
    <phoneticPr fontId="2"/>
  </si>
  <si>
    <t>自動計算セル（入力不可）</t>
    <rPh sb="0" eb="2">
      <t>ジドウ</t>
    </rPh>
    <rPh sb="2" eb="4">
      <t>ケイサン</t>
    </rPh>
    <rPh sb="7" eb="9">
      <t>ニュウリョク</t>
    </rPh>
    <rPh sb="9" eb="11">
      <t>フカ</t>
    </rPh>
    <phoneticPr fontId="10"/>
  </si>
  <si>
    <t>[例：ｍ２，円，個]</t>
    <rPh sb="1" eb="2">
      <t>レイ</t>
    </rPh>
    <rPh sb="6" eb="7">
      <t>エン</t>
    </rPh>
    <rPh sb="8" eb="9">
      <t>コ</t>
    </rPh>
    <phoneticPr fontId="8"/>
  </si>
  <si>
    <t>液化石油ガス（LPG）・プロパンガス　※</t>
    <rPh sb="0" eb="2">
      <t>エキカ</t>
    </rPh>
    <rPh sb="2" eb="4">
      <t>セキユ</t>
    </rPh>
    <phoneticPr fontId="2"/>
  </si>
  <si>
    <t>みやぎ二酸化炭素排出削減支援事業における省エネルギー効果</t>
    <rPh sb="3" eb="6">
      <t>ニサンカ</t>
    </rPh>
    <rPh sb="6" eb="8">
      <t>タンソ</t>
    </rPh>
    <rPh sb="8" eb="10">
      <t>ハイシュツ</t>
    </rPh>
    <rPh sb="10" eb="12">
      <t>サクゲン</t>
    </rPh>
    <rPh sb="12" eb="14">
      <t>シエン</t>
    </rPh>
    <rPh sb="14" eb="16">
      <t>ジギョウ</t>
    </rPh>
    <rPh sb="20" eb="21">
      <t>ショウ</t>
    </rPh>
    <rPh sb="26" eb="28">
      <t>コウカ</t>
    </rPh>
    <phoneticPr fontId="8"/>
  </si>
  <si>
    <t>https://ghg-santeikohyo.env.go.jp/</t>
    <phoneticPr fontId="6"/>
  </si>
  <si>
    <t>二酸化炭素排出量簡易換算シート（R５交付申請用）</t>
    <rPh sb="0" eb="3">
      <t>ニサンカ</t>
    </rPh>
    <rPh sb="3" eb="5">
      <t>タンソ</t>
    </rPh>
    <rPh sb="5" eb="8">
      <t>ハイシュツリョウ</t>
    </rPh>
    <rPh sb="8" eb="10">
      <t>カンイ</t>
    </rPh>
    <rPh sb="10" eb="12">
      <t>カンサン</t>
    </rPh>
    <rPh sb="18" eb="20">
      <t>コウフ</t>
    </rPh>
    <rPh sb="20" eb="22">
      <t>シンセイ</t>
    </rPh>
    <rPh sb="22" eb="23">
      <t>ヨウ</t>
    </rPh>
    <phoneticPr fontId="10"/>
  </si>
  <si>
    <t>H</t>
    <phoneticPr fontId="8"/>
  </si>
  <si>
    <t>I</t>
    <phoneticPr fontId="8"/>
  </si>
  <si>
    <t>投資回収年数（年）</t>
    <rPh sb="0" eb="6">
      <t>トウシカイシュウネンスウ</t>
    </rPh>
    <rPh sb="7" eb="8">
      <t>ネン</t>
    </rPh>
    <phoneticPr fontId="8"/>
  </si>
  <si>
    <t>今回の導入設備による削減経費（円・年）</t>
    <rPh sb="0" eb="2">
      <t>コンカイ</t>
    </rPh>
    <rPh sb="3" eb="7">
      <t>ドウニュウセツビ</t>
    </rPh>
    <rPh sb="10" eb="14">
      <t>サクゲンケイヒ</t>
    </rPh>
    <rPh sb="15" eb="16">
      <t>エン</t>
    </rPh>
    <rPh sb="17" eb="18">
      <t>ネン</t>
    </rPh>
    <phoneticPr fontId="8"/>
  </si>
  <si>
    <t>G＝Ｅ÷補助対象経費</t>
    <rPh sb="4" eb="6">
      <t>ホジョ</t>
    </rPh>
    <rPh sb="6" eb="8">
      <t>タイショウ</t>
    </rPh>
    <rPh sb="8" eb="10">
      <t>ケイヒ</t>
    </rPh>
    <phoneticPr fontId="8"/>
  </si>
  <si>
    <r>
      <t>対象事業所全体のCO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排出量
（t－CO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/年）</t>
    </r>
    <phoneticPr fontId="8"/>
  </si>
  <si>
    <r>
      <t>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排出原単位</t>
    </r>
    <phoneticPr fontId="8"/>
  </si>
  <si>
    <r>
      <t>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排出削減量（t－CO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/年）</t>
    </r>
    <phoneticPr fontId="8"/>
  </si>
  <si>
    <r>
      <t>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排出削減率（％）</t>
    </r>
    <phoneticPr fontId="8"/>
  </si>
  <si>
    <t>B＝それぞれ記載。補助事業後（見込）の生産数量等の算定が難しい場合には，補助事業前と同じ数値を記載</t>
    <rPh sb="6" eb="8">
      <t>キサイ</t>
    </rPh>
    <rPh sb="47" eb="49">
      <t>キサイ</t>
    </rPh>
    <phoneticPr fontId="8"/>
  </si>
  <si>
    <t>A＝別シートから自動的に転記</t>
    <rPh sb="2" eb="3">
      <t>ベツ</t>
    </rPh>
    <rPh sb="8" eb="11">
      <t>ジドウテキ</t>
    </rPh>
    <rPh sb="12" eb="14">
      <t>テンキ</t>
    </rPh>
    <phoneticPr fontId="8"/>
  </si>
  <si>
    <r>
      <t>費用対効果（t－CO</t>
    </r>
    <r>
      <rPr>
        <vertAlign val="subscript"/>
        <sz val="11"/>
        <color theme="1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/千円 ・年）</t>
    </r>
    <rPh sb="0" eb="2">
      <t>ヒヨウ</t>
    </rPh>
    <rPh sb="2" eb="5">
      <t>タイコウカ</t>
    </rPh>
    <rPh sb="12" eb="14">
      <t>センエン</t>
    </rPh>
    <rPh sb="16" eb="17">
      <t>ネン</t>
    </rPh>
    <phoneticPr fontId="8"/>
  </si>
  <si>
    <t>・エネルギーの使用の合理化等に関する法律施行規則</t>
    <rPh sb="7" eb="9">
      <t>シヨウ</t>
    </rPh>
    <rPh sb="10" eb="12">
      <t>ゴウリ</t>
    </rPh>
    <rPh sb="12" eb="13">
      <t>カ</t>
    </rPh>
    <rPh sb="13" eb="14">
      <t>トウ</t>
    </rPh>
    <rPh sb="15" eb="16">
      <t>カン</t>
    </rPh>
    <rPh sb="18" eb="20">
      <t>ホウリツ</t>
    </rPh>
    <rPh sb="20" eb="22">
      <t>シコウ</t>
    </rPh>
    <rPh sb="22" eb="24">
      <t>キソク</t>
    </rPh>
    <phoneticPr fontId="2"/>
  </si>
  <si>
    <t>https://elaws.e-gov.go.jp/document?lawid=354M50000400074</t>
    <phoneticPr fontId="6"/>
  </si>
  <si>
    <t>https://ghg-santeikohyo.env.go.jp/</t>
    <phoneticPr fontId="6"/>
  </si>
  <si>
    <t>https://elaws.e-gov.go.jp/document?lawid=354M50000400074</t>
    <phoneticPr fontId="6"/>
  </si>
  <si>
    <t>I＝補助対象経費÷H</t>
    <rPh sb="2" eb="8">
      <t>ホジョタイショウケイヒ</t>
    </rPh>
    <phoneticPr fontId="8"/>
  </si>
  <si>
    <t>H＝今回の導入設備によって削減される見込み経費（ランニングコスト）を記載（例：10万円の削減→▲100,000）</t>
    <rPh sb="41" eb="42">
      <t>マン</t>
    </rPh>
    <rPh sb="42" eb="43">
      <t>エン</t>
    </rPh>
    <phoneticPr fontId="8"/>
  </si>
  <si>
    <t>③　直近１年度のエネルギー使用実績　</t>
    <rPh sb="2" eb="4">
      <t>チョッキン</t>
    </rPh>
    <rPh sb="5" eb="7">
      <t>ネンド</t>
    </rPh>
    <rPh sb="6" eb="7">
      <t>ド</t>
    </rPh>
    <rPh sb="13" eb="15">
      <t>シヨウ</t>
    </rPh>
    <rPh sb="15" eb="17">
      <t>ジッセキ</t>
    </rPh>
    <phoneticPr fontId="10"/>
  </si>
  <si>
    <t>②　補助金申請額</t>
    <rPh sb="4" eb="5">
      <t>キン</t>
    </rPh>
    <rPh sb="5" eb="8">
      <t>シンセイガク</t>
    </rPh>
    <phoneticPr fontId="10"/>
  </si>
  <si>
    <t>④　想定される省エネルギー効果（エネルギーの減少量を記入。例：ガソリン35Lの削減→▲35）</t>
    <rPh sb="2" eb="4">
      <t>ソウテイ</t>
    </rPh>
    <rPh sb="7" eb="8">
      <t>ショウ</t>
    </rPh>
    <rPh sb="13" eb="15">
      <t>コウカ</t>
    </rPh>
    <rPh sb="22" eb="25">
      <t>ゲンショウリョウ</t>
    </rPh>
    <rPh sb="26" eb="28">
      <t>キニュウ</t>
    </rPh>
    <rPh sb="29" eb="30">
      <t>レイ</t>
    </rPh>
    <rPh sb="39" eb="41">
      <t>サクゲン</t>
    </rPh>
    <phoneticPr fontId="10"/>
  </si>
  <si>
    <t>⑤　設備導入後エネルギー使用量（③＋④）</t>
    <rPh sb="2" eb="4">
      <t>セツビ</t>
    </rPh>
    <rPh sb="4" eb="7">
      <t>ドウニュウゴ</t>
    </rPh>
    <rPh sb="12" eb="15">
      <t>シヨウリョウ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</si>
</sst>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0000_ "/>
    <numFmt numFmtId="178" formatCode="#,##0_ "/>
    <numFmt numFmtId="179" formatCode="#,##0.000000_ "/>
    <numFmt numFmtId="180" formatCode="#,##0;&quot;△ &quot;#,##0"/>
    <numFmt numFmtId="181" formatCode="#,##0.00_ "/>
    <numFmt numFmtId="182" formatCode="#,##0.0"/>
    <numFmt numFmtId="183" formatCode="0;&quot;▲ &quot;0"/>
    <numFmt numFmtId="184" formatCode="#,##0.0_ "/>
    <numFmt numFmtId="185" formatCode="0.00;&quot;△ &quot;0.00"/>
    <numFmt numFmtId="186" formatCode="#,##0.00;&quot;△ &quot;#,##0.00"/>
    <numFmt numFmtId="187" formatCode="#,##0;&quot;▲ &quot;#,##0"/>
  </numFmts>
  <fonts count="37">
    <font>
      <sz val="11"/>
      <color theme="1"/>
      <name val="ＭＳ Ｐゴシック"/>
      <family val="3"/>
      <charset val="128"/>
      <scheme val="minor"/>
    </font>
    <font>
      <vertAlign val="superscript"/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vertAlign val="subscript"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vertAlign val="subscript"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2"/>
      <color indexed="8"/>
      <name val="ＭＳ Ｐゴシック"/>
      <family val="3"/>
      <charset val="128"/>
    </font>
    <font>
      <b/>
      <vertAlign val="subscript"/>
      <sz val="1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9"/>
      <color theme="1"/>
      <name val="HGP教科書体"/>
      <family val="1"/>
      <charset val="128"/>
    </font>
    <font>
      <b/>
      <sz val="18"/>
      <color indexed="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vertAlign val="subscript"/>
      <sz val="11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vertAlign val="subscript"/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0.399975585192419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5" fillId="0" borderId="0" xfId="1" applyAlignment="1" applyProtection="1">
      <alignment horizontal="left" vertical="center"/>
    </xf>
    <xf numFmtId="0" fontId="5" fillId="0" borderId="0" xfId="1" applyAlignment="1" applyProtection="1">
      <alignment horizontal="right" vertical="center"/>
    </xf>
    <xf numFmtId="0" fontId="20" fillId="0" borderId="5" xfId="0" applyFont="1" applyFill="1" applyBorder="1" applyAlignment="1" applyProtection="1">
      <alignment horizontal="center" vertical="center" wrapText="1"/>
    </xf>
    <xf numFmtId="0" fontId="0" fillId="0" borderId="0" xfId="0" applyFo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Protection="1">
      <alignment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21" xfId="0" applyFont="1" applyFill="1" applyBorder="1" applyProtection="1">
      <alignment vertical="center"/>
    </xf>
    <xf numFmtId="0" fontId="0" fillId="0" borderId="42" xfId="0" applyFont="1" applyFill="1" applyBorder="1" applyProtection="1">
      <alignment vertical="center"/>
    </xf>
    <xf numFmtId="0" fontId="14" fillId="0" borderId="22" xfId="0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Protection="1">
      <alignment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25" xfId="0" applyFont="1" applyFill="1" applyBorder="1" applyProtection="1">
      <alignment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43" xfId="0" applyFont="1" applyFill="1" applyBorder="1" applyProtection="1">
      <alignment vertical="center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44" xfId="0" applyFont="1" applyFill="1" applyBorder="1" applyProtection="1">
      <alignment vertical="center"/>
    </xf>
    <xf numFmtId="0" fontId="14" fillId="0" borderId="10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Protection="1">
      <alignment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27" xfId="0" applyFont="1" applyFill="1" applyBorder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0" fontId="22" fillId="0" borderId="46" xfId="0" applyFont="1" applyFill="1" applyBorder="1" applyAlignment="1" applyProtection="1">
      <alignment horizontal="center" vertical="center"/>
    </xf>
    <xf numFmtId="0" fontId="22" fillId="0" borderId="45" xfId="0" applyFont="1" applyFill="1" applyBorder="1" applyProtection="1">
      <alignment vertical="center"/>
    </xf>
    <xf numFmtId="0" fontId="0" fillId="0" borderId="16" xfId="0" applyFont="1" applyFill="1" applyBorder="1" applyProtection="1">
      <alignment vertical="center"/>
    </xf>
    <xf numFmtId="0" fontId="0" fillId="0" borderId="17" xfId="0" applyFont="1" applyFill="1" applyBorder="1" applyAlignment="1" applyProtection="1">
      <alignment horizontal="center" vertical="center"/>
    </xf>
    <xf numFmtId="0" fontId="23" fillId="0" borderId="0" xfId="0" applyFont="1" applyProtection="1">
      <alignment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19" fillId="3" borderId="28" xfId="0" applyFont="1" applyFill="1" applyBorder="1" applyAlignment="1" applyProtection="1">
      <alignment horizontal="center" vertical="center"/>
      <protection locked="0"/>
    </xf>
    <xf numFmtId="0" fontId="19" fillId="3" borderId="29" xfId="0" applyFont="1" applyFill="1" applyBorder="1" applyAlignment="1" applyProtection="1">
      <alignment horizontal="center" vertical="center"/>
      <protection locked="0"/>
    </xf>
    <xf numFmtId="0" fontId="19" fillId="3" borderId="30" xfId="0" applyFont="1" applyFill="1" applyBorder="1" applyAlignment="1" applyProtection="1">
      <alignment horizontal="center" vertical="center"/>
      <protection locked="0"/>
    </xf>
    <xf numFmtId="178" fontId="15" fillId="3" borderId="48" xfId="0" applyNumberFormat="1" applyFont="1" applyFill="1" applyBorder="1" applyProtection="1">
      <alignment vertical="center"/>
      <protection locked="0"/>
    </xf>
    <xf numFmtId="178" fontId="15" fillId="3" borderId="29" xfId="0" applyNumberFormat="1" applyFont="1" applyFill="1" applyBorder="1" applyProtection="1">
      <alignment vertical="center"/>
      <protection locked="0"/>
    </xf>
    <xf numFmtId="178" fontId="15" fillId="3" borderId="30" xfId="0" applyNumberFormat="1" applyFont="1" applyFill="1" applyBorder="1" applyProtection="1">
      <alignment vertical="center"/>
      <protection locked="0"/>
    </xf>
    <xf numFmtId="0" fontId="19" fillId="3" borderId="31" xfId="0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178" fontId="15" fillId="3" borderId="5" xfId="0" applyNumberFormat="1" applyFont="1" applyFill="1" applyBorder="1" applyProtection="1">
      <alignment vertical="center"/>
      <protection locked="0"/>
    </xf>
    <xf numFmtId="178" fontId="15" fillId="3" borderId="6" xfId="0" applyNumberFormat="1" applyFont="1" applyFill="1" applyBorder="1" applyProtection="1">
      <alignment vertical="center"/>
      <protection locked="0"/>
    </xf>
    <xf numFmtId="178" fontId="15" fillId="3" borderId="32" xfId="0" applyNumberFormat="1" applyFont="1" applyFill="1" applyBorder="1" applyProtection="1">
      <alignment vertical="center"/>
      <protection locked="0"/>
    </xf>
    <xf numFmtId="0" fontId="19" fillId="3" borderId="33" xfId="0" applyFont="1" applyFill="1" applyBorder="1" applyAlignment="1" applyProtection="1">
      <alignment horizontal="center" vertical="center"/>
      <protection locked="0"/>
    </xf>
    <xf numFmtId="0" fontId="19" fillId="3" borderId="34" xfId="0" applyFont="1" applyFill="1" applyBorder="1" applyAlignment="1" applyProtection="1">
      <alignment horizontal="center" vertical="center"/>
      <protection locked="0"/>
    </xf>
    <xf numFmtId="0" fontId="19" fillId="3" borderId="35" xfId="0" applyFont="1" applyFill="1" applyBorder="1" applyAlignment="1" applyProtection="1">
      <alignment horizontal="center" vertical="center"/>
      <protection locked="0"/>
    </xf>
    <xf numFmtId="178" fontId="15" fillId="3" borderId="49" xfId="0" applyNumberFormat="1" applyFont="1" applyFill="1" applyBorder="1" applyProtection="1">
      <alignment vertical="center"/>
      <protection locked="0"/>
    </xf>
    <xf numFmtId="178" fontId="15" fillId="3" borderId="50" xfId="0" applyNumberFormat="1" applyFont="1" applyFill="1" applyBorder="1" applyProtection="1">
      <alignment vertical="center"/>
      <protection locked="0"/>
    </xf>
    <xf numFmtId="178" fontId="15" fillId="3" borderId="51" xfId="0" applyNumberFormat="1" applyFont="1" applyFill="1" applyBorder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wrapText="1"/>
      <protection locked="0"/>
    </xf>
    <xf numFmtId="178" fontId="15" fillId="5" borderId="52" xfId="0" applyNumberFormat="1" applyFont="1" applyFill="1" applyBorder="1" applyProtection="1">
      <alignment vertical="center"/>
    </xf>
    <xf numFmtId="178" fontId="15" fillId="5" borderId="53" xfId="0" applyNumberFormat="1" applyFont="1" applyFill="1" applyBorder="1" applyProtection="1">
      <alignment vertical="center"/>
    </xf>
    <xf numFmtId="178" fontId="15" fillId="5" borderId="54" xfId="0" applyNumberFormat="1" applyFont="1" applyFill="1" applyBorder="1" applyProtection="1">
      <alignment vertical="center"/>
    </xf>
    <xf numFmtId="40" fontId="14" fillId="5" borderId="21" xfId="2" applyNumberFormat="1" applyFont="1" applyFill="1" applyBorder="1" applyProtection="1">
      <alignment vertical="center"/>
    </xf>
    <xf numFmtId="40" fontId="14" fillId="5" borderId="25" xfId="2" applyNumberFormat="1" applyFont="1" applyFill="1" applyBorder="1" applyProtection="1">
      <alignment vertical="center"/>
    </xf>
    <xf numFmtId="40" fontId="14" fillId="5" borderId="27" xfId="2" applyNumberFormat="1" applyFont="1" applyFill="1" applyBorder="1" applyProtection="1">
      <alignment vertical="center"/>
    </xf>
    <xf numFmtId="38" fontId="22" fillId="5" borderId="40" xfId="2" applyFont="1" applyFill="1" applyBorder="1" applyProtection="1">
      <alignment vertical="center"/>
    </xf>
    <xf numFmtId="40" fontId="14" fillId="5" borderId="39" xfId="2" applyNumberFormat="1" applyFont="1" applyFill="1" applyBorder="1" applyProtection="1">
      <alignment vertical="center"/>
    </xf>
    <xf numFmtId="40" fontId="14" fillId="5" borderId="10" xfId="2" applyNumberFormat="1" applyFont="1" applyFill="1" applyBorder="1" applyProtection="1">
      <alignment vertical="center"/>
    </xf>
    <xf numFmtId="40" fontId="14" fillId="5" borderId="18" xfId="2" applyNumberFormat="1" applyFont="1" applyFill="1" applyBorder="1" applyProtection="1">
      <alignment vertical="center"/>
    </xf>
    <xf numFmtId="40" fontId="22" fillId="5" borderId="41" xfId="0" applyNumberFormat="1" applyFont="1" applyFill="1" applyBorder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29" fillId="0" borderId="0" xfId="0" applyFont="1" applyProtection="1">
      <alignment vertical="center"/>
    </xf>
    <xf numFmtId="0" fontId="0" fillId="3" borderId="4" xfId="0" applyFill="1" applyBorder="1" applyProtection="1">
      <alignment vertical="center"/>
    </xf>
    <xf numFmtId="0" fontId="27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0" fontId="0" fillId="5" borderId="4" xfId="0" applyFill="1" applyBorder="1" applyProtection="1">
      <alignment vertical="center"/>
    </xf>
    <xf numFmtId="0" fontId="21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28" fillId="0" borderId="0" xfId="0" applyFont="1" applyFill="1" applyProtection="1">
      <alignment vertical="center"/>
    </xf>
    <xf numFmtId="0" fontId="20" fillId="0" borderId="3" xfId="0" applyFont="1" applyFill="1" applyBorder="1" applyAlignment="1" applyProtection="1">
      <alignment horizontal="center" vertical="center" wrapText="1"/>
    </xf>
    <xf numFmtId="38" fontId="22" fillId="5" borderId="77" xfId="2" applyFont="1" applyFill="1" applyBorder="1" applyProtection="1">
      <alignment vertical="center"/>
    </xf>
    <xf numFmtId="0" fontId="22" fillId="0" borderId="78" xfId="0" applyFont="1" applyFill="1" applyBorder="1" applyAlignment="1" applyProtection="1">
      <alignment horizontal="center" vertical="center"/>
    </xf>
    <xf numFmtId="40" fontId="22" fillId="5" borderId="77" xfId="0" applyNumberFormat="1" applyFont="1" applyFill="1" applyBorder="1" applyProtection="1">
      <alignment vertical="center"/>
    </xf>
    <xf numFmtId="0" fontId="22" fillId="0" borderId="78" xfId="0" applyFont="1" applyFill="1" applyBorder="1" applyProtection="1">
      <alignment vertical="center"/>
    </xf>
    <xf numFmtId="0" fontId="14" fillId="0" borderId="80" xfId="0" applyFont="1" applyFill="1" applyBorder="1" applyAlignment="1" applyProtection="1">
      <alignment horizontal="center" vertical="center" wrapText="1"/>
    </xf>
    <xf numFmtId="0" fontId="14" fillId="3" borderId="81" xfId="0" applyFont="1" applyFill="1" applyBorder="1" applyAlignment="1" applyProtection="1">
      <alignment horizontal="center" vertical="center" wrapText="1"/>
      <protection locked="0"/>
    </xf>
    <xf numFmtId="0" fontId="0" fillId="3" borderId="82" xfId="0" applyFont="1" applyFill="1" applyBorder="1" applyProtection="1">
      <alignment vertical="center"/>
      <protection locked="0"/>
    </xf>
    <xf numFmtId="0" fontId="0" fillId="0" borderId="83" xfId="0" applyFont="1" applyFill="1" applyBorder="1" applyAlignment="1" applyProtection="1">
      <alignment horizontal="center" vertical="center"/>
    </xf>
    <xf numFmtId="40" fontId="14" fillId="5" borderId="84" xfId="2" applyNumberFormat="1" applyFont="1" applyFill="1" applyBorder="1" applyProtection="1">
      <alignment vertical="center"/>
    </xf>
    <xf numFmtId="0" fontId="0" fillId="3" borderId="84" xfId="0" applyFont="1" applyFill="1" applyBorder="1" applyProtection="1">
      <alignment vertical="center"/>
      <protection locked="0"/>
    </xf>
    <xf numFmtId="0" fontId="0" fillId="0" borderId="82" xfId="0" applyFont="1" applyFill="1" applyBorder="1" applyAlignment="1" applyProtection="1">
      <alignment horizontal="center" vertical="center"/>
    </xf>
    <xf numFmtId="40" fontId="14" fillId="5" borderId="80" xfId="2" applyNumberFormat="1" applyFont="1" applyFill="1" applyBorder="1" applyProtection="1">
      <alignment vertical="center"/>
    </xf>
    <xf numFmtId="0" fontId="0" fillId="0" borderId="85" xfId="0" applyFont="1" applyFill="1" applyBorder="1" applyProtection="1">
      <alignment vertical="center"/>
    </xf>
    <xf numFmtId="0" fontId="14" fillId="0" borderId="81" xfId="0" applyFont="1" applyFill="1" applyBorder="1" applyAlignment="1" applyProtection="1">
      <alignment horizontal="center" vertical="center" wrapText="1"/>
    </xf>
    <xf numFmtId="0" fontId="0" fillId="0" borderId="82" xfId="0" applyFont="1" applyFill="1" applyBorder="1" applyProtection="1">
      <alignment vertical="center"/>
    </xf>
    <xf numFmtId="0" fontId="0" fillId="0" borderId="84" xfId="0" applyFont="1" applyFill="1" applyBorder="1" applyProtection="1">
      <alignment vertical="center"/>
    </xf>
    <xf numFmtId="182" fontId="14" fillId="5" borderId="39" xfId="0" applyNumberFormat="1" applyFont="1" applyFill="1" applyBorder="1" applyAlignment="1" applyProtection="1">
      <alignment horizontal="center" vertical="center" wrapText="1"/>
    </xf>
    <xf numFmtId="182" fontId="14" fillId="5" borderId="18" xfId="0" applyNumberFormat="1" applyFont="1" applyFill="1" applyBorder="1" applyAlignment="1" applyProtection="1">
      <alignment horizontal="center" vertical="center" wrapText="1"/>
    </xf>
    <xf numFmtId="182" fontId="14" fillId="5" borderId="80" xfId="0" applyNumberFormat="1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183" fontId="15" fillId="3" borderId="55" xfId="0" applyNumberFormat="1" applyFont="1" applyFill="1" applyBorder="1" applyProtection="1">
      <alignment vertical="center"/>
      <protection locked="0"/>
    </xf>
    <xf numFmtId="183" fontId="15" fillId="5" borderId="52" xfId="0" applyNumberFormat="1" applyFont="1" applyFill="1" applyBorder="1" applyProtection="1">
      <alignment vertical="center"/>
    </xf>
    <xf numFmtId="183" fontId="15" fillId="5" borderId="53" xfId="0" applyNumberFormat="1" applyFont="1" applyFill="1" applyBorder="1" applyProtection="1">
      <alignment vertical="center"/>
    </xf>
    <xf numFmtId="183" fontId="15" fillId="5" borderId="54" xfId="0" applyNumberFormat="1" applyFont="1" applyFill="1" applyBorder="1" applyProtection="1">
      <alignment vertical="center"/>
    </xf>
    <xf numFmtId="0" fontId="32" fillId="4" borderId="47" xfId="0" applyFont="1" applyFill="1" applyBorder="1" applyAlignment="1" applyProtection="1">
      <alignment horizontal="center" vertical="center"/>
    </xf>
    <xf numFmtId="0" fontId="32" fillId="2" borderId="1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vertical="center" wrapText="1"/>
    </xf>
    <xf numFmtId="0" fontId="30" fillId="0" borderId="11" xfId="0" applyFont="1" applyFill="1" applyBorder="1" applyAlignment="1" applyProtection="1">
      <alignment vertical="center" wrapText="1"/>
    </xf>
    <xf numFmtId="0" fontId="30" fillId="0" borderId="12" xfId="0" applyFont="1" applyFill="1" applyBorder="1" applyAlignment="1" applyProtection="1">
      <alignment vertical="center" wrapText="1"/>
    </xf>
    <xf numFmtId="0" fontId="30" fillId="0" borderId="11" xfId="0" applyFont="1" applyFill="1" applyBorder="1" applyProtection="1">
      <alignment vertical="center"/>
    </xf>
    <xf numFmtId="181" fontId="35" fillId="5" borderId="56" xfId="0" applyNumberFormat="1" applyFont="1" applyFill="1" applyBorder="1" applyProtection="1">
      <alignment vertical="center"/>
    </xf>
    <xf numFmtId="181" fontId="35" fillId="5" borderId="22" xfId="0" applyNumberFormat="1" applyFont="1" applyFill="1" applyBorder="1" applyProtection="1">
      <alignment vertical="center"/>
    </xf>
    <xf numFmtId="180" fontId="35" fillId="3" borderId="36" xfId="0" applyNumberFormat="1" applyFont="1" applyFill="1" applyBorder="1" applyProtection="1">
      <alignment vertical="center"/>
      <protection locked="0"/>
    </xf>
    <xf numFmtId="180" fontId="35" fillId="3" borderId="37" xfId="0" applyNumberFormat="1" applyFont="1" applyFill="1" applyBorder="1" applyProtection="1">
      <alignment vertical="center"/>
      <protection locked="0"/>
    </xf>
    <xf numFmtId="177" fontId="35" fillId="5" borderId="36" xfId="0" applyNumberFormat="1" applyFont="1" applyFill="1" applyBorder="1" applyProtection="1">
      <alignment vertical="center"/>
    </xf>
    <xf numFmtId="177" fontId="35" fillId="5" borderId="37" xfId="0" applyNumberFormat="1" applyFont="1" applyFill="1" applyBorder="1" applyProtection="1">
      <alignment vertical="center"/>
    </xf>
    <xf numFmtId="179" fontId="35" fillId="5" borderId="37" xfId="0" applyNumberFormat="1" applyFont="1" applyFill="1" applyBorder="1" applyProtection="1">
      <alignment vertical="center"/>
    </xf>
    <xf numFmtId="184" fontId="35" fillId="5" borderId="38" xfId="0" applyNumberFormat="1" applyFont="1" applyFill="1" applyBorder="1" applyProtection="1">
      <alignment vertical="center"/>
    </xf>
    <xf numFmtId="185" fontId="35" fillId="5" borderId="38" xfId="0" applyNumberFormat="1" applyFont="1" applyFill="1" applyBorder="1" applyProtection="1">
      <alignment vertical="center"/>
    </xf>
    <xf numFmtId="186" fontId="35" fillId="5" borderId="19" xfId="0" applyNumberFormat="1" applyFont="1" applyFill="1" applyBorder="1" applyProtection="1">
      <alignment vertical="center"/>
    </xf>
    <xf numFmtId="0" fontId="0" fillId="0" borderId="20" xfId="0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182" fontId="14" fillId="5" borderId="8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5" fillId="0" borderId="0" xfId="1" applyAlignment="1" applyProtection="1">
      <alignment vertical="center"/>
    </xf>
    <xf numFmtId="0" fontId="30" fillId="0" borderId="0" xfId="0" applyFo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center" vertical="center"/>
    </xf>
    <xf numFmtId="0" fontId="30" fillId="0" borderId="18" xfId="0" applyFont="1" applyFill="1" applyBorder="1" applyAlignment="1" applyProtection="1">
      <alignment horizontal="center" vertical="center"/>
    </xf>
    <xf numFmtId="0" fontId="30" fillId="0" borderId="59" xfId="0" applyFont="1" applyFill="1" applyBorder="1" applyAlignment="1" applyProtection="1">
      <alignment horizontal="left" vertical="center"/>
    </xf>
    <xf numFmtId="0" fontId="34" fillId="0" borderId="0" xfId="0" applyFo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187" fontId="35" fillId="3" borderId="26" xfId="0" applyNumberFormat="1" applyFont="1" applyFill="1" applyBorder="1" applyProtection="1">
      <alignment vertical="center"/>
      <protection locked="0"/>
    </xf>
    <xf numFmtId="38" fontId="29" fillId="3" borderId="4" xfId="2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20" fillId="0" borderId="30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5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58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59" xfId="0" applyFont="1" applyFill="1" applyBorder="1" applyAlignment="1" applyProtection="1">
      <alignment horizontal="center" vertical="center"/>
    </xf>
    <xf numFmtId="0" fontId="20" fillId="0" borderId="48" xfId="0" applyFont="1" applyFill="1" applyBorder="1" applyAlignment="1" applyProtection="1">
      <alignment horizontal="center" vertical="center" wrapText="1"/>
    </xf>
    <xf numFmtId="0" fontId="20" fillId="3" borderId="30" xfId="0" applyFont="1" applyFill="1" applyBorder="1" applyAlignment="1" applyProtection="1">
      <alignment horizontal="center" vertical="center" wrapText="1"/>
      <protection locked="0"/>
    </xf>
    <xf numFmtId="0" fontId="20" fillId="3" borderId="32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/>
    </xf>
    <xf numFmtId="0" fontId="19" fillId="0" borderId="61" xfId="0" applyFont="1" applyFill="1" applyBorder="1" applyAlignment="1" applyProtection="1">
      <alignment horizontal="center" vertical="center"/>
    </xf>
    <xf numFmtId="0" fontId="19" fillId="0" borderId="62" xfId="0" applyFont="1" applyFill="1" applyBorder="1" applyAlignment="1" applyProtection="1">
      <alignment horizontal="center" vertical="center"/>
    </xf>
    <xf numFmtId="180" fontId="29" fillId="3" borderId="25" xfId="0" applyNumberFormat="1" applyFont="1" applyFill="1" applyBorder="1" applyAlignment="1" applyProtection="1">
      <alignment horizontal="center" vertical="center"/>
      <protection locked="0"/>
    </xf>
    <xf numFmtId="180" fontId="29" fillId="3" borderId="23" xfId="0" applyNumberFormat="1" applyFont="1" applyFill="1" applyBorder="1" applyAlignment="1" applyProtection="1">
      <alignment horizontal="center" vertical="center"/>
      <protection locked="0"/>
    </xf>
    <xf numFmtId="180" fontId="29" fillId="3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</xf>
    <xf numFmtId="0" fontId="19" fillId="0" borderId="63" xfId="0" applyFont="1" applyFill="1" applyBorder="1" applyAlignment="1" applyProtection="1">
      <alignment horizontal="center" vertical="center"/>
    </xf>
    <xf numFmtId="0" fontId="19" fillId="0" borderId="29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 applyProtection="1">
      <alignment horizontal="center" vertical="center"/>
    </xf>
    <xf numFmtId="0" fontId="19" fillId="0" borderId="32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30" fillId="0" borderId="23" xfId="0" applyFont="1" applyFill="1" applyBorder="1" applyAlignment="1" applyProtection="1">
      <alignment horizontal="left" vertical="center"/>
    </xf>
    <xf numFmtId="0" fontId="30" fillId="0" borderId="24" xfId="0" applyFont="1" applyFill="1" applyBorder="1" applyAlignment="1" applyProtection="1">
      <alignment horizontal="left" vertical="center"/>
    </xf>
    <xf numFmtId="0" fontId="30" fillId="0" borderId="16" xfId="0" applyFont="1" applyFill="1" applyBorder="1" applyAlignment="1" applyProtection="1">
      <alignment horizontal="left" vertical="center"/>
    </xf>
    <xf numFmtId="0" fontId="30" fillId="0" borderId="66" xfId="0" applyFont="1" applyFill="1" applyBorder="1" applyAlignment="1" applyProtection="1">
      <alignment horizontal="left" vertical="center"/>
    </xf>
    <xf numFmtId="0" fontId="30" fillId="0" borderId="64" xfId="0" applyFont="1" applyFill="1" applyBorder="1" applyAlignment="1" applyProtection="1">
      <alignment vertical="center"/>
    </xf>
    <xf numFmtId="0" fontId="30" fillId="0" borderId="65" xfId="0" applyFont="1" applyFill="1" applyBorder="1" applyAlignment="1" applyProtection="1">
      <alignment vertical="center"/>
    </xf>
    <xf numFmtId="0" fontId="30" fillId="0" borderId="11" xfId="0" applyFont="1" applyFill="1" applyBorder="1" applyAlignment="1" applyProtection="1">
      <alignment vertical="center"/>
    </xf>
    <xf numFmtId="0" fontId="30" fillId="0" borderId="36" xfId="0" applyFont="1" applyFill="1" applyBorder="1" applyAlignment="1" applyProtection="1">
      <alignment vertical="center"/>
    </xf>
    <xf numFmtId="0" fontId="31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/>
    </xf>
    <xf numFmtId="0" fontId="32" fillId="0" borderId="68" xfId="0" applyFont="1" applyFill="1" applyBorder="1" applyAlignment="1" applyProtection="1">
      <alignment vertical="center"/>
    </xf>
    <xf numFmtId="0" fontId="32" fillId="0" borderId="47" xfId="0" applyFont="1" applyFill="1" applyBorder="1" applyAlignment="1" applyProtection="1">
      <alignment vertical="center"/>
    </xf>
    <xf numFmtId="0" fontId="30" fillId="0" borderId="66" xfId="0" applyFont="1" applyFill="1" applyBorder="1" applyAlignment="1" applyProtection="1">
      <alignment vertical="center"/>
    </xf>
    <xf numFmtId="0" fontId="30" fillId="0" borderId="67" xfId="0" applyFont="1" applyFill="1" applyBorder="1" applyAlignment="1" applyProtection="1">
      <alignment vertical="center"/>
    </xf>
    <xf numFmtId="0" fontId="35" fillId="3" borderId="69" xfId="0" applyFont="1" applyFill="1" applyBorder="1" applyAlignment="1" applyProtection="1">
      <alignment horizontal="center" vertical="center"/>
      <protection locked="0"/>
    </xf>
    <xf numFmtId="0" fontId="35" fillId="3" borderId="70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76" xfId="0" applyFill="1" applyBorder="1" applyAlignment="1" applyProtection="1">
      <alignment horizontal="center" vertical="center"/>
    </xf>
    <xf numFmtId="0" fontId="0" fillId="0" borderId="77" xfId="0" applyFill="1" applyBorder="1" applyAlignment="1" applyProtection="1">
      <alignment horizontal="center" vertical="center"/>
    </xf>
    <xf numFmtId="0" fontId="0" fillId="0" borderId="79" xfId="0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24" fillId="4" borderId="0" xfId="0" applyFont="1" applyFill="1" applyAlignment="1" applyProtection="1">
      <alignment horizontal="center" vertical="center"/>
    </xf>
    <xf numFmtId="0" fontId="25" fillId="4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71" xfId="0" applyFont="1" applyFill="1" applyBorder="1" applyAlignment="1" applyProtection="1">
      <alignment horizontal="center" vertical="center"/>
    </xf>
    <xf numFmtId="0" fontId="0" fillId="0" borderId="75" xfId="0" applyFont="1" applyFill="1" applyBorder="1" applyAlignment="1" applyProtection="1">
      <alignment horizontal="center" vertical="center"/>
    </xf>
    <xf numFmtId="176" fontId="0" fillId="0" borderId="72" xfId="0" applyNumberFormat="1" applyFont="1" applyFill="1" applyBorder="1" applyAlignment="1" applyProtection="1">
      <alignment horizontal="center" vertical="center"/>
    </xf>
    <xf numFmtId="176" fontId="0" fillId="0" borderId="75" xfId="0" applyNumberFormat="1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 wrapText="1"/>
    </xf>
    <xf numFmtId="0" fontId="0" fillId="0" borderId="73" xfId="0" applyFont="1" applyFill="1" applyBorder="1" applyAlignment="1" applyProtection="1">
      <alignment horizontal="center" vertical="center" wrapText="1"/>
    </xf>
    <xf numFmtId="0" fontId="0" fillId="0" borderId="72" xfId="0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73" xfId="0" applyFill="1" applyBorder="1" applyAlignment="1" applyProtection="1">
      <alignment horizontal="center" vertical="center"/>
    </xf>
    <xf numFmtId="0" fontId="0" fillId="0" borderId="74" xfId="0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2</xdr:row>
      <xdr:rowOff>0</xdr:rowOff>
    </xdr:from>
    <xdr:to>
      <xdr:col>11</xdr:col>
      <xdr:colOff>798802</xdr:colOff>
      <xdr:row>7</xdr:row>
      <xdr:rowOff>51955</xdr:rowOff>
    </xdr:to>
    <xdr:sp macro="" textlink="">
      <xdr:nvSpPr>
        <xdr:cNvPr id="2" name="テキスト ボックス 1"/>
        <xdr:cNvSpPr txBox="1"/>
      </xdr:nvSpPr>
      <xdr:spPr>
        <a:xfrm>
          <a:off x="6305550" y="647700"/>
          <a:ext cx="5828002" cy="1823605"/>
        </a:xfrm>
        <a:prstGeom prst="rect">
          <a:avLst/>
        </a:prstGeom>
        <a:solidFill>
          <a:srgbClr val="FFFF00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 b="1">
              <a:solidFill>
                <a:srgbClr val="FF0000"/>
              </a:solidFill>
            </a:rPr>
            <a:t>【</a:t>
          </a:r>
          <a:r>
            <a:rPr kumimoji="1" lang="ja-JP" altLang="en-US" sz="2400" b="1">
              <a:solidFill>
                <a:srgbClr val="FF0000"/>
              </a:solidFill>
            </a:rPr>
            <a:t>注意</a:t>
          </a:r>
          <a:r>
            <a:rPr kumimoji="1" lang="en-US" altLang="ja-JP" sz="2400" b="1">
              <a:solidFill>
                <a:srgbClr val="FF0000"/>
              </a:solidFill>
            </a:rPr>
            <a:t>】</a:t>
          </a:r>
        </a:p>
        <a:p>
          <a:pPr algn="ctr"/>
          <a:r>
            <a:rPr kumimoji="1" lang="ja-JP" altLang="en-US" sz="2400" b="1">
              <a:solidFill>
                <a:srgbClr val="FF0000"/>
              </a:solidFill>
            </a:rPr>
            <a:t>データは黄色で示すセルにのみ</a:t>
          </a:r>
          <a:endParaRPr kumimoji="1" lang="en-US" altLang="ja-JP" sz="2400" b="1">
            <a:solidFill>
              <a:srgbClr val="FF0000"/>
            </a:solidFill>
          </a:endParaRPr>
        </a:p>
        <a:p>
          <a:pPr algn="ctr"/>
          <a:r>
            <a:rPr kumimoji="1" lang="ja-JP" altLang="en-US" sz="2400" b="1">
              <a:solidFill>
                <a:srgbClr val="FF0000"/>
              </a:solidFill>
            </a:rPr>
            <a:t>入力してください</a:t>
          </a:r>
          <a:endParaRPr kumimoji="1" lang="en-US" altLang="ja-JP" sz="4400" b="1">
            <a:solidFill>
              <a:srgbClr val="FF0000"/>
            </a:solidFill>
          </a:endParaRPr>
        </a:p>
        <a:p>
          <a:pPr algn="ctr"/>
          <a:r>
            <a:rPr kumimoji="1" lang="ja-JP" altLang="en-US" sz="2000"/>
            <a:t>入力用以外のセルの内容は変更しないでください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laws.e-gov.go.jp/document?lawid=354M50000400074" TargetMode="External"/><Relationship Id="rId1" Type="http://schemas.openxmlformats.org/officeDocument/2006/relationships/hyperlink" Target="https://ghg-santeikohyo.env.go.jp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ghg-santeikohyo.env.go.jp/" TargetMode="External"/><Relationship Id="rId1" Type="http://schemas.openxmlformats.org/officeDocument/2006/relationships/hyperlink" Target="https://elaws.e-gov.go.jp/document?lawid=354M500004000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P39"/>
  <sheetViews>
    <sheetView tabSelected="1" view="pageBreakPreview" zoomScale="50" zoomScaleNormal="40" zoomScaleSheetLayoutView="50" workbookViewId="0">
      <selection activeCell="F13" sqref="F13"/>
    </sheetView>
  </sheetViews>
  <sheetFormatPr defaultRowHeight="13.5"/>
  <cols>
    <col min="1" max="1" width="4" style="8" customWidth="1"/>
    <col min="2" max="4" width="6.25" style="8" customWidth="1"/>
    <col min="5" max="15" width="18" style="8" customWidth="1"/>
    <col min="16" max="16" width="3.875" style="8" customWidth="1"/>
    <col min="17" max="16384" width="9" style="8"/>
  </cols>
  <sheetData>
    <row r="2" spans="2:15" ht="37.5" customHeight="1">
      <c r="B2" s="70" t="s">
        <v>88</v>
      </c>
    </row>
    <row r="3" spans="2:15" ht="36.75" customHeight="1">
      <c r="M3" s="71"/>
      <c r="N3" s="72" t="s">
        <v>71</v>
      </c>
    </row>
    <row r="4" spans="2:15" ht="36.75" customHeight="1">
      <c r="B4" s="73" t="s">
        <v>70</v>
      </c>
      <c r="C4" s="73"/>
      <c r="D4" s="73"/>
      <c r="E4" s="73"/>
      <c r="F4" s="73" t="s">
        <v>108</v>
      </c>
      <c r="M4" s="74"/>
      <c r="N4" s="72" t="s">
        <v>83</v>
      </c>
    </row>
    <row r="5" spans="2:15" ht="13.5" customHeight="1"/>
    <row r="6" spans="2:15" ht="36.75" customHeight="1">
      <c r="B6" s="160"/>
      <c r="C6" s="161"/>
      <c r="D6" s="162"/>
      <c r="E6" s="75" t="s">
        <v>74</v>
      </c>
      <c r="F6" s="137"/>
      <c r="G6" s="75" t="s">
        <v>74</v>
      </c>
    </row>
    <row r="8" spans="2:15" ht="33.75" customHeight="1">
      <c r="B8" s="73" t="s">
        <v>107</v>
      </c>
    </row>
    <row r="9" spans="2:15" ht="13.5" customHeight="1"/>
    <row r="10" spans="2:15" ht="30" customHeight="1">
      <c r="B10" s="163" t="s">
        <v>53</v>
      </c>
      <c r="C10" s="166" t="s">
        <v>50</v>
      </c>
      <c r="D10" s="169" t="s">
        <v>82</v>
      </c>
      <c r="E10" s="154" t="s">
        <v>55</v>
      </c>
      <c r="F10" s="140"/>
      <c r="G10" s="140" t="s">
        <v>61</v>
      </c>
      <c r="H10" s="140" t="s">
        <v>17</v>
      </c>
      <c r="I10" s="140" t="s">
        <v>62</v>
      </c>
      <c r="J10" s="140" t="s">
        <v>19</v>
      </c>
      <c r="K10" s="140" t="s">
        <v>21</v>
      </c>
      <c r="L10" s="140" t="s">
        <v>63</v>
      </c>
      <c r="M10" s="140" t="s">
        <v>54</v>
      </c>
      <c r="N10" s="140" t="s">
        <v>14</v>
      </c>
      <c r="O10" s="155"/>
    </row>
    <row r="11" spans="2:15" ht="27" customHeight="1">
      <c r="B11" s="164"/>
      <c r="C11" s="167"/>
      <c r="D11" s="170"/>
      <c r="E11" s="3" t="s">
        <v>51</v>
      </c>
      <c r="F11" s="98" t="s">
        <v>52</v>
      </c>
      <c r="G11" s="141"/>
      <c r="H11" s="141"/>
      <c r="I11" s="141"/>
      <c r="J11" s="141"/>
      <c r="K11" s="141"/>
      <c r="L11" s="141"/>
      <c r="M11" s="141"/>
      <c r="N11" s="141"/>
      <c r="O11" s="156"/>
    </row>
    <row r="12" spans="2:15" ht="27" customHeight="1">
      <c r="B12" s="165"/>
      <c r="C12" s="168"/>
      <c r="D12" s="171"/>
      <c r="E12" s="144" t="s">
        <v>75</v>
      </c>
      <c r="F12" s="145"/>
      <c r="G12" s="99" t="s">
        <v>76</v>
      </c>
      <c r="H12" s="99" t="s">
        <v>77</v>
      </c>
      <c r="I12" s="99" t="s">
        <v>76</v>
      </c>
      <c r="J12" s="99" t="s">
        <v>77</v>
      </c>
      <c r="K12" s="99" t="s">
        <v>76</v>
      </c>
      <c r="L12" s="99" t="s">
        <v>78</v>
      </c>
      <c r="M12" s="99" t="s">
        <v>78</v>
      </c>
      <c r="N12" s="99" t="s">
        <v>79</v>
      </c>
      <c r="O12" s="56"/>
    </row>
    <row r="13" spans="2:15" ht="22.5" customHeight="1">
      <c r="B13" s="38" t="s">
        <v>80</v>
      </c>
      <c r="C13" s="39"/>
      <c r="D13" s="40">
        <v>4</v>
      </c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3"/>
    </row>
    <row r="14" spans="2:15" ht="22.5" customHeight="1">
      <c r="B14" s="44" t="s">
        <v>80</v>
      </c>
      <c r="C14" s="45"/>
      <c r="D14" s="46">
        <v>5</v>
      </c>
      <c r="E14" s="47"/>
      <c r="F14" s="48"/>
      <c r="G14" s="48"/>
      <c r="H14" s="48"/>
      <c r="I14" s="48"/>
      <c r="J14" s="48"/>
      <c r="K14" s="48"/>
      <c r="L14" s="48"/>
      <c r="M14" s="48"/>
      <c r="N14" s="48"/>
      <c r="O14" s="49"/>
    </row>
    <row r="15" spans="2:15" ht="22.5" customHeight="1">
      <c r="B15" s="44" t="s">
        <v>80</v>
      </c>
      <c r="C15" s="45"/>
      <c r="D15" s="46">
        <v>6</v>
      </c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9"/>
    </row>
    <row r="16" spans="2:15" ht="22.5" customHeight="1">
      <c r="B16" s="44" t="s">
        <v>80</v>
      </c>
      <c r="C16" s="45"/>
      <c r="D16" s="46">
        <v>7</v>
      </c>
      <c r="E16" s="47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2:16" ht="22.5" customHeight="1">
      <c r="B17" s="44" t="s">
        <v>80</v>
      </c>
      <c r="C17" s="45"/>
      <c r="D17" s="46">
        <v>8</v>
      </c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9"/>
    </row>
    <row r="18" spans="2:16" ht="22.5" customHeight="1">
      <c r="B18" s="44" t="s">
        <v>80</v>
      </c>
      <c r="C18" s="45"/>
      <c r="D18" s="46">
        <v>9</v>
      </c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2:16" ht="22.5" customHeight="1">
      <c r="B19" s="44" t="s">
        <v>80</v>
      </c>
      <c r="C19" s="45"/>
      <c r="D19" s="46">
        <v>10</v>
      </c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9"/>
    </row>
    <row r="20" spans="2:16" ht="22.5" customHeight="1">
      <c r="B20" s="44" t="s">
        <v>80</v>
      </c>
      <c r="C20" s="45"/>
      <c r="D20" s="46">
        <v>11</v>
      </c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9"/>
    </row>
    <row r="21" spans="2:16" ht="22.5" customHeight="1">
      <c r="B21" s="44" t="s">
        <v>80</v>
      </c>
      <c r="C21" s="45"/>
      <c r="D21" s="46">
        <v>12</v>
      </c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9"/>
    </row>
    <row r="22" spans="2:16" ht="22.5" customHeight="1">
      <c r="B22" s="44" t="s">
        <v>80</v>
      </c>
      <c r="C22" s="45"/>
      <c r="D22" s="46">
        <v>1</v>
      </c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9"/>
    </row>
    <row r="23" spans="2:16" ht="22.5" customHeight="1">
      <c r="B23" s="44" t="s">
        <v>80</v>
      </c>
      <c r="C23" s="45"/>
      <c r="D23" s="46">
        <v>2</v>
      </c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2:16" ht="22.5" customHeight="1" thickBot="1">
      <c r="B24" s="50" t="s">
        <v>80</v>
      </c>
      <c r="C24" s="51"/>
      <c r="D24" s="52">
        <v>3</v>
      </c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2:16" ht="39.75" customHeight="1" thickTop="1" thickBot="1">
      <c r="B25" s="157" t="s">
        <v>56</v>
      </c>
      <c r="C25" s="158"/>
      <c r="D25" s="159"/>
      <c r="E25" s="57">
        <f>SUM(E13:E24)</f>
        <v>0</v>
      </c>
      <c r="F25" s="58">
        <f t="shared" ref="F25:O25" si="0">SUM(F13:F24)</f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>SUM(N13:N24)</f>
        <v>0</v>
      </c>
      <c r="O25" s="59">
        <f t="shared" si="0"/>
        <v>0</v>
      </c>
    </row>
    <row r="26" spans="2:16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2:16" ht="17.25">
      <c r="B27" s="77" t="s">
        <v>109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2:16" ht="13.5" customHeight="1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2:16" ht="30" customHeight="1">
      <c r="B29" s="148" t="s">
        <v>59</v>
      </c>
      <c r="C29" s="149"/>
      <c r="D29" s="150"/>
      <c r="E29" s="154" t="s">
        <v>55</v>
      </c>
      <c r="F29" s="140"/>
      <c r="G29" s="140" t="s">
        <v>15</v>
      </c>
      <c r="H29" s="140" t="s">
        <v>17</v>
      </c>
      <c r="I29" s="140" t="s">
        <v>18</v>
      </c>
      <c r="J29" s="140" t="s">
        <v>19</v>
      </c>
      <c r="K29" s="140" t="s">
        <v>21</v>
      </c>
      <c r="L29" s="140" t="s">
        <v>13</v>
      </c>
      <c r="M29" s="140" t="s">
        <v>54</v>
      </c>
      <c r="N29" s="140" t="s">
        <v>14</v>
      </c>
      <c r="O29" s="142" t="str">
        <f>IF(O10="","",O10)</f>
        <v/>
      </c>
      <c r="P29" s="76"/>
    </row>
    <row r="30" spans="2:16" ht="27" customHeight="1">
      <c r="B30" s="151"/>
      <c r="C30" s="152"/>
      <c r="D30" s="153"/>
      <c r="E30" s="3" t="s">
        <v>51</v>
      </c>
      <c r="F30" s="98" t="s">
        <v>52</v>
      </c>
      <c r="G30" s="141"/>
      <c r="H30" s="141"/>
      <c r="I30" s="141"/>
      <c r="J30" s="141"/>
      <c r="K30" s="141"/>
      <c r="L30" s="141"/>
      <c r="M30" s="141"/>
      <c r="N30" s="141"/>
      <c r="O30" s="143"/>
      <c r="P30" s="76"/>
    </row>
    <row r="31" spans="2:16" ht="27" customHeight="1">
      <c r="B31" s="146"/>
      <c r="C31" s="139"/>
      <c r="D31" s="147"/>
      <c r="E31" s="144" t="s">
        <v>75</v>
      </c>
      <c r="F31" s="145"/>
      <c r="G31" s="99" t="s">
        <v>76</v>
      </c>
      <c r="H31" s="99" t="s">
        <v>77</v>
      </c>
      <c r="I31" s="99" t="s">
        <v>76</v>
      </c>
      <c r="J31" s="99" t="s">
        <v>77</v>
      </c>
      <c r="K31" s="99" t="s">
        <v>76</v>
      </c>
      <c r="L31" s="99" t="s">
        <v>78</v>
      </c>
      <c r="M31" s="99" t="s">
        <v>78</v>
      </c>
      <c r="N31" s="99" t="s">
        <v>79</v>
      </c>
      <c r="O31" s="78" t="str">
        <f>IF(O12="","",O12)</f>
        <v/>
      </c>
      <c r="P31" s="76"/>
    </row>
    <row r="32" spans="2:16" ht="37.5" customHeight="1">
      <c r="B32" s="146" t="s">
        <v>60</v>
      </c>
      <c r="C32" s="139"/>
      <c r="D32" s="147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4" spans="2:15" ht="17.25">
      <c r="B34" s="73" t="s">
        <v>110</v>
      </c>
    </row>
    <row r="36" spans="2:15" ht="30" customHeight="1">
      <c r="B36" s="148" t="s">
        <v>59</v>
      </c>
      <c r="C36" s="149"/>
      <c r="D36" s="150"/>
      <c r="E36" s="154" t="s">
        <v>55</v>
      </c>
      <c r="F36" s="140"/>
      <c r="G36" s="140" t="s">
        <v>15</v>
      </c>
      <c r="H36" s="140" t="s">
        <v>17</v>
      </c>
      <c r="I36" s="140" t="s">
        <v>18</v>
      </c>
      <c r="J36" s="140" t="s">
        <v>19</v>
      </c>
      <c r="K36" s="140" t="s">
        <v>21</v>
      </c>
      <c r="L36" s="140" t="s">
        <v>13</v>
      </c>
      <c r="M36" s="140" t="s">
        <v>54</v>
      </c>
      <c r="N36" s="140" t="s">
        <v>14</v>
      </c>
      <c r="O36" s="142" t="str">
        <f>IF(O10="","",O10)</f>
        <v/>
      </c>
    </row>
    <row r="37" spans="2:15" ht="27" customHeight="1">
      <c r="B37" s="151"/>
      <c r="C37" s="152"/>
      <c r="D37" s="153"/>
      <c r="E37" s="3" t="s">
        <v>51</v>
      </c>
      <c r="F37" s="98" t="s">
        <v>52</v>
      </c>
      <c r="G37" s="141"/>
      <c r="H37" s="141"/>
      <c r="I37" s="141"/>
      <c r="J37" s="141"/>
      <c r="K37" s="141"/>
      <c r="L37" s="141"/>
      <c r="M37" s="141"/>
      <c r="N37" s="141"/>
      <c r="O37" s="143"/>
    </row>
    <row r="38" spans="2:15" ht="27" customHeight="1" thickBot="1">
      <c r="B38" s="146"/>
      <c r="C38" s="139"/>
      <c r="D38" s="147"/>
      <c r="E38" s="144" t="s">
        <v>75</v>
      </c>
      <c r="F38" s="145"/>
      <c r="G38" s="99" t="s">
        <v>76</v>
      </c>
      <c r="H38" s="99" t="s">
        <v>77</v>
      </c>
      <c r="I38" s="99" t="s">
        <v>76</v>
      </c>
      <c r="J38" s="99" t="s">
        <v>77</v>
      </c>
      <c r="K38" s="99" t="s">
        <v>76</v>
      </c>
      <c r="L38" s="99" t="s">
        <v>78</v>
      </c>
      <c r="M38" s="99" t="s">
        <v>78</v>
      </c>
      <c r="N38" s="99" t="s">
        <v>79</v>
      </c>
      <c r="O38" s="78" t="str">
        <f>IF(O12="","",O12)</f>
        <v/>
      </c>
    </row>
    <row r="39" spans="2:15" ht="45" customHeight="1" thickBot="1">
      <c r="B39" s="138" t="s">
        <v>65</v>
      </c>
      <c r="C39" s="139"/>
      <c r="D39" s="139"/>
      <c r="E39" s="101">
        <f>E25+E32</f>
        <v>0</v>
      </c>
      <c r="F39" s="102">
        <f t="shared" ref="F39:M39" si="1">F25+F32</f>
        <v>0</v>
      </c>
      <c r="G39" s="102">
        <f t="shared" si="1"/>
        <v>0</v>
      </c>
      <c r="H39" s="102">
        <f t="shared" si="1"/>
        <v>0</v>
      </c>
      <c r="I39" s="102">
        <f t="shared" si="1"/>
        <v>0</v>
      </c>
      <c r="J39" s="102">
        <f t="shared" si="1"/>
        <v>0</v>
      </c>
      <c r="K39" s="102">
        <f t="shared" si="1"/>
        <v>0</v>
      </c>
      <c r="L39" s="102">
        <f t="shared" si="1"/>
        <v>0</v>
      </c>
      <c r="M39" s="102">
        <f t="shared" si="1"/>
        <v>0</v>
      </c>
      <c r="N39" s="102">
        <f>N25+N32</f>
        <v>0</v>
      </c>
      <c r="O39" s="103">
        <f>O25+O32</f>
        <v>0</v>
      </c>
    </row>
  </sheetData>
  <sheetProtection algorithmName="SHA-512" hashValue="Ms/0MQi0CQ/g40Ud9qVaLIJkBVJ1Aa8F2v0muTxVnSTO9IRSzfUZiH4OrwHnSBIbyc5QHDBYM85WaCZEId5bDQ==" saltValue="dSBlhlDFsm7X1+E1AVsDTg==" spinCount="100000" sheet="1" formatCells="0" selectLockedCells="1"/>
  <mergeCells count="42">
    <mergeCell ref="O10:O11"/>
    <mergeCell ref="E12:F12"/>
    <mergeCell ref="B25:D25"/>
    <mergeCell ref="B6:D6"/>
    <mergeCell ref="B10:B12"/>
    <mergeCell ref="C10:C12"/>
    <mergeCell ref="D10:D12"/>
    <mergeCell ref="I10:I11"/>
    <mergeCell ref="J10:J11"/>
    <mergeCell ref="K10:K11"/>
    <mergeCell ref="N10:N11"/>
    <mergeCell ref="M10:M11"/>
    <mergeCell ref="B29:D31"/>
    <mergeCell ref="E10:F10"/>
    <mergeCell ref="G10:G11"/>
    <mergeCell ref="H10:H11"/>
    <mergeCell ref="L10:L11"/>
    <mergeCell ref="J29:J30"/>
    <mergeCell ref="K29:K30"/>
    <mergeCell ref="L29:L30"/>
    <mergeCell ref="O29:O30"/>
    <mergeCell ref="E31:F31"/>
    <mergeCell ref="I29:I30"/>
    <mergeCell ref="E29:F29"/>
    <mergeCell ref="G29:G30"/>
    <mergeCell ref="H29:H30"/>
    <mergeCell ref="M29:M30"/>
    <mergeCell ref="N29:N30"/>
    <mergeCell ref="O36:O37"/>
    <mergeCell ref="E38:F38"/>
    <mergeCell ref="B32:D32"/>
    <mergeCell ref="B36:D38"/>
    <mergeCell ref="E36:F36"/>
    <mergeCell ref="G36:G37"/>
    <mergeCell ref="H36:H37"/>
    <mergeCell ref="I36:I37"/>
    <mergeCell ref="N36:N37"/>
    <mergeCell ref="B39:D39"/>
    <mergeCell ref="J36:J37"/>
    <mergeCell ref="K36:K37"/>
    <mergeCell ref="L36:L37"/>
    <mergeCell ref="M36:M37"/>
  </mergeCells>
  <phoneticPr fontId="10"/>
  <pageMargins left="0.31496062992125984" right="0.31496062992125984" top="0.55118110236220474" bottom="0.35433070866141736" header="0.31496062992125984" footer="0.31496062992125984"/>
  <pageSetup paperSize="9" scale="5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zoomScale="80" zoomScaleNormal="80" zoomScaleSheetLayoutView="80" workbookViewId="0">
      <selection activeCell="C5" sqref="C5:D5"/>
    </sheetView>
  </sheetViews>
  <sheetFormatPr defaultRowHeight="13.5"/>
  <cols>
    <col min="1" max="1" width="2.75" style="135" bestFit="1" customWidth="1"/>
    <col min="2" max="2" width="35" style="128" bestFit="1" customWidth="1"/>
    <col min="3" max="4" width="32.625" style="128" customWidth="1"/>
    <col min="5" max="5" width="15.375" style="128" customWidth="1"/>
    <col min="6" max="16384" width="9" style="128"/>
  </cols>
  <sheetData>
    <row r="1" spans="1:5" ht="36" customHeight="1" thickBot="1">
      <c r="A1" s="180" t="s">
        <v>86</v>
      </c>
      <c r="B1" s="181"/>
      <c r="C1" s="181"/>
      <c r="D1" s="181"/>
    </row>
    <row r="2" spans="1:5" ht="20.100000000000001" customHeight="1" thickBot="1">
      <c r="A2" s="182"/>
      <c r="B2" s="183"/>
      <c r="C2" s="104" t="s">
        <v>29</v>
      </c>
      <c r="D2" s="105" t="s">
        <v>30</v>
      </c>
    </row>
    <row r="3" spans="1:5" ht="39.950000000000003" customHeight="1" thickTop="1">
      <c r="A3" s="106" t="s">
        <v>38</v>
      </c>
      <c r="B3" s="107" t="s">
        <v>94</v>
      </c>
      <c r="C3" s="111">
        <f>'03_補助事業前'!$K$16</f>
        <v>0</v>
      </c>
      <c r="D3" s="112">
        <f>'04_補助事業後'!$K$16</f>
        <v>0</v>
      </c>
    </row>
    <row r="4" spans="1:5" ht="39.950000000000003" customHeight="1">
      <c r="A4" s="129" t="s">
        <v>39</v>
      </c>
      <c r="B4" s="108" t="s">
        <v>72</v>
      </c>
      <c r="C4" s="113"/>
      <c r="D4" s="114"/>
    </row>
    <row r="5" spans="1:5" ht="39.950000000000003" customHeight="1">
      <c r="A5" s="106" t="s">
        <v>40</v>
      </c>
      <c r="B5" s="109" t="s">
        <v>58</v>
      </c>
      <c r="C5" s="186" t="s">
        <v>84</v>
      </c>
      <c r="D5" s="187"/>
    </row>
    <row r="6" spans="1:5" ht="39.950000000000003" customHeight="1" thickBot="1">
      <c r="A6" s="129" t="s">
        <v>41</v>
      </c>
      <c r="B6" s="110" t="s">
        <v>95</v>
      </c>
      <c r="C6" s="115">
        <f>IF(C3&lt;&gt;0,C3/C4,0)</f>
        <v>0</v>
      </c>
      <c r="D6" s="116">
        <f>IF(D3&lt;&gt;0,D3/D4,0)</f>
        <v>0</v>
      </c>
    </row>
    <row r="7" spans="1:5" ht="39.950000000000003" customHeight="1" thickTop="1">
      <c r="A7" s="130" t="s">
        <v>42</v>
      </c>
      <c r="B7" s="176" t="s">
        <v>96</v>
      </c>
      <c r="C7" s="177"/>
      <c r="D7" s="120">
        <f>(C6-D6)*C4</f>
        <v>0</v>
      </c>
    </row>
    <row r="8" spans="1:5" ht="39.950000000000003" customHeight="1" thickBot="1">
      <c r="A8" s="131" t="s">
        <v>44</v>
      </c>
      <c r="B8" s="184" t="s">
        <v>97</v>
      </c>
      <c r="C8" s="185"/>
      <c r="D8" s="119">
        <f>IF(D6&lt;&gt;0,(1-(D6/C6))*100,0)</f>
        <v>0</v>
      </c>
    </row>
    <row r="9" spans="1:5" ht="39.950000000000003" customHeight="1">
      <c r="A9" s="129" t="s">
        <v>57</v>
      </c>
      <c r="B9" s="178" t="s">
        <v>100</v>
      </c>
      <c r="C9" s="179"/>
      <c r="D9" s="117" t="e">
        <f>D7/'01_入力用シート'!B6*1000</f>
        <v>#DIV/0!</v>
      </c>
      <c r="E9" s="128" t="e">
        <f>IF(D9&gt;=0.001,"補助対象","下限値未満")</f>
        <v>#DIV/0!</v>
      </c>
    </row>
    <row r="10" spans="1:5" ht="39.950000000000003" customHeight="1">
      <c r="A10" s="132" t="s">
        <v>89</v>
      </c>
      <c r="B10" s="172" t="s">
        <v>92</v>
      </c>
      <c r="C10" s="173"/>
      <c r="D10" s="136"/>
    </row>
    <row r="11" spans="1:5" ht="39.950000000000003" customHeight="1" thickBot="1">
      <c r="A11" s="131" t="s">
        <v>90</v>
      </c>
      <c r="B11" s="174" t="s">
        <v>91</v>
      </c>
      <c r="C11" s="175"/>
      <c r="D11" s="118" t="e">
        <f>-(('01_入力用シート'!B6-'01_入力用シート'!F6)/'02_省エネ率'!D10)</f>
        <v>#DIV/0!</v>
      </c>
    </row>
    <row r="12" spans="1:5">
      <c r="A12" s="133" t="s">
        <v>43</v>
      </c>
    </row>
    <row r="13" spans="1:5">
      <c r="A13" s="128" t="s">
        <v>99</v>
      </c>
    </row>
    <row r="14" spans="1:5">
      <c r="A14" s="128" t="s">
        <v>98</v>
      </c>
    </row>
    <row r="15" spans="1:5">
      <c r="A15" s="128" t="s">
        <v>46</v>
      </c>
    </row>
    <row r="16" spans="1:5">
      <c r="A16" s="128" t="s">
        <v>45</v>
      </c>
    </row>
    <row r="17" spans="1:4">
      <c r="A17" s="128" t="s">
        <v>66</v>
      </c>
    </row>
    <row r="18" spans="1:4">
      <c r="A18" s="128" t="s">
        <v>67</v>
      </c>
      <c r="D18" s="134"/>
    </row>
    <row r="19" spans="1:4">
      <c r="A19" s="128" t="s">
        <v>93</v>
      </c>
    </row>
    <row r="20" spans="1:4">
      <c r="A20" s="128" t="s">
        <v>106</v>
      </c>
    </row>
    <row r="21" spans="1:4">
      <c r="A21" s="128" t="s">
        <v>105</v>
      </c>
    </row>
  </sheetData>
  <sheetProtection algorithmName="SHA-512" hashValue="K2cznQWw3sb8H6XVJnHqJxMNg1L7uuslvMwfIczYYzttiTsouSM1qqiu9mN8OFV4gLik9oNyTZEwTsEyQIoqQQ==" saltValue="XDBM0Zv3dpQ5ZaCJwQZ7TA==" spinCount="100000" sheet="1" objects="1" scenarios="1" formatCells="0" selectLockedCells="1"/>
  <mergeCells count="8">
    <mergeCell ref="B10:C10"/>
    <mergeCell ref="B11:C11"/>
    <mergeCell ref="B7:C7"/>
    <mergeCell ref="B9:C9"/>
    <mergeCell ref="A1:D1"/>
    <mergeCell ref="A2:B2"/>
    <mergeCell ref="B8:C8"/>
    <mergeCell ref="C5:D5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B1:L27"/>
  <sheetViews>
    <sheetView view="pageBreakPreview" zoomScale="80" zoomScaleNormal="100" zoomScaleSheetLayoutView="80" workbookViewId="0">
      <selection activeCell="E15" sqref="E15"/>
    </sheetView>
  </sheetViews>
  <sheetFormatPr defaultColWidth="8.875" defaultRowHeight="13.5"/>
  <cols>
    <col min="1" max="1" width="2.125" style="4" customWidth="1"/>
    <col min="2" max="2" width="34.625" style="4" customWidth="1"/>
    <col min="3" max="3" width="18" style="4" customWidth="1"/>
    <col min="4" max="4" width="8.625" style="9" customWidth="1"/>
    <col min="5" max="5" width="8.875" style="4"/>
    <col min="6" max="6" width="10.625" style="9" customWidth="1"/>
    <col min="7" max="7" width="8.875" style="4"/>
    <col min="8" max="8" width="6.625" style="9" customWidth="1"/>
    <col min="9" max="9" width="8.875" style="4"/>
    <col min="10" max="10" width="15.625" style="9" customWidth="1"/>
    <col min="11" max="11" width="12.75" style="4" customWidth="1"/>
    <col min="12" max="12" width="6.625" style="4" customWidth="1"/>
    <col min="13" max="13" width="2.5" style="4" customWidth="1"/>
    <col min="14" max="16384" width="8.875" style="4"/>
  </cols>
  <sheetData>
    <row r="1" spans="2:12" ht="25.5">
      <c r="B1" s="197" t="s">
        <v>69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2:12" s="7" customFormat="1" ht="9.9499999999999993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4.25" thickBot="1">
      <c r="B3" s="8"/>
      <c r="J3" s="199"/>
      <c r="K3" s="200"/>
      <c r="L3" s="200"/>
    </row>
    <row r="4" spans="2:12" s="9" customFormat="1" ht="20.100000000000001" customHeight="1" thickBot="1">
      <c r="B4" s="123" t="s">
        <v>16</v>
      </c>
      <c r="C4" s="205" t="s">
        <v>20</v>
      </c>
      <c r="D4" s="206"/>
      <c r="E4" s="203" t="s">
        <v>26</v>
      </c>
      <c r="F4" s="204"/>
      <c r="G4" s="201" t="s">
        <v>24</v>
      </c>
      <c r="H4" s="202"/>
      <c r="I4" s="201" t="s">
        <v>25</v>
      </c>
      <c r="J4" s="207"/>
      <c r="K4" s="208" t="s">
        <v>5</v>
      </c>
      <c r="L4" s="209"/>
    </row>
    <row r="5" spans="2:12" ht="20.100000000000001" customHeight="1" thickTop="1">
      <c r="B5" s="122" t="s">
        <v>22</v>
      </c>
      <c r="C5" s="95">
        <f>'01_入力用シート'!E25/1000</f>
        <v>0</v>
      </c>
      <c r="D5" s="10" t="s">
        <v>10</v>
      </c>
      <c r="E5" s="11">
        <v>9.9700000000000006</v>
      </c>
      <c r="F5" s="12" t="s">
        <v>9</v>
      </c>
      <c r="G5" s="60">
        <f>C5*E5</f>
        <v>0</v>
      </c>
      <c r="H5" s="12" t="s">
        <v>2</v>
      </c>
      <c r="I5" s="13">
        <v>0.52100000000000002</v>
      </c>
      <c r="J5" s="121" t="s">
        <v>36</v>
      </c>
      <c r="K5" s="64">
        <f>C5*I5</f>
        <v>0</v>
      </c>
      <c r="L5" s="14" t="s">
        <v>27</v>
      </c>
    </row>
    <row r="6" spans="2:12" ht="20.100000000000001" customHeight="1">
      <c r="B6" s="122" t="s">
        <v>23</v>
      </c>
      <c r="C6" s="96">
        <f>'01_入力用シート'!F25/1000</f>
        <v>0</v>
      </c>
      <c r="D6" s="15" t="s">
        <v>10</v>
      </c>
      <c r="E6" s="16">
        <v>9.2799999999999994</v>
      </c>
      <c r="F6" s="17" t="s">
        <v>9</v>
      </c>
      <c r="G6" s="61">
        <f t="shared" ref="G6:G15" si="0">C6*E6</f>
        <v>0</v>
      </c>
      <c r="H6" s="17" t="s">
        <v>2</v>
      </c>
      <c r="I6" s="18">
        <v>0.52100000000000002</v>
      </c>
      <c r="J6" s="19" t="s">
        <v>36</v>
      </c>
      <c r="K6" s="65">
        <f>C6*I6</f>
        <v>0</v>
      </c>
      <c r="L6" s="20" t="s">
        <v>27</v>
      </c>
    </row>
    <row r="7" spans="2:12" ht="20.100000000000001" customHeight="1">
      <c r="B7" s="21" t="s">
        <v>15</v>
      </c>
      <c r="C7" s="96">
        <f>'01_入力用シート'!G25/1000</f>
        <v>0</v>
      </c>
      <c r="D7" s="22" t="s">
        <v>4</v>
      </c>
      <c r="E7" s="16">
        <v>34.6</v>
      </c>
      <c r="F7" s="17" t="s">
        <v>1</v>
      </c>
      <c r="G7" s="61">
        <f t="shared" si="0"/>
        <v>0</v>
      </c>
      <c r="H7" s="17" t="s">
        <v>2</v>
      </c>
      <c r="I7" s="18">
        <v>1.83E-2</v>
      </c>
      <c r="J7" s="23" t="s">
        <v>0</v>
      </c>
      <c r="K7" s="65">
        <f>C7*E7*I7*44/12</f>
        <v>0</v>
      </c>
      <c r="L7" s="20" t="s">
        <v>27</v>
      </c>
    </row>
    <row r="8" spans="2:12" ht="20.100000000000001" customHeight="1">
      <c r="B8" s="21" t="s">
        <v>17</v>
      </c>
      <c r="C8" s="96">
        <f>'01_入力用シート'!H25/1000</f>
        <v>0</v>
      </c>
      <c r="D8" s="22" t="s">
        <v>4</v>
      </c>
      <c r="E8" s="16">
        <v>36.700000000000003</v>
      </c>
      <c r="F8" s="17" t="s">
        <v>1</v>
      </c>
      <c r="G8" s="61">
        <f t="shared" si="0"/>
        <v>0</v>
      </c>
      <c r="H8" s="17" t="s">
        <v>2</v>
      </c>
      <c r="I8" s="18">
        <v>1.8499999999999999E-2</v>
      </c>
      <c r="J8" s="23" t="s">
        <v>0</v>
      </c>
      <c r="K8" s="65">
        <f t="shared" ref="K8:K15" si="1">C8*E8*I8*44/12</f>
        <v>0</v>
      </c>
      <c r="L8" s="20" t="s">
        <v>27</v>
      </c>
    </row>
    <row r="9" spans="2:12" ht="20.100000000000001" customHeight="1">
      <c r="B9" s="21" t="s">
        <v>18</v>
      </c>
      <c r="C9" s="96">
        <f>'01_入力用シート'!I25/1000</f>
        <v>0</v>
      </c>
      <c r="D9" s="22" t="s">
        <v>4</v>
      </c>
      <c r="E9" s="16">
        <v>37.700000000000003</v>
      </c>
      <c r="F9" s="17" t="s">
        <v>1</v>
      </c>
      <c r="G9" s="61">
        <f t="shared" si="0"/>
        <v>0</v>
      </c>
      <c r="H9" s="17" t="s">
        <v>2</v>
      </c>
      <c r="I9" s="18">
        <v>1.8700000000000001E-2</v>
      </c>
      <c r="J9" s="23" t="s">
        <v>0</v>
      </c>
      <c r="K9" s="65">
        <f t="shared" si="1"/>
        <v>0</v>
      </c>
      <c r="L9" s="20" t="s">
        <v>27</v>
      </c>
    </row>
    <row r="10" spans="2:12" ht="20.100000000000001" customHeight="1">
      <c r="B10" s="21" t="s">
        <v>19</v>
      </c>
      <c r="C10" s="96">
        <f>'01_入力用シート'!J25/1000</f>
        <v>0</v>
      </c>
      <c r="D10" s="22" t="s">
        <v>4</v>
      </c>
      <c r="E10" s="16">
        <v>39.1</v>
      </c>
      <c r="F10" s="17" t="s">
        <v>1</v>
      </c>
      <c r="G10" s="61">
        <f t="shared" si="0"/>
        <v>0</v>
      </c>
      <c r="H10" s="17" t="s">
        <v>2</v>
      </c>
      <c r="I10" s="18">
        <v>1.89E-2</v>
      </c>
      <c r="J10" s="23" t="s">
        <v>0</v>
      </c>
      <c r="K10" s="66">
        <f t="shared" si="1"/>
        <v>0</v>
      </c>
      <c r="L10" s="24" t="s">
        <v>27</v>
      </c>
    </row>
    <row r="11" spans="2:12" ht="20.100000000000001" customHeight="1">
      <c r="B11" s="21" t="s">
        <v>21</v>
      </c>
      <c r="C11" s="96">
        <f>'01_入力用シート'!K25/1000</f>
        <v>0</v>
      </c>
      <c r="D11" s="22" t="s">
        <v>4</v>
      </c>
      <c r="E11" s="16">
        <v>41.9</v>
      </c>
      <c r="F11" s="17" t="s">
        <v>1</v>
      </c>
      <c r="G11" s="61">
        <f t="shared" si="0"/>
        <v>0</v>
      </c>
      <c r="H11" s="17" t="s">
        <v>2</v>
      </c>
      <c r="I11" s="18">
        <v>1.95E-2</v>
      </c>
      <c r="J11" s="23" t="s">
        <v>0</v>
      </c>
      <c r="K11" s="66">
        <f>C11*E11*I11*44/12</f>
        <v>0</v>
      </c>
      <c r="L11" s="24" t="s">
        <v>27</v>
      </c>
    </row>
    <row r="12" spans="2:12" ht="20.100000000000001" customHeight="1">
      <c r="B12" s="21" t="s">
        <v>85</v>
      </c>
      <c r="C12" s="96">
        <f>'01_入力用シート'!L25*0.002183</f>
        <v>0</v>
      </c>
      <c r="D12" s="22" t="s">
        <v>6</v>
      </c>
      <c r="E12" s="16">
        <v>50.8</v>
      </c>
      <c r="F12" s="17" t="s">
        <v>7</v>
      </c>
      <c r="G12" s="61">
        <f t="shared" si="0"/>
        <v>0</v>
      </c>
      <c r="H12" s="17" t="s">
        <v>2</v>
      </c>
      <c r="I12" s="18">
        <v>1.61E-2</v>
      </c>
      <c r="J12" s="23" t="s">
        <v>0</v>
      </c>
      <c r="K12" s="66">
        <f>C12*E12*I12*44/12</f>
        <v>0</v>
      </c>
      <c r="L12" s="24" t="s">
        <v>48</v>
      </c>
    </row>
    <row r="13" spans="2:12" ht="20.100000000000001" customHeight="1">
      <c r="B13" s="21" t="s">
        <v>64</v>
      </c>
      <c r="C13" s="96">
        <f>'01_入力用シート'!M25/1000</f>
        <v>0</v>
      </c>
      <c r="D13" s="22" t="s">
        <v>12</v>
      </c>
      <c r="E13" s="16">
        <v>43.5</v>
      </c>
      <c r="F13" s="17" t="s">
        <v>11</v>
      </c>
      <c r="G13" s="61">
        <f t="shared" si="0"/>
        <v>0</v>
      </c>
      <c r="H13" s="17" t="s">
        <v>2</v>
      </c>
      <c r="I13" s="18">
        <v>1.3899999999999999E-2</v>
      </c>
      <c r="J13" s="23" t="s">
        <v>0</v>
      </c>
      <c r="K13" s="66">
        <f t="shared" si="1"/>
        <v>0</v>
      </c>
      <c r="L13" s="24" t="s">
        <v>48</v>
      </c>
    </row>
    <row r="14" spans="2:12" ht="20.100000000000001" customHeight="1">
      <c r="B14" s="25" t="s">
        <v>14</v>
      </c>
      <c r="C14" s="96">
        <f>'01_入力用シート'!N25/1000</f>
        <v>0</v>
      </c>
      <c r="D14" s="22" t="s">
        <v>12</v>
      </c>
      <c r="E14" s="26">
        <v>44.8</v>
      </c>
      <c r="F14" s="27" t="s">
        <v>11</v>
      </c>
      <c r="G14" s="62">
        <f>C14*E14</f>
        <v>0</v>
      </c>
      <c r="H14" s="27" t="s">
        <v>2</v>
      </c>
      <c r="I14" s="28">
        <v>1.3599999999999999E-2</v>
      </c>
      <c r="J14" s="29" t="s">
        <v>0</v>
      </c>
      <c r="K14" s="65">
        <f>C14*E14*I14*44/12</f>
        <v>0</v>
      </c>
      <c r="L14" s="20" t="s">
        <v>27</v>
      </c>
    </row>
    <row r="15" spans="2:12" ht="20.100000000000001" customHeight="1" thickBot="1">
      <c r="B15" s="83" t="str">
        <f>IF('01_入力用シート'!O10="","",'01_入力用シート'!O10)</f>
        <v/>
      </c>
      <c r="C15" s="97">
        <f>'01_入力用シート'!O25/1000</f>
        <v>0</v>
      </c>
      <c r="D15" s="84"/>
      <c r="E15" s="85"/>
      <c r="F15" s="86" t="s">
        <v>11</v>
      </c>
      <c r="G15" s="87">
        <f t="shared" si="0"/>
        <v>0</v>
      </c>
      <c r="H15" s="86" t="s">
        <v>2</v>
      </c>
      <c r="I15" s="88"/>
      <c r="J15" s="89" t="s">
        <v>0</v>
      </c>
      <c r="K15" s="90">
        <f t="shared" si="1"/>
        <v>0</v>
      </c>
      <c r="L15" s="91" t="s">
        <v>27</v>
      </c>
    </row>
    <row r="16" spans="2:12" ht="20.100000000000001" customHeight="1" thickTop="1" thickBot="1">
      <c r="B16" s="194" t="s">
        <v>8</v>
      </c>
      <c r="C16" s="195"/>
      <c r="D16" s="196"/>
      <c r="E16" s="190" t="s">
        <v>31</v>
      </c>
      <c r="F16" s="191"/>
      <c r="G16" s="79">
        <f>SUM(G5:G15)</f>
        <v>0</v>
      </c>
      <c r="H16" s="80" t="s">
        <v>2</v>
      </c>
      <c r="I16" s="192" t="s">
        <v>32</v>
      </c>
      <c r="J16" s="193"/>
      <c r="K16" s="81">
        <f>SUM(K5:K15)</f>
        <v>0</v>
      </c>
      <c r="L16" s="82" t="s">
        <v>28</v>
      </c>
    </row>
    <row r="17" spans="2:12" ht="20.100000000000001" customHeight="1" thickBot="1">
      <c r="B17" s="188" t="s">
        <v>35</v>
      </c>
      <c r="C17" s="189"/>
      <c r="D17" s="189"/>
      <c r="E17" s="32">
        <v>2.58E-2</v>
      </c>
      <c r="F17" s="33" t="s">
        <v>3</v>
      </c>
      <c r="G17" s="63">
        <f>G16*E17</f>
        <v>0</v>
      </c>
      <c r="H17" s="30" t="s">
        <v>4</v>
      </c>
      <c r="K17" s="34"/>
    </row>
    <row r="18" spans="2:12" ht="19.5" customHeight="1">
      <c r="B18" s="35" t="s">
        <v>33</v>
      </c>
    </row>
    <row r="19" spans="2:12" ht="19.5" customHeight="1">
      <c r="B19" s="8" t="s">
        <v>101</v>
      </c>
      <c r="J19" s="4"/>
    </row>
    <row r="20" spans="2:12" ht="19.5" customHeight="1">
      <c r="B20" s="126" t="s">
        <v>47</v>
      </c>
      <c r="C20" s="127" t="s">
        <v>104</v>
      </c>
    </row>
    <row r="21" spans="2:12" ht="19.5" customHeight="1">
      <c r="B21" s="125" t="s">
        <v>34</v>
      </c>
      <c r="C21" s="1"/>
      <c r="L21" s="2"/>
    </row>
    <row r="22" spans="2:12" ht="19.5" customHeight="1">
      <c r="B22" s="36" t="s">
        <v>47</v>
      </c>
      <c r="C22" s="127" t="s">
        <v>103</v>
      </c>
    </row>
    <row r="23" spans="2:12" ht="19.5" customHeight="1"/>
    <row r="24" spans="2:12" ht="19.5" customHeight="1">
      <c r="B24" s="8" t="s">
        <v>37</v>
      </c>
      <c r="E24" s="7"/>
      <c r="F24" s="37"/>
      <c r="G24" s="7"/>
      <c r="H24" s="37"/>
      <c r="I24" s="7"/>
      <c r="J24" s="37"/>
    </row>
    <row r="25" spans="2:12" ht="19.5" customHeight="1">
      <c r="B25" s="8" t="s">
        <v>73</v>
      </c>
    </row>
    <row r="26" spans="2:12" ht="19.5" customHeight="1"/>
    <row r="27" spans="2:12" ht="19.5" customHeight="1">
      <c r="B27" s="4" t="s">
        <v>81</v>
      </c>
    </row>
  </sheetData>
  <sheetProtection algorithmName="SHA-512" hashValue="UbJrBBhtZPAs9A5lk3RKmot3rhHThMXISl4Q2tBIzTOyqBCPqJ79xITBzm1iGO774Uwyz2aZKgFHZNoTsmLO9A==" saltValue="T5hQDIYu3Ahu+Zu4zMfMDQ==" spinCount="100000" sheet="1" objects="1" scenarios="1" selectLockedCells="1"/>
  <protectedRanges>
    <protectedRange sqref="C5:C15" name="範囲1"/>
  </protectedRanges>
  <mergeCells count="11">
    <mergeCell ref="B17:D17"/>
    <mergeCell ref="E16:F16"/>
    <mergeCell ref="I16:J16"/>
    <mergeCell ref="B16:D16"/>
    <mergeCell ref="B1:L1"/>
    <mergeCell ref="J3:L3"/>
    <mergeCell ref="G4:H4"/>
    <mergeCell ref="E4:F4"/>
    <mergeCell ref="C4:D4"/>
    <mergeCell ref="I4:J4"/>
    <mergeCell ref="K4:L4"/>
  </mergeCells>
  <phoneticPr fontId="6"/>
  <hyperlinks>
    <hyperlink ref="C22" r:id="rId1"/>
    <hyperlink ref="C20" r:id="rId2"/>
  </hyperlinks>
  <pageMargins left="0.28999999999999998" right="0.31" top="0.74803149606299213" bottom="0.74803149606299213" header="0.31496062992125984" footer="0.31496062992125984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27"/>
  <sheetViews>
    <sheetView view="pageBreakPreview" zoomScale="80" zoomScaleNormal="100" zoomScaleSheetLayoutView="80" workbookViewId="0">
      <selection activeCell="E18" sqref="E18"/>
    </sheetView>
  </sheetViews>
  <sheetFormatPr defaultColWidth="8.875" defaultRowHeight="13.5"/>
  <cols>
    <col min="1" max="1" width="2.125" style="4" customWidth="1"/>
    <col min="2" max="2" width="34.625" style="4" customWidth="1"/>
    <col min="3" max="3" width="18" style="4" customWidth="1"/>
    <col min="4" max="4" width="8.625" style="9" customWidth="1"/>
    <col min="5" max="5" width="8.875" style="4"/>
    <col min="6" max="6" width="10.625" style="9" customWidth="1"/>
    <col min="7" max="7" width="8.875" style="4"/>
    <col min="8" max="8" width="6.625" style="9" customWidth="1"/>
    <col min="9" max="9" width="8.875" style="4"/>
    <col min="10" max="10" width="15.625" style="9" customWidth="1"/>
    <col min="11" max="11" width="12.75" style="4" customWidth="1"/>
    <col min="12" max="12" width="6.625" style="4" customWidth="1"/>
    <col min="13" max="13" width="2.75" style="4" customWidth="1"/>
    <col min="14" max="16384" width="8.875" style="4"/>
  </cols>
  <sheetData>
    <row r="1" spans="2:12" ht="25.5">
      <c r="B1" s="211" t="s">
        <v>68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2:12" s="7" customFormat="1" ht="9.9499999999999993" customHeight="1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2" ht="14.25" thickBot="1">
      <c r="B3" s="8"/>
      <c r="J3" s="199"/>
      <c r="K3" s="200"/>
      <c r="L3" s="200"/>
    </row>
    <row r="4" spans="2:12" s="9" customFormat="1" ht="20.100000000000001" customHeight="1" thickBot="1">
      <c r="B4" s="123" t="s">
        <v>16</v>
      </c>
      <c r="C4" s="205" t="s">
        <v>20</v>
      </c>
      <c r="D4" s="206"/>
      <c r="E4" s="203" t="s">
        <v>26</v>
      </c>
      <c r="F4" s="204"/>
      <c r="G4" s="201" t="s">
        <v>24</v>
      </c>
      <c r="H4" s="202"/>
      <c r="I4" s="201" t="s">
        <v>25</v>
      </c>
      <c r="J4" s="207"/>
      <c r="K4" s="208" t="s">
        <v>5</v>
      </c>
      <c r="L4" s="209"/>
    </row>
    <row r="5" spans="2:12" ht="20.100000000000001" customHeight="1" thickTop="1">
      <c r="B5" s="122" t="s">
        <v>22</v>
      </c>
      <c r="C5" s="95">
        <f>'01_入力用シート'!E39/1000</f>
        <v>0</v>
      </c>
      <c r="D5" s="10" t="s">
        <v>10</v>
      </c>
      <c r="E5" s="11">
        <v>9.9700000000000006</v>
      </c>
      <c r="F5" s="12" t="s">
        <v>9</v>
      </c>
      <c r="G5" s="60">
        <f>C5*E5</f>
        <v>0</v>
      </c>
      <c r="H5" s="12" t="s">
        <v>2</v>
      </c>
      <c r="I5" s="13">
        <v>0.52100000000000002</v>
      </c>
      <c r="J5" s="121" t="s">
        <v>36</v>
      </c>
      <c r="K5" s="64">
        <f>C5*I5</f>
        <v>0</v>
      </c>
      <c r="L5" s="14" t="s">
        <v>27</v>
      </c>
    </row>
    <row r="6" spans="2:12" ht="20.100000000000001" customHeight="1">
      <c r="B6" s="122" t="s">
        <v>23</v>
      </c>
      <c r="C6" s="96">
        <f>'01_入力用シート'!F39/1000</f>
        <v>0</v>
      </c>
      <c r="D6" s="15" t="s">
        <v>10</v>
      </c>
      <c r="E6" s="16">
        <v>9.2799999999999994</v>
      </c>
      <c r="F6" s="17" t="s">
        <v>9</v>
      </c>
      <c r="G6" s="61">
        <f t="shared" ref="G6:G15" si="0">C6*E6</f>
        <v>0</v>
      </c>
      <c r="H6" s="17" t="s">
        <v>2</v>
      </c>
      <c r="I6" s="18">
        <v>0.52100000000000002</v>
      </c>
      <c r="J6" s="19" t="s">
        <v>36</v>
      </c>
      <c r="K6" s="65">
        <f>C6*I6</f>
        <v>0</v>
      </c>
      <c r="L6" s="20" t="s">
        <v>27</v>
      </c>
    </row>
    <row r="7" spans="2:12" ht="20.100000000000001" customHeight="1">
      <c r="B7" s="21" t="s">
        <v>15</v>
      </c>
      <c r="C7" s="96">
        <f>'01_入力用シート'!G39/1000</f>
        <v>0</v>
      </c>
      <c r="D7" s="22" t="s">
        <v>4</v>
      </c>
      <c r="E7" s="16">
        <v>34.6</v>
      </c>
      <c r="F7" s="17" t="s">
        <v>1</v>
      </c>
      <c r="G7" s="61">
        <f t="shared" si="0"/>
        <v>0</v>
      </c>
      <c r="H7" s="17" t="s">
        <v>2</v>
      </c>
      <c r="I7" s="18">
        <v>1.83E-2</v>
      </c>
      <c r="J7" s="23" t="s">
        <v>0</v>
      </c>
      <c r="K7" s="65">
        <f>C7*E7*I7*44/12</f>
        <v>0</v>
      </c>
      <c r="L7" s="20" t="s">
        <v>27</v>
      </c>
    </row>
    <row r="8" spans="2:12" ht="20.100000000000001" customHeight="1">
      <c r="B8" s="21" t="s">
        <v>17</v>
      </c>
      <c r="C8" s="96">
        <f>'01_入力用シート'!H39/1000</f>
        <v>0</v>
      </c>
      <c r="D8" s="22" t="s">
        <v>4</v>
      </c>
      <c r="E8" s="16">
        <v>36.700000000000003</v>
      </c>
      <c r="F8" s="17" t="s">
        <v>1</v>
      </c>
      <c r="G8" s="61">
        <f t="shared" si="0"/>
        <v>0</v>
      </c>
      <c r="H8" s="17" t="s">
        <v>2</v>
      </c>
      <c r="I8" s="18">
        <v>1.8499999999999999E-2</v>
      </c>
      <c r="J8" s="23" t="s">
        <v>0</v>
      </c>
      <c r="K8" s="65">
        <f t="shared" ref="K8:K15" si="1">C8*E8*I8*44/12</f>
        <v>0</v>
      </c>
      <c r="L8" s="20" t="s">
        <v>27</v>
      </c>
    </row>
    <row r="9" spans="2:12" ht="20.100000000000001" customHeight="1">
      <c r="B9" s="21" t="s">
        <v>18</v>
      </c>
      <c r="C9" s="96">
        <f>'01_入力用シート'!I39/1000</f>
        <v>0</v>
      </c>
      <c r="D9" s="22" t="s">
        <v>4</v>
      </c>
      <c r="E9" s="16">
        <v>37.700000000000003</v>
      </c>
      <c r="F9" s="17" t="s">
        <v>1</v>
      </c>
      <c r="G9" s="61">
        <f t="shared" si="0"/>
        <v>0</v>
      </c>
      <c r="H9" s="17" t="s">
        <v>2</v>
      </c>
      <c r="I9" s="18">
        <v>1.8700000000000001E-2</v>
      </c>
      <c r="J9" s="23" t="s">
        <v>0</v>
      </c>
      <c r="K9" s="65">
        <f t="shared" si="1"/>
        <v>0</v>
      </c>
      <c r="L9" s="20" t="s">
        <v>27</v>
      </c>
    </row>
    <row r="10" spans="2:12" ht="20.100000000000001" customHeight="1">
      <c r="B10" s="21" t="s">
        <v>19</v>
      </c>
      <c r="C10" s="96">
        <f>'01_入力用シート'!J39/1000</f>
        <v>0</v>
      </c>
      <c r="D10" s="22" t="s">
        <v>4</v>
      </c>
      <c r="E10" s="16">
        <v>39.1</v>
      </c>
      <c r="F10" s="17" t="s">
        <v>1</v>
      </c>
      <c r="G10" s="61">
        <f t="shared" si="0"/>
        <v>0</v>
      </c>
      <c r="H10" s="17" t="s">
        <v>2</v>
      </c>
      <c r="I10" s="18">
        <v>1.89E-2</v>
      </c>
      <c r="J10" s="23" t="s">
        <v>0</v>
      </c>
      <c r="K10" s="66">
        <f t="shared" si="1"/>
        <v>0</v>
      </c>
      <c r="L10" s="24" t="s">
        <v>27</v>
      </c>
    </row>
    <row r="11" spans="2:12" ht="20.100000000000001" customHeight="1">
      <c r="B11" s="21" t="s">
        <v>21</v>
      </c>
      <c r="C11" s="96">
        <f>'01_入力用シート'!K39/1000</f>
        <v>0</v>
      </c>
      <c r="D11" s="22" t="s">
        <v>4</v>
      </c>
      <c r="E11" s="16">
        <v>41.9</v>
      </c>
      <c r="F11" s="17" t="s">
        <v>1</v>
      </c>
      <c r="G11" s="61">
        <f t="shared" si="0"/>
        <v>0</v>
      </c>
      <c r="H11" s="17" t="s">
        <v>2</v>
      </c>
      <c r="I11" s="18">
        <v>1.95E-2</v>
      </c>
      <c r="J11" s="23" t="s">
        <v>0</v>
      </c>
      <c r="K11" s="66">
        <f>C11*E11*I11*44/12</f>
        <v>0</v>
      </c>
      <c r="L11" s="24" t="s">
        <v>27</v>
      </c>
    </row>
    <row r="12" spans="2:12" ht="20.100000000000001" customHeight="1">
      <c r="B12" s="21" t="s">
        <v>85</v>
      </c>
      <c r="C12" s="96">
        <f>'01_入力用シート'!L39*0.002183</f>
        <v>0</v>
      </c>
      <c r="D12" s="22" t="s">
        <v>6</v>
      </c>
      <c r="E12" s="16">
        <v>50.8</v>
      </c>
      <c r="F12" s="17" t="s">
        <v>7</v>
      </c>
      <c r="G12" s="61">
        <f t="shared" si="0"/>
        <v>0</v>
      </c>
      <c r="H12" s="17" t="s">
        <v>2</v>
      </c>
      <c r="I12" s="18">
        <v>1.61E-2</v>
      </c>
      <c r="J12" s="23" t="s">
        <v>0</v>
      </c>
      <c r="K12" s="66">
        <f t="shared" si="1"/>
        <v>0</v>
      </c>
      <c r="L12" s="24" t="s">
        <v>49</v>
      </c>
    </row>
    <row r="13" spans="2:12" ht="20.100000000000001" customHeight="1">
      <c r="B13" s="21" t="s">
        <v>64</v>
      </c>
      <c r="C13" s="96">
        <f>'01_入力用シート'!M39/1000</f>
        <v>0</v>
      </c>
      <c r="D13" s="22" t="s">
        <v>12</v>
      </c>
      <c r="E13" s="16">
        <v>43.5</v>
      </c>
      <c r="F13" s="17" t="s">
        <v>11</v>
      </c>
      <c r="G13" s="61">
        <f t="shared" si="0"/>
        <v>0</v>
      </c>
      <c r="H13" s="17" t="s">
        <v>2</v>
      </c>
      <c r="I13" s="18">
        <v>1.3899999999999999E-2</v>
      </c>
      <c r="J13" s="23" t="s">
        <v>0</v>
      </c>
      <c r="K13" s="66">
        <f t="shared" si="1"/>
        <v>0</v>
      </c>
      <c r="L13" s="24" t="s">
        <v>49</v>
      </c>
    </row>
    <row r="14" spans="2:12" ht="20.100000000000001" customHeight="1">
      <c r="B14" s="25" t="s">
        <v>14</v>
      </c>
      <c r="C14" s="96">
        <f>'01_入力用シート'!N39/1000</f>
        <v>0</v>
      </c>
      <c r="D14" s="22" t="s">
        <v>12</v>
      </c>
      <c r="E14" s="26">
        <v>44.8</v>
      </c>
      <c r="F14" s="27" t="s">
        <v>11</v>
      </c>
      <c r="G14" s="62">
        <f>C14*E14</f>
        <v>0</v>
      </c>
      <c r="H14" s="27" t="s">
        <v>2</v>
      </c>
      <c r="I14" s="28">
        <v>1.3599999999999999E-2</v>
      </c>
      <c r="J14" s="29" t="s">
        <v>0</v>
      </c>
      <c r="K14" s="65">
        <f>C14*E14*I14*44/12</f>
        <v>0</v>
      </c>
      <c r="L14" s="20" t="s">
        <v>27</v>
      </c>
    </row>
    <row r="15" spans="2:12" ht="20.100000000000001" customHeight="1" thickBot="1">
      <c r="B15" s="83" t="str">
        <f>IF('01_入力用シート'!O10="","",'01_入力用シート'!O10)</f>
        <v/>
      </c>
      <c r="C15" s="124">
        <f>'01_入力用シート'!O39/1000</f>
        <v>0</v>
      </c>
      <c r="D15" s="92">
        <f>'03_補助事業前'!D15</f>
        <v>0</v>
      </c>
      <c r="E15" s="93">
        <f>'03_補助事業前'!E15</f>
        <v>0</v>
      </c>
      <c r="F15" s="86" t="s">
        <v>11</v>
      </c>
      <c r="G15" s="87">
        <f t="shared" si="0"/>
        <v>0</v>
      </c>
      <c r="H15" s="86" t="s">
        <v>2</v>
      </c>
      <c r="I15" s="94">
        <f>'03_補助事業前'!I15</f>
        <v>0</v>
      </c>
      <c r="J15" s="29" t="s">
        <v>0</v>
      </c>
      <c r="K15" s="65">
        <f t="shared" si="1"/>
        <v>0</v>
      </c>
      <c r="L15" s="20" t="s">
        <v>27</v>
      </c>
    </row>
    <row r="16" spans="2:12" ht="20.100000000000001" customHeight="1" thickTop="1" thickBot="1">
      <c r="B16" s="194" t="s">
        <v>8</v>
      </c>
      <c r="C16" s="195"/>
      <c r="D16" s="196"/>
      <c r="E16" s="190" t="s">
        <v>31</v>
      </c>
      <c r="F16" s="191"/>
      <c r="G16" s="79">
        <f>SUM(G5:G15)</f>
        <v>0</v>
      </c>
      <c r="H16" s="80" t="s">
        <v>2</v>
      </c>
      <c r="I16" s="192" t="s">
        <v>32</v>
      </c>
      <c r="J16" s="210"/>
      <c r="K16" s="67">
        <f>SUM(K5:K15)</f>
        <v>0</v>
      </c>
      <c r="L16" s="31" t="s">
        <v>28</v>
      </c>
    </row>
    <row r="17" spans="2:12" ht="20.100000000000001" customHeight="1" thickBot="1">
      <c r="B17" s="188" t="s">
        <v>35</v>
      </c>
      <c r="C17" s="189"/>
      <c r="D17" s="189"/>
      <c r="E17" s="32">
        <v>2.58E-2</v>
      </c>
      <c r="F17" s="33" t="s">
        <v>3</v>
      </c>
      <c r="G17" s="63">
        <f>G16*E17</f>
        <v>0</v>
      </c>
      <c r="H17" s="30" t="s">
        <v>4</v>
      </c>
    </row>
    <row r="18" spans="2:12" ht="19.5" customHeight="1">
      <c r="B18" s="35" t="s">
        <v>33</v>
      </c>
    </row>
    <row r="19" spans="2:12" ht="19.5" customHeight="1">
      <c r="B19" s="8" t="s">
        <v>101</v>
      </c>
      <c r="J19" s="4"/>
    </row>
    <row r="20" spans="2:12" ht="19.5" customHeight="1">
      <c r="B20" s="36" t="s">
        <v>47</v>
      </c>
      <c r="C20" s="1" t="s">
        <v>102</v>
      </c>
      <c r="L20" s="2"/>
    </row>
    <row r="21" spans="2:12" ht="19.5" customHeight="1">
      <c r="B21" s="8" t="s">
        <v>34</v>
      </c>
    </row>
    <row r="22" spans="2:12" ht="19.5" customHeight="1">
      <c r="B22" s="36" t="s">
        <v>47</v>
      </c>
      <c r="C22" s="1" t="s">
        <v>87</v>
      </c>
      <c r="L22" s="2"/>
    </row>
    <row r="23" spans="2:12" ht="19.5" customHeight="1">
      <c r="B23" s="36"/>
      <c r="C23" s="1"/>
      <c r="L23" s="2"/>
    </row>
    <row r="24" spans="2:12" ht="19.5" customHeight="1">
      <c r="B24" s="8" t="s">
        <v>37</v>
      </c>
      <c r="E24" s="7"/>
      <c r="F24" s="37"/>
      <c r="G24" s="7"/>
      <c r="H24" s="37"/>
      <c r="I24" s="7"/>
      <c r="J24" s="37"/>
    </row>
    <row r="25" spans="2:12" ht="19.5" customHeight="1">
      <c r="B25" s="8" t="s">
        <v>73</v>
      </c>
    </row>
    <row r="26" spans="2:12" ht="19.5" customHeight="1"/>
    <row r="27" spans="2:12" ht="19.5" customHeight="1">
      <c r="B27" s="4" t="s">
        <v>81</v>
      </c>
    </row>
  </sheetData>
  <sheetProtection algorithmName="SHA-512" hashValue="JgWwVbXyKbujBoqMmkiZj/ncliT4Rc4fy+rsjzP5PMumy6v/SqBY5j96LBuaLBXzRS7PdtLWsJHEqMNlVLCqAg==" saltValue="hV6cjTJko0Rgi1HWq9raCA==" spinCount="100000" sheet="1" objects="1" scenarios="1" selectLockedCells="1"/>
  <protectedRanges>
    <protectedRange sqref="C5:C15" name="範囲1"/>
  </protectedRanges>
  <mergeCells count="11">
    <mergeCell ref="B16:D16"/>
    <mergeCell ref="E16:F16"/>
    <mergeCell ref="I16:J16"/>
    <mergeCell ref="B17:D17"/>
    <mergeCell ref="B1:L1"/>
    <mergeCell ref="J3:L3"/>
    <mergeCell ref="C4:D4"/>
    <mergeCell ref="E4:F4"/>
    <mergeCell ref="G4:H4"/>
    <mergeCell ref="I4:J4"/>
    <mergeCell ref="K4:L4"/>
  </mergeCells>
  <phoneticPr fontId="9"/>
  <hyperlinks>
    <hyperlink ref="C20" r:id="rId1"/>
    <hyperlink ref="C22" r:id="rId2"/>
  </hyperlinks>
  <pageMargins left="0.28999999999999998" right="0.31" top="0.74803149606299213" bottom="0.74803149606299213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01_入力用シート</vt:lpstr>
      <vt:lpstr>02_省エネ率</vt:lpstr>
      <vt:lpstr>03_補助事業前</vt:lpstr>
      <vt:lpstr>04_補助事業後</vt:lpstr>
      <vt:lpstr>'01_入力用シート'!Print_Area</vt:lpstr>
      <vt:lpstr>'02_省エネ率'!Print_Area</vt:lpstr>
      <vt:lpstr>'03_補助事業前'!Print_Area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2019-04-12T06:31:39Z</dcterms:created>
  <dcterms:modified xsi:type="dcterms:W3CDTF">2023-03-28T07:48:27Z</dcterms:modified>
</cp:coreProperties>
</file>