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R6\第1回（R6.4～R6.9）\02_事業実施通知\04調査書類\溶け込み\"/>
    </mc:Choice>
  </mc:AlternateContent>
  <bookViews>
    <workbookView xWindow="0" yWindow="0" windowWidth="20490" windowHeight="7530" tabRatio="891"/>
  </bookViews>
  <sheets>
    <sheet name="R6　就職状況報告書総括表" sheetId="9" r:id="rId1"/>
    <sheet name="R6　就職状況報告書総括表 (入力例)" sheetId="11" r:id="rId2"/>
  </sheets>
  <definedNames>
    <definedName name="_xlnm._FilterDatabase" localSheetId="0" hidden="1">'R6　就職状況報告書総括表'!$A$4:$AF$48</definedName>
    <definedName name="_xlnm._FilterDatabase" localSheetId="1" hidden="1">'R6　就職状況報告書総括表 (入力例)'!$A$4:$AF$48</definedName>
    <definedName name="_xlnm.Print_Area" localSheetId="0">'R6　就職状況報告書総括表'!$A$1:$AF$74</definedName>
    <definedName name="_xlnm.Print_Area" localSheetId="1">'R6　就職状況報告書総括表 (入力例)'!$A$1:$AF$74</definedName>
  </definedNames>
  <calcPr calcId="162913"/>
</workbook>
</file>

<file path=xl/calcChain.xml><?xml version="1.0" encoding="utf-8"?>
<calcChain xmlns="http://schemas.openxmlformats.org/spreadsheetml/2006/main">
  <c r="Z52" i="11" l="1"/>
  <c r="Z56" i="11"/>
  <c r="AA67" i="9" l="1"/>
  <c r="AA66" i="9"/>
  <c r="AD66" i="9"/>
  <c r="C61" i="9"/>
  <c r="E56" i="9"/>
  <c r="A56" i="9"/>
  <c r="Z52" i="9"/>
  <c r="K52" i="9"/>
  <c r="A52" i="9"/>
  <c r="A56" i="11" l="1"/>
  <c r="D10" i="11" l="1"/>
  <c r="D15" i="11"/>
  <c r="G62" i="11" l="1"/>
  <c r="E62" i="11"/>
  <c r="C62" i="11"/>
  <c r="P56" i="11"/>
  <c r="Z56" i="9" l="1"/>
  <c r="AA67" i="11"/>
  <c r="AE61" i="9" l="1"/>
  <c r="AE62" i="9"/>
  <c r="C61" i="11"/>
  <c r="AA66" i="11"/>
  <c r="K39" i="11"/>
  <c r="V56" i="11"/>
  <c r="S56" i="11"/>
  <c r="AC62" i="11"/>
  <c r="AA62" i="11"/>
  <c r="Y62" i="11"/>
  <c r="W62" i="11"/>
  <c r="U62" i="11"/>
  <c r="S62" i="11"/>
  <c r="Q62" i="11"/>
  <c r="O62" i="11"/>
  <c r="M62" i="11"/>
  <c r="K62" i="11"/>
  <c r="I62" i="11"/>
  <c r="AE62" i="11"/>
  <c r="AC61" i="11"/>
  <c r="AA61" i="11"/>
  <c r="Y61" i="11"/>
  <c r="W61" i="11"/>
  <c r="U61" i="11"/>
  <c r="S61" i="11"/>
  <c r="Q61" i="11"/>
  <c r="AE61" i="11"/>
  <c r="H56" i="11"/>
  <c r="O61" i="11"/>
  <c r="M61" i="11"/>
  <c r="K61" i="11"/>
  <c r="I61" i="11"/>
  <c r="G61" i="11"/>
  <c r="E61" i="11"/>
  <c r="E56" i="11"/>
  <c r="K52" i="11"/>
  <c r="A52" i="11"/>
  <c r="K48" i="11"/>
  <c r="K47" i="11"/>
  <c r="K46" i="11"/>
  <c r="K45" i="11"/>
  <c r="K44" i="11"/>
  <c r="K43" i="11"/>
  <c r="K42" i="11"/>
  <c r="K41" i="11"/>
  <c r="K40" i="11"/>
  <c r="K38" i="11"/>
  <c r="K37" i="11"/>
  <c r="K36" i="11"/>
  <c r="K35" i="11"/>
  <c r="K34" i="11"/>
  <c r="K33" i="11"/>
  <c r="K32" i="11"/>
  <c r="K31" i="11"/>
  <c r="K30" i="11"/>
  <c r="K29" i="11"/>
  <c r="K28" i="11"/>
  <c r="K27" i="11"/>
  <c r="K26" i="11"/>
  <c r="K25" i="11"/>
  <c r="K24" i="11"/>
  <c r="B56" i="11"/>
  <c r="D14" i="11"/>
  <c r="D12" i="11"/>
  <c r="AA2" i="11"/>
  <c r="A1" i="11"/>
  <c r="AC62" i="9"/>
  <c r="AA62" i="9"/>
  <c r="Y62" i="9"/>
  <c r="W62" i="9"/>
  <c r="U62" i="9"/>
  <c r="S62" i="9"/>
  <c r="Q62" i="9"/>
  <c r="O62" i="9"/>
  <c r="M62" i="9"/>
  <c r="K62" i="9"/>
  <c r="I62" i="9"/>
  <c r="G62" i="9"/>
  <c r="E62" i="9"/>
  <c r="C62" i="9"/>
  <c r="P56" i="9"/>
  <c r="AC61" i="9"/>
  <c r="AA61" i="9"/>
  <c r="Y61" i="9"/>
  <c r="W61" i="9"/>
  <c r="U61" i="9"/>
  <c r="S61" i="9"/>
  <c r="Q61" i="9"/>
  <c r="O61" i="9"/>
  <c r="H56" i="9"/>
  <c r="M61" i="9"/>
  <c r="K61" i="9"/>
  <c r="I61" i="9"/>
  <c r="G61" i="9"/>
  <c r="E61" i="9"/>
  <c r="V56" i="9"/>
  <c r="S56" i="9"/>
  <c r="K48" i="9"/>
  <c r="K47" i="9"/>
  <c r="K46" i="9"/>
  <c r="K45" i="9"/>
  <c r="K44" i="9"/>
  <c r="K43" i="9"/>
  <c r="K42" i="9"/>
  <c r="K41" i="9"/>
  <c r="K40" i="9"/>
  <c r="K39" i="9"/>
  <c r="B56" i="9"/>
  <c r="K38" i="9"/>
  <c r="K37" i="9"/>
  <c r="K36" i="9"/>
  <c r="K35" i="9"/>
  <c r="K34" i="9"/>
  <c r="K33" i="9"/>
  <c r="K32" i="9"/>
  <c r="K31" i="9"/>
  <c r="K30" i="9"/>
  <c r="K29" i="9"/>
  <c r="K28" i="9"/>
  <c r="K27" i="9"/>
  <c r="K26" i="9"/>
  <c r="K25" i="9"/>
  <c r="K24" i="9"/>
  <c r="D15" i="9"/>
  <c r="D14" i="9"/>
  <c r="D12" i="9"/>
  <c r="D10" i="9"/>
  <c r="AA2" i="9"/>
  <c r="L56" i="9"/>
  <c r="W56" i="11"/>
  <c r="T56" i="11"/>
  <c r="F56" i="11"/>
  <c r="H52" i="11"/>
  <c r="W56" i="9"/>
  <c r="T56" i="9"/>
  <c r="F56" i="9"/>
  <c r="H52" i="9"/>
  <c r="M56" i="9"/>
  <c r="G52" i="9"/>
  <c r="M56" i="11"/>
  <c r="L56" i="11"/>
  <c r="G52" i="11"/>
  <c r="AD66" i="11"/>
</calcChain>
</file>

<file path=xl/comments1.xml><?xml version="1.0" encoding="utf-8"?>
<comments xmlns="http://schemas.openxmlformats.org/spreadsheetml/2006/main">
  <authors>
    <author>（産業人材対策課）富士原　美由紀</author>
  </authors>
  <commentList>
    <comment ref="D4" authorId="0" shapeId="0">
      <text>
        <r>
          <rPr>
            <b/>
            <sz val="14"/>
            <color indexed="81"/>
            <rFont val="MS P ゴシック"/>
            <family val="3"/>
            <charset val="128"/>
          </rPr>
          <t>水色の欄は、受託者が記入または選択してください。</t>
        </r>
      </text>
    </comment>
    <comment ref="D15" authorId="0" shapeId="0">
      <text>
        <r>
          <rPr>
            <b/>
            <sz val="14"/>
            <color indexed="81"/>
            <rFont val="MS P ゴシック"/>
            <family val="3"/>
            <charset val="128"/>
          </rPr>
          <t>提出締切日が土日祝にあたる場合は繰り上げ
日付が異なる場合は、計算式を調整するか
直接入力してください。</t>
        </r>
      </text>
    </comment>
    <comment ref="P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X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G21" authorId="0" shapeId="0">
      <text>
        <r>
          <rPr>
            <b/>
            <sz val="14"/>
            <color indexed="81"/>
            <rFont val="MS P ゴシック"/>
            <family val="3"/>
            <charset val="128"/>
          </rPr>
          <t>「就職状況報告書」証明書等（写し）」または「雇用（勤務）等証明書」をもとにコード表よりあてはまる数字を選択してください。連絡がつかないなどの場合は「31　未回答、追跡不能（未把握）、その他」を選択してください。
※「臨時・季節」、「パート」、「アルバイト」、「派遣」のうち雇用期間が1か月未満の就職は「日雇（雇用期間1か月未満含む）」を選択してください。</t>
        </r>
      </text>
    </comment>
    <comment ref="I21" authorId="0" shapeId="0">
      <text>
        <r>
          <rPr>
            <b/>
            <sz val="14"/>
            <color indexed="81"/>
            <rFont val="MS P ゴシック"/>
            <family val="3"/>
            <charset val="128"/>
          </rPr>
          <t xml:space="preserve">内定の場合は、○を選択してください。
</t>
        </r>
      </text>
    </comment>
    <comment ref="K21" authorId="0" shapeId="0">
      <text>
        <r>
          <rPr>
            <b/>
            <sz val="14"/>
            <color indexed="81"/>
            <rFont val="MS P ゴシック"/>
            <family val="3"/>
            <charset val="128"/>
          </rPr>
          <t xml:space="preserve">コードを入力すると自動的に反映され、統計用の就職率に集計されます。
</t>
        </r>
      </text>
    </comment>
    <comment ref="Q21" authorId="0" shapeId="0">
      <text>
        <r>
          <rPr>
            <b/>
            <sz val="14"/>
            <color indexed="81"/>
            <rFont val="MS P ゴシック"/>
            <family val="3"/>
            <charset val="128"/>
          </rPr>
          <t>【就職状況報告書】
報告書回収率に反映されます。
自署</t>
        </r>
        <r>
          <rPr>
            <b/>
            <sz val="14"/>
            <color indexed="81"/>
            <rFont val="MS P ゴシック"/>
            <family val="3"/>
            <charset val="128"/>
          </rPr>
          <t>がないものは「×」を選択。</t>
        </r>
      </text>
    </comment>
    <comment ref="S21" authorId="0" shapeId="0">
      <text>
        <r>
          <rPr>
            <b/>
            <sz val="14"/>
            <color indexed="81"/>
            <rFont val="MS P ゴシック"/>
            <family val="3"/>
            <charset val="128"/>
          </rPr>
          <t>【証明書等】
必要な証明書等（写し）または「雇用（勤務）等証明書」が提出されている場合は、「○」を選択。※いずれも押印のあるもののみ有効。
提出されていない場合は、「×」を選択。※押印のないものは「×」</t>
        </r>
      </text>
    </comment>
    <comment ref="W21" authorId="0" shapeId="0">
      <text>
        <r>
          <rPr>
            <b/>
            <sz val="14"/>
            <color indexed="81"/>
            <rFont val="MS P ゴシック"/>
            <family val="3"/>
            <charset val="128"/>
          </rPr>
          <t>【就職の状況】
就職支援費対象就職率に集計されます。
「就職状況報告書」及び証明書等（写し）または「雇用(勤務)等証明書」をもとにあてはまるものを選択してください。就職者のうち必要な証明書等（写し）または「雇用(勤務)等証明書」の添付がない場合は、「証明書類なし」を選択してください。※いずれも押印のあるもののみ有効。</t>
        </r>
      </text>
    </comment>
    <comment ref="AB21" authorId="0" shapeId="0">
      <text>
        <r>
          <rPr>
            <b/>
            <sz val="14"/>
            <color indexed="81"/>
            <rFont val="MS P ゴシック"/>
            <family val="3"/>
            <charset val="128"/>
          </rPr>
          <t>【備考】
特記事項等がある場合、備考欄に記入してください。書類未提出で、電話メール等で確認できた状況を記入して差し支えありません</t>
        </r>
      </text>
    </comment>
    <comment ref="AB38" authorId="0" shapeId="0">
      <text>
        <r>
          <rPr>
            <b/>
            <sz val="14"/>
            <color indexed="81"/>
            <rFont val="MS P ゴシック"/>
            <family val="3"/>
            <charset val="128"/>
          </rPr>
          <t xml:space="preserve">控除特例者は氏名・コード・備考欄に入力。
</t>
        </r>
      </text>
    </comment>
    <comment ref="AB39" authorId="0" shapeId="0">
      <text>
        <r>
          <rPr>
            <b/>
            <sz val="14"/>
            <color indexed="81"/>
            <rFont val="MS P ゴシック"/>
            <family val="3"/>
            <charset val="128"/>
          </rPr>
          <t>対象在職者は氏名・備考欄に入力。</t>
        </r>
      </text>
    </comment>
  </commentList>
</comments>
</file>

<file path=xl/sharedStrings.xml><?xml version="1.0" encoding="utf-8"?>
<sst xmlns="http://schemas.openxmlformats.org/spreadsheetml/2006/main" count="443" uniqueCount="158">
  <si>
    <t>調査時期</t>
    <rPh sb="0" eb="2">
      <t>チョウサ</t>
    </rPh>
    <rPh sb="2" eb="4">
      <t>ジキ</t>
    </rPh>
    <phoneticPr fontId="2"/>
  </si>
  <si>
    <t>担当者</t>
    <rPh sb="0" eb="3">
      <t>タントウシャ</t>
    </rPh>
    <phoneticPr fontId="2"/>
  </si>
  <si>
    <t>氏　　名</t>
    <rPh sb="0" eb="1">
      <t>シ</t>
    </rPh>
    <rPh sb="3" eb="4">
      <t>メイ</t>
    </rPh>
    <phoneticPr fontId="2"/>
  </si>
  <si>
    <t>人</t>
    <rPh sb="0" eb="1">
      <t>ニン</t>
    </rPh>
    <phoneticPr fontId="2"/>
  </si>
  <si>
    <t>コード表</t>
    <rPh sb="3" eb="4">
      <t>ヒョウ</t>
    </rPh>
    <phoneticPr fontId="2"/>
  </si>
  <si>
    <t>訓練開始日</t>
    <rPh sb="0" eb="2">
      <t>クンレン</t>
    </rPh>
    <rPh sb="2" eb="5">
      <t>カイシビ</t>
    </rPh>
    <phoneticPr fontId="2"/>
  </si>
  <si>
    <t>中退就職者</t>
    <rPh sb="0" eb="2">
      <t>チュウタイ</t>
    </rPh>
    <rPh sb="2" eb="5">
      <t>シュウショクシャ</t>
    </rPh>
    <phoneticPr fontId="2"/>
  </si>
  <si>
    <t>就職者</t>
    <rPh sb="0" eb="3">
      <t>シュウショクシャ</t>
    </rPh>
    <phoneticPr fontId="2"/>
  </si>
  <si>
    <t>自営</t>
    <rPh sb="0" eb="2">
      <t>ジエイ</t>
    </rPh>
    <phoneticPr fontId="2"/>
  </si>
  <si>
    <t>中退就職者</t>
    <rPh sb="0" eb="2">
      <t>チュウタイ</t>
    </rPh>
    <rPh sb="2" eb="4">
      <t>シュウショク</t>
    </rPh>
    <rPh sb="4" eb="5">
      <t>シャ</t>
    </rPh>
    <phoneticPr fontId="2"/>
  </si>
  <si>
    <t>就職者</t>
    <rPh sb="0" eb="2">
      <t>シュウショク</t>
    </rPh>
    <rPh sb="2" eb="3">
      <t>シャ</t>
    </rPh>
    <phoneticPr fontId="2"/>
  </si>
  <si>
    <t>備考</t>
    <rPh sb="0" eb="2">
      <t>ビコウ</t>
    </rPh>
    <phoneticPr fontId="2"/>
  </si>
  <si>
    <t>コード</t>
    <phoneticPr fontId="2"/>
  </si>
  <si>
    <t>未就職</t>
    <rPh sb="0" eb="1">
      <t>ミ</t>
    </rPh>
    <rPh sb="1" eb="3">
      <t>シュウショク</t>
    </rPh>
    <phoneticPr fontId="2"/>
  </si>
  <si>
    <t>－</t>
    <phoneticPr fontId="2"/>
  </si>
  <si>
    <t>就職締め切り日</t>
    <rPh sb="0" eb="2">
      <t>シュウショク</t>
    </rPh>
    <rPh sb="2" eb="3">
      <t>シ</t>
    </rPh>
    <rPh sb="4" eb="5">
      <t>キ</t>
    </rPh>
    <rPh sb="6" eb="7">
      <t>ビ</t>
    </rPh>
    <phoneticPr fontId="2"/>
  </si>
  <si>
    <t>就職状況</t>
    <rPh sb="0" eb="2">
      <t>シュウショク</t>
    </rPh>
    <rPh sb="2" eb="4">
      <t>ジョウキョウ</t>
    </rPh>
    <phoneticPr fontId="2"/>
  </si>
  <si>
    <t>入所</t>
    <rPh sb="0" eb="2">
      <t>ニュウショ</t>
    </rPh>
    <phoneticPr fontId="2"/>
  </si>
  <si>
    <t>中退（未就職）</t>
    <rPh sb="0" eb="2">
      <t>チュウタイ</t>
    </rPh>
    <rPh sb="3" eb="4">
      <t>ミ</t>
    </rPh>
    <rPh sb="4" eb="6">
      <t>シュウショク</t>
    </rPh>
    <phoneticPr fontId="2"/>
  </si>
  <si>
    <t>＝</t>
    <phoneticPr fontId="2"/>
  </si>
  <si>
    <t>％</t>
    <phoneticPr fontId="2"/>
  </si>
  <si>
    <t>修了者</t>
    <rPh sb="0" eb="2">
      <t>シュウリョウ</t>
    </rPh>
    <rPh sb="2" eb="3">
      <t>シャ</t>
    </rPh>
    <phoneticPr fontId="2"/>
  </si>
  <si>
    <t>人</t>
  </si>
  <si>
    <t>合計</t>
    <rPh sb="0" eb="2">
      <t>ゴウケイ</t>
    </rPh>
    <phoneticPr fontId="2"/>
  </si>
  <si>
    <t>【就職状況集計】</t>
    <rPh sb="1" eb="3">
      <t>シュウショク</t>
    </rPh>
    <rPh sb="3" eb="5">
      <t>ジョウキョウ</t>
    </rPh>
    <rPh sb="5" eb="7">
      <t>シュウケイ</t>
    </rPh>
    <phoneticPr fontId="2"/>
  </si>
  <si>
    <t>提出締め切り日</t>
    <rPh sb="0" eb="2">
      <t>テイシュツ</t>
    </rPh>
    <rPh sb="2" eb="3">
      <t>シ</t>
    </rPh>
    <rPh sb="4" eb="5">
      <t>キ</t>
    </rPh>
    <rPh sb="6" eb="7">
      <t>ビ</t>
    </rPh>
    <phoneticPr fontId="2"/>
  </si>
  <si>
    <t>【実績(就職支援費用)】</t>
    <rPh sb="4" eb="6">
      <t>シュウショク</t>
    </rPh>
    <rPh sb="6" eb="8">
      <t>シエン</t>
    </rPh>
    <rPh sb="8" eb="10">
      <t>ヒヨウ</t>
    </rPh>
    <phoneticPr fontId="2"/>
  </si>
  <si>
    <t>入力上の注意点</t>
    <rPh sb="0" eb="2">
      <t>ニュウリョク</t>
    </rPh>
    <rPh sb="2" eb="3">
      <t>ジョウ</t>
    </rPh>
    <rPh sb="4" eb="7">
      <t>チュウイテン</t>
    </rPh>
    <phoneticPr fontId="2"/>
  </si>
  <si>
    <t>○</t>
  </si>
  <si>
    <t>【実績(統計用)】</t>
    <rPh sb="4" eb="7">
      <t>トウケイヨウ</t>
    </rPh>
    <phoneticPr fontId="2"/>
  </si>
  <si>
    <t>×</t>
  </si>
  <si>
    <t>中退時</t>
  </si>
  <si>
    <t>修了時</t>
  </si>
  <si>
    <t>就職率(就職支援費対象用)</t>
    <rPh sb="0" eb="3">
      <t>シュウショクリツ</t>
    </rPh>
    <rPh sb="4" eb="6">
      <t>シュウショク</t>
    </rPh>
    <rPh sb="6" eb="8">
      <t>シエン</t>
    </rPh>
    <rPh sb="8" eb="9">
      <t>ヒ</t>
    </rPh>
    <rPh sb="9" eb="11">
      <t>タイショウ</t>
    </rPh>
    <rPh sb="11" eb="12">
      <t>ヨウ</t>
    </rPh>
    <phoneticPr fontId="2"/>
  </si>
  <si>
    <t>就職率(統計用)</t>
    <rPh sb="0" eb="3">
      <t>シュウショクリツ</t>
    </rPh>
    <rPh sb="4" eb="7">
      <t>トウケイヨウ</t>
    </rPh>
    <phoneticPr fontId="2"/>
  </si>
  <si>
    <t>中退就職者(就職支援費対象)①</t>
    <rPh sb="0" eb="2">
      <t>チュウタイ</t>
    </rPh>
    <rPh sb="2" eb="5">
      <t>シュウショクシャ</t>
    </rPh>
    <rPh sb="6" eb="8">
      <t>シュウショク</t>
    </rPh>
    <rPh sb="8" eb="10">
      <t>シエン</t>
    </rPh>
    <rPh sb="10" eb="11">
      <t>ヒ</t>
    </rPh>
    <rPh sb="11" eb="13">
      <t>タイショウ</t>
    </rPh>
    <phoneticPr fontId="2"/>
  </si>
  <si>
    <t>修了者②</t>
    <rPh sb="0" eb="2">
      <t>シュウリョウ</t>
    </rPh>
    <rPh sb="2" eb="3">
      <t>シャ</t>
    </rPh>
    <phoneticPr fontId="2"/>
  </si>
  <si>
    <t>修了者のうち就職者(就職支援費対象)③</t>
    <rPh sb="0" eb="3">
      <t>シュウリョウシャ</t>
    </rPh>
    <rPh sb="6" eb="9">
      <t>シュウショクシャ</t>
    </rPh>
    <rPh sb="10" eb="12">
      <t>シュウショク</t>
    </rPh>
    <rPh sb="12" eb="14">
      <t>シエン</t>
    </rPh>
    <rPh sb="14" eb="15">
      <t>ヒ</t>
    </rPh>
    <rPh sb="15" eb="17">
      <t>タイショウ</t>
    </rPh>
    <phoneticPr fontId="2"/>
  </si>
  <si>
    <t>①＋③</t>
    <phoneticPr fontId="2"/>
  </si>
  <si>
    <t>訓練修了日</t>
    <rPh sb="0" eb="2">
      <t>クンレン</t>
    </rPh>
    <rPh sb="2" eb="4">
      <t>シュウリョウ</t>
    </rPh>
    <rPh sb="4" eb="5">
      <t>ヒ</t>
    </rPh>
    <phoneticPr fontId="2"/>
  </si>
  <si>
    <t>正社員</t>
    <rPh sb="0" eb="3">
      <t>セイシャイン</t>
    </rPh>
    <phoneticPr fontId="2"/>
  </si>
  <si>
    <t>派遣</t>
    <rPh sb="0" eb="2">
      <t>ハケン</t>
    </rPh>
    <phoneticPr fontId="2"/>
  </si>
  <si>
    <t>期間の定めなし</t>
    <rPh sb="0" eb="2">
      <t>キカン</t>
    </rPh>
    <rPh sb="3" eb="4">
      <t>サダ</t>
    </rPh>
    <phoneticPr fontId="2"/>
  </si>
  <si>
    <t>臨時・季節</t>
    <rPh sb="0" eb="2">
      <t>リンジ</t>
    </rPh>
    <rPh sb="3" eb="5">
      <t>キセツ</t>
    </rPh>
    <phoneticPr fontId="2"/>
  </si>
  <si>
    <t>証明書類なし</t>
  </si>
  <si>
    <t>未就職</t>
  </si>
  <si>
    <t>中退未就職</t>
  </si>
  <si>
    <t>報告書
回収率</t>
    <rPh sb="0" eb="3">
      <t>ホウコクショ</t>
    </rPh>
    <rPh sb="4" eb="7">
      <t>カイシュウリツ</t>
    </rPh>
    <phoneticPr fontId="2"/>
  </si>
  <si>
    <t>中退・派遣　 期間の定めなし</t>
    <rPh sb="3" eb="5">
      <t>ハケン</t>
    </rPh>
    <rPh sb="7" eb="9">
      <t>キカン</t>
    </rPh>
    <rPh sb="10" eb="11">
      <t>サダ</t>
    </rPh>
    <phoneticPr fontId="2"/>
  </si>
  <si>
    <t>中退・パート　 期間の定めなし</t>
    <rPh sb="8" eb="10">
      <t>キカン</t>
    </rPh>
    <rPh sb="11" eb="12">
      <t>サダ</t>
    </rPh>
    <phoneticPr fontId="2"/>
  </si>
  <si>
    <t>中退・アルバイト　 期間の定めなし</t>
    <rPh sb="10" eb="12">
      <t>キカン</t>
    </rPh>
    <rPh sb="13" eb="14">
      <t>サダ</t>
    </rPh>
    <phoneticPr fontId="2"/>
  </si>
  <si>
    <t>中退・契約社員　 期間の定めなし</t>
    <rPh sb="3" eb="5">
      <t>ケイヤク</t>
    </rPh>
    <rPh sb="5" eb="7">
      <t>シャイン</t>
    </rPh>
    <rPh sb="9" eb="11">
      <t>キカン</t>
    </rPh>
    <rPh sb="12" eb="13">
      <t>サダ</t>
    </rPh>
    <phoneticPr fontId="2"/>
  </si>
  <si>
    <t>中退・臨時季節　 期間の定めなし</t>
    <rPh sb="3" eb="5">
      <t>リンジ</t>
    </rPh>
    <rPh sb="5" eb="7">
      <t>キセツ</t>
    </rPh>
    <rPh sb="9" eb="11">
      <t>キカン</t>
    </rPh>
    <rPh sb="12" eb="13">
      <t>サダ</t>
    </rPh>
    <phoneticPr fontId="2"/>
  </si>
  <si>
    <t>中退・その他</t>
    <rPh sb="5" eb="6">
      <t>タ</t>
    </rPh>
    <phoneticPr fontId="2"/>
  </si>
  <si>
    <t>中退・自営</t>
    <rPh sb="3" eb="5">
      <t>ジエイ</t>
    </rPh>
    <phoneticPr fontId="2"/>
  </si>
  <si>
    <t>中退・未就職</t>
    <rPh sb="3" eb="6">
      <t>ミシュウショク</t>
    </rPh>
    <phoneticPr fontId="2"/>
  </si>
  <si>
    <t>就職・派遣　 期間の定めなし</t>
    <rPh sb="0" eb="2">
      <t>シュウショク</t>
    </rPh>
    <rPh sb="3" eb="5">
      <t>ハケン</t>
    </rPh>
    <rPh sb="7" eb="9">
      <t>キカン</t>
    </rPh>
    <rPh sb="10" eb="11">
      <t>サダ</t>
    </rPh>
    <phoneticPr fontId="2"/>
  </si>
  <si>
    <t>就職・パート　 期間の定めなし</t>
    <rPh sb="0" eb="2">
      <t>シュウショク</t>
    </rPh>
    <rPh sb="8" eb="10">
      <t>キカン</t>
    </rPh>
    <rPh sb="11" eb="12">
      <t>サダ</t>
    </rPh>
    <phoneticPr fontId="2"/>
  </si>
  <si>
    <t>就職・アルバイト　 期間の定めなし</t>
    <rPh sb="0" eb="2">
      <t>シュウショク</t>
    </rPh>
    <rPh sb="10" eb="12">
      <t>キカン</t>
    </rPh>
    <rPh sb="13" eb="14">
      <t>サダ</t>
    </rPh>
    <phoneticPr fontId="2"/>
  </si>
  <si>
    <t>就職・契約社員　 期間の定めなし</t>
    <rPh sb="0" eb="2">
      <t>シュウショク</t>
    </rPh>
    <rPh sb="3" eb="5">
      <t>ケイヤク</t>
    </rPh>
    <rPh sb="5" eb="7">
      <t>シャイン</t>
    </rPh>
    <rPh sb="9" eb="11">
      <t>キカン</t>
    </rPh>
    <rPh sb="12" eb="13">
      <t>サダ</t>
    </rPh>
    <phoneticPr fontId="2"/>
  </si>
  <si>
    <t>就職・臨時季節　 期間の定めなし</t>
    <rPh sb="0" eb="2">
      <t>シュウショク</t>
    </rPh>
    <rPh sb="3" eb="5">
      <t>リンジ</t>
    </rPh>
    <rPh sb="5" eb="7">
      <t>キセツ</t>
    </rPh>
    <rPh sb="9" eb="11">
      <t>キカン</t>
    </rPh>
    <rPh sb="12" eb="13">
      <t>サダ</t>
    </rPh>
    <phoneticPr fontId="2"/>
  </si>
  <si>
    <t>就職・その他</t>
    <rPh sb="0" eb="2">
      <t>シュウショク</t>
    </rPh>
    <rPh sb="5" eb="6">
      <t>タ</t>
    </rPh>
    <phoneticPr fontId="2"/>
  </si>
  <si>
    <t>就職・自営</t>
    <rPh sb="0" eb="2">
      <t>シュウショク</t>
    </rPh>
    <rPh sb="3" eb="5">
      <t>ジエイ</t>
    </rPh>
    <phoneticPr fontId="2"/>
  </si>
  <si>
    <t>未就職</t>
    <rPh sb="0" eb="3">
      <t>ミシュウショク</t>
    </rPh>
    <phoneticPr fontId="2"/>
  </si>
  <si>
    <t>パート</t>
    <phoneticPr fontId="2"/>
  </si>
  <si>
    <t>アルバイト</t>
    <phoneticPr fontId="2"/>
  </si>
  <si>
    <t>契約社員</t>
    <rPh sb="0" eb="4">
      <t>ケイヤクシャイン</t>
    </rPh>
    <phoneticPr fontId="2"/>
  </si>
  <si>
    <t>その他</t>
    <rPh sb="2" eb="3">
      <t>タ</t>
    </rPh>
    <phoneticPr fontId="2"/>
  </si>
  <si>
    <t>=</t>
    <phoneticPr fontId="2"/>
  </si>
  <si>
    <t>⇒</t>
    <phoneticPr fontId="2"/>
  </si>
  <si>
    <t>教育訓練機関名</t>
  </si>
  <si>
    <t>コースNo. 訓練科名</t>
    <phoneticPr fontId="2"/>
  </si>
  <si>
    <t>○○○○</t>
    <phoneticPr fontId="2"/>
  </si>
  <si>
    <t>※該当者がいる場合のみ直接入力すること</t>
    <rPh sb="1" eb="4">
      <t>ガイトウシャ</t>
    </rPh>
    <rPh sb="7" eb="9">
      <t>バアイ</t>
    </rPh>
    <rPh sb="11" eb="13">
      <t>チョクセツ</t>
    </rPh>
    <rPh sb="13" eb="15">
      <t>ニュウリョク</t>
    </rPh>
    <phoneticPr fontId="2"/>
  </si>
  <si>
    <t>３か月時点</t>
  </si>
  <si>
    <t>就職(４か月以上・週２０時間以上)</t>
  </si>
  <si>
    <t>就職(４か月未満)</t>
  </si>
  <si>
    <t>就職中退(４か月以上・週２０時間以上)</t>
  </si>
  <si>
    <t>中退・日雇（雇用期間1か月未満含む）</t>
    <rPh sb="3" eb="5">
      <t>ヒヤト</t>
    </rPh>
    <rPh sb="6" eb="8">
      <t>コヨウ</t>
    </rPh>
    <rPh sb="8" eb="10">
      <t>キカン</t>
    </rPh>
    <rPh sb="12" eb="13">
      <t>ゲツ</t>
    </rPh>
    <rPh sb="13" eb="15">
      <t>ミマン</t>
    </rPh>
    <rPh sb="15" eb="16">
      <t>フク</t>
    </rPh>
    <phoneticPr fontId="2"/>
  </si>
  <si>
    <t>日雇（雇用期間1か月未満含む）</t>
    <rPh sb="0" eb="2">
      <t>ヒヤト</t>
    </rPh>
    <phoneticPr fontId="2"/>
  </si>
  <si>
    <t>訓練修了時</t>
    <rPh sb="0" eb="5">
      <t>クンレンシュウリョウジ</t>
    </rPh>
    <phoneticPr fontId="2"/>
  </si>
  <si>
    <t>1か月後</t>
    <rPh sb="2" eb="4">
      <t>ゲツゴ</t>
    </rPh>
    <phoneticPr fontId="2"/>
  </si>
  <si>
    <t>（求めに応じて提出）</t>
    <rPh sb="1" eb="2">
      <t>モト</t>
    </rPh>
    <rPh sb="4" eb="5">
      <t>オウ</t>
    </rPh>
    <rPh sb="7" eb="9">
      <t>テイシュツ</t>
    </rPh>
    <phoneticPr fontId="2"/>
  </si>
  <si>
    <t>報告締切（訓練終了後１００日以内）</t>
    <rPh sb="0" eb="4">
      <t>ホウコクシメキリ</t>
    </rPh>
    <phoneticPr fontId="2"/>
  </si>
  <si>
    <t>報告締切（訓練終了後７日以内）</t>
    <rPh sb="0" eb="2">
      <t>ホウコク</t>
    </rPh>
    <rPh sb="2" eb="3">
      <t>シ</t>
    </rPh>
    <rPh sb="3" eb="4">
      <t>キ</t>
    </rPh>
    <phoneticPr fontId="2"/>
  </si>
  <si>
    <t>訓練修了３か月後（応当日）</t>
    <phoneticPr fontId="2"/>
  </si>
  <si>
    <t>令和</t>
    <rPh sb="0" eb="2">
      <t>レイワ</t>
    </rPh>
    <phoneticPr fontId="2"/>
  </si>
  <si>
    <t>年度</t>
    <rPh sb="0" eb="2">
      <t>ネンド</t>
    </rPh>
    <phoneticPr fontId="2"/>
  </si>
  <si>
    <t>　　就　職　状　況　報　告　書　総　括　表</t>
    <rPh sb="2" eb="3">
      <t>シュウ</t>
    </rPh>
    <rPh sb="4" eb="5">
      <t>ショク</t>
    </rPh>
    <rPh sb="6" eb="7">
      <t>ジョウ</t>
    </rPh>
    <rPh sb="8" eb="9">
      <t>キョウ</t>
    </rPh>
    <rPh sb="10" eb="11">
      <t>ホウ</t>
    </rPh>
    <rPh sb="12" eb="13">
      <t>コク</t>
    </rPh>
    <rPh sb="14" eb="15">
      <t>ショ</t>
    </rPh>
    <rPh sb="16" eb="17">
      <t>ソウ</t>
    </rPh>
    <rPh sb="18" eb="19">
      <t>カツ</t>
    </rPh>
    <rPh sb="20" eb="21">
      <t>オモテ</t>
    </rPh>
    <phoneticPr fontId="2"/>
  </si>
  <si>
    <t>離‐１　ＩＴ基礎科</t>
    <rPh sb="0" eb="1">
      <t>リ</t>
    </rPh>
    <rPh sb="6" eb="9">
      <t>キソカ</t>
    </rPh>
    <phoneticPr fontId="2"/>
  </si>
  <si>
    <t>１か月後</t>
    <rPh sb="2" eb="4">
      <t>ゲツゴ</t>
    </rPh>
    <phoneticPr fontId="2"/>
  </si>
  <si>
    <t>訓練修了後3か月後調査</t>
  </si>
  <si>
    <t>就職（４か月以上・週２０時間未満）</t>
  </si>
  <si>
    <t>就職中退（４か月以上・週２０時間未満）</t>
  </si>
  <si>
    <t>就職中退(４か月未満)</t>
  </si>
  <si>
    <t>6か月訓練で開始3か月までの就職中退</t>
  </si>
  <si>
    <t>未把握・その他</t>
  </si>
  <si>
    <t>就職（自営）</t>
    <rPh sb="0" eb="2">
      <t>シュウショク</t>
    </rPh>
    <rPh sb="3" eb="5">
      <t>ジエイ</t>
    </rPh>
    <phoneticPr fontId="2"/>
  </si>
  <si>
    <t>就職の状況リスト</t>
    <rPh sb="0" eb="2">
      <t>シュウショク</t>
    </rPh>
    <rPh sb="3" eb="5">
      <t>ジョウキョウ</t>
    </rPh>
    <phoneticPr fontId="2"/>
  </si>
  <si>
    <t>就職(４か月以上・週２０時間以上)</t>
    <phoneticPr fontId="2"/>
  </si>
  <si>
    <t>就職中退（自営）</t>
    <rPh sb="0" eb="2">
      <t>シュウショク</t>
    </rPh>
    <rPh sb="2" eb="4">
      <t>チュウタイ</t>
    </rPh>
    <rPh sb="5" eb="7">
      <t>ジエイ</t>
    </rPh>
    <phoneticPr fontId="2"/>
  </si>
  <si>
    <t>就職中退(４か月以上・週２０時間以上)</t>
    <phoneticPr fontId="2"/>
  </si>
  <si>
    <t>※自営　法人設立届出書又は個人事業開廃届出書の写し添付なし</t>
    <rPh sb="1" eb="3">
      <t>ジエイ</t>
    </rPh>
    <phoneticPr fontId="2"/>
  </si>
  <si>
    <t>中退・正社員</t>
    <rPh sb="3" eb="6">
      <t>セイシャイン</t>
    </rPh>
    <phoneticPr fontId="2"/>
  </si>
  <si>
    <r>
      <t>就職・正社員</t>
    </r>
    <r>
      <rPr>
        <strike/>
        <sz val="14"/>
        <color indexed="10"/>
        <rFont val="ＭＳ Ｐゴシック"/>
        <family val="3"/>
        <charset val="128"/>
      </rPr>
      <t xml:space="preserve"> </t>
    </r>
    <rPh sb="0" eb="2">
      <t>シュウショク</t>
    </rPh>
    <rPh sb="3" eb="6">
      <t>セイシャイン</t>
    </rPh>
    <phoneticPr fontId="2"/>
  </si>
  <si>
    <t>中退・派遣　</t>
    <rPh sb="3" eb="5">
      <t>ハケン</t>
    </rPh>
    <phoneticPr fontId="2"/>
  </si>
  <si>
    <t>就職・派遣　</t>
    <rPh sb="0" eb="2">
      <t>シュウショク</t>
    </rPh>
    <rPh sb="3" eb="5">
      <t>ハケン</t>
    </rPh>
    <phoneticPr fontId="2"/>
  </si>
  <si>
    <r>
      <t>中退・パート　</t>
    </r>
    <r>
      <rPr>
        <strike/>
        <sz val="14"/>
        <color indexed="10"/>
        <rFont val="ＭＳ Ｐゴシック"/>
        <family val="3"/>
        <charset val="128"/>
      </rPr>
      <t xml:space="preserve"> </t>
    </r>
    <phoneticPr fontId="2"/>
  </si>
  <si>
    <t>就職・パート　</t>
    <rPh sb="0" eb="2">
      <t>シュウショク</t>
    </rPh>
    <phoneticPr fontId="2"/>
  </si>
  <si>
    <t>中退・アルバイト　</t>
    <phoneticPr fontId="2"/>
  </si>
  <si>
    <r>
      <t>就職・アルバイト</t>
    </r>
    <r>
      <rPr>
        <strike/>
        <sz val="14"/>
        <color indexed="10"/>
        <rFont val="ＭＳ Ｐゴシック"/>
        <family val="3"/>
        <charset val="128"/>
      </rPr>
      <t xml:space="preserve">　 </t>
    </r>
    <rPh sb="0" eb="2">
      <t>シュウショク</t>
    </rPh>
    <phoneticPr fontId="2"/>
  </si>
  <si>
    <t>中退・契約社員　</t>
    <rPh sb="3" eb="5">
      <t>ケイヤク</t>
    </rPh>
    <rPh sb="5" eb="7">
      <t>シャイン</t>
    </rPh>
    <phoneticPr fontId="2"/>
  </si>
  <si>
    <r>
      <t>就職・契約社員</t>
    </r>
    <r>
      <rPr>
        <strike/>
        <sz val="14"/>
        <color indexed="10"/>
        <rFont val="ＭＳ Ｐゴシック"/>
        <family val="3"/>
        <charset val="128"/>
      </rPr>
      <t>　</t>
    </r>
    <rPh sb="0" eb="2">
      <t>シュウショク</t>
    </rPh>
    <rPh sb="3" eb="5">
      <t>ケイヤク</t>
    </rPh>
    <rPh sb="5" eb="7">
      <t>シャイン</t>
    </rPh>
    <phoneticPr fontId="2"/>
  </si>
  <si>
    <r>
      <t>中退・臨時季節</t>
    </r>
    <r>
      <rPr>
        <strike/>
        <sz val="14"/>
        <color indexed="10"/>
        <rFont val="ＭＳ Ｐゴシック"/>
        <family val="3"/>
        <charset val="128"/>
      </rPr>
      <t>　</t>
    </r>
    <rPh sb="3" eb="5">
      <t>リンジ</t>
    </rPh>
    <rPh sb="5" eb="7">
      <t>キセツ</t>
    </rPh>
    <phoneticPr fontId="2"/>
  </si>
  <si>
    <t>就職・臨時季節　</t>
    <rPh sb="0" eb="2">
      <t>シュウショク</t>
    </rPh>
    <rPh sb="3" eb="5">
      <t>リンジ</t>
    </rPh>
    <rPh sb="5" eb="7">
      <t>キセツ</t>
    </rPh>
    <phoneticPr fontId="2"/>
  </si>
  <si>
    <t>就職・正社員</t>
    <rPh sb="0" eb="2">
      <t>シュウショク</t>
    </rPh>
    <rPh sb="3" eb="6">
      <t>セイシャイン</t>
    </rPh>
    <phoneticPr fontId="2"/>
  </si>
  <si>
    <t xml:space="preserve">就職・パート　 </t>
    <rPh sb="0" eb="2">
      <t>シュウショク</t>
    </rPh>
    <phoneticPr fontId="2"/>
  </si>
  <si>
    <r>
      <t>中退・アルバイト　</t>
    </r>
    <r>
      <rPr>
        <strike/>
        <sz val="14"/>
        <color indexed="10"/>
        <rFont val="ＭＳ Ｐゴシック"/>
        <family val="3"/>
        <charset val="128"/>
      </rPr>
      <t xml:space="preserve"> </t>
    </r>
    <phoneticPr fontId="2"/>
  </si>
  <si>
    <r>
      <t>就職・契約社員</t>
    </r>
    <r>
      <rPr>
        <strike/>
        <sz val="14"/>
        <color indexed="10"/>
        <rFont val="ＭＳ Ｐゴシック"/>
        <family val="3"/>
        <charset val="128"/>
      </rPr>
      <t xml:space="preserve">　 </t>
    </r>
    <rPh sb="0" eb="2">
      <t>シュウショク</t>
    </rPh>
    <rPh sb="3" eb="5">
      <t>ケイヤク</t>
    </rPh>
    <rPh sb="5" eb="7">
      <t>シャイン</t>
    </rPh>
    <phoneticPr fontId="2"/>
  </si>
  <si>
    <t xml:space="preserve">就職・臨時季節　 </t>
    <rPh sb="0" eb="2">
      <t>シュウショク</t>
    </rPh>
    <rPh sb="3" eb="5">
      <t>リンジ</t>
    </rPh>
    <rPh sb="5" eb="7">
      <t>キセツ</t>
    </rPh>
    <phoneticPr fontId="2"/>
  </si>
  <si>
    <t>就職（期間の定め不明）</t>
    <rPh sb="0" eb="2">
      <t>シュウショク</t>
    </rPh>
    <rPh sb="3" eb="5">
      <t>キカン</t>
    </rPh>
    <phoneticPr fontId="2"/>
  </si>
  <si>
    <t>就職中退（期間の定め不明）</t>
    <rPh sb="0" eb="2">
      <t>シュウショク</t>
    </rPh>
    <rPh sb="2" eb="4">
      <t>チュウタイ</t>
    </rPh>
    <rPh sb="5" eb="7">
      <t>キカン</t>
    </rPh>
    <phoneticPr fontId="2"/>
  </si>
  <si>
    <r>
      <t xml:space="preserve">日雇
</t>
    </r>
    <r>
      <rPr>
        <sz val="11"/>
        <rFont val="ＭＳ Ｐゴシック"/>
        <family val="3"/>
        <charset val="128"/>
      </rPr>
      <t>（雇用期間1か月未満含む）</t>
    </r>
    <rPh sb="0" eb="2">
      <t>ヒヤト</t>
    </rPh>
    <phoneticPr fontId="2"/>
  </si>
  <si>
    <t>就職の状況
（就職支援費対象）</t>
    <rPh sb="0" eb="2">
      <t>シュウショク</t>
    </rPh>
    <rPh sb="3" eb="5">
      <t>ジョウキョウ</t>
    </rPh>
    <rPh sb="7" eb="9">
      <t>シュウショク</t>
    </rPh>
    <rPh sb="9" eb="12">
      <t>シエンピ</t>
    </rPh>
    <rPh sb="12" eb="14">
      <t>タイショウ</t>
    </rPh>
    <phoneticPr fontId="2"/>
  </si>
  <si>
    <t>未回答、追跡不能（未把握）、その他</t>
    <rPh sb="0" eb="3">
      <t>ミカイトウ</t>
    </rPh>
    <rPh sb="16" eb="17">
      <t>タ</t>
    </rPh>
    <phoneticPr fontId="2"/>
  </si>
  <si>
    <t>未回答、追跡不能、その他</t>
    <rPh sb="0" eb="3">
      <t>ミカイトウ</t>
    </rPh>
    <rPh sb="4" eb="8">
      <t>ツイセキフノウ</t>
    </rPh>
    <rPh sb="11" eb="12">
      <t>タ</t>
    </rPh>
    <phoneticPr fontId="2"/>
  </si>
  <si>
    <t>報告書数(未回答、追跡不能、中退未就職を除く)</t>
    <rPh sb="5" eb="8">
      <t>ミカイトウ</t>
    </rPh>
    <rPh sb="9" eb="13">
      <t>ツイセキフノウ</t>
    </rPh>
    <rPh sb="14" eb="19">
      <t>チュウタイミシュウショク</t>
    </rPh>
    <rPh sb="20" eb="21">
      <t>ノゾ</t>
    </rPh>
    <phoneticPr fontId="2"/>
  </si>
  <si>
    <t>あらかじめ設定されている計算式、選択項目が異なる場合は、直接入力して差し支えない。</t>
  </si>
  <si>
    <t>※「就職状況報告書」の内容については、電話にて確認</t>
    <rPh sb="2" eb="4">
      <t>シュウショク</t>
    </rPh>
    <rPh sb="4" eb="6">
      <t>ジョウキョウ</t>
    </rPh>
    <rPh sb="6" eb="9">
      <t>ホウコクショ</t>
    </rPh>
    <rPh sb="11" eb="13">
      <t>ナイヨウ</t>
    </rPh>
    <rPh sb="19" eb="21">
      <t>デンワ</t>
    </rPh>
    <rPh sb="23" eb="25">
      <t>カクニン</t>
    </rPh>
    <phoneticPr fontId="2"/>
  </si>
  <si>
    <t>報告書数(未回答、追跡不能、中退未就職を除く）</t>
    <rPh sb="5" eb="8">
      <t>ミカイトウ</t>
    </rPh>
    <rPh sb="9" eb="13">
      <t>ツイセキフノウ</t>
    </rPh>
    <rPh sb="14" eb="19">
      <t>チュウタイミシュウショク</t>
    </rPh>
    <rPh sb="20" eb="21">
      <t>ノゾ</t>
    </rPh>
    <phoneticPr fontId="2"/>
  </si>
  <si>
    <t>対象在職者とは、直ちに転職を希望しないが将来的な転職を希望する在職者。（受講あっせん時にハローワークより情報提供された者）（当該者については、就職率の算定式の分母から控除する）。</t>
    <rPh sb="0" eb="2">
      <t>タイショウ</t>
    </rPh>
    <rPh sb="8" eb="9">
      <t>タダ</t>
    </rPh>
    <rPh sb="11" eb="13">
      <t>テンショク</t>
    </rPh>
    <rPh sb="14" eb="16">
      <t>キボウ</t>
    </rPh>
    <rPh sb="20" eb="23">
      <t>ショウライテキ</t>
    </rPh>
    <rPh sb="24" eb="26">
      <t>テンショク</t>
    </rPh>
    <rPh sb="27" eb="29">
      <t>キボウ</t>
    </rPh>
    <rPh sb="31" eb="34">
      <t>ザイショクシャ</t>
    </rPh>
    <rPh sb="36" eb="38">
      <t>ジュコウ</t>
    </rPh>
    <rPh sb="42" eb="43">
      <t>ジ</t>
    </rPh>
    <rPh sb="52" eb="54">
      <t>ジョウホウ</t>
    </rPh>
    <rPh sb="54" eb="56">
      <t>テイキョウ</t>
    </rPh>
    <rPh sb="59" eb="60">
      <t>モノ</t>
    </rPh>
    <phoneticPr fontId="2"/>
  </si>
  <si>
    <t>対象在職者</t>
    <rPh sb="0" eb="5">
      <t>タイショウザイショクシャ</t>
    </rPh>
    <phoneticPr fontId="2"/>
  </si>
  <si>
    <t>①＋②-対象在職者</t>
    <phoneticPr fontId="2"/>
  </si>
  <si>
    <t>※対象在職者に該当する場合、氏名以外は空欄にし、備考欄にその旨記載すること。</t>
    <rPh sb="1" eb="3">
      <t>タイショウ</t>
    </rPh>
    <rPh sb="3" eb="6">
      <t>ザイショクシャ</t>
    </rPh>
    <phoneticPr fontId="2"/>
  </si>
  <si>
    <t>控除特例者</t>
    <rPh sb="0" eb="5">
      <t>コウジョトクレイシャ</t>
    </rPh>
    <phoneticPr fontId="2"/>
  </si>
  <si>
    <t>就職者＝（正社員＋派遣＋パート＋アルバイト+契約社員+臨時・季節＋その他の就職＋自営）</t>
    <rPh sb="9" eb="11">
      <t>ハケン</t>
    </rPh>
    <rPh sb="22" eb="26">
      <t>ケイヤクシャイン</t>
    </rPh>
    <phoneticPr fontId="2"/>
  </si>
  <si>
    <t>欄は、受注者が入力または選択すること。</t>
    <rPh sb="0" eb="1">
      <t>ラン</t>
    </rPh>
    <rPh sb="3" eb="6">
      <t>ジュチュウシャ</t>
    </rPh>
    <rPh sb="7" eb="9">
      <t>ニュウリョク</t>
    </rPh>
    <rPh sb="12" eb="14">
      <t>センタク</t>
    </rPh>
    <phoneticPr fontId="2"/>
  </si>
  <si>
    <r>
      <t>中退就職者+就職者/訓練修了者+中退就職者-</t>
    </r>
    <r>
      <rPr>
        <sz val="11"/>
        <rFont val="ＭＳ Ｐゴシック"/>
        <family val="3"/>
        <charset val="128"/>
      </rPr>
      <t>対象在職者</t>
    </r>
    <rPh sb="16" eb="21">
      <t>チュウタイシュウショクシャ</t>
    </rPh>
    <rPh sb="22" eb="27">
      <t>タイショウザイショクシャ</t>
    </rPh>
    <phoneticPr fontId="2"/>
  </si>
  <si>
    <t>控除特例者とは修了者において、死亡、失跡宣告又は収監のいずれかの事由に該当したことにより就職状況の報告を回収できなかった者。</t>
    <rPh sb="0" eb="2">
      <t>コウジョ</t>
    </rPh>
    <rPh sb="2" eb="4">
      <t>トクレイ</t>
    </rPh>
    <rPh sb="4" eb="5">
      <t>シャ</t>
    </rPh>
    <rPh sb="7" eb="10">
      <t>シュウリョウシャ</t>
    </rPh>
    <rPh sb="15" eb="17">
      <t>シボウ</t>
    </rPh>
    <rPh sb="18" eb="20">
      <t>シッセキ</t>
    </rPh>
    <rPh sb="20" eb="22">
      <t>センコク</t>
    </rPh>
    <rPh sb="22" eb="23">
      <t>マタ</t>
    </rPh>
    <rPh sb="24" eb="26">
      <t>シュウカン</t>
    </rPh>
    <rPh sb="32" eb="34">
      <t>ジユウ</t>
    </rPh>
    <rPh sb="35" eb="37">
      <t>ガイトウ</t>
    </rPh>
    <rPh sb="44" eb="46">
      <t>シュウショク</t>
    </rPh>
    <rPh sb="46" eb="48">
      <t>ジョウキョウ</t>
    </rPh>
    <rPh sb="49" eb="51">
      <t>ホウコク</t>
    </rPh>
    <rPh sb="52" eb="54">
      <t>カイシュウ</t>
    </rPh>
    <rPh sb="60" eb="61">
      <t>モノ</t>
    </rPh>
    <phoneticPr fontId="2"/>
  </si>
  <si>
    <t>※控除特例者に該当する場合、氏名コード以外は空欄にし、備考欄にその旨記載すること。</t>
    <phoneticPr fontId="2"/>
  </si>
  <si>
    <r>
      <t>中退就職者+就職者/訓練修了者+中退就職者</t>
    </r>
    <r>
      <rPr>
        <sz val="11"/>
        <rFont val="ＭＳ Ｐゴシック"/>
        <family val="3"/>
        <charset val="128"/>
      </rPr>
      <t>-対象在職者</t>
    </r>
    <rPh sb="16" eb="21">
      <t>チュウタイシュウショクシャ</t>
    </rPh>
    <rPh sb="22" eb="27">
      <t>タイショウザイショクシャ</t>
    </rPh>
    <phoneticPr fontId="2"/>
  </si>
  <si>
    <t>中退就職者＋修了者-対象在職者</t>
    <phoneticPr fontId="2"/>
  </si>
  <si>
    <t>※DSコース、eラーニングコースは就職支援費の対象外</t>
    <rPh sb="17" eb="19">
      <t>シュウショク</t>
    </rPh>
    <rPh sb="19" eb="22">
      <t>シエンヒ</t>
    </rPh>
    <rPh sb="23" eb="26">
      <t>タイショウガイ</t>
    </rPh>
    <phoneticPr fontId="2"/>
  </si>
  <si>
    <t>※DSコース、eラーニングコースは就職支援費の対象外</t>
    <rPh sb="17" eb="19">
      <t>シュウショク</t>
    </rPh>
    <rPh sb="19" eb="22">
      <t>シエンピ</t>
    </rPh>
    <rPh sb="23" eb="25">
      <t>タイショウ</t>
    </rPh>
    <rPh sb="25" eb="26">
      <t>ガイ</t>
    </rPh>
    <phoneticPr fontId="2"/>
  </si>
  <si>
    <t>人</t>
    <rPh sb="0" eb="1">
      <t>ニン</t>
    </rPh>
    <phoneticPr fontId="2"/>
  </si>
  <si>
    <t>うち対象在職者</t>
    <phoneticPr fontId="2"/>
  </si>
  <si>
    <t>うち対象在職者</t>
    <phoneticPr fontId="2"/>
  </si>
  <si>
    <r>
      <t>中退就職者＋</t>
    </r>
    <r>
      <rPr>
        <sz val="12"/>
        <rFont val="ＭＳ Ｐゴシック"/>
        <family val="3"/>
        <charset val="128"/>
      </rPr>
      <t>修了者-対象在職者</t>
    </r>
    <phoneticPr fontId="2"/>
  </si>
  <si>
    <t>就職状況
報告書</t>
    <rPh sb="0" eb="2">
      <t>シュウショク</t>
    </rPh>
    <rPh sb="2" eb="4">
      <t>ジョウキョウ</t>
    </rPh>
    <rPh sb="5" eb="8">
      <t>ホウコクショ</t>
    </rPh>
    <phoneticPr fontId="2"/>
  </si>
  <si>
    <t>※計算式を確認すること</t>
    <rPh sb="1" eb="4">
      <t>ケイサンシキ</t>
    </rPh>
    <rPh sb="5" eb="7">
      <t>カクニン</t>
    </rPh>
    <phoneticPr fontId="2"/>
  </si>
  <si>
    <t>①＋②-対象在職者</t>
    <phoneticPr fontId="2"/>
  </si>
  <si>
    <t>就職状況報告書総括表</t>
    <rPh sb="0" eb="4">
      <t>シュウショクジョウキョウ</t>
    </rPh>
    <rPh sb="4" eb="7">
      <t>ホウコクショ</t>
    </rPh>
    <rPh sb="7" eb="10">
      <t>ソウカツヒョウ</t>
    </rPh>
    <phoneticPr fontId="2"/>
  </si>
  <si>
    <r>
      <rPr>
        <sz val="14"/>
        <rFont val="ＭＳ Ｐゴシック"/>
        <family val="3"/>
        <charset val="128"/>
      </rPr>
      <t>必要な</t>
    </r>
    <r>
      <rPr>
        <sz val="14"/>
        <color theme="1"/>
        <rFont val="ＭＳ Ｐゴシック"/>
        <family val="3"/>
        <charset val="128"/>
      </rPr>
      <t>証明書等</t>
    </r>
    <rPh sb="0" eb="2">
      <t>ヒツヨウ</t>
    </rPh>
    <rPh sb="3" eb="6">
      <t>ショウメイショ</t>
    </rPh>
    <rPh sb="6" eb="7">
      <t>トウ</t>
    </rPh>
    <phoneticPr fontId="2"/>
  </si>
  <si>
    <r>
      <t>必要な</t>
    </r>
    <r>
      <rPr>
        <sz val="14"/>
        <color theme="1"/>
        <rFont val="ＭＳ Ｐゴシック"/>
        <family val="3"/>
        <charset val="128"/>
      </rPr>
      <t>証明書等</t>
    </r>
    <rPh sb="0" eb="2">
      <t>ヒツヨウ</t>
    </rPh>
    <rPh sb="3" eb="6">
      <t>ショウメイショ</t>
    </rPh>
    <rPh sb="6" eb="7">
      <t>トウ</t>
    </rPh>
    <phoneticPr fontId="2"/>
  </si>
  <si>
    <t>内定記入欄</t>
    <rPh sb="0" eb="2">
      <t>ナイテイ</t>
    </rPh>
    <rPh sb="2" eb="4">
      <t>キニュウ</t>
    </rPh>
    <rPh sb="4" eb="5">
      <t>ラン</t>
    </rPh>
    <phoneticPr fontId="2"/>
  </si>
  <si>
    <t>「就職状況報告書」は自署があるもののみ有効。証明書等及び「雇用(勤務)等証明書」は押印があるもののみ有効。</t>
    <rPh sb="10" eb="12">
      <t>ジショ</t>
    </rPh>
    <rPh sb="19" eb="21">
      <t>ユウコウ</t>
    </rPh>
    <rPh sb="22" eb="26">
      <t>ショウメイショトウ</t>
    </rPh>
    <rPh sb="26" eb="27">
      <t>オヨ</t>
    </rPh>
    <rPh sb="41" eb="43">
      <t>オウイン</t>
    </rPh>
    <rPh sb="50" eb="52">
      <t>ユウコウ</t>
    </rPh>
    <phoneticPr fontId="2"/>
  </si>
  <si>
    <t>コード入力欄は、「就職状況報告書」、証明書等（写し）、または「雇用(勤務)等証明書」をもとに入力すること。</t>
    <rPh sb="3" eb="6">
      <t>ニュウリョクラン</t>
    </rPh>
    <rPh sb="18" eb="22">
      <t>ショウメイショトウ</t>
    </rPh>
    <rPh sb="23" eb="24">
      <t>ウツ</t>
    </rPh>
    <rPh sb="46" eb="48">
      <t>ニュウリョク</t>
    </rPh>
    <phoneticPr fontId="2"/>
  </si>
  <si>
    <t>就職者のうち必要な書類（押印のあるもののみ有効）の添付がない場合、「就職の状況
（就職支援費対象）」は「証明書類なし」を選択すること。</t>
    <rPh sb="0" eb="3">
      <t>シュウショクシャ</t>
    </rPh>
    <rPh sb="6" eb="8">
      <t>ヒツヨウ</t>
    </rPh>
    <rPh sb="9" eb="11">
      <t>ショルイ</t>
    </rPh>
    <rPh sb="12" eb="14">
      <t>オウイン</t>
    </rPh>
    <rPh sb="21" eb="23">
      <t>ユウコウ</t>
    </rPh>
    <rPh sb="25" eb="27">
      <t>テンプ</t>
    </rPh>
    <rPh sb="30" eb="32">
      <t>バアイ</t>
    </rPh>
    <rPh sb="52" eb="56">
      <t>ショウメイショルイ</t>
    </rPh>
    <rPh sb="60" eb="62">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</si>
</sst>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_ "/>
    <numFmt numFmtId="178" formatCode="0.0&quot; ％&quot;"/>
    <numFmt numFmtId="179" formatCode="0.0_);[Red]\(0.0\)"/>
  </numFmts>
  <fonts count="36">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4"/>
      <name val="ＭＳ Ｐゴシック"/>
      <family val="3"/>
      <charset val="128"/>
    </font>
    <font>
      <sz val="12"/>
      <name val="ＭＳ Ｐゴシック"/>
      <family val="3"/>
      <charset val="128"/>
    </font>
    <font>
      <sz val="22"/>
      <name val="ＭＳ Ｐゴシック"/>
      <family val="3"/>
      <charset val="128"/>
    </font>
    <font>
      <sz val="16"/>
      <name val="ＭＳ Ｐゴシック"/>
      <family val="3"/>
      <charset val="128"/>
    </font>
    <font>
      <sz val="10"/>
      <name val="ＭＳ Ｐゴシック"/>
      <family val="3"/>
      <charset val="128"/>
    </font>
    <font>
      <b/>
      <sz val="14"/>
      <name val="ＭＳ Ｐゴシック"/>
      <family val="3"/>
      <charset val="128"/>
    </font>
    <font>
      <b/>
      <sz val="11"/>
      <name val="ＭＳ Ｐゴシック"/>
      <family val="3"/>
      <charset val="128"/>
    </font>
    <font>
      <b/>
      <sz val="28"/>
      <name val="ＭＳ Ｐゴシック"/>
      <family val="3"/>
      <charset val="128"/>
    </font>
    <font>
      <b/>
      <sz val="24"/>
      <name val="ＭＳ Ｐゴシック"/>
      <family val="3"/>
      <charset val="128"/>
    </font>
    <font>
      <b/>
      <sz val="14"/>
      <color indexed="81"/>
      <name val="MS P ゴシック"/>
      <family val="3"/>
      <charset val="128"/>
    </font>
    <font>
      <b/>
      <sz val="20"/>
      <name val="ＭＳ Ｐゴシック"/>
      <family val="3"/>
      <charset val="128"/>
    </font>
    <font>
      <strike/>
      <sz val="12"/>
      <name val="ＭＳ Ｐゴシック"/>
      <family val="3"/>
      <charset val="128"/>
    </font>
    <font>
      <strike/>
      <sz val="14"/>
      <color indexed="10"/>
      <name val="ＭＳ Ｐゴシック"/>
      <family val="3"/>
      <charset val="128"/>
    </font>
    <font>
      <b/>
      <sz val="16"/>
      <name val="ＭＳ Ｐゴシック"/>
      <family val="3"/>
      <charset val="128"/>
    </font>
    <font>
      <b/>
      <sz val="10"/>
      <name val="ＭＳ Ｐゴシック"/>
      <family val="3"/>
      <charset val="128"/>
    </font>
    <font>
      <sz val="7"/>
      <name val="ＭＳ Ｐゴシック"/>
      <family val="3"/>
      <charset val="128"/>
    </font>
    <font>
      <strike/>
      <sz val="11"/>
      <name val="ＭＳ Ｐゴシック"/>
      <family val="3"/>
      <charset val="128"/>
    </font>
    <font>
      <b/>
      <sz val="11"/>
      <color rgb="FFFF0000"/>
      <name val="ＭＳ Ｐゴシック"/>
      <family val="3"/>
      <charset val="128"/>
    </font>
    <font>
      <sz val="11"/>
      <color rgb="FFFF0000"/>
      <name val="ＭＳ Ｐゴシック"/>
      <family val="3"/>
      <charset val="128"/>
    </font>
    <font>
      <sz val="14"/>
      <color rgb="FFFF0000"/>
      <name val="ＭＳ Ｐゴシック"/>
      <family val="3"/>
      <charset val="128"/>
    </font>
    <font>
      <b/>
      <sz val="16"/>
      <color rgb="FFFF0000"/>
      <name val="ＭＳ Ｐゴシック"/>
      <family val="3"/>
      <charset val="128"/>
    </font>
    <font>
      <sz val="16"/>
      <color rgb="FFFF0000"/>
      <name val="ＭＳ Ｐゴシック"/>
      <family val="3"/>
      <charset val="128"/>
    </font>
    <font>
      <strike/>
      <sz val="11"/>
      <color rgb="FFFF0000"/>
      <name val="ＭＳ Ｐゴシック"/>
      <family val="3"/>
      <charset val="128"/>
    </font>
    <font>
      <strike/>
      <sz val="16"/>
      <color rgb="FFFF0000"/>
      <name val="ＭＳ Ｐゴシック"/>
      <family val="3"/>
      <charset val="128"/>
    </font>
    <font>
      <strike/>
      <sz val="10"/>
      <color rgb="FFFF0000"/>
      <name val="ＭＳ Ｐゴシック"/>
      <family val="3"/>
      <charset val="128"/>
    </font>
    <font>
      <b/>
      <strike/>
      <sz val="10"/>
      <color rgb="FFFF0000"/>
      <name val="ＭＳ Ｐゴシック"/>
      <family val="3"/>
      <charset val="128"/>
    </font>
    <font>
      <strike/>
      <sz val="9"/>
      <color rgb="FFFF0000"/>
      <name val="ＭＳ Ｐゴシック"/>
      <family val="3"/>
      <charset val="128"/>
    </font>
    <font>
      <sz val="12"/>
      <color rgb="FFFF0000"/>
      <name val="ＭＳ Ｐゴシック"/>
      <family val="3"/>
      <charset val="128"/>
    </font>
    <font>
      <strike/>
      <sz val="12"/>
      <color rgb="FFFF0000"/>
      <name val="ＭＳ Ｐゴシック"/>
      <family val="3"/>
      <charset val="128"/>
    </font>
    <font>
      <sz val="10"/>
      <color rgb="FFFF0000"/>
      <name val="ＭＳ Ｐゴシック"/>
      <family val="3"/>
      <charset val="128"/>
    </font>
    <font>
      <sz val="14"/>
      <color theme="1"/>
      <name val="ＭＳ Ｐゴシック"/>
      <family val="3"/>
      <charset val="128"/>
    </font>
    <font>
      <strike/>
      <sz val="16"/>
      <name val="ＭＳ Ｐゴシック"/>
      <family val="3"/>
      <charset val="128"/>
    </font>
  </fonts>
  <fills count="11">
    <fill>
      <patternFill patternType="none"/>
    </fill>
    <fill>
      <patternFill patternType="gray125"/>
    </fill>
    <fill>
      <patternFill patternType="solid">
        <fgColor indexed="27"/>
        <bgColor indexed="64"/>
      </patternFill>
    </fill>
    <fill>
      <patternFill patternType="solid">
        <fgColor indexed="43"/>
        <bgColor indexed="64"/>
      </patternFill>
    </fill>
    <fill>
      <patternFill patternType="solid">
        <fgColor rgb="FFCCFFFF"/>
        <bgColor indexed="64"/>
      </patternFill>
    </fill>
    <fill>
      <patternFill patternType="solid">
        <fgColor theme="9" tint="0.79998168889431442"/>
        <bgColor indexed="64"/>
      </patternFill>
    </fill>
    <fill>
      <patternFill patternType="solid">
        <fgColor rgb="FFFDE9D9"/>
        <bgColor indexed="64"/>
      </patternFill>
    </fill>
    <fill>
      <patternFill patternType="solid">
        <fgColor rgb="FFFFC000"/>
        <bgColor indexed="64"/>
      </patternFill>
    </fill>
    <fill>
      <patternFill patternType="solid">
        <fgColor rgb="FFFFFF99"/>
        <bgColor indexed="64"/>
      </patternFill>
    </fill>
    <fill>
      <patternFill patternType="solid">
        <fgColor theme="7" tint="0.79998168889431442"/>
        <bgColor indexed="64"/>
      </patternFill>
    </fill>
    <fill>
      <patternFill patternType="solid">
        <fgColor theme="6" tint="0.79998168889431442"/>
        <bgColor indexed="64"/>
      </patternFill>
    </fill>
  </fills>
  <borders count="2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350">
    <xf numFmtId="0" fontId="0" fillId="0" borderId="0" xfId="0">
      <alignment vertical="center"/>
    </xf>
    <xf numFmtId="0" fontId="3" fillId="0" borderId="0" xfId="0" applyFont="1" applyAlignment="1">
      <alignment horizontal="center"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right" vertical="center"/>
    </xf>
    <xf numFmtId="0" fontId="4" fillId="0" borderId="1" xfId="0" applyFont="1" applyBorder="1" applyAlignment="1">
      <alignment horizontal="left" vertical="center"/>
    </xf>
    <xf numFmtId="0" fontId="3" fillId="0" borderId="0" xfId="0" applyFont="1" applyBorder="1" applyAlignment="1">
      <alignment horizontal="center" vertical="center"/>
    </xf>
    <xf numFmtId="0" fontId="5" fillId="0" borderId="0" xfId="0" applyFont="1">
      <alignment vertical="center"/>
    </xf>
    <xf numFmtId="0" fontId="4" fillId="0" borderId="2" xfId="0" applyFont="1" applyBorder="1" applyAlignment="1">
      <alignment horizontal="left" vertical="center"/>
    </xf>
    <xf numFmtId="0" fontId="4" fillId="0" borderId="1" xfId="0" applyFont="1" applyBorder="1" applyAlignment="1">
      <alignment horizontal="right" vertical="center"/>
    </xf>
    <xf numFmtId="0" fontId="4" fillId="0" borderId="0" xfId="0" applyFont="1">
      <alignment vertical="center"/>
    </xf>
    <xf numFmtId="0" fontId="6" fillId="0" borderId="0" xfId="0" applyFont="1">
      <alignment vertical="center"/>
    </xf>
    <xf numFmtId="0" fontId="0" fillId="0" borderId="0" xfId="0" applyFill="1">
      <alignment vertical="center"/>
    </xf>
    <xf numFmtId="0" fontId="5"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vertical="center"/>
    </xf>
    <xf numFmtId="0" fontId="4" fillId="0" borderId="3" xfId="0" applyFont="1" applyFill="1" applyBorder="1" applyAlignment="1">
      <alignment horizontal="left" vertical="center"/>
    </xf>
    <xf numFmtId="0" fontId="4" fillId="0" borderId="0" xfId="0" applyFont="1" applyFill="1" applyBorder="1" applyAlignment="1">
      <alignment horizontal="center" vertical="center"/>
    </xf>
    <xf numFmtId="0" fontId="7" fillId="0" borderId="0" xfId="0" applyFont="1">
      <alignment vertical="center"/>
    </xf>
    <xf numFmtId="0" fontId="4" fillId="0" borderId="2" xfId="0" applyFont="1" applyFill="1" applyBorder="1" applyAlignment="1">
      <alignment vertical="center"/>
    </xf>
    <xf numFmtId="58" fontId="4" fillId="0" borderId="2" xfId="0" applyNumberFormat="1" applyFont="1" applyFill="1" applyBorder="1" applyAlignment="1">
      <alignment vertical="center"/>
    </xf>
    <xf numFmtId="0" fontId="3" fillId="0" borderId="0" xfId="0" applyFont="1" applyFill="1" applyBorder="1" applyAlignment="1">
      <alignment horizontal="center" vertical="center"/>
    </xf>
    <xf numFmtId="58" fontId="4" fillId="0" borderId="1" xfId="0" applyNumberFormat="1" applyFont="1" applyFill="1" applyBorder="1" applyAlignment="1">
      <alignment vertical="center"/>
    </xf>
    <xf numFmtId="0" fontId="4" fillId="0" borderId="0" xfId="0" applyFont="1" applyBorder="1" applyAlignment="1">
      <alignment horizontal="center" vertical="center"/>
    </xf>
    <xf numFmtId="0" fontId="4" fillId="0" borderId="4" xfId="0" applyFont="1" applyFill="1" applyBorder="1" applyAlignment="1">
      <alignment vertical="center"/>
    </xf>
    <xf numFmtId="0" fontId="5" fillId="0" borderId="0" xfId="0" applyFont="1" applyBorder="1" applyAlignment="1">
      <alignment horizontal="center" vertical="center"/>
    </xf>
    <xf numFmtId="0" fontId="0" fillId="0" borderId="3" xfId="0" applyBorder="1">
      <alignment vertical="center"/>
    </xf>
    <xf numFmtId="0" fontId="0" fillId="0" borderId="3" xfId="0" applyFill="1" applyBorder="1">
      <alignment vertical="center"/>
    </xf>
    <xf numFmtId="0" fontId="5" fillId="0" borderId="4" xfId="0" applyFont="1" applyBorder="1" applyAlignment="1">
      <alignment horizontal="left" vertical="center"/>
    </xf>
    <xf numFmtId="0" fontId="7" fillId="0" borderId="5" xfId="0" applyFont="1" applyBorder="1">
      <alignment vertical="center"/>
    </xf>
    <xf numFmtId="0" fontId="0" fillId="0" borderId="0" xfId="0" applyAlignment="1">
      <alignment vertical="center"/>
    </xf>
    <xf numFmtId="0" fontId="5" fillId="0" borderId="0" xfId="0"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horizontal="left" vertical="center"/>
    </xf>
    <xf numFmtId="176"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0" fontId="0" fillId="0" borderId="0" xfId="0" applyFont="1" applyFill="1" applyBorder="1" applyAlignment="1">
      <alignment horizontal="left" vertical="center" shrinkToFit="1"/>
    </xf>
    <xf numFmtId="0" fontId="0" fillId="0" borderId="0" xfId="0" applyFill="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right" vertical="center"/>
    </xf>
    <xf numFmtId="0" fontId="5" fillId="4" borderId="5" xfId="0" applyFont="1" applyFill="1" applyBorder="1">
      <alignment vertical="center"/>
    </xf>
    <xf numFmtId="0" fontId="21" fillId="0" borderId="0" xfId="0" applyFont="1">
      <alignment vertical="center"/>
    </xf>
    <xf numFmtId="0" fontId="22" fillId="0" borderId="0" xfId="0" applyFont="1">
      <alignment vertical="center"/>
    </xf>
    <xf numFmtId="0" fontId="0" fillId="0" borderId="0" xfId="0" applyFont="1">
      <alignment vertical="center"/>
    </xf>
    <xf numFmtId="0" fontId="0" fillId="0" borderId="0" xfId="0" applyAlignment="1"/>
    <xf numFmtId="0" fontId="9" fillId="0" borderId="0" xfId="0" applyFont="1">
      <alignment vertical="center"/>
    </xf>
    <xf numFmtId="0" fontId="3" fillId="0" borderId="7" xfId="0" applyFont="1" applyBorder="1" applyAlignment="1">
      <alignment horizontal="center" vertical="center"/>
    </xf>
    <xf numFmtId="0" fontId="5" fillId="0" borderId="0" xfId="0" applyFont="1" applyAlignment="1">
      <alignment vertical="top"/>
    </xf>
    <xf numFmtId="0" fontId="0" fillId="0" borderId="0" xfId="0" applyFont="1" applyBorder="1" applyAlignment="1">
      <alignment horizontal="center" vertical="center"/>
    </xf>
    <xf numFmtId="0" fontId="22" fillId="0" borderId="0" xfId="0" applyFont="1" applyBorder="1" applyAlignment="1">
      <alignment horizontal="center" vertical="top"/>
    </xf>
    <xf numFmtId="0" fontId="23" fillId="0" borderId="0" xfId="0" applyFont="1" applyBorder="1" applyAlignment="1">
      <alignment horizontal="center" vertical="center"/>
    </xf>
    <xf numFmtId="0" fontId="0" fillId="0" borderId="0" xfId="0" applyAlignment="1">
      <alignment horizontal="center" vertical="center"/>
    </xf>
    <xf numFmtId="0" fontId="0" fillId="0" borderId="0" xfId="0" applyBorder="1">
      <alignment vertical="center"/>
    </xf>
    <xf numFmtId="0" fontId="0" fillId="0" borderId="0" xfId="0" applyFont="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4" fillId="0" borderId="2" xfId="0" applyFont="1" applyBorder="1" applyAlignment="1">
      <alignment horizontal="right" vertical="center"/>
    </xf>
    <xf numFmtId="0" fontId="0" fillId="0" borderId="0" xfId="0" applyBorder="1" applyAlignment="1"/>
    <xf numFmtId="176" fontId="23" fillId="0" borderId="0" xfId="0" applyNumberFormat="1" applyFont="1" applyBorder="1" applyAlignment="1">
      <alignment horizontal="center" vertical="center"/>
    </xf>
    <xf numFmtId="0" fontId="4" fillId="0" borderId="4" xfId="0" applyFont="1" applyFill="1" applyBorder="1" applyAlignment="1">
      <alignment horizontal="right" vertical="center"/>
    </xf>
    <xf numFmtId="0" fontId="0" fillId="0" borderId="7" xfId="0" applyFont="1" applyBorder="1" applyAlignment="1">
      <alignment vertical="center"/>
    </xf>
    <xf numFmtId="0" fontId="21" fillId="0" borderId="0" xfId="0" applyFont="1" applyAlignment="1">
      <alignment vertical="center"/>
    </xf>
    <xf numFmtId="0" fontId="22" fillId="0" borderId="7" xfId="0" applyFont="1" applyBorder="1" applyAlignment="1">
      <alignment vertical="center"/>
    </xf>
    <xf numFmtId="0" fontId="4" fillId="0" borderId="0" xfId="0" applyFont="1" applyBorder="1" applyAlignment="1">
      <alignment horizontal="left" vertical="center"/>
    </xf>
    <xf numFmtId="58" fontId="4" fillId="0" borderId="0" xfId="0" applyNumberFormat="1" applyFont="1" applyFill="1" applyBorder="1" applyAlignment="1">
      <alignment vertical="center"/>
    </xf>
    <xf numFmtId="0" fontId="4" fillId="0" borderId="1" xfId="0" applyFont="1" applyBorder="1" applyAlignment="1">
      <alignment horizontal="left" vertical="center" shrinkToFit="1"/>
    </xf>
    <xf numFmtId="0" fontId="4" fillId="0" borderId="1" xfId="0" applyFont="1" applyFill="1" applyBorder="1" applyAlignment="1">
      <alignment horizontal="left" vertical="center"/>
    </xf>
    <xf numFmtId="0" fontId="24" fillId="0" borderId="0" xfId="0" applyFont="1">
      <alignment vertical="center"/>
    </xf>
    <xf numFmtId="0" fontId="4" fillId="0" borderId="9" xfId="0" applyFont="1" applyBorder="1" applyAlignment="1">
      <alignment horizontal="left" vertical="center"/>
    </xf>
    <xf numFmtId="0" fontId="4" fillId="0" borderId="9" xfId="0" applyFont="1" applyFill="1" applyBorder="1" applyAlignment="1">
      <alignment horizontal="left" vertical="center"/>
    </xf>
    <xf numFmtId="58" fontId="4" fillId="0" borderId="9" xfId="0" applyNumberFormat="1" applyFont="1" applyFill="1" applyBorder="1" applyAlignment="1">
      <alignment vertical="center"/>
    </xf>
    <xf numFmtId="0" fontId="4" fillId="0" borderId="10" xfId="0" applyFont="1" applyBorder="1" applyAlignment="1">
      <alignment horizontal="left" vertical="center"/>
    </xf>
    <xf numFmtId="58" fontId="4" fillId="0" borderId="10" xfId="0" applyNumberFormat="1" applyFont="1" applyFill="1" applyBorder="1" applyAlignment="1">
      <alignment vertical="center"/>
    </xf>
    <xf numFmtId="0" fontId="5" fillId="0" borderId="1" xfId="0" applyFont="1" applyBorder="1" applyAlignment="1">
      <alignment vertical="center"/>
    </xf>
    <xf numFmtId="0" fontId="12" fillId="0" borderId="0" xfId="0" applyFont="1" applyAlignment="1">
      <alignment horizontal="centerContinuous" vertical="center"/>
    </xf>
    <xf numFmtId="0" fontId="12" fillId="0" borderId="0" xfId="0" applyFont="1" applyAlignment="1">
      <alignment horizontal="left" vertical="center"/>
    </xf>
    <xf numFmtId="0" fontId="12" fillId="0" borderId="0" xfId="0" applyFont="1" applyAlignment="1">
      <alignment vertical="center"/>
    </xf>
    <xf numFmtId="0" fontId="12" fillId="4" borderId="0" xfId="0" applyFont="1" applyFill="1" applyAlignment="1">
      <alignment horizontal="center" vertical="center"/>
    </xf>
    <xf numFmtId="0" fontId="4" fillId="0" borderId="9" xfId="0" applyFont="1" applyBorder="1" applyAlignment="1">
      <alignment vertical="center"/>
    </xf>
    <xf numFmtId="0" fontId="11" fillId="0" borderId="0" xfId="0" applyFont="1" applyFill="1" applyBorder="1" applyAlignment="1">
      <alignment vertical="center" shrinkToFit="1"/>
    </xf>
    <xf numFmtId="0" fontId="5" fillId="0" borderId="0" xfId="0" applyFont="1" applyFill="1" applyBorder="1">
      <alignment vertical="center"/>
    </xf>
    <xf numFmtId="0" fontId="4" fillId="5" borderId="5" xfId="0" applyFont="1" applyFill="1" applyBorder="1">
      <alignment vertical="center"/>
    </xf>
    <xf numFmtId="0" fontId="4" fillId="5" borderId="11" xfId="0" applyFont="1" applyFill="1" applyBorder="1" applyAlignment="1">
      <alignment vertical="center"/>
    </xf>
    <xf numFmtId="0" fontId="4" fillId="5" borderId="2" xfId="0" applyFont="1" applyFill="1" applyBorder="1" applyAlignment="1">
      <alignment vertical="center"/>
    </xf>
    <xf numFmtId="0" fontId="4" fillId="5" borderId="2" xfId="0" applyFont="1" applyFill="1" applyBorder="1" applyAlignment="1">
      <alignment horizontal="left" vertical="center"/>
    </xf>
    <xf numFmtId="0" fontId="4" fillId="5" borderId="4" xfId="0" applyFont="1" applyFill="1" applyBorder="1" applyAlignment="1">
      <alignment horizontal="left" vertical="center"/>
    </xf>
    <xf numFmtId="0" fontId="4" fillId="5" borderId="2" xfId="0" applyFont="1" applyFill="1" applyBorder="1">
      <alignment vertical="center"/>
    </xf>
    <xf numFmtId="0" fontId="4" fillId="5" borderId="4" xfId="0" applyFont="1" applyFill="1" applyBorder="1" applyAlignment="1">
      <alignment vertical="center"/>
    </xf>
    <xf numFmtId="0" fontId="4" fillId="5" borderId="4" xfId="0" applyFont="1" applyFill="1" applyBorder="1">
      <alignment vertical="center"/>
    </xf>
    <xf numFmtId="0" fontId="4" fillId="5" borderId="3" xfId="0" applyFont="1" applyFill="1" applyBorder="1" applyAlignment="1">
      <alignment vertical="center"/>
    </xf>
    <xf numFmtId="0" fontId="4" fillId="5" borderId="12" xfId="0" applyFont="1" applyFill="1" applyBorder="1" applyAlignment="1">
      <alignment vertical="center"/>
    </xf>
    <xf numFmtId="0" fontId="0" fillId="0" borderId="0" xfId="0" applyFont="1" applyAlignment="1">
      <alignment horizontal="left" vertical="center"/>
    </xf>
    <xf numFmtId="0" fontId="4" fillId="5" borderId="2" xfId="0" applyFont="1" applyFill="1" applyBorder="1" applyAlignment="1">
      <alignment horizontal="right" vertical="center"/>
    </xf>
    <xf numFmtId="0" fontId="4" fillId="5" borderId="11" xfId="0" applyFont="1" applyFill="1" applyBorder="1" applyAlignment="1">
      <alignment horizontal="right" vertical="center"/>
    </xf>
    <xf numFmtId="0" fontId="4" fillId="5" borderId="11" xfId="0" applyFont="1" applyFill="1" applyBorder="1">
      <alignment vertical="center"/>
    </xf>
    <xf numFmtId="0" fontId="4" fillId="6" borderId="5" xfId="0" applyFont="1" applyFill="1" applyBorder="1">
      <alignment vertical="center"/>
    </xf>
    <xf numFmtId="0" fontId="4" fillId="6" borderId="2" xfId="0" applyFont="1" applyFill="1" applyBorder="1" applyAlignment="1">
      <alignment horizontal="right" vertical="center"/>
    </xf>
    <xf numFmtId="0" fontId="4" fillId="6" borderId="11" xfId="0" applyFont="1" applyFill="1" applyBorder="1" applyAlignment="1">
      <alignment horizontal="right" vertical="center"/>
    </xf>
    <xf numFmtId="0" fontId="4" fillId="6" borderId="11" xfId="0" applyFont="1" applyFill="1" applyBorder="1">
      <alignment vertical="center"/>
    </xf>
    <xf numFmtId="0" fontId="15" fillId="0" borderId="0" xfId="0" applyFont="1">
      <alignment vertical="center"/>
    </xf>
    <xf numFmtId="0" fontId="7" fillId="0" borderId="0" xfId="0" applyFont="1" applyFill="1">
      <alignment vertical="center"/>
    </xf>
    <xf numFmtId="0" fontId="7" fillId="0" borderId="0" xfId="0" applyFont="1" applyBorder="1" applyAlignment="1"/>
    <xf numFmtId="0" fontId="7" fillId="0" borderId="0" xfId="0" applyFont="1" applyBorder="1" applyAlignment="1">
      <alignment horizontal="center" vertical="center"/>
    </xf>
    <xf numFmtId="0" fontId="7" fillId="0" borderId="0" xfId="0" applyFont="1" applyBorder="1" applyAlignment="1">
      <alignment vertical="center"/>
    </xf>
    <xf numFmtId="0" fontId="25" fillId="0" borderId="0" xfId="0" applyFont="1" applyBorder="1" applyAlignment="1">
      <alignment horizontal="center" vertical="top"/>
    </xf>
    <xf numFmtId="0" fontId="7" fillId="0" borderId="0" xfId="0" applyFont="1" applyBorder="1">
      <alignment vertical="center"/>
    </xf>
    <xf numFmtId="176" fontId="25" fillId="0" borderId="0" xfId="0" applyNumberFormat="1" applyFont="1" applyBorder="1" applyAlignment="1">
      <alignment horizontal="center" vertical="center"/>
    </xf>
    <xf numFmtId="178" fontId="7" fillId="7" borderId="0" xfId="0" applyNumberFormat="1" applyFont="1" applyFill="1" applyBorder="1" applyAlignment="1">
      <alignment vertical="center"/>
    </xf>
    <xf numFmtId="0" fontId="4" fillId="6" borderId="8" xfId="0" applyFont="1" applyFill="1" applyBorder="1" applyAlignment="1">
      <alignment horizontal="right" vertical="center"/>
    </xf>
    <xf numFmtId="0" fontId="4" fillId="0" borderId="6" xfId="0" applyFont="1" applyBorder="1" applyAlignment="1">
      <alignment horizontal="right" vertical="center"/>
    </xf>
    <xf numFmtId="0" fontId="4" fillId="6" borderId="1" xfId="0" applyFont="1" applyFill="1" applyBorder="1" applyAlignment="1">
      <alignment horizontal="right" vertical="center"/>
    </xf>
    <xf numFmtId="0" fontId="7" fillId="0" borderId="13" xfId="0" applyFont="1" applyBorder="1">
      <alignment vertical="center"/>
    </xf>
    <xf numFmtId="0" fontId="7" fillId="0" borderId="14" xfId="0" applyFont="1" applyBorder="1">
      <alignment vertical="center"/>
    </xf>
    <xf numFmtId="0" fontId="7" fillId="0" borderId="15" xfId="0" applyFont="1" applyBorder="1">
      <alignment vertical="center"/>
    </xf>
    <xf numFmtId="0" fontId="7" fillId="0" borderId="16" xfId="0" applyFont="1" applyBorder="1">
      <alignment vertical="center"/>
    </xf>
    <xf numFmtId="178" fontId="4" fillId="0" borderId="0" xfId="0" applyNumberFormat="1" applyFont="1" applyFill="1" applyBorder="1" applyAlignment="1">
      <alignment vertical="center"/>
    </xf>
    <xf numFmtId="0" fontId="10" fillId="0" borderId="0" xfId="0" applyFont="1" applyBorder="1" applyAlignment="1">
      <alignment vertical="center" wrapText="1"/>
    </xf>
    <xf numFmtId="0" fontId="10" fillId="0" borderId="0" xfId="0" applyFont="1" applyBorder="1" applyAlignment="1">
      <alignment vertical="center"/>
    </xf>
    <xf numFmtId="0" fontId="0" fillId="0" borderId="0" xfId="0" applyFill="1" applyBorder="1">
      <alignment vertical="center"/>
    </xf>
    <xf numFmtId="0" fontId="0" fillId="0" borderId="1" xfId="0" applyBorder="1" applyAlignment="1">
      <alignment horizontal="centerContinuous" vertical="center"/>
    </xf>
    <xf numFmtId="0" fontId="26" fillId="0" borderId="0" xfId="0" applyFont="1">
      <alignment vertical="center"/>
    </xf>
    <xf numFmtId="0" fontId="27" fillId="0" borderId="0" xfId="0" applyFont="1">
      <alignment vertical="center"/>
    </xf>
    <xf numFmtId="0" fontId="0" fillId="0" borderId="3" xfId="0" applyBorder="1" applyAlignment="1">
      <alignment horizontal="centerContinuous" vertical="center"/>
    </xf>
    <xf numFmtId="0" fontId="2" fillId="0" borderId="0" xfId="0" applyFont="1" applyBorder="1" applyAlignment="1">
      <alignment horizontal="centerContinuous" vertical="center"/>
    </xf>
    <xf numFmtId="0" fontId="19" fillId="0" borderId="0" xfId="0" applyFont="1" applyFill="1" applyBorder="1" applyAlignment="1">
      <alignment horizontal="centerContinuous" vertical="center"/>
    </xf>
    <xf numFmtId="0" fontId="0" fillId="0" borderId="0" xfId="0" applyFont="1" applyAlignment="1">
      <alignment vertical="center"/>
    </xf>
    <xf numFmtId="0" fontId="0" fillId="0" borderId="0" xfId="0" applyFont="1" applyAlignment="1">
      <alignment horizontal="centerContinuous" vertical="center"/>
    </xf>
    <xf numFmtId="0" fontId="0" fillId="0" borderId="0" xfId="0" applyFont="1" applyFill="1">
      <alignment vertical="center"/>
    </xf>
    <xf numFmtId="0" fontId="17" fillId="0" borderId="0" xfId="0" applyFont="1">
      <alignment vertical="center"/>
    </xf>
    <xf numFmtId="0" fontId="31" fillId="0" borderId="0" xfId="0" applyFont="1" applyAlignment="1">
      <alignment vertical="top"/>
    </xf>
    <xf numFmtId="0" fontId="4" fillId="0" borderId="12" xfId="0" applyFont="1" applyFill="1" applyBorder="1" applyAlignment="1">
      <alignment vertical="center"/>
    </xf>
    <xf numFmtId="0" fontId="31" fillId="0" borderId="2" xfId="0" applyFont="1" applyBorder="1">
      <alignment vertical="center"/>
    </xf>
    <xf numFmtId="176" fontId="0" fillId="4" borderId="2" xfId="0" applyNumberFormat="1" applyFont="1" applyFill="1" applyBorder="1" applyAlignment="1">
      <alignment horizontal="center" vertical="center"/>
    </xf>
    <xf numFmtId="0" fontId="31" fillId="0" borderId="4" xfId="0" applyFont="1" applyBorder="1">
      <alignment vertical="center"/>
    </xf>
    <xf numFmtId="0" fontId="30" fillId="0" borderId="0" xfId="0" applyFont="1" applyFill="1" applyBorder="1" applyAlignment="1">
      <alignment horizontal="right" vertical="center"/>
    </xf>
    <xf numFmtId="0" fontId="0" fillId="0" borderId="0" xfId="0" applyFont="1" applyFill="1" applyBorder="1" applyAlignment="1">
      <alignment horizontal="centerContinuous" vertical="center"/>
    </xf>
    <xf numFmtId="176" fontId="0" fillId="0" borderId="0" xfId="0" applyNumberFormat="1" applyFont="1" applyFill="1" applyBorder="1" applyAlignment="1">
      <alignment horizontal="centerContinuous" vertical="center"/>
    </xf>
    <xf numFmtId="0" fontId="0" fillId="0" borderId="0" xfId="0" applyFont="1" applyFill="1" applyBorder="1">
      <alignment vertical="center"/>
    </xf>
    <xf numFmtId="0" fontId="0" fillId="0" borderId="0" xfId="0" applyFont="1" applyFill="1" applyBorder="1" applyAlignment="1">
      <alignment horizontal="center" vertical="center"/>
    </xf>
    <xf numFmtId="176" fontId="0" fillId="0" borderId="0" xfId="0" applyNumberFormat="1" applyFont="1" applyFill="1" applyBorder="1" applyAlignment="1">
      <alignment horizontal="center" vertical="center"/>
    </xf>
    <xf numFmtId="0" fontId="5" fillId="0" borderId="0" xfId="0" applyFont="1" applyFill="1" applyBorder="1" applyAlignment="1">
      <alignment vertical="center"/>
    </xf>
    <xf numFmtId="0" fontId="20" fillId="0" borderId="0" xfId="0" applyFont="1" applyFill="1" applyBorder="1">
      <alignment vertical="center"/>
    </xf>
    <xf numFmtId="176" fontId="0" fillId="0" borderId="0" xfId="0" applyNumberFormat="1" applyFont="1" applyFill="1" applyBorder="1" applyAlignment="1">
      <alignment vertical="center"/>
    </xf>
    <xf numFmtId="176" fontId="0" fillId="0" borderId="0" xfId="0" applyNumberFormat="1" applyFont="1" applyFill="1" applyBorder="1">
      <alignment vertical="center"/>
    </xf>
    <xf numFmtId="0" fontId="0" fillId="0" borderId="0" xfId="0" applyFont="1" applyFill="1" applyBorder="1" applyAlignment="1">
      <alignment vertical="center"/>
    </xf>
    <xf numFmtId="0" fontId="31" fillId="0" borderId="4" xfId="0" applyFont="1" applyBorder="1" applyAlignment="1">
      <alignment horizontal="left" vertical="center"/>
    </xf>
    <xf numFmtId="0" fontId="32" fillId="0" borderId="0" xfId="0" applyFont="1" applyFill="1" applyBorder="1" applyAlignment="1">
      <alignment horizontal="center" vertical="center"/>
    </xf>
    <xf numFmtId="0" fontId="26" fillId="0" borderId="0" xfId="0" applyFont="1" applyFill="1" applyBorder="1" applyAlignment="1">
      <alignment horizontal="centerContinuous" vertical="center"/>
    </xf>
    <xf numFmtId="176" fontId="26" fillId="0" borderId="0" xfId="0" applyNumberFormat="1" applyFont="1" applyFill="1" applyBorder="1" applyAlignment="1">
      <alignment horizontal="centerContinuous" vertical="center"/>
    </xf>
    <xf numFmtId="0" fontId="26" fillId="0" borderId="0" xfId="0" applyFont="1" applyFill="1" applyBorder="1">
      <alignment vertical="center"/>
    </xf>
    <xf numFmtId="0" fontId="26" fillId="0" borderId="0" xfId="0" applyFont="1" applyFill="1" applyBorder="1" applyAlignment="1">
      <alignment horizontal="center" vertical="center"/>
    </xf>
    <xf numFmtId="176" fontId="26" fillId="0" borderId="0" xfId="0" applyNumberFormat="1" applyFont="1" applyFill="1" applyBorder="1" applyAlignment="1">
      <alignment horizontal="center" vertical="center"/>
    </xf>
    <xf numFmtId="176" fontId="26" fillId="0" borderId="0" xfId="0" applyNumberFormat="1" applyFont="1" applyFill="1" applyBorder="1" applyAlignment="1">
      <alignment vertical="center"/>
    </xf>
    <xf numFmtId="0" fontId="33" fillId="0" borderId="11" xfId="0" applyFont="1" applyBorder="1">
      <alignment vertical="center"/>
    </xf>
    <xf numFmtId="0" fontId="25" fillId="0" borderId="0" xfId="0" applyFont="1">
      <alignment vertical="center"/>
    </xf>
    <xf numFmtId="0" fontId="12" fillId="0" borderId="0" xfId="0" applyFont="1" applyAlignment="1">
      <alignment horizontal="left" vertical="center" wrapText="1"/>
    </xf>
    <xf numFmtId="0" fontId="7" fillId="4" borderId="11" xfId="0" applyFont="1" applyFill="1" applyBorder="1" applyAlignment="1">
      <alignment horizontal="center" vertical="center" shrinkToFit="1"/>
    </xf>
    <xf numFmtId="0" fontId="7" fillId="4" borderId="2" xfId="0" applyFont="1" applyFill="1" applyBorder="1" applyAlignment="1">
      <alignment horizontal="center" vertical="center" shrinkToFit="1"/>
    </xf>
    <xf numFmtId="0" fontId="7" fillId="4" borderId="4" xfId="0" applyFont="1" applyFill="1" applyBorder="1" applyAlignment="1">
      <alignment horizontal="center" vertical="center" shrinkToFit="1"/>
    </xf>
    <xf numFmtId="0" fontId="7" fillId="2" borderId="1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6" borderId="11" xfId="0" applyFont="1" applyFill="1" applyBorder="1" applyAlignment="1">
      <alignment horizontal="left" vertical="center" shrinkToFit="1"/>
    </xf>
    <xf numFmtId="0" fontId="7" fillId="6" borderId="2" xfId="0" applyFont="1" applyFill="1" applyBorder="1" applyAlignment="1">
      <alignment horizontal="left" vertical="center" shrinkToFit="1"/>
    </xf>
    <xf numFmtId="0" fontId="7" fillId="6" borderId="4" xfId="0" applyFont="1" applyFill="1" applyBorder="1" applyAlignment="1">
      <alignment horizontal="left" vertical="center" shrinkToFit="1"/>
    </xf>
    <xf numFmtId="0" fontId="7" fillId="4" borderId="11"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shrinkToFit="1"/>
    </xf>
    <xf numFmtId="0" fontId="4" fillId="8" borderId="3" xfId="0" applyFont="1" applyFill="1" applyBorder="1" applyAlignment="1">
      <alignment horizontal="center" vertical="center" wrapText="1"/>
    </xf>
    <xf numFmtId="0" fontId="4" fillId="8" borderId="3" xfId="0" applyFont="1" applyFill="1" applyBorder="1" applyAlignment="1">
      <alignment horizontal="center" vertical="center"/>
    </xf>
    <xf numFmtId="0" fontId="4" fillId="8" borderId="12" xfId="0" applyFont="1" applyFill="1" applyBorder="1" applyAlignment="1">
      <alignment horizontal="center" vertical="center"/>
    </xf>
    <xf numFmtId="0" fontId="4" fillId="8" borderId="0" xfId="0" applyFont="1" applyFill="1" applyBorder="1" applyAlignment="1">
      <alignment horizontal="center" vertical="center"/>
    </xf>
    <xf numFmtId="0" fontId="4" fillId="8" borderId="7" xfId="0" applyFont="1" applyFill="1" applyBorder="1" applyAlignment="1">
      <alignment horizontal="center" vertical="center"/>
    </xf>
    <xf numFmtId="0" fontId="4" fillId="8" borderId="1" xfId="0" applyFont="1" applyFill="1" applyBorder="1" applyAlignment="1">
      <alignment horizontal="center" vertical="center"/>
    </xf>
    <xf numFmtId="0" fontId="4" fillId="8" borderId="6" xfId="0" applyFont="1" applyFill="1" applyBorder="1" applyAlignment="1">
      <alignment horizontal="center" vertical="center"/>
    </xf>
    <xf numFmtId="0" fontId="4" fillId="10" borderId="18"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4" fillId="10" borderId="7"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12" fillId="4" borderId="9" xfId="0" applyFont="1" applyFill="1" applyBorder="1" applyAlignment="1">
      <alignment horizontal="center" vertical="center" shrinkToFit="1"/>
    </xf>
    <xf numFmtId="58" fontId="7" fillId="4" borderId="2" xfId="0" applyNumberFormat="1" applyFont="1" applyFill="1" applyBorder="1" applyAlignment="1">
      <alignment horizontal="left" vertical="center"/>
    </xf>
    <xf numFmtId="0" fontId="4" fillId="6" borderId="18"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12" xfId="0" applyFont="1" applyFill="1" applyBorder="1" applyAlignment="1">
      <alignment horizontal="center" vertical="center"/>
    </xf>
    <xf numFmtId="0" fontId="4" fillId="6" borderId="17" xfId="0" applyFont="1" applyFill="1" applyBorder="1" applyAlignment="1">
      <alignment horizontal="center" vertical="center"/>
    </xf>
    <xf numFmtId="0" fontId="4" fillId="6" borderId="0"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58" fontId="7" fillId="9" borderId="9" xfId="0" applyNumberFormat="1" applyFont="1" applyFill="1" applyBorder="1" applyAlignment="1">
      <alignment horizontal="left" vertical="center"/>
    </xf>
    <xf numFmtId="58" fontId="4" fillId="0" borderId="0" xfId="0" applyNumberFormat="1" applyFont="1" applyFill="1" applyBorder="1" applyAlignment="1">
      <alignment horizontal="left" vertical="center"/>
    </xf>
    <xf numFmtId="0" fontId="4" fillId="5" borderId="19"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21" xfId="0" applyFont="1" applyFill="1" applyBorder="1" applyAlignment="1">
      <alignment horizontal="center" vertical="center"/>
    </xf>
    <xf numFmtId="0" fontId="4" fillId="0" borderId="18" xfId="0" applyFont="1" applyBorder="1" applyAlignment="1">
      <alignment horizontal="center" vertical="center"/>
    </xf>
    <xf numFmtId="0" fontId="4" fillId="0" borderId="3" xfId="0" applyFont="1" applyBorder="1" applyAlignment="1">
      <alignment horizontal="center" vertical="center"/>
    </xf>
    <xf numFmtId="0" fontId="4" fillId="0" borderId="12"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7" fillId="2" borderId="11" xfId="0" applyFont="1" applyFill="1" applyBorder="1" applyAlignment="1">
      <alignment horizontal="left" vertical="center"/>
    </xf>
    <xf numFmtId="0" fontId="7" fillId="2" borderId="2" xfId="0" applyFont="1" applyFill="1" applyBorder="1" applyAlignment="1">
      <alignment horizontal="left" vertical="center"/>
    </xf>
    <xf numFmtId="0" fontId="7" fillId="2" borderId="4" xfId="0" applyFont="1" applyFill="1" applyBorder="1" applyAlignment="1">
      <alignment horizontal="left" vertical="center"/>
    </xf>
    <xf numFmtId="58" fontId="7" fillId="9" borderId="1" xfId="0" applyNumberFormat="1" applyFont="1" applyFill="1" applyBorder="1" applyAlignment="1">
      <alignment horizontal="left" vertical="center"/>
    </xf>
    <xf numFmtId="176" fontId="7" fillId="4" borderId="11" xfId="0" applyNumberFormat="1" applyFont="1" applyFill="1" applyBorder="1" applyAlignment="1">
      <alignment horizontal="center" vertical="center"/>
    </xf>
    <xf numFmtId="176" fontId="7" fillId="4" borderId="4" xfId="0" applyNumberFormat="1" applyFont="1" applyFill="1" applyBorder="1" applyAlignment="1">
      <alignment horizontal="center" vertical="center"/>
    </xf>
    <xf numFmtId="0" fontId="7" fillId="2" borderId="1" xfId="0" applyFont="1" applyFill="1" applyBorder="1" applyAlignment="1">
      <alignment horizontal="left" vertical="center"/>
    </xf>
    <xf numFmtId="0" fontId="4" fillId="5" borderId="1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4" xfId="0" applyFont="1" applyFill="1" applyBorder="1" applyAlignment="1">
      <alignment horizontal="center" vertical="center"/>
    </xf>
    <xf numFmtId="0" fontId="7" fillId="9" borderId="3" xfId="0" applyFont="1" applyFill="1" applyBorder="1" applyAlignment="1">
      <alignment horizontal="center" vertical="center"/>
    </xf>
    <xf numFmtId="0" fontId="7" fillId="2" borderId="2" xfId="0" applyFont="1" applyFill="1" applyBorder="1" applyAlignment="1">
      <alignment horizontal="center" vertical="center" wrapText="1"/>
    </xf>
    <xf numFmtId="58" fontId="7" fillId="9" borderId="10" xfId="0" applyNumberFormat="1" applyFont="1" applyFill="1" applyBorder="1" applyAlignment="1">
      <alignment horizontal="left" vertical="center"/>
    </xf>
    <xf numFmtId="0" fontId="4" fillId="5" borderId="18" xfId="0" applyFont="1" applyFill="1" applyBorder="1" applyAlignment="1">
      <alignment horizontal="center" vertical="center"/>
    </xf>
    <xf numFmtId="0" fontId="4" fillId="5" borderId="12"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6" xfId="0" applyFont="1" applyFill="1" applyBorder="1" applyAlignment="1">
      <alignment horizontal="center" vertical="center"/>
    </xf>
    <xf numFmtId="0" fontId="23" fillId="8" borderId="12" xfId="0" applyFont="1" applyFill="1" applyBorder="1" applyAlignment="1">
      <alignment horizontal="center" vertical="center" wrapText="1"/>
    </xf>
    <xf numFmtId="0" fontId="23" fillId="8" borderId="17" xfId="0" applyFont="1" applyFill="1" applyBorder="1" applyAlignment="1">
      <alignment horizontal="center" vertical="center" wrapText="1"/>
    </xf>
    <xf numFmtId="0" fontId="23" fillId="8" borderId="7" xfId="0" applyFont="1" applyFill="1" applyBorder="1" applyAlignment="1">
      <alignment horizontal="center" vertical="center" wrapText="1"/>
    </xf>
    <xf numFmtId="0" fontId="23" fillId="8" borderId="8" xfId="0" applyFont="1" applyFill="1" applyBorder="1" applyAlignment="1">
      <alignment horizontal="center" vertical="center" wrapText="1"/>
    </xf>
    <xf numFmtId="0" fontId="23" fillId="8" borderId="6"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12" xfId="0" applyFont="1" applyFill="1" applyBorder="1" applyAlignment="1">
      <alignment horizontal="center" vertical="center" wrapText="1"/>
    </xf>
    <xf numFmtId="0" fontId="4" fillId="8" borderId="17" xfId="0"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7" fillId="0" borderId="18" xfId="0" applyFont="1" applyBorder="1" applyAlignment="1">
      <alignment horizontal="left" vertical="center"/>
    </xf>
    <xf numFmtId="0" fontId="7" fillId="0" borderId="3" xfId="0" applyFont="1" applyBorder="1" applyAlignment="1">
      <alignment horizontal="left" vertical="center"/>
    </xf>
    <xf numFmtId="0" fontId="7" fillId="0" borderId="12" xfId="0" applyFont="1" applyBorder="1" applyAlignment="1">
      <alignment horizontal="left" vertical="center"/>
    </xf>
    <xf numFmtId="0" fontId="10" fillId="0" borderId="0" xfId="0" applyFont="1" applyBorder="1" applyAlignment="1">
      <alignment horizontal="center" vertical="center" wrapText="1"/>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0" fillId="0" borderId="18"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18" xfId="0" applyFill="1" applyBorder="1" applyAlignment="1">
      <alignment horizontal="center" vertical="center"/>
    </xf>
    <xf numFmtId="0" fontId="0" fillId="0" borderId="12" xfId="0" applyFill="1" applyBorder="1" applyAlignment="1">
      <alignment horizontal="center" vertical="center"/>
    </xf>
    <xf numFmtId="0" fontId="0" fillId="0" borderId="8" xfId="0" applyFill="1" applyBorder="1" applyAlignment="1">
      <alignment horizontal="center" vertical="center"/>
    </xf>
    <xf numFmtId="0" fontId="0" fillId="0" borderId="6" xfId="0" applyFill="1" applyBorder="1" applyAlignment="1">
      <alignment horizontal="center" vertical="center"/>
    </xf>
    <xf numFmtId="179" fontId="14" fillId="6" borderId="8" xfId="1" applyNumberFormat="1" applyFont="1" applyFill="1" applyBorder="1" applyAlignment="1">
      <alignment horizontal="center" vertical="center"/>
    </xf>
    <xf numFmtId="179" fontId="14" fillId="6" borderId="1" xfId="1" applyNumberFormat="1" applyFont="1" applyFill="1"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18" xfId="0" applyBorder="1" applyAlignment="1">
      <alignment horizontal="center" vertical="center" shrinkToFit="1"/>
    </xf>
    <xf numFmtId="0" fontId="0" fillId="0" borderId="3" xfId="0" applyBorder="1" applyAlignment="1">
      <alignment horizontal="center" vertical="center" shrinkToFit="1"/>
    </xf>
    <xf numFmtId="0" fontId="8" fillId="0" borderId="1" xfId="0" applyFont="1" applyBorder="1" applyAlignment="1">
      <alignment horizontal="center" vertical="center" shrinkToFit="1"/>
    </xf>
    <xf numFmtId="0" fontId="8" fillId="0" borderId="6" xfId="0" applyFont="1" applyBorder="1" applyAlignment="1">
      <alignment horizontal="center" vertical="center" shrinkToFit="1"/>
    </xf>
    <xf numFmtId="0" fontId="28" fillId="0" borderId="1" xfId="0" applyFont="1" applyBorder="1" applyAlignment="1">
      <alignment horizontal="center" vertical="center" shrinkToFit="1"/>
    </xf>
    <xf numFmtId="0" fontId="28" fillId="0" borderId="8" xfId="0" applyFont="1" applyBorder="1" applyAlignment="1">
      <alignment horizontal="center" vertical="center" shrinkToFit="1"/>
    </xf>
    <xf numFmtId="0" fontId="5" fillId="0" borderId="17" xfId="0" applyFont="1" applyBorder="1" applyAlignment="1">
      <alignment horizontal="center" vertical="center"/>
    </xf>
    <xf numFmtId="0" fontId="4" fillId="0" borderId="18"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2" xfId="0" applyFont="1" applyFill="1" applyBorder="1" applyAlignment="1">
      <alignment horizontal="center" vertical="center"/>
    </xf>
    <xf numFmtId="0" fontId="4" fillId="6" borderId="11" xfId="0" applyFont="1" applyFill="1" applyBorder="1" applyAlignment="1">
      <alignment horizontal="center" vertical="center"/>
    </xf>
    <xf numFmtId="0" fontId="4" fillId="6" borderId="2"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shrinkToFit="1"/>
    </xf>
    <xf numFmtId="0" fontId="5" fillId="10" borderId="18"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8"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5" fillId="10" borderId="6" xfId="0" applyFont="1" applyFill="1" applyBorder="1" applyAlignment="1">
      <alignment horizontal="center" vertical="center" wrapText="1"/>
    </xf>
    <xf numFmtId="0" fontId="5" fillId="0" borderId="0" xfId="0" applyFont="1" applyAlignment="1">
      <alignment horizontal="center" vertical="center"/>
    </xf>
    <xf numFmtId="176" fontId="5" fillId="0" borderId="1" xfId="0" applyNumberFormat="1" applyFont="1" applyBorder="1" applyAlignment="1">
      <alignment horizontal="center" vertical="center"/>
    </xf>
    <xf numFmtId="0" fontId="0" fillId="0" borderId="7" xfId="0" applyFont="1" applyBorder="1" applyAlignment="1">
      <alignment horizontal="center" vertical="center"/>
    </xf>
    <xf numFmtId="178" fontId="14" fillId="10" borderId="18" xfId="0" applyNumberFormat="1" applyFont="1" applyFill="1" applyBorder="1" applyAlignment="1">
      <alignment horizontal="center" vertical="center"/>
    </xf>
    <xf numFmtId="178" fontId="14" fillId="10" borderId="3" xfId="0" applyNumberFormat="1" applyFont="1" applyFill="1" applyBorder="1" applyAlignment="1">
      <alignment horizontal="center" vertical="center"/>
    </xf>
    <xf numFmtId="178" fontId="14" fillId="10" borderId="12" xfId="0" applyNumberFormat="1" applyFont="1" applyFill="1" applyBorder="1" applyAlignment="1">
      <alignment horizontal="center" vertical="center"/>
    </xf>
    <xf numFmtId="178" fontId="14" fillId="10" borderId="8" xfId="0" applyNumberFormat="1" applyFont="1" applyFill="1" applyBorder="1" applyAlignment="1">
      <alignment horizontal="center" vertical="center"/>
    </xf>
    <xf numFmtId="178" fontId="14" fillId="10" borderId="1" xfId="0" applyNumberFormat="1" applyFont="1" applyFill="1" applyBorder="1" applyAlignment="1">
      <alignment horizontal="center" vertical="center"/>
    </xf>
    <xf numFmtId="178" fontId="14" fillId="10" borderId="6" xfId="0" applyNumberFormat="1" applyFont="1" applyFill="1" applyBorder="1" applyAlignment="1">
      <alignment horizontal="center" vertical="center"/>
    </xf>
    <xf numFmtId="0" fontId="0" fillId="0" borderId="18" xfId="0" applyFont="1" applyBorder="1" applyAlignment="1">
      <alignment horizontal="center" vertical="center" wrapText="1"/>
    </xf>
    <xf numFmtId="0" fontId="0" fillId="0" borderId="12" xfId="0" applyFont="1" applyBorder="1" applyAlignment="1">
      <alignment horizontal="center" vertical="center"/>
    </xf>
    <xf numFmtId="0" fontId="0" fillId="0" borderId="8" xfId="0" applyFont="1" applyBorder="1" applyAlignment="1">
      <alignment horizontal="center" vertical="center"/>
    </xf>
    <xf numFmtId="0" fontId="0" fillId="0" borderId="6" xfId="0" applyFont="1" applyBorder="1" applyAlignment="1">
      <alignment horizontal="center" vertical="center"/>
    </xf>
    <xf numFmtId="0" fontId="5" fillId="0" borderId="1" xfId="0" applyFont="1" applyBorder="1" applyAlignment="1">
      <alignment horizontal="center" vertical="center" shrinkToFit="1"/>
    </xf>
    <xf numFmtId="176" fontId="5" fillId="0" borderId="0" xfId="0" applyNumberFormat="1"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5" fillId="0" borderId="1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9" fillId="0" borderId="0" xfId="0" applyFont="1" applyBorder="1" applyAlignment="1">
      <alignment vertical="center"/>
    </xf>
    <xf numFmtId="0" fontId="4" fillId="3" borderId="11" xfId="0" applyFont="1" applyFill="1" applyBorder="1" applyAlignment="1">
      <alignment horizontal="center" vertical="center"/>
    </xf>
    <xf numFmtId="0" fontId="4" fillId="3" borderId="2" xfId="0" applyFont="1" applyFill="1" applyBorder="1" applyAlignment="1">
      <alignment horizontal="center" vertical="center"/>
    </xf>
    <xf numFmtId="177" fontId="14" fillId="8" borderId="11" xfId="1" applyNumberFormat="1" applyFont="1" applyFill="1" applyBorder="1" applyAlignment="1">
      <alignment horizontal="center" vertical="center"/>
    </xf>
    <xf numFmtId="177" fontId="14" fillId="8" borderId="2" xfId="1" applyNumberFormat="1" applyFont="1" applyFill="1" applyBorder="1" applyAlignment="1">
      <alignment horizontal="center" vertical="center"/>
    </xf>
    <xf numFmtId="0" fontId="5" fillId="0" borderId="11"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4" fillId="8" borderId="11" xfId="0" applyFont="1" applyFill="1" applyBorder="1" applyAlignment="1">
      <alignment horizontal="center" vertical="center"/>
    </xf>
    <xf numFmtId="0" fontId="4" fillId="8" borderId="2" xfId="0" applyFont="1" applyFill="1" applyBorder="1" applyAlignment="1">
      <alignment horizontal="center" vertical="center"/>
    </xf>
    <xf numFmtId="0" fontId="0" fillId="0" borderId="7" xfId="0" applyBorder="1">
      <alignment vertical="center"/>
    </xf>
    <xf numFmtId="0" fontId="7" fillId="4" borderId="11"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0" borderId="11"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0" fillId="0" borderId="12" xfId="0" applyBorder="1" applyAlignment="1">
      <alignment horizontal="center" vertical="center" shrinkToFit="1"/>
    </xf>
    <xf numFmtId="0" fontId="0" fillId="0" borderId="8" xfId="0" applyBorder="1" applyAlignment="1">
      <alignment horizontal="center" vertical="center" shrinkToFit="1"/>
    </xf>
    <xf numFmtId="0" fontId="0" fillId="0" borderId="6" xfId="0" applyBorder="1" applyAlignment="1">
      <alignment horizontal="center" vertical="center" shrinkToFit="1"/>
    </xf>
    <xf numFmtId="0" fontId="7" fillId="5" borderId="11" xfId="0" applyFont="1" applyFill="1" applyBorder="1" applyAlignment="1">
      <alignment horizontal="left" vertical="center" shrinkToFit="1"/>
    </xf>
    <xf numFmtId="0" fontId="7" fillId="5" borderId="2" xfId="0" applyFont="1" applyFill="1" applyBorder="1" applyAlignment="1">
      <alignment horizontal="left" vertical="center" shrinkToFit="1"/>
    </xf>
    <xf numFmtId="0" fontId="7" fillId="5" borderId="4" xfId="0" applyFont="1" applyFill="1" applyBorder="1" applyAlignment="1">
      <alignment horizontal="left" vertical="center" shrinkToFit="1"/>
    </xf>
    <xf numFmtId="0" fontId="7" fillId="4" borderId="11" xfId="0" applyFont="1" applyFill="1" applyBorder="1" applyAlignment="1">
      <alignment horizontal="left" vertical="center"/>
    </xf>
    <xf numFmtId="0" fontId="7" fillId="4" borderId="2" xfId="0" applyFont="1" applyFill="1" applyBorder="1" applyAlignment="1">
      <alignment horizontal="left" vertical="center"/>
    </xf>
    <xf numFmtId="0" fontId="7" fillId="4" borderId="4" xfId="0" applyFont="1" applyFill="1" applyBorder="1" applyAlignment="1">
      <alignment horizontal="left" vertical="center"/>
    </xf>
    <xf numFmtId="0" fontId="17" fillId="9" borderId="3" xfId="0" applyFont="1" applyFill="1" applyBorder="1" applyAlignment="1">
      <alignment horizontal="center" vertical="center"/>
    </xf>
    <xf numFmtId="0" fontId="0" fillId="0" borderId="7" xfId="0" applyBorder="1" applyAlignment="1">
      <alignment horizontal="center" vertical="center"/>
    </xf>
    <xf numFmtId="176" fontId="4" fillId="8" borderId="11" xfId="0" applyNumberFormat="1" applyFont="1" applyFill="1" applyBorder="1" applyAlignment="1">
      <alignment horizontal="center" vertical="center"/>
    </xf>
    <xf numFmtId="0" fontId="28" fillId="0" borderId="6" xfId="0" applyFont="1" applyBorder="1" applyAlignment="1">
      <alignment horizontal="center" vertical="center" shrinkToFit="1"/>
    </xf>
    <xf numFmtId="0" fontId="17" fillId="0" borderId="0" xfId="0" applyFont="1" applyBorder="1" applyAlignment="1">
      <alignment horizontal="center" vertical="center" wrapText="1"/>
    </xf>
    <xf numFmtId="0" fontId="17" fillId="0" borderId="0" xfId="0" applyFont="1" applyBorder="1" applyAlignment="1">
      <alignment horizontal="center" vertical="center"/>
    </xf>
    <xf numFmtId="0" fontId="8" fillId="0" borderId="8" xfId="0" applyFont="1" applyBorder="1" applyAlignment="1">
      <alignment horizontal="center" vertical="center" shrinkToFit="1"/>
    </xf>
    <xf numFmtId="0" fontId="8" fillId="0" borderId="5" xfId="0" applyFont="1" applyBorder="1" applyAlignment="1">
      <alignment horizontal="left" vertical="center"/>
    </xf>
    <xf numFmtId="0" fontId="7" fillId="0" borderId="5" xfId="0" applyFont="1" applyBorder="1" applyAlignment="1">
      <alignment horizontal="left" vertical="center"/>
    </xf>
    <xf numFmtId="179" fontId="14" fillId="5" borderId="8" xfId="1" applyNumberFormat="1" applyFont="1" applyFill="1" applyBorder="1" applyAlignment="1">
      <alignment horizontal="center" vertical="center"/>
    </xf>
    <xf numFmtId="179" fontId="14" fillId="5" borderId="1" xfId="1" applyNumberFormat="1" applyFont="1" applyFill="1" applyBorder="1" applyAlignment="1">
      <alignment horizontal="center" vertical="center"/>
    </xf>
    <xf numFmtId="0" fontId="18" fillId="0" borderId="5" xfId="0" applyFont="1" applyBorder="1" applyAlignment="1">
      <alignment horizontal="left" vertical="center" wrapText="1"/>
    </xf>
    <xf numFmtId="0" fontId="7" fillId="0" borderId="5" xfId="0" applyFont="1" applyBorder="1" applyAlignment="1">
      <alignment horizontal="center" vertical="center"/>
    </xf>
    <xf numFmtId="0" fontId="29" fillId="0" borderId="5" xfId="0" applyFont="1" applyFill="1" applyBorder="1" applyAlignment="1">
      <alignment horizontal="left" vertical="center" wrapText="1"/>
    </xf>
    <xf numFmtId="0" fontId="8" fillId="0" borderId="5" xfId="0" applyFont="1" applyBorder="1" applyAlignment="1">
      <alignment horizontal="left" vertical="center" wrapText="1"/>
    </xf>
    <xf numFmtId="0" fontId="7" fillId="0" borderId="11" xfId="0" applyFont="1" applyBorder="1" applyAlignment="1">
      <alignment horizontal="center" vertical="center" wrapText="1"/>
    </xf>
    <xf numFmtId="0" fontId="35" fillId="0" borderId="2" xfId="0" applyFont="1" applyBorder="1" applyAlignment="1">
      <alignment horizontal="center" vertical="center"/>
    </xf>
    <xf numFmtId="0" fontId="35" fillId="0" borderId="4" xfId="0" applyFont="1" applyBorder="1" applyAlignment="1">
      <alignment horizontal="center" vertical="center"/>
    </xf>
    <xf numFmtId="0" fontId="23" fillId="8" borderId="18" xfId="0" applyFont="1" applyFill="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8" fillId="0" borderId="5" xfId="0" applyFont="1" applyFill="1" applyBorder="1" applyAlignment="1">
      <alignment horizontal="left" vertical="center" wrapText="1"/>
    </xf>
  </cellXfs>
  <cellStyles count="2">
    <cellStyle name="パーセント" xfId="1" builtinId="5"/>
    <cellStyle name="標準" xfId="0" builtinId="0"/>
  </cellStyles>
  <dxfs count="15">
    <dxf>
      <fill>
        <patternFill>
          <bgColor theme="9" tint="0.79998168889431442"/>
        </patternFill>
      </fill>
    </dxf>
    <dxf>
      <font>
        <b/>
        <i val="0"/>
        <strike val="0"/>
      </font>
      <fill>
        <patternFill>
          <bgColor theme="7" tint="0.59996337778862885"/>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indexed="65"/>
        </patternFill>
      </fill>
    </dxf>
    <dxf>
      <fill>
        <patternFill patternType="none">
          <bgColor indexed="65"/>
        </patternFill>
      </fill>
    </dxf>
    <dxf>
      <fill>
        <patternFill>
          <bgColor rgb="FFFFFF99"/>
        </patternFill>
      </fill>
    </dxf>
    <dxf>
      <fill>
        <patternFill>
          <bgColor rgb="FFFFFF99"/>
        </patternFill>
      </fill>
    </dxf>
    <dxf>
      <fill>
        <patternFill>
          <bgColor theme="9" tint="0.79998168889431442"/>
        </patternFill>
      </fill>
    </dxf>
    <dxf>
      <font>
        <b/>
        <i val="0"/>
        <strike val="0"/>
      </font>
      <fill>
        <patternFill>
          <bgColor theme="7" tint="0.59996337778862885"/>
        </patternFill>
      </fill>
    </dxf>
    <dxf>
      <fill>
        <patternFill>
          <bgColor theme="6" tint="0.79998168889431442"/>
        </patternFill>
      </fill>
    </dxf>
    <dxf>
      <fill>
        <patternFill>
          <bgColor theme="9" tint="0.79998168889431442"/>
        </patternFill>
      </fill>
    </dxf>
    <dxf>
      <fill>
        <patternFill patternType="none">
          <bgColor indexed="65"/>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76"/>
  <sheetViews>
    <sheetView tabSelected="1" view="pageBreakPreview" zoomScale="70" zoomScaleNormal="100" zoomScaleSheetLayoutView="70" workbookViewId="0">
      <selection activeCell="B71" sqref="B71"/>
    </sheetView>
  </sheetViews>
  <sheetFormatPr defaultColWidth="6.25" defaultRowHeight="24.75" customHeight="1"/>
  <cols>
    <col min="33" max="33" width="56.5" style="18" bestFit="1" customWidth="1"/>
  </cols>
  <sheetData>
    <row r="1" spans="1:33" s="10" customFormat="1" ht="24.75" customHeight="1">
      <c r="A1" s="67"/>
      <c r="W1" s="6"/>
      <c r="X1" s="6"/>
      <c r="Y1" s="6"/>
      <c r="Z1" s="46"/>
      <c r="AA1" s="343" t="s">
        <v>151</v>
      </c>
      <c r="AB1" s="344"/>
      <c r="AC1" s="344"/>
      <c r="AD1" s="344"/>
      <c r="AE1" s="344"/>
      <c r="AF1" s="345"/>
      <c r="AG1" s="18"/>
    </row>
    <row r="2" spans="1:33" s="11" customFormat="1" ht="24.75" customHeight="1">
      <c r="A2" s="74"/>
      <c r="B2" s="74"/>
      <c r="C2" s="74"/>
      <c r="D2" s="74"/>
      <c r="E2" s="75" t="s">
        <v>86</v>
      </c>
      <c r="F2" s="76"/>
      <c r="G2" s="77"/>
      <c r="H2" s="155" t="s">
        <v>87</v>
      </c>
      <c r="I2" s="74"/>
      <c r="J2" s="75" t="s">
        <v>88</v>
      </c>
      <c r="K2" s="74"/>
      <c r="L2" s="74"/>
      <c r="M2" s="74"/>
      <c r="N2" s="74"/>
      <c r="O2" s="74"/>
      <c r="P2" s="74"/>
      <c r="Q2" s="74"/>
      <c r="R2" s="74"/>
      <c r="S2" s="74"/>
      <c r="T2" s="74"/>
      <c r="U2" s="74"/>
      <c r="V2" s="74"/>
      <c r="W2" s="74"/>
      <c r="X2" s="74"/>
      <c r="Y2" s="74"/>
      <c r="Z2" s="74"/>
      <c r="AA2" s="221" t="str">
        <f>IF(D18=0,"",D18)</f>
        <v/>
      </c>
      <c r="AB2" s="221"/>
      <c r="AC2" s="221"/>
      <c r="AD2" s="221"/>
      <c r="AE2" s="221"/>
      <c r="AF2" s="221"/>
      <c r="AG2" s="18"/>
    </row>
    <row r="3" spans="1:33" ht="24.75" customHeight="1">
      <c r="A3" s="1"/>
      <c r="B3" s="1"/>
      <c r="C3" s="1"/>
      <c r="D3" s="6"/>
      <c r="E3" s="6"/>
      <c r="F3" s="6"/>
      <c r="G3" s="6"/>
      <c r="H3" s="6"/>
      <c r="I3" s="21"/>
      <c r="J3" s="38"/>
      <c r="K3" s="38"/>
      <c r="L3" s="38"/>
      <c r="M3" s="38"/>
      <c r="N3" s="38"/>
      <c r="O3" s="38"/>
      <c r="P3" s="1"/>
      <c r="Q3" s="1"/>
      <c r="R3" s="1"/>
      <c r="S3" s="1"/>
      <c r="T3" s="1"/>
      <c r="U3" s="1"/>
      <c r="V3" s="1"/>
      <c r="W3" s="1"/>
      <c r="X3" s="1"/>
      <c r="Y3" s="1"/>
      <c r="Z3" s="1"/>
      <c r="AA3" s="1"/>
    </row>
    <row r="4" spans="1:33" ht="24.75" customHeight="1">
      <c r="A4" s="66" t="s">
        <v>70</v>
      </c>
      <c r="B4" s="65"/>
      <c r="C4" s="65"/>
      <c r="D4" s="217"/>
      <c r="E4" s="217"/>
      <c r="F4" s="217"/>
      <c r="G4" s="217"/>
      <c r="H4" s="217"/>
      <c r="I4" s="217"/>
      <c r="J4" s="14"/>
      <c r="L4" s="14"/>
      <c r="M4" s="14"/>
      <c r="N4" s="14"/>
      <c r="O4" s="23"/>
      <c r="P4" s="218" t="s">
        <v>4</v>
      </c>
      <c r="Q4" s="219"/>
      <c r="R4" s="219"/>
      <c r="S4" s="219"/>
      <c r="T4" s="219"/>
      <c r="U4" s="219"/>
      <c r="V4" s="219"/>
      <c r="W4" s="219"/>
      <c r="X4" s="219"/>
      <c r="Y4" s="219"/>
      <c r="Z4" s="219"/>
      <c r="AA4" s="219"/>
      <c r="AB4" s="219"/>
      <c r="AC4" s="219"/>
      <c r="AD4" s="219"/>
      <c r="AE4" s="219"/>
      <c r="AF4" s="220"/>
    </row>
    <row r="5" spans="1:33" ht="24.75" customHeight="1">
      <c r="A5" s="5" t="s">
        <v>1</v>
      </c>
      <c r="B5" s="9"/>
      <c r="C5" s="19"/>
      <c r="D5" s="212"/>
      <c r="E5" s="212"/>
      <c r="F5" s="212"/>
      <c r="G5" s="212"/>
      <c r="H5" s="212"/>
      <c r="I5" s="212"/>
      <c r="J5" s="14"/>
      <c r="K5" s="14"/>
      <c r="L5" s="14"/>
      <c r="M5" s="14"/>
      <c r="N5" s="14"/>
      <c r="O5" s="23"/>
      <c r="P5" s="81">
        <v>1</v>
      </c>
      <c r="Q5" s="82" t="s">
        <v>103</v>
      </c>
      <c r="R5" s="83"/>
      <c r="S5" s="83"/>
      <c r="T5" s="83"/>
      <c r="U5" s="83"/>
      <c r="V5" s="83"/>
      <c r="W5" s="83"/>
      <c r="X5" s="81">
        <v>16</v>
      </c>
      <c r="Y5" s="82" t="s">
        <v>104</v>
      </c>
      <c r="Z5" s="84"/>
      <c r="AA5" s="84"/>
      <c r="AB5" s="84"/>
      <c r="AC5" s="84"/>
      <c r="AD5" s="84"/>
      <c r="AE5" s="84"/>
      <c r="AF5" s="85"/>
    </row>
    <row r="6" spans="1:33" ht="24.75" customHeight="1">
      <c r="A6" s="73" t="s">
        <v>71</v>
      </c>
      <c r="B6" s="2"/>
      <c r="C6" s="19"/>
      <c r="D6" s="212"/>
      <c r="E6" s="212"/>
      <c r="F6" s="212"/>
      <c r="G6" s="212"/>
      <c r="H6" s="212"/>
      <c r="I6" s="212"/>
      <c r="J6" s="14"/>
      <c r="K6" s="14"/>
      <c r="L6" s="14"/>
      <c r="M6" s="14"/>
      <c r="N6" s="14"/>
      <c r="O6" s="23"/>
      <c r="P6" s="81">
        <v>2</v>
      </c>
      <c r="Q6" s="82" t="s">
        <v>105</v>
      </c>
      <c r="R6" s="83"/>
      <c r="S6" s="83"/>
      <c r="T6" s="83"/>
      <c r="U6" s="83"/>
      <c r="V6" s="83"/>
      <c r="W6" s="83"/>
      <c r="X6" s="81">
        <v>17</v>
      </c>
      <c r="Y6" s="82" t="s">
        <v>106</v>
      </c>
      <c r="Z6" s="84"/>
      <c r="AA6" s="84"/>
      <c r="AB6" s="84"/>
      <c r="AC6" s="84"/>
      <c r="AD6" s="84"/>
      <c r="AE6" s="84"/>
      <c r="AF6" s="85"/>
    </row>
    <row r="7" spans="1:33" ht="24.75" customHeight="1">
      <c r="A7" s="8" t="s">
        <v>5</v>
      </c>
      <c r="B7" s="8"/>
      <c r="C7" s="20"/>
      <c r="D7" s="187"/>
      <c r="E7" s="187"/>
      <c r="F7" s="187"/>
      <c r="G7" s="187"/>
      <c r="H7" s="187"/>
      <c r="I7" s="187"/>
      <c r="J7" s="17"/>
      <c r="K7" s="14"/>
      <c r="L7" s="14"/>
      <c r="M7" s="14"/>
      <c r="N7" s="14"/>
      <c r="O7" s="4"/>
      <c r="P7" s="81">
        <v>3</v>
      </c>
      <c r="Q7" s="82" t="s">
        <v>48</v>
      </c>
      <c r="R7" s="83"/>
      <c r="S7" s="83"/>
      <c r="T7" s="83"/>
      <c r="U7" s="83"/>
      <c r="V7" s="83"/>
      <c r="W7" s="83"/>
      <c r="X7" s="81">
        <v>18</v>
      </c>
      <c r="Y7" s="82" t="s">
        <v>56</v>
      </c>
      <c r="Z7" s="84"/>
      <c r="AA7" s="84"/>
      <c r="AB7" s="84"/>
      <c r="AC7" s="84"/>
      <c r="AD7" s="84"/>
      <c r="AE7" s="84"/>
      <c r="AF7" s="85"/>
    </row>
    <row r="8" spans="1:33" ht="24.75" customHeight="1">
      <c r="A8" s="8" t="s">
        <v>39</v>
      </c>
      <c r="B8" s="8"/>
      <c r="C8" s="20"/>
      <c r="D8" s="187"/>
      <c r="E8" s="187"/>
      <c r="F8" s="187"/>
      <c r="G8" s="187"/>
      <c r="H8" s="187"/>
      <c r="I8" s="187"/>
      <c r="J8" s="15"/>
      <c r="K8" s="14"/>
      <c r="L8" s="14"/>
      <c r="M8" s="14"/>
      <c r="N8" s="14"/>
      <c r="O8" s="4"/>
      <c r="P8" s="81">
        <v>4</v>
      </c>
      <c r="Q8" s="82" t="s">
        <v>107</v>
      </c>
      <c r="R8" s="83"/>
      <c r="S8" s="83"/>
      <c r="T8" s="83"/>
      <c r="U8" s="83"/>
      <c r="V8" s="83"/>
      <c r="W8" s="84"/>
      <c r="X8" s="81">
        <v>19</v>
      </c>
      <c r="Y8" s="82" t="s">
        <v>108</v>
      </c>
      <c r="Z8" s="84"/>
      <c r="AA8" s="84"/>
      <c r="AB8" s="84"/>
      <c r="AC8" s="84"/>
      <c r="AD8" s="84"/>
      <c r="AE8" s="84"/>
      <c r="AF8" s="85"/>
    </row>
    <row r="9" spans="1:33" ht="24.75" customHeight="1">
      <c r="A9" s="16"/>
      <c r="B9" s="16"/>
      <c r="C9" s="15"/>
      <c r="D9" s="15"/>
      <c r="E9" s="15"/>
      <c r="F9" s="15"/>
      <c r="G9" s="15"/>
      <c r="H9" s="15"/>
      <c r="I9" s="15"/>
      <c r="J9" s="14"/>
      <c r="K9" s="3"/>
      <c r="L9" s="3"/>
      <c r="M9" s="3"/>
      <c r="N9" s="3"/>
      <c r="O9" s="4"/>
      <c r="P9" s="81">
        <v>5</v>
      </c>
      <c r="Q9" s="82" t="s">
        <v>49</v>
      </c>
      <c r="R9" s="83"/>
      <c r="S9" s="83"/>
      <c r="T9" s="83"/>
      <c r="U9" s="83"/>
      <c r="V9" s="83"/>
      <c r="W9" s="83"/>
      <c r="X9" s="81">
        <v>20</v>
      </c>
      <c r="Y9" s="82" t="s">
        <v>57</v>
      </c>
      <c r="Z9" s="84"/>
      <c r="AA9" s="84"/>
      <c r="AB9" s="84"/>
      <c r="AC9" s="84"/>
      <c r="AD9" s="84"/>
      <c r="AE9" s="84"/>
      <c r="AF9" s="85"/>
    </row>
    <row r="10" spans="1:33" ht="24.75" customHeight="1" thickBot="1">
      <c r="A10" s="68" t="s">
        <v>80</v>
      </c>
      <c r="B10" s="69"/>
      <c r="C10" s="70"/>
      <c r="D10" s="197" t="str">
        <f>IF(D8=0,"",7+D8)</f>
        <v/>
      </c>
      <c r="E10" s="197"/>
      <c r="F10" s="197"/>
      <c r="G10" s="197"/>
      <c r="H10" s="197"/>
      <c r="I10" s="197"/>
      <c r="J10" s="3" t="s">
        <v>84</v>
      </c>
      <c r="K10" s="15"/>
      <c r="L10" s="15"/>
      <c r="M10" s="15"/>
      <c r="N10" s="15"/>
      <c r="O10" s="4"/>
      <c r="P10" s="81">
        <v>6</v>
      </c>
      <c r="Q10" s="82" t="s">
        <v>109</v>
      </c>
      <c r="R10" s="83"/>
      <c r="S10" s="83"/>
      <c r="T10" s="83"/>
      <c r="U10" s="83"/>
      <c r="V10" s="83"/>
      <c r="W10" s="84"/>
      <c r="X10" s="81">
        <v>21</v>
      </c>
      <c r="Y10" s="82" t="s">
        <v>110</v>
      </c>
      <c r="Z10" s="84"/>
      <c r="AA10" s="84"/>
      <c r="AB10" s="84"/>
      <c r="AC10" s="84"/>
      <c r="AD10" s="84"/>
      <c r="AE10" s="84"/>
      <c r="AF10" s="85"/>
    </row>
    <row r="11" spans="1:33" ht="24.75" customHeight="1">
      <c r="A11" s="63"/>
      <c r="B11" s="63"/>
      <c r="C11" s="3"/>
      <c r="D11" s="63"/>
      <c r="E11" s="14"/>
      <c r="F11" s="14"/>
      <c r="G11" s="14"/>
      <c r="H11" s="63"/>
      <c r="I11" s="63"/>
      <c r="J11" s="3"/>
      <c r="K11" s="15"/>
      <c r="L11" s="17"/>
      <c r="M11" s="17"/>
      <c r="N11" s="17"/>
      <c r="O11" s="4"/>
      <c r="P11" s="81">
        <v>7</v>
      </c>
      <c r="Q11" s="82" t="s">
        <v>50</v>
      </c>
      <c r="R11" s="83"/>
      <c r="S11" s="83"/>
      <c r="T11" s="83"/>
      <c r="U11" s="83"/>
      <c r="V11" s="86"/>
      <c r="W11" s="86"/>
      <c r="X11" s="81">
        <v>22</v>
      </c>
      <c r="Y11" s="82" t="s">
        <v>58</v>
      </c>
      <c r="Z11" s="84"/>
      <c r="AA11" s="83"/>
      <c r="AB11" s="83"/>
      <c r="AC11" s="83"/>
      <c r="AD11" s="83"/>
      <c r="AE11" s="83"/>
      <c r="AF11" s="87"/>
    </row>
    <row r="12" spans="1:33" ht="24.75" customHeight="1">
      <c r="A12" s="14"/>
      <c r="B12" s="66" t="s">
        <v>81</v>
      </c>
      <c r="C12" s="22"/>
      <c r="D12" s="214" t="str">
        <f>IF(D8=0,"",EDATE(D8,1))</f>
        <v/>
      </c>
      <c r="E12" s="214"/>
      <c r="F12" s="214"/>
      <c r="G12" s="214"/>
      <c r="H12" s="214"/>
      <c r="I12" s="214"/>
      <c r="J12" s="10" t="s">
        <v>82</v>
      </c>
      <c r="K12" s="15"/>
      <c r="L12" s="15"/>
      <c r="M12" s="15"/>
      <c r="N12" s="15"/>
      <c r="O12" s="4"/>
      <c r="P12" s="81">
        <v>8</v>
      </c>
      <c r="Q12" s="82" t="s">
        <v>111</v>
      </c>
      <c r="R12" s="84"/>
      <c r="S12" s="84"/>
      <c r="T12" s="83"/>
      <c r="U12" s="83"/>
      <c r="V12" s="86"/>
      <c r="W12" s="86"/>
      <c r="X12" s="81">
        <v>23</v>
      </c>
      <c r="Y12" s="82" t="s">
        <v>112</v>
      </c>
      <c r="Z12" s="84"/>
      <c r="AA12" s="83"/>
      <c r="AB12" s="83"/>
      <c r="AC12" s="83"/>
      <c r="AD12" s="83"/>
      <c r="AE12" s="83"/>
      <c r="AF12" s="87"/>
    </row>
    <row r="13" spans="1:33" ht="24.75" customHeight="1">
      <c r="A13" s="14"/>
      <c r="B13" s="14"/>
      <c r="C13" s="64"/>
      <c r="D13" s="198"/>
      <c r="E13" s="198"/>
      <c r="F13" s="198"/>
      <c r="G13" s="198"/>
      <c r="H13" s="198"/>
      <c r="I13" s="198"/>
      <c r="J13" s="10"/>
      <c r="L13" s="3"/>
      <c r="M13" s="3"/>
      <c r="N13" s="3"/>
      <c r="O13" s="4"/>
      <c r="P13" s="81">
        <v>9</v>
      </c>
      <c r="Q13" s="82" t="s">
        <v>51</v>
      </c>
      <c r="R13" s="84"/>
      <c r="S13" s="84"/>
      <c r="T13" s="84"/>
      <c r="U13" s="84"/>
      <c r="V13" s="86"/>
      <c r="W13" s="86"/>
      <c r="X13" s="81">
        <v>24</v>
      </c>
      <c r="Y13" s="82" t="s">
        <v>59</v>
      </c>
      <c r="Z13" s="84"/>
      <c r="AA13" s="84"/>
      <c r="AB13" s="84"/>
      <c r="AC13" s="84"/>
      <c r="AD13" s="86"/>
      <c r="AE13" s="86"/>
      <c r="AF13" s="88"/>
    </row>
    <row r="14" spans="1:33" ht="24.75" customHeight="1">
      <c r="A14" s="5" t="s">
        <v>15</v>
      </c>
      <c r="B14" s="5"/>
      <c r="C14" s="22"/>
      <c r="D14" s="214" t="str">
        <f>IF(D8=0,"",EDATE(D8,3))</f>
        <v/>
      </c>
      <c r="E14" s="214"/>
      <c r="F14" s="214"/>
      <c r="G14" s="214"/>
      <c r="H14" s="214"/>
      <c r="I14" s="214"/>
      <c r="J14" s="15" t="s">
        <v>85</v>
      </c>
      <c r="K14" s="15"/>
      <c r="L14" s="15"/>
      <c r="M14" s="15"/>
      <c r="N14" s="15"/>
      <c r="O14" s="4"/>
      <c r="P14" s="81">
        <v>10</v>
      </c>
      <c r="Q14" s="82" t="s">
        <v>113</v>
      </c>
      <c r="R14" s="84"/>
      <c r="S14" s="84"/>
      <c r="T14" s="84"/>
      <c r="U14" s="84"/>
      <c r="V14" s="86"/>
      <c r="W14" s="86"/>
      <c r="X14" s="81">
        <v>25</v>
      </c>
      <c r="Y14" s="82" t="s">
        <v>114</v>
      </c>
      <c r="Z14" s="84"/>
      <c r="AA14" s="84"/>
      <c r="AB14" s="84"/>
      <c r="AC14" s="84"/>
      <c r="AD14" s="86"/>
      <c r="AE14" s="86"/>
      <c r="AF14" s="88"/>
    </row>
    <row r="15" spans="1:33" ht="24.75" customHeight="1" thickBot="1">
      <c r="A15" s="71" t="s">
        <v>25</v>
      </c>
      <c r="B15" s="71"/>
      <c r="C15" s="72"/>
      <c r="D15" s="223" t="str">
        <f>IF(D8=0,"",100+D8)</f>
        <v/>
      </c>
      <c r="E15" s="223"/>
      <c r="F15" s="223"/>
      <c r="G15" s="223"/>
      <c r="H15" s="223"/>
      <c r="I15" s="223"/>
      <c r="J15" s="10" t="s">
        <v>83</v>
      </c>
      <c r="K15" s="10"/>
      <c r="P15" s="81">
        <v>11</v>
      </c>
      <c r="Q15" s="82" t="s">
        <v>52</v>
      </c>
      <c r="R15" s="84"/>
      <c r="S15" s="84"/>
      <c r="T15" s="84"/>
      <c r="U15" s="84"/>
      <c r="V15" s="86"/>
      <c r="W15" s="86"/>
      <c r="X15" s="81">
        <v>26</v>
      </c>
      <c r="Y15" s="82" t="s">
        <v>60</v>
      </c>
      <c r="Z15" s="84"/>
      <c r="AA15" s="84"/>
      <c r="AB15" s="84"/>
      <c r="AC15" s="84"/>
      <c r="AD15" s="86"/>
      <c r="AE15" s="86"/>
      <c r="AF15" s="88"/>
    </row>
    <row r="16" spans="1:33" ht="24.75" customHeight="1">
      <c r="K16" s="3"/>
      <c r="L16" s="3"/>
      <c r="M16" s="3"/>
      <c r="N16" s="3"/>
      <c r="P16" s="81">
        <v>12</v>
      </c>
      <c r="Q16" s="82" t="s">
        <v>78</v>
      </c>
      <c r="R16" s="83"/>
      <c r="S16" s="83"/>
      <c r="T16" s="83"/>
      <c r="U16" s="83"/>
      <c r="V16" s="83"/>
      <c r="W16" s="87"/>
      <c r="X16" s="81">
        <v>27</v>
      </c>
      <c r="Y16" s="82" t="s">
        <v>79</v>
      </c>
      <c r="Z16" s="84"/>
      <c r="AA16" s="84"/>
      <c r="AB16" s="84"/>
      <c r="AC16" s="84"/>
      <c r="AD16" s="86"/>
      <c r="AE16" s="86"/>
      <c r="AF16" s="88"/>
    </row>
    <row r="17" spans="1:35" ht="24.75" customHeight="1">
      <c r="J17" s="61"/>
      <c r="K17" s="61"/>
      <c r="L17" s="61"/>
      <c r="M17" s="61"/>
      <c r="N17" s="61"/>
      <c r="O17" s="62"/>
      <c r="P17" s="81">
        <v>13</v>
      </c>
      <c r="Q17" s="82" t="s">
        <v>53</v>
      </c>
      <c r="R17" s="83"/>
      <c r="S17" s="83"/>
      <c r="T17" s="83"/>
      <c r="U17" s="83"/>
      <c r="V17" s="83"/>
      <c r="W17" s="87"/>
      <c r="X17" s="81">
        <v>28</v>
      </c>
      <c r="Y17" s="82" t="s">
        <v>61</v>
      </c>
      <c r="Z17" s="83"/>
      <c r="AA17" s="83"/>
      <c r="AB17" s="83"/>
      <c r="AC17" s="83"/>
      <c r="AD17" s="83"/>
      <c r="AE17" s="83"/>
      <c r="AF17" s="87"/>
    </row>
    <row r="18" spans="1:35" ht="24.75" customHeight="1" thickBot="1">
      <c r="A18" s="78" t="s">
        <v>0</v>
      </c>
      <c r="B18" s="78"/>
      <c r="C18" s="78"/>
      <c r="D18" s="186"/>
      <c r="E18" s="186"/>
      <c r="F18" s="186"/>
      <c r="G18" s="186"/>
      <c r="H18" s="186"/>
      <c r="I18" s="186"/>
      <c r="J18" s="41"/>
      <c r="K18" s="41"/>
      <c r="L18" s="41"/>
      <c r="M18" s="41"/>
      <c r="N18" s="41"/>
      <c r="O18" s="42"/>
      <c r="P18" s="81">
        <v>14</v>
      </c>
      <c r="Q18" s="82" t="s">
        <v>54</v>
      </c>
      <c r="R18" s="83"/>
      <c r="S18" s="83"/>
      <c r="T18" s="83"/>
      <c r="U18" s="83"/>
      <c r="V18" s="83"/>
      <c r="W18" s="87"/>
      <c r="X18" s="81">
        <v>29</v>
      </c>
      <c r="Y18" s="82" t="s">
        <v>62</v>
      </c>
      <c r="Z18" s="83"/>
      <c r="AA18" s="83"/>
      <c r="AB18" s="83"/>
      <c r="AC18" s="83"/>
      <c r="AD18" s="83"/>
      <c r="AE18" s="83"/>
      <c r="AF18" s="87"/>
    </row>
    <row r="19" spans="1:35" ht="24.75" customHeight="1">
      <c r="A19" s="15"/>
      <c r="B19" s="15"/>
      <c r="C19" s="15"/>
      <c r="D19" s="79"/>
      <c r="E19" s="79"/>
      <c r="F19" s="79"/>
      <c r="G19" s="79"/>
      <c r="H19" s="79"/>
      <c r="I19" s="79"/>
      <c r="P19" s="81">
        <v>15</v>
      </c>
      <c r="Q19" s="82" t="s">
        <v>55</v>
      </c>
      <c r="R19" s="83"/>
      <c r="S19" s="83"/>
      <c r="T19" s="83"/>
      <c r="U19" s="83"/>
      <c r="V19" s="83"/>
      <c r="W19" s="87"/>
      <c r="X19" s="81">
        <v>30</v>
      </c>
      <c r="Y19" s="82" t="s">
        <v>63</v>
      </c>
      <c r="Z19" s="83"/>
      <c r="AA19" s="83"/>
      <c r="AB19" s="83"/>
      <c r="AC19" s="83"/>
      <c r="AD19" s="83"/>
      <c r="AE19" s="83"/>
      <c r="AF19" s="87"/>
    </row>
    <row r="20" spans="1:35" ht="24.75" customHeight="1">
      <c r="P20" s="95"/>
      <c r="Q20" s="199"/>
      <c r="R20" s="200"/>
      <c r="S20" s="200"/>
      <c r="T20" s="200"/>
      <c r="U20" s="200"/>
      <c r="V20" s="200"/>
      <c r="W20" s="201"/>
      <c r="X20" s="81">
        <v>31</v>
      </c>
      <c r="Y20" s="83" t="s">
        <v>124</v>
      </c>
      <c r="Z20" s="83"/>
      <c r="AA20" s="83"/>
      <c r="AB20" s="89"/>
      <c r="AC20" s="89"/>
      <c r="AD20" s="89"/>
      <c r="AE20" s="89"/>
      <c r="AF20" s="90"/>
    </row>
    <row r="21" spans="1:35" ht="24.75" customHeight="1">
      <c r="A21" s="297"/>
      <c r="B21" s="202" t="s">
        <v>2</v>
      </c>
      <c r="C21" s="203"/>
      <c r="D21" s="203"/>
      <c r="E21" s="203"/>
      <c r="F21" s="204"/>
      <c r="G21" s="224" t="s">
        <v>12</v>
      </c>
      <c r="H21" s="225"/>
      <c r="I21" s="180" t="s">
        <v>154</v>
      </c>
      <c r="J21" s="181"/>
      <c r="K21" s="188" t="s">
        <v>16</v>
      </c>
      <c r="L21" s="189"/>
      <c r="M21" s="189"/>
      <c r="N21" s="189"/>
      <c r="O21" s="189"/>
      <c r="P21" s="190"/>
      <c r="Q21" s="174" t="s">
        <v>148</v>
      </c>
      <c r="R21" s="175"/>
      <c r="S21" s="346" t="s">
        <v>152</v>
      </c>
      <c r="T21" s="230"/>
      <c r="U21" s="235" t="s">
        <v>0</v>
      </c>
      <c r="V21" s="236"/>
      <c r="W21" s="167" t="s">
        <v>123</v>
      </c>
      <c r="X21" s="168"/>
      <c r="Y21" s="168"/>
      <c r="Z21" s="168"/>
      <c r="AA21" s="169"/>
      <c r="AB21" s="202" t="s">
        <v>11</v>
      </c>
      <c r="AC21" s="203"/>
      <c r="AD21" s="203"/>
      <c r="AE21" s="203"/>
      <c r="AF21" s="204"/>
    </row>
    <row r="22" spans="1:35" ht="24.75" customHeight="1" thickBot="1">
      <c r="A22" s="298"/>
      <c r="B22" s="205"/>
      <c r="C22" s="206"/>
      <c r="D22" s="206"/>
      <c r="E22" s="206"/>
      <c r="F22" s="207"/>
      <c r="G22" s="226"/>
      <c r="H22" s="227"/>
      <c r="I22" s="182"/>
      <c r="J22" s="183"/>
      <c r="K22" s="191"/>
      <c r="L22" s="192"/>
      <c r="M22" s="192"/>
      <c r="N22" s="192"/>
      <c r="O22" s="192"/>
      <c r="P22" s="193"/>
      <c r="Q22" s="176"/>
      <c r="R22" s="177"/>
      <c r="S22" s="231"/>
      <c r="T22" s="232"/>
      <c r="U22" s="237"/>
      <c r="V22" s="238"/>
      <c r="W22" s="170"/>
      <c r="X22" s="170"/>
      <c r="Y22" s="170"/>
      <c r="Z22" s="170"/>
      <c r="AA22" s="171"/>
      <c r="AB22" s="205"/>
      <c r="AC22" s="206"/>
      <c r="AD22" s="206"/>
      <c r="AE22" s="206"/>
      <c r="AF22" s="207"/>
    </row>
    <row r="23" spans="1:35" ht="24.75" customHeight="1" thickBot="1">
      <c r="A23" s="299"/>
      <c r="B23" s="208"/>
      <c r="C23" s="209"/>
      <c r="D23" s="209"/>
      <c r="E23" s="209"/>
      <c r="F23" s="210"/>
      <c r="G23" s="228"/>
      <c r="H23" s="229"/>
      <c r="I23" s="184"/>
      <c r="J23" s="185"/>
      <c r="K23" s="194"/>
      <c r="L23" s="195"/>
      <c r="M23" s="195"/>
      <c r="N23" s="195"/>
      <c r="O23" s="195"/>
      <c r="P23" s="196"/>
      <c r="Q23" s="178"/>
      <c r="R23" s="179"/>
      <c r="S23" s="233"/>
      <c r="T23" s="234"/>
      <c r="U23" s="239"/>
      <c r="V23" s="240"/>
      <c r="W23" s="172"/>
      <c r="X23" s="172"/>
      <c r="Y23" s="172"/>
      <c r="Z23" s="172"/>
      <c r="AA23" s="173"/>
      <c r="AB23" s="208"/>
      <c r="AC23" s="209"/>
      <c r="AD23" s="209"/>
      <c r="AE23" s="209"/>
      <c r="AF23" s="210"/>
      <c r="AG23" s="112" t="s">
        <v>98</v>
      </c>
      <c r="AI23" s="52"/>
    </row>
    <row r="24" spans="1:35" ht="24.75" customHeight="1">
      <c r="A24" s="29">
        <v>1</v>
      </c>
      <c r="B24" s="211"/>
      <c r="C24" s="212"/>
      <c r="D24" s="212"/>
      <c r="E24" s="212"/>
      <c r="F24" s="213"/>
      <c r="G24" s="215"/>
      <c r="H24" s="216"/>
      <c r="I24" s="159"/>
      <c r="J24" s="222"/>
      <c r="K24" s="161" t="str">
        <f t="shared" ref="K24:K48" si="0">IF(G24&gt;0,IF(G24&lt;16,VLOOKUP(G24,$P$5:$Q$19,2,FALSE),VLOOKUP(G24,$X$5:$Y$20,2,FALSE)),"")</f>
        <v/>
      </c>
      <c r="L24" s="162"/>
      <c r="M24" s="162"/>
      <c r="N24" s="162"/>
      <c r="O24" s="162"/>
      <c r="P24" s="163"/>
      <c r="Q24" s="164"/>
      <c r="R24" s="165"/>
      <c r="S24" s="164"/>
      <c r="T24" s="165"/>
      <c r="U24" s="166"/>
      <c r="V24" s="166"/>
      <c r="W24" s="156"/>
      <c r="X24" s="157"/>
      <c r="Y24" s="157"/>
      <c r="Z24" s="157"/>
      <c r="AA24" s="158"/>
      <c r="AB24" s="241"/>
      <c r="AC24" s="242"/>
      <c r="AD24" s="242"/>
      <c r="AE24" s="242"/>
      <c r="AF24" s="243"/>
      <c r="AG24" s="113" t="s">
        <v>75</v>
      </c>
      <c r="AH24" s="111"/>
      <c r="AI24" s="52"/>
    </row>
    <row r="25" spans="1:35" ht="24.75" customHeight="1">
      <c r="A25" s="29">
        <v>2</v>
      </c>
      <c r="B25" s="211"/>
      <c r="C25" s="212"/>
      <c r="D25" s="212"/>
      <c r="E25" s="212"/>
      <c r="F25" s="213"/>
      <c r="G25" s="215"/>
      <c r="H25" s="216"/>
      <c r="I25" s="159"/>
      <c r="J25" s="222"/>
      <c r="K25" s="161" t="str">
        <f t="shared" si="0"/>
        <v/>
      </c>
      <c r="L25" s="162"/>
      <c r="M25" s="162"/>
      <c r="N25" s="162"/>
      <c r="O25" s="162"/>
      <c r="P25" s="163"/>
      <c r="Q25" s="164"/>
      <c r="R25" s="165"/>
      <c r="S25" s="164"/>
      <c r="T25" s="165"/>
      <c r="U25" s="166"/>
      <c r="V25" s="166"/>
      <c r="W25" s="156"/>
      <c r="X25" s="157"/>
      <c r="Y25" s="157"/>
      <c r="Z25" s="157"/>
      <c r="AA25" s="158"/>
      <c r="AB25" s="241"/>
      <c r="AC25" s="242"/>
      <c r="AD25" s="242"/>
      <c r="AE25" s="242"/>
      <c r="AF25" s="243"/>
      <c r="AG25" s="113" t="s">
        <v>92</v>
      </c>
      <c r="AH25" s="111"/>
      <c r="AI25" s="52"/>
    </row>
    <row r="26" spans="1:35" ht="24.75" customHeight="1">
      <c r="A26" s="29">
        <v>3</v>
      </c>
      <c r="B26" s="211"/>
      <c r="C26" s="212"/>
      <c r="D26" s="212"/>
      <c r="E26" s="212"/>
      <c r="F26" s="213"/>
      <c r="G26" s="215"/>
      <c r="H26" s="216"/>
      <c r="I26" s="159"/>
      <c r="J26" s="160"/>
      <c r="K26" s="161" t="str">
        <f t="shared" si="0"/>
        <v/>
      </c>
      <c r="L26" s="162"/>
      <c r="M26" s="162"/>
      <c r="N26" s="162"/>
      <c r="O26" s="162"/>
      <c r="P26" s="163"/>
      <c r="Q26" s="164"/>
      <c r="R26" s="165"/>
      <c r="S26" s="164"/>
      <c r="T26" s="165"/>
      <c r="U26" s="166"/>
      <c r="V26" s="166"/>
      <c r="W26" s="156"/>
      <c r="X26" s="157"/>
      <c r="Y26" s="157"/>
      <c r="Z26" s="157"/>
      <c r="AA26" s="158"/>
      <c r="AB26" s="241"/>
      <c r="AC26" s="242"/>
      <c r="AD26" s="242"/>
      <c r="AE26" s="242"/>
      <c r="AF26" s="243"/>
      <c r="AG26" s="113" t="s">
        <v>76</v>
      </c>
      <c r="AH26" s="111"/>
      <c r="AI26" s="52"/>
    </row>
    <row r="27" spans="1:35" ht="24.75" customHeight="1">
      <c r="A27" s="29">
        <v>4</v>
      </c>
      <c r="B27" s="211"/>
      <c r="C27" s="212"/>
      <c r="D27" s="212"/>
      <c r="E27" s="212"/>
      <c r="F27" s="213"/>
      <c r="G27" s="215"/>
      <c r="H27" s="216"/>
      <c r="I27" s="159"/>
      <c r="J27" s="160"/>
      <c r="K27" s="161" t="str">
        <f t="shared" si="0"/>
        <v/>
      </c>
      <c r="L27" s="162"/>
      <c r="M27" s="162"/>
      <c r="N27" s="162"/>
      <c r="O27" s="162"/>
      <c r="P27" s="163"/>
      <c r="Q27" s="164"/>
      <c r="R27" s="165"/>
      <c r="S27" s="164"/>
      <c r="T27" s="165"/>
      <c r="U27" s="166"/>
      <c r="V27" s="166"/>
      <c r="W27" s="156"/>
      <c r="X27" s="157"/>
      <c r="Y27" s="157"/>
      <c r="Z27" s="157"/>
      <c r="AA27" s="158"/>
      <c r="AB27" s="241"/>
      <c r="AC27" s="242"/>
      <c r="AD27" s="242"/>
      <c r="AE27" s="242"/>
      <c r="AF27" s="243"/>
      <c r="AG27" s="113" t="s">
        <v>97</v>
      </c>
      <c r="AH27" s="32"/>
    </row>
    <row r="28" spans="1:35" ht="24.75" customHeight="1">
      <c r="A28" s="29">
        <v>5</v>
      </c>
      <c r="B28" s="211"/>
      <c r="C28" s="212"/>
      <c r="D28" s="212"/>
      <c r="E28" s="212"/>
      <c r="F28" s="213"/>
      <c r="G28" s="215"/>
      <c r="H28" s="216"/>
      <c r="I28" s="159"/>
      <c r="J28" s="160"/>
      <c r="K28" s="161" t="str">
        <f t="shared" si="0"/>
        <v/>
      </c>
      <c r="L28" s="162"/>
      <c r="M28" s="162"/>
      <c r="N28" s="162"/>
      <c r="O28" s="162"/>
      <c r="P28" s="163"/>
      <c r="Q28" s="164"/>
      <c r="R28" s="165"/>
      <c r="S28" s="164"/>
      <c r="T28" s="165"/>
      <c r="U28" s="166"/>
      <c r="V28" s="166"/>
      <c r="W28" s="156"/>
      <c r="X28" s="157"/>
      <c r="Y28" s="157"/>
      <c r="Z28" s="157"/>
      <c r="AA28" s="158"/>
      <c r="AB28" s="241"/>
      <c r="AC28" s="242"/>
      <c r="AD28" s="242"/>
      <c r="AE28" s="242"/>
      <c r="AF28" s="243"/>
      <c r="AG28" s="113" t="s">
        <v>120</v>
      </c>
    </row>
    <row r="29" spans="1:35" ht="24.75" customHeight="1">
      <c r="A29" s="29">
        <v>6</v>
      </c>
      <c r="B29" s="211"/>
      <c r="C29" s="212"/>
      <c r="D29" s="212"/>
      <c r="E29" s="212"/>
      <c r="F29" s="213"/>
      <c r="G29" s="215"/>
      <c r="H29" s="216"/>
      <c r="I29" s="159"/>
      <c r="J29" s="160"/>
      <c r="K29" s="161" t="str">
        <f t="shared" si="0"/>
        <v/>
      </c>
      <c r="L29" s="162"/>
      <c r="M29" s="162"/>
      <c r="N29" s="162"/>
      <c r="O29" s="162"/>
      <c r="P29" s="163"/>
      <c r="Q29" s="164"/>
      <c r="R29" s="165"/>
      <c r="S29" s="164"/>
      <c r="T29" s="165"/>
      <c r="U29" s="166"/>
      <c r="V29" s="166"/>
      <c r="W29" s="156"/>
      <c r="X29" s="157"/>
      <c r="Y29" s="157"/>
      <c r="Z29" s="157"/>
      <c r="AA29" s="158"/>
      <c r="AB29" s="241"/>
      <c r="AC29" s="242"/>
      <c r="AD29" s="242"/>
      <c r="AE29" s="242"/>
      <c r="AF29" s="243"/>
      <c r="AG29" s="113" t="s">
        <v>101</v>
      </c>
    </row>
    <row r="30" spans="1:35" ht="24.75" customHeight="1">
      <c r="A30" s="29">
        <v>7</v>
      </c>
      <c r="B30" s="211"/>
      <c r="C30" s="212"/>
      <c r="D30" s="212"/>
      <c r="E30" s="212"/>
      <c r="F30" s="213"/>
      <c r="G30" s="215"/>
      <c r="H30" s="216"/>
      <c r="I30" s="159"/>
      <c r="J30" s="160"/>
      <c r="K30" s="161" t="str">
        <f t="shared" si="0"/>
        <v/>
      </c>
      <c r="L30" s="162"/>
      <c r="M30" s="162"/>
      <c r="N30" s="162"/>
      <c r="O30" s="162"/>
      <c r="P30" s="163"/>
      <c r="Q30" s="164"/>
      <c r="R30" s="165"/>
      <c r="S30" s="164"/>
      <c r="T30" s="165"/>
      <c r="U30" s="166"/>
      <c r="V30" s="166"/>
      <c r="W30" s="156"/>
      <c r="X30" s="157"/>
      <c r="Y30" s="157"/>
      <c r="Z30" s="157"/>
      <c r="AA30" s="158"/>
      <c r="AB30" s="241"/>
      <c r="AC30" s="242"/>
      <c r="AD30" s="242"/>
      <c r="AE30" s="242"/>
      <c r="AF30" s="243"/>
      <c r="AG30" s="113" t="s">
        <v>93</v>
      </c>
    </row>
    <row r="31" spans="1:35" ht="24.75" customHeight="1">
      <c r="A31" s="29">
        <v>8</v>
      </c>
      <c r="B31" s="211"/>
      <c r="C31" s="212"/>
      <c r="D31" s="212"/>
      <c r="E31" s="212"/>
      <c r="F31" s="213"/>
      <c r="G31" s="215"/>
      <c r="H31" s="216"/>
      <c r="I31" s="159"/>
      <c r="J31" s="160"/>
      <c r="K31" s="161" t="str">
        <f t="shared" si="0"/>
        <v/>
      </c>
      <c r="L31" s="162"/>
      <c r="M31" s="162"/>
      <c r="N31" s="162"/>
      <c r="O31" s="162"/>
      <c r="P31" s="163"/>
      <c r="Q31" s="164"/>
      <c r="R31" s="165"/>
      <c r="S31" s="164"/>
      <c r="T31" s="165"/>
      <c r="U31" s="166"/>
      <c r="V31" s="166"/>
      <c r="W31" s="156"/>
      <c r="X31" s="157"/>
      <c r="Y31" s="157"/>
      <c r="Z31" s="157"/>
      <c r="AA31" s="158"/>
      <c r="AB31" s="241"/>
      <c r="AC31" s="242"/>
      <c r="AD31" s="242"/>
      <c r="AE31" s="242"/>
      <c r="AF31" s="243"/>
      <c r="AG31" s="113" t="s">
        <v>94</v>
      </c>
    </row>
    <row r="32" spans="1:35" ht="24.75" customHeight="1">
      <c r="A32" s="29">
        <v>9</v>
      </c>
      <c r="B32" s="211"/>
      <c r="C32" s="212"/>
      <c r="D32" s="212"/>
      <c r="E32" s="212"/>
      <c r="F32" s="213"/>
      <c r="G32" s="215"/>
      <c r="H32" s="216"/>
      <c r="I32" s="159"/>
      <c r="J32" s="160"/>
      <c r="K32" s="161" t="str">
        <f t="shared" si="0"/>
        <v/>
      </c>
      <c r="L32" s="162"/>
      <c r="M32" s="162"/>
      <c r="N32" s="162"/>
      <c r="O32" s="162"/>
      <c r="P32" s="163"/>
      <c r="Q32" s="164"/>
      <c r="R32" s="165"/>
      <c r="S32" s="164"/>
      <c r="T32" s="165"/>
      <c r="U32" s="166"/>
      <c r="V32" s="166"/>
      <c r="W32" s="156"/>
      <c r="X32" s="157"/>
      <c r="Y32" s="157"/>
      <c r="Z32" s="157"/>
      <c r="AA32" s="158"/>
      <c r="AB32" s="241"/>
      <c r="AC32" s="242"/>
      <c r="AD32" s="242"/>
      <c r="AE32" s="242"/>
      <c r="AF32" s="243"/>
      <c r="AG32" s="113" t="s">
        <v>100</v>
      </c>
    </row>
    <row r="33" spans="1:33" ht="24.75" customHeight="1">
      <c r="A33" s="29">
        <v>10</v>
      </c>
      <c r="B33" s="211"/>
      <c r="C33" s="212"/>
      <c r="D33" s="212"/>
      <c r="E33" s="212"/>
      <c r="F33" s="213"/>
      <c r="G33" s="215"/>
      <c r="H33" s="216"/>
      <c r="I33" s="159"/>
      <c r="J33" s="160"/>
      <c r="K33" s="161" t="str">
        <f t="shared" si="0"/>
        <v/>
      </c>
      <c r="L33" s="162"/>
      <c r="M33" s="162"/>
      <c r="N33" s="162"/>
      <c r="O33" s="162"/>
      <c r="P33" s="163"/>
      <c r="Q33" s="164"/>
      <c r="R33" s="165"/>
      <c r="S33" s="164"/>
      <c r="T33" s="165"/>
      <c r="U33" s="166"/>
      <c r="V33" s="166"/>
      <c r="W33" s="156"/>
      <c r="X33" s="157"/>
      <c r="Y33" s="157"/>
      <c r="Z33" s="157"/>
      <c r="AA33" s="158"/>
      <c r="AB33" s="241"/>
      <c r="AC33" s="242"/>
      <c r="AD33" s="242"/>
      <c r="AE33" s="242"/>
      <c r="AF33" s="243"/>
      <c r="AG33" s="113" t="s">
        <v>121</v>
      </c>
    </row>
    <row r="34" spans="1:33" ht="24.75" customHeight="1">
      <c r="A34" s="29">
        <v>11</v>
      </c>
      <c r="B34" s="211"/>
      <c r="C34" s="212"/>
      <c r="D34" s="212"/>
      <c r="E34" s="212"/>
      <c r="F34" s="213"/>
      <c r="G34" s="215"/>
      <c r="H34" s="216"/>
      <c r="I34" s="159"/>
      <c r="J34" s="160"/>
      <c r="K34" s="161" t="str">
        <f t="shared" si="0"/>
        <v/>
      </c>
      <c r="L34" s="162"/>
      <c r="M34" s="162"/>
      <c r="N34" s="162"/>
      <c r="O34" s="162"/>
      <c r="P34" s="163"/>
      <c r="Q34" s="164"/>
      <c r="R34" s="165"/>
      <c r="S34" s="164"/>
      <c r="T34" s="165"/>
      <c r="U34" s="166"/>
      <c r="V34" s="166"/>
      <c r="W34" s="156"/>
      <c r="X34" s="157"/>
      <c r="Y34" s="157"/>
      <c r="Z34" s="157"/>
      <c r="AA34" s="158"/>
      <c r="AB34" s="241"/>
      <c r="AC34" s="242"/>
      <c r="AD34" s="242"/>
      <c r="AE34" s="242"/>
      <c r="AF34" s="243"/>
      <c r="AG34" s="113" t="s">
        <v>45</v>
      </c>
    </row>
    <row r="35" spans="1:33" ht="24.75" customHeight="1">
      <c r="A35" s="29">
        <v>12</v>
      </c>
      <c r="B35" s="211"/>
      <c r="C35" s="212"/>
      <c r="D35" s="212"/>
      <c r="E35" s="212"/>
      <c r="F35" s="213"/>
      <c r="G35" s="215"/>
      <c r="H35" s="216"/>
      <c r="I35" s="159"/>
      <c r="J35" s="160"/>
      <c r="K35" s="161" t="str">
        <f t="shared" si="0"/>
        <v/>
      </c>
      <c r="L35" s="162"/>
      <c r="M35" s="162"/>
      <c r="N35" s="162"/>
      <c r="O35" s="162"/>
      <c r="P35" s="163"/>
      <c r="Q35" s="164"/>
      <c r="R35" s="165"/>
      <c r="S35" s="164"/>
      <c r="T35" s="165"/>
      <c r="U35" s="166"/>
      <c r="V35" s="166"/>
      <c r="W35" s="156"/>
      <c r="X35" s="157"/>
      <c r="Y35" s="157"/>
      <c r="Z35" s="157"/>
      <c r="AA35" s="158"/>
      <c r="AB35" s="241"/>
      <c r="AC35" s="242"/>
      <c r="AD35" s="242"/>
      <c r="AE35" s="242"/>
      <c r="AF35" s="243"/>
      <c r="AG35" s="113" t="s">
        <v>46</v>
      </c>
    </row>
    <row r="36" spans="1:33" ht="24.75" customHeight="1">
      <c r="A36" s="29">
        <v>13</v>
      </c>
      <c r="B36" s="211"/>
      <c r="C36" s="212"/>
      <c r="D36" s="212"/>
      <c r="E36" s="212"/>
      <c r="F36" s="213"/>
      <c r="G36" s="215"/>
      <c r="H36" s="216"/>
      <c r="I36" s="159"/>
      <c r="J36" s="160"/>
      <c r="K36" s="161" t="str">
        <f t="shared" si="0"/>
        <v/>
      </c>
      <c r="L36" s="162"/>
      <c r="M36" s="162"/>
      <c r="N36" s="162"/>
      <c r="O36" s="162"/>
      <c r="P36" s="163"/>
      <c r="Q36" s="164"/>
      <c r="R36" s="165"/>
      <c r="S36" s="164"/>
      <c r="T36" s="165"/>
      <c r="U36" s="166"/>
      <c r="V36" s="166"/>
      <c r="W36" s="156"/>
      <c r="X36" s="157"/>
      <c r="Y36" s="157"/>
      <c r="Z36" s="157"/>
      <c r="AA36" s="158"/>
      <c r="AB36" s="241"/>
      <c r="AC36" s="242"/>
      <c r="AD36" s="242"/>
      <c r="AE36" s="242"/>
      <c r="AF36" s="243"/>
      <c r="AG36" s="113" t="s">
        <v>44</v>
      </c>
    </row>
    <row r="37" spans="1:33" ht="24.75" customHeight="1">
      <c r="A37" s="29">
        <v>14</v>
      </c>
      <c r="B37" s="211"/>
      <c r="C37" s="212"/>
      <c r="D37" s="212"/>
      <c r="E37" s="212"/>
      <c r="F37" s="213"/>
      <c r="G37" s="215"/>
      <c r="H37" s="216"/>
      <c r="I37" s="159"/>
      <c r="J37" s="160"/>
      <c r="K37" s="161" t="str">
        <f t="shared" si="0"/>
        <v/>
      </c>
      <c r="L37" s="162"/>
      <c r="M37" s="162"/>
      <c r="N37" s="162"/>
      <c r="O37" s="162"/>
      <c r="P37" s="163"/>
      <c r="Q37" s="164"/>
      <c r="R37" s="165"/>
      <c r="S37" s="164"/>
      <c r="T37" s="165"/>
      <c r="U37" s="166"/>
      <c r="V37" s="166"/>
      <c r="W37" s="156"/>
      <c r="X37" s="157"/>
      <c r="Y37" s="157"/>
      <c r="Z37" s="157"/>
      <c r="AA37" s="158"/>
      <c r="AB37" s="241"/>
      <c r="AC37" s="242"/>
      <c r="AD37" s="242"/>
      <c r="AE37" s="242"/>
      <c r="AF37" s="243"/>
      <c r="AG37" s="113" t="s">
        <v>95</v>
      </c>
    </row>
    <row r="38" spans="1:33" ht="24.75" customHeight="1" thickBot="1">
      <c r="A38" s="29">
        <v>15</v>
      </c>
      <c r="B38" s="211"/>
      <c r="C38" s="212"/>
      <c r="D38" s="212"/>
      <c r="E38" s="212"/>
      <c r="F38" s="213"/>
      <c r="G38" s="215"/>
      <c r="H38" s="216"/>
      <c r="I38" s="159"/>
      <c r="J38" s="160"/>
      <c r="K38" s="161" t="str">
        <f t="shared" si="0"/>
        <v/>
      </c>
      <c r="L38" s="162"/>
      <c r="M38" s="162"/>
      <c r="N38" s="162"/>
      <c r="O38" s="162"/>
      <c r="P38" s="163"/>
      <c r="Q38" s="164"/>
      <c r="R38" s="165"/>
      <c r="S38" s="164"/>
      <c r="T38" s="165"/>
      <c r="U38" s="166"/>
      <c r="V38" s="166"/>
      <c r="W38" s="156"/>
      <c r="X38" s="157"/>
      <c r="Y38" s="157"/>
      <c r="Z38" s="157"/>
      <c r="AA38" s="158"/>
      <c r="AB38" s="241"/>
      <c r="AC38" s="242"/>
      <c r="AD38" s="242"/>
      <c r="AE38" s="242"/>
      <c r="AF38" s="243"/>
      <c r="AG38" s="114" t="s">
        <v>96</v>
      </c>
    </row>
    <row r="39" spans="1:33" ht="24.75" customHeight="1">
      <c r="A39" s="29">
        <v>16</v>
      </c>
      <c r="B39" s="211"/>
      <c r="C39" s="212"/>
      <c r="D39" s="212"/>
      <c r="E39" s="212"/>
      <c r="F39" s="213"/>
      <c r="G39" s="215"/>
      <c r="H39" s="216"/>
      <c r="I39" s="159"/>
      <c r="J39" s="160"/>
      <c r="K39" s="161" t="str">
        <f t="shared" si="0"/>
        <v/>
      </c>
      <c r="L39" s="162"/>
      <c r="M39" s="162"/>
      <c r="N39" s="162"/>
      <c r="O39" s="162"/>
      <c r="P39" s="163"/>
      <c r="Q39" s="164"/>
      <c r="R39" s="165"/>
      <c r="S39" s="164"/>
      <c r="T39" s="165"/>
      <c r="U39" s="166"/>
      <c r="V39" s="166"/>
      <c r="W39" s="156"/>
      <c r="X39" s="157"/>
      <c r="Y39" s="157"/>
      <c r="Z39" s="157"/>
      <c r="AA39" s="158"/>
      <c r="AB39" s="241"/>
      <c r="AC39" s="242"/>
      <c r="AD39" s="242"/>
      <c r="AE39" s="242"/>
      <c r="AF39" s="243"/>
    </row>
    <row r="40" spans="1:33" ht="24.75" customHeight="1">
      <c r="A40" s="29">
        <v>17</v>
      </c>
      <c r="B40" s="211"/>
      <c r="C40" s="212"/>
      <c r="D40" s="212"/>
      <c r="E40" s="212"/>
      <c r="F40" s="213"/>
      <c r="G40" s="215"/>
      <c r="H40" s="216"/>
      <c r="I40" s="159"/>
      <c r="J40" s="160"/>
      <c r="K40" s="161" t="str">
        <f t="shared" si="0"/>
        <v/>
      </c>
      <c r="L40" s="162"/>
      <c r="M40" s="162"/>
      <c r="N40" s="162"/>
      <c r="O40" s="162"/>
      <c r="P40" s="163"/>
      <c r="Q40" s="164"/>
      <c r="R40" s="165"/>
      <c r="S40" s="164"/>
      <c r="T40" s="165"/>
      <c r="U40" s="166"/>
      <c r="V40" s="166"/>
      <c r="W40" s="156"/>
      <c r="X40" s="157"/>
      <c r="Y40" s="157"/>
      <c r="Z40" s="157"/>
      <c r="AA40" s="158"/>
      <c r="AB40" s="241"/>
      <c r="AC40" s="242"/>
      <c r="AD40" s="242"/>
      <c r="AE40" s="242"/>
      <c r="AF40" s="243"/>
    </row>
    <row r="41" spans="1:33" ht="24.75" customHeight="1">
      <c r="A41" s="29">
        <v>18</v>
      </c>
      <c r="B41" s="211"/>
      <c r="C41" s="212"/>
      <c r="D41" s="212"/>
      <c r="E41" s="212"/>
      <c r="F41" s="213"/>
      <c r="G41" s="215"/>
      <c r="H41" s="216"/>
      <c r="I41" s="159"/>
      <c r="J41" s="160"/>
      <c r="K41" s="161" t="str">
        <f t="shared" si="0"/>
        <v/>
      </c>
      <c r="L41" s="162"/>
      <c r="M41" s="162"/>
      <c r="N41" s="162"/>
      <c r="O41" s="162"/>
      <c r="P41" s="163"/>
      <c r="Q41" s="164"/>
      <c r="R41" s="165"/>
      <c r="S41" s="164"/>
      <c r="T41" s="165"/>
      <c r="U41" s="166"/>
      <c r="V41" s="166"/>
      <c r="W41" s="156"/>
      <c r="X41" s="157"/>
      <c r="Y41" s="157"/>
      <c r="Z41" s="157"/>
      <c r="AA41" s="158"/>
      <c r="AB41" s="241"/>
      <c r="AC41" s="242"/>
      <c r="AD41" s="242"/>
      <c r="AE41" s="242"/>
      <c r="AF41" s="243"/>
    </row>
    <row r="42" spans="1:33" ht="24.75" customHeight="1">
      <c r="A42" s="29">
        <v>19</v>
      </c>
      <c r="B42" s="211"/>
      <c r="C42" s="212"/>
      <c r="D42" s="212"/>
      <c r="E42" s="212"/>
      <c r="F42" s="213"/>
      <c r="G42" s="215"/>
      <c r="H42" s="216"/>
      <c r="I42" s="159"/>
      <c r="J42" s="160"/>
      <c r="K42" s="161" t="str">
        <f t="shared" si="0"/>
        <v/>
      </c>
      <c r="L42" s="162"/>
      <c r="M42" s="162"/>
      <c r="N42" s="162"/>
      <c r="O42" s="162"/>
      <c r="P42" s="163"/>
      <c r="Q42" s="164"/>
      <c r="R42" s="165"/>
      <c r="S42" s="164"/>
      <c r="T42" s="165"/>
      <c r="U42" s="166"/>
      <c r="V42" s="166"/>
      <c r="W42" s="156"/>
      <c r="X42" s="157"/>
      <c r="Y42" s="157"/>
      <c r="Z42" s="157"/>
      <c r="AA42" s="158"/>
      <c r="AB42" s="241"/>
      <c r="AC42" s="242"/>
      <c r="AD42" s="242"/>
      <c r="AE42" s="242"/>
      <c r="AF42" s="243"/>
    </row>
    <row r="43" spans="1:33" ht="24.75" customHeight="1">
      <c r="A43" s="29">
        <v>20</v>
      </c>
      <c r="B43" s="211"/>
      <c r="C43" s="212"/>
      <c r="D43" s="212"/>
      <c r="E43" s="212"/>
      <c r="F43" s="213"/>
      <c r="G43" s="215"/>
      <c r="H43" s="216"/>
      <c r="I43" s="159"/>
      <c r="J43" s="160"/>
      <c r="K43" s="161" t="str">
        <f t="shared" si="0"/>
        <v/>
      </c>
      <c r="L43" s="162"/>
      <c r="M43" s="162"/>
      <c r="N43" s="162"/>
      <c r="O43" s="162"/>
      <c r="P43" s="163"/>
      <c r="Q43" s="164"/>
      <c r="R43" s="165"/>
      <c r="S43" s="164"/>
      <c r="T43" s="165"/>
      <c r="U43" s="166"/>
      <c r="V43" s="166"/>
      <c r="W43" s="156"/>
      <c r="X43" s="157"/>
      <c r="Y43" s="157"/>
      <c r="Z43" s="157"/>
      <c r="AA43" s="158"/>
      <c r="AB43" s="241"/>
      <c r="AC43" s="242"/>
      <c r="AD43" s="242"/>
      <c r="AE43" s="242"/>
      <c r="AF43" s="243"/>
    </row>
    <row r="44" spans="1:33" ht="24.75" customHeight="1">
      <c r="A44" s="29">
        <v>21</v>
      </c>
      <c r="B44" s="211"/>
      <c r="C44" s="212"/>
      <c r="D44" s="212"/>
      <c r="E44" s="212"/>
      <c r="F44" s="213"/>
      <c r="G44" s="215"/>
      <c r="H44" s="216"/>
      <c r="I44" s="159"/>
      <c r="J44" s="160"/>
      <c r="K44" s="161" t="str">
        <f t="shared" si="0"/>
        <v/>
      </c>
      <c r="L44" s="162"/>
      <c r="M44" s="162"/>
      <c r="N44" s="162"/>
      <c r="O44" s="162"/>
      <c r="P44" s="163"/>
      <c r="Q44" s="164"/>
      <c r="R44" s="165"/>
      <c r="S44" s="164"/>
      <c r="T44" s="165"/>
      <c r="U44" s="166"/>
      <c r="V44" s="166"/>
      <c r="W44" s="156"/>
      <c r="X44" s="157"/>
      <c r="Y44" s="157"/>
      <c r="Z44" s="157"/>
      <c r="AA44" s="158"/>
      <c r="AB44" s="241"/>
      <c r="AC44" s="242"/>
      <c r="AD44" s="242"/>
      <c r="AE44" s="242"/>
      <c r="AF44" s="243"/>
    </row>
    <row r="45" spans="1:33" ht="24.75" customHeight="1">
      <c r="A45" s="29">
        <v>22</v>
      </c>
      <c r="B45" s="211"/>
      <c r="C45" s="212"/>
      <c r="D45" s="212"/>
      <c r="E45" s="212"/>
      <c r="F45" s="213"/>
      <c r="G45" s="215"/>
      <c r="H45" s="216"/>
      <c r="I45" s="159"/>
      <c r="J45" s="160"/>
      <c r="K45" s="161" t="str">
        <f t="shared" si="0"/>
        <v/>
      </c>
      <c r="L45" s="162"/>
      <c r="M45" s="162"/>
      <c r="N45" s="162"/>
      <c r="O45" s="162"/>
      <c r="P45" s="163"/>
      <c r="Q45" s="164"/>
      <c r="R45" s="165"/>
      <c r="S45" s="164"/>
      <c r="T45" s="165"/>
      <c r="U45" s="166"/>
      <c r="V45" s="166"/>
      <c r="W45" s="156"/>
      <c r="X45" s="157"/>
      <c r="Y45" s="157"/>
      <c r="Z45" s="157"/>
      <c r="AA45" s="158"/>
      <c r="AB45" s="241"/>
      <c r="AC45" s="242"/>
      <c r="AD45" s="242"/>
      <c r="AE45" s="242"/>
      <c r="AF45" s="243"/>
    </row>
    <row r="46" spans="1:33" ht="24.75" customHeight="1">
      <c r="A46" s="29">
        <v>23</v>
      </c>
      <c r="B46" s="211"/>
      <c r="C46" s="212"/>
      <c r="D46" s="212"/>
      <c r="E46" s="212"/>
      <c r="F46" s="213"/>
      <c r="G46" s="215"/>
      <c r="H46" s="216"/>
      <c r="I46" s="159"/>
      <c r="J46" s="160"/>
      <c r="K46" s="161" t="str">
        <f t="shared" si="0"/>
        <v/>
      </c>
      <c r="L46" s="162"/>
      <c r="M46" s="162"/>
      <c r="N46" s="162"/>
      <c r="O46" s="162"/>
      <c r="P46" s="163"/>
      <c r="Q46" s="164"/>
      <c r="R46" s="165"/>
      <c r="S46" s="164"/>
      <c r="T46" s="165"/>
      <c r="U46" s="166"/>
      <c r="V46" s="166"/>
      <c r="W46" s="156"/>
      <c r="X46" s="157"/>
      <c r="Y46" s="157"/>
      <c r="Z46" s="157"/>
      <c r="AA46" s="158"/>
      <c r="AB46" s="241"/>
      <c r="AC46" s="242"/>
      <c r="AD46" s="242"/>
      <c r="AE46" s="242"/>
      <c r="AF46" s="243"/>
    </row>
    <row r="47" spans="1:33" ht="24.75" customHeight="1">
      <c r="A47" s="29">
        <v>24</v>
      </c>
      <c r="B47" s="211"/>
      <c r="C47" s="212"/>
      <c r="D47" s="212"/>
      <c r="E47" s="212"/>
      <c r="F47" s="213"/>
      <c r="G47" s="215"/>
      <c r="H47" s="216"/>
      <c r="I47" s="314"/>
      <c r="J47" s="315"/>
      <c r="K47" s="161" t="str">
        <f t="shared" si="0"/>
        <v/>
      </c>
      <c r="L47" s="162"/>
      <c r="M47" s="162"/>
      <c r="N47" s="162"/>
      <c r="O47" s="162"/>
      <c r="P47" s="163"/>
      <c r="Q47" s="164"/>
      <c r="R47" s="165"/>
      <c r="S47" s="164"/>
      <c r="T47" s="165"/>
      <c r="U47" s="166"/>
      <c r="V47" s="166"/>
      <c r="W47" s="156"/>
      <c r="X47" s="157"/>
      <c r="Y47" s="157"/>
      <c r="Z47" s="157"/>
      <c r="AA47" s="158"/>
      <c r="AB47" s="241"/>
      <c r="AC47" s="242"/>
      <c r="AD47" s="242"/>
      <c r="AE47" s="242"/>
      <c r="AF47" s="243"/>
    </row>
    <row r="48" spans="1:33" ht="24.75" customHeight="1">
      <c r="A48" s="29">
        <v>25</v>
      </c>
      <c r="B48" s="211"/>
      <c r="C48" s="212"/>
      <c r="D48" s="212"/>
      <c r="E48" s="212"/>
      <c r="F48" s="213"/>
      <c r="G48" s="215"/>
      <c r="H48" s="216"/>
      <c r="I48" s="159"/>
      <c r="J48" s="160"/>
      <c r="K48" s="161" t="str">
        <f t="shared" si="0"/>
        <v/>
      </c>
      <c r="L48" s="162"/>
      <c r="M48" s="162"/>
      <c r="N48" s="162"/>
      <c r="O48" s="162"/>
      <c r="P48" s="163"/>
      <c r="Q48" s="164"/>
      <c r="R48" s="165"/>
      <c r="S48" s="164"/>
      <c r="T48" s="165"/>
      <c r="U48" s="166"/>
      <c r="V48" s="166"/>
      <c r="W48" s="156"/>
      <c r="X48" s="157"/>
      <c r="Y48" s="157"/>
      <c r="Z48" s="157"/>
      <c r="AA48" s="158"/>
      <c r="AB48" s="316"/>
      <c r="AC48" s="317"/>
      <c r="AD48" s="317"/>
      <c r="AE48" s="317"/>
      <c r="AF48" s="318"/>
    </row>
    <row r="49" spans="1:40" s="12" customFormat="1" ht="24.75" customHeight="1">
      <c r="A49" s="32"/>
      <c r="B49" s="33"/>
      <c r="C49" s="33"/>
      <c r="D49" s="33"/>
      <c r="E49" s="33"/>
      <c r="F49" s="33"/>
      <c r="G49" s="33"/>
      <c r="H49" s="33"/>
      <c r="I49" s="34"/>
      <c r="J49" s="34"/>
      <c r="K49" s="35"/>
      <c r="L49" s="35"/>
      <c r="M49" s="36"/>
      <c r="N49" s="36"/>
      <c r="O49" s="36"/>
      <c r="P49" s="36"/>
      <c r="Q49" s="36"/>
      <c r="R49" s="36"/>
      <c r="S49" s="37"/>
      <c r="T49" s="37"/>
      <c r="U49" s="37"/>
      <c r="V49" s="37"/>
      <c r="W49" s="37"/>
      <c r="X49" s="37"/>
      <c r="Y49" s="37"/>
      <c r="Z49" s="37"/>
      <c r="AA49" s="31"/>
      <c r="AB49" s="31"/>
      <c r="AC49" s="31"/>
      <c r="AD49" s="31"/>
      <c r="AE49" s="31"/>
      <c r="AF49" s="31"/>
      <c r="AG49" s="18"/>
    </row>
    <row r="50" spans="1:40" ht="24.75" customHeight="1">
      <c r="A50" s="303" t="s">
        <v>26</v>
      </c>
      <c r="B50" s="303"/>
      <c r="C50" s="303"/>
      <c r="D50" s="303"/>
      <c r="E50" s="303"/>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7"/>
      <c r="AF50" s="7"/>
      <c r="AH50" s="7"/>
      <c r="AI50" s="7"/>
    </row>
    <row r="51" spans="1:40" ht="24.75" customHeight="1">
      <c r="A51" s="308" t="s">
        <v>35</v>
      </c>
      <c r="B51" s="309"/>
      <c r="C51" s="309"/>
      <c r="D51" s="309"/>
      <c r="E51" s="310"/>
      <c r="F51" s="31"/>
      <c r="G51" s="272" t="s">
        <v>36</v>
      </c>
      <c r="H51" s="273"/>
      <c r="I51" s="273"/>
      <c r="J51" s="31"/>
      <c r="K51" s="300" t="s">
        <v>37</v>
      </c>
      <c r="L51" s="301"/>
      <c r="M51" s="301"/>
      <c r="N51" s="301"/>
      <c r="O51" s="301"/>
      <c r="P51" s="301"/>
      <c r="Q51" s="302"/>
      <c r="V51" s="119" t="s">
        <v>38</v>
      </c>
      <c r="W51" s="119"/>
      <c r="X51" s="119"/>
      <c r="Y51" s="313" t="s">
        <v>19</v>
      </c>
      <c r="Z51" s="308" t="s">
        <v>33</v>
      </c>
      <c r="AA51" s="309"/>
      <c r="AB51" s="309"/>
      <c r="AC51" s="309"/>
      <c r="AD51" s="310"/>
      <c r="AE51" s="7"/>
      <c r="AF51" s="7"/>
      <c r="AH51" s="7"/>
      <c r="AI51" s="7"/>
    </row>
    <row r="52" spans="1:40" ht="24.75" customHeight="1">
      <c r="A52" s="304">
        <f>COUNTIF(W24:AA48,"就職中退(４か月以上・週２０時間以上)")+COUNTIF(W24:AA48,"就職中退（自営）")</f>
        <v>0</v>
      </c>
      <c r="B52" s="305"/>
      <c r="C52" s="305"/>
      <c r="D52" s="305"/>
      <c r="E52" s="24" t="s">
        <v>3</v>
      </c>
      <c r="F52" s="17"/>
      <c r="G52" s="311">
        <f>L56</f>
        <v>0</v>
      </c>
      <c r="H52" s="312" t="e">
        <f>#REF!-C52-E52</f>
        <v>#REF!</v>
      </c>
      <c r="I52" s="24" t="s">
        <v>3</v>
      </c>
      <c r="J52" s="15"/>
      <c r="K52" s="311">
        <f>COUNTIF(W24:AA48,"就職(４か月以上・週２０時間以上)")+COUNTIF(W24:AA48,"就職（自営）")</f>
        <v>0</v>
      </c>
      <c r="L52" s="312"/>
      <c r="M52" s="312"/>
      <c r="N52" s="312"/>
      <c r="O52" s="312"/>
      <c r="P52" s="312"/>
      <c r="Q52" s="24" t="s">
        <v>3</v>
      </c>
      <c r="V52" s="124" t="s">
        <v>132</v>
      </c>
      <c r="W52" s="122"/>
      <c r="X52" s="122"/>
      <c r="Y52" s="313"/>
      <c r="Z52" s="306">
        <f>IF((A52+G52)=0,0,(A52+K52)/(A52+G52-C57)*100)</f>
        <v>0</v>
      </c>
      <c r="AA52" s="307"/>
      <c r="AB52" s="307"/>
      <c r="AC52" s="307"/>
      <c r="AD52" s="28" t="s">
        <v>20</v>
      </c>
      <c r="AE52" s="7"/>
      <c r="AF52" s="7"/>
      <c r="AH52" s="7"/>
      <c r="AI52" s="7"/>
    </row>
    <row r="53" spans="1:40" ht="24.75" customHeight="1">
      <c r="A53" s="26"/>
      <c r="B53" s="27"/>
      <c r="C53" s="12"/>
      <c r="D53" s="12"/>
      <c r="E53" s="12"/>
      <c r="F53" s="134"/>
      <c r="G53" s="147"/>
      <c r="H53" s="148"/>
      <c r="I53" s="147"/>
      <c r="J53" s="149"/>
      <c r="K53" s="12"/>
      <c r="L53" s="12"/>
      <c r="M53" s="12"/>
      <c r="Y53" s="129" t="s">
        <v>142</v>
      </c>
      <c r="Z53" s="47"/>
      <c r="AG53" s="47"/>
    </row>
    <row r="54" spans="1:40" ht="24.75" customHeight="1">
      <c r="A54" s="303" t="s">
        <v>29</v>
      </c>
      <c r="B54" s="303"/>
      <c r="C54" s="303"/>
      <c r="D54" s="303"/>
      <c r="E54" s="25"/>
      <c r="F54" s="146"/>
      <c r="G54" s="150"/>
      <c r="H54" s="151"/>
      <c r="I54" s="149"/>
      <c r="J54" s="146"/>
      <c r="K54" s="25"/>
      <c r="L54" s="25"/>
      <c r="M54" s="25"/>
      <c r="N54" s="25"/>
      <c r="O54" s="25"/>
      <c r="P54" s="25"/>
      <c r="Q54" s="25"/>
      <c r="R54" s="25"/>
      <c r="S54" s="25"/>
      <c r="T54" s="25"/>
      <c r="U54" s="25"/>
      <c r="V54" s="25"/>
      <c r="W54" s="25"/>
      <c r="X54" s="25"/>
      <c r="Y54" s="25"/>
      <c r="Z54" s="25"/>
      <c r="AA54" s="25"/>
      <c r="AB54" s="25"/>
      <c r="AC54" s="25"/>
      <c r="AD54" s="25"/>
      <c r="AE54" s="7"/>
      <c r="AF54" s="7"/>
      <c r="AH54" s="7"/>
      <c r="AI54" s="7"/>
    </row>
    <row r="55" spans="1:40" ht="24.75" customHeight="1">
      <c r="A55" s="272" t="s">
        <v>17</v>
      </c>
      <c r="B55" s="273"/>
      <c r="C55" s="273"/>
      <c r="D55" s="265" t="s">
        <v>14</v>
      </c>
      <c r="E55" s="272" t="s">
        <v>18</v>
      </c>
      <c r="F55" s="273"/>
      <c r="G55" s="273"/>
      <c r="H55" s="300" t="s">
        <v>6</v>
      </c>
      <c r="I55" s="301"/>
      <c r="J55" s="302"/>
      <c r="K55" s="265" t="s">
        <v>19</v>
      </c>
      <c r="L55" s="272" t="s">
        <v>21</v>
      </c>
      <c r="M55" s="273"/>
      <c r="N55" s="273"/>
      <c r="O55" s="274" t="s">
        <v>19</v>
      </c>
      <c r="P55" s="272" t="s">
        <v>7</v>
      </c>
      <c r="Q55" s="273"/>
      <c r="R55" s="273"/>
      <c r="S55" s="272" t="s">
        <v>13</v>
      </c>
      <c r="T55" s="273"/>
      <c r="U55" s="273"/>
      <c r="V55" s="275" t="s">
        <v>125</v>
      </c>
      <c r="W55" s="275"/>
      <c r="X55" s="275"/>
      <c r="Y55" s="25"/>
      <c r="Z55" s="300" t="s">
        <v>34</v>
      </c>
      <c r="AA55" s="301"/>
      <c r="AB55" s="301"/>
      <c r="AC55" s="301"/>
      <c r="AD55" s="302"/>
      <c r="AE55" s="7"/>
      <c r="AF55" s="7"/>
      <c r="AH55" s="7"/>
      <c r="AI55" s="7"/>
    </row>
    <row r="56" spans="1:40" ht="24.75" customHeight="1">
      <c r="A56" s="266">
        <f>COUNTA(B24:F48)</f>
        <v>0</v>
      </c>
      <c r="B56" s="267">
        <f>COUNT(K24:L48)</f>
        <v>0</v>
      </c>
      <c r="C56" s="130" t="s">
        <v>3</v>
      </c>
      <c r="D56" s="265"/>
      <c r="E56" s="268">
        <f>COUNTIF(G24:G48,15)</f>
        <v>0</v>
      </c>
      <c r="F56" s="269">
        <f>COUNTIF(L24:M48,10)</f>
        <v>0</v>
      </c>
      <c r="G56" s="24" t="s">
        <v>3</v>
      </c>
      <c r="H56" s="270">
        <f>AE61</f>
        <v>0</v>
      </c>
      <c r="I56" s="271"/>
      <c r="J56" s="24" t="s">
        <v>3</v>
      </c>
      <c r="K56" s="265"/>
      <c r="L56" s="270">
        <f>A56-E56-H56</f>
        <v>0</v>
      </c>
      <c r="M56" s="271" t="e">
        <f>E56-H56-J56</f>
        <v>#VALUE!</v>
      </c>
      <c r="N56" s="24" t="s">
        <v>3</v>
      </c>
      <c r="O56" s="274"/>
      <c r="P56" s="270">
        <f>AE62</f>
        <v>0</v>
      </c>
      <c r="Q56" s="271"/>
      <c r="R56" s="24" t="s">
        <v>3</v>
      </c>
      <c r="S56" s="270">
        <f>COUNTIF(G24:G48,30)</f>
        <v>0</v>
      </c>
      <c r="T56" s="271">
        <f>COUNTIF(Z24:AA48,10)</f>
        <v>0</v>
      </c>
      <c r="U56" s="24" t="s">
        <v>3</v>
      </c>
      <c r="V56" s="270">
        <f>COUNTIF(G24:G48,31)</f>
        <v>0</v>
      </c>
      <c r="W56" s="271">
        <f>COUNTIF(AC24:AD48,10)</f>
        <v>0</v>
      </c>
      <c r="X56" s="24" t="s">
        <v>3</v>
      </c>
      <c r="Y56" s="25"/>
      <c r="Z56" s="255">
        <f>IF((H56+P56)=0,0,(H56+P56)/(H56+L56-C57)*100)</f>
        <v>0</v>
      </c>
      <c r="AA56" s="256"/>
      <c r="AB56" s="256"/>
      <c r="AC56" s="256"/>
      <c r="AD56" s="28" t="s">
        <v>20</v>
      </c>
      <c r="AE56" s="7"/>
      <c r="AF56" s="7"/>
      <c r="AH56" s="7"/>
      <c r="AI56" s="7"/>
    </row>
    <row r="57" spans="1:40" ht="24.75" customHeight="1">
      <c r="A57" s="153" t="s">
        <v>146</v>
      </c>
      <c r="B57" s="131"/>
      <c r="C57" s="132"/>
      <c r="D57" s="133" t="s">
        <v>144</v>
      </c>
      <c r="E57" s="42" t="s">
        <v>73</v>
      </c>
      <c r="F57" s="7"/>
      <c r="G57" s="13"/>
      <c r="H57" s="13"/>
      <c r="I57" s="13"/>
      <c r="J57" s="13"/>
      <c r="K57" s="13"/>
      <c r="L57" s="147"/>
      <c r="M57" s="147"/>
      <c r="N57" s="147"/>
      <c r="O57" s="149"/>
      <c r="P57" s="149"/>
      <c r="Q57" s="149"/>
      <c r="R57" s="149"/>
      <c r="S57" s="149"/>
      <c r="T57" s="149"/>
      <c r="U57" s="149"/>
      <c r="V57" s="147"/>
      <c r="W57" s="147"/>
      <c r="X57" s="147"/>
      <c r="Y57" s="43" t="s">
        <v>137</v>
      </c>
    </row>
    <row r="58" spans="1:40" ht="24.75" customHeight="1">
      <c r="A58" s="45" t="s">
        <v>24</v>
      </c>
      <c r="L58" s="149"/>
      <c r="M58" s="151"/>
      <c r="N58" s="152"/>
      <c r="O58" s="149"/>
      <c r="P58" s="149"/>
      <c r="Q58" s="149"/>
      <c r="R58" s="149"/>
      <c r="S58" s="149"/>
      <c r="T58" s="149"/>
      <c r="U58" s="149"/>
      <c r="V58" s="149"/>
      <c r="W58" s="151"/>
      <c r="X58" s="149"/>
    </row>
    <row r="59" spans="1:40" ht="24.75" customHeight="1">
      <c r="A59" s="247"/>
      <c r="B59" s="257"/>
      <c r="C59" s="259" t="s">
        <v>40</v>
      </c>
      <c r="D59" s="319"/>
      <c r="E59" s="259" t="s">
        <v>41</v>
      </c>
      <c r="F59" s="260"/>
      <c r="G59" s="260"/>
      <c r="H59" s="260"/>
      <c r="I59" s="259" t="s">
        <v>64</v>
      </c>
      <c r="J59" s="260"/>
      <c r="K59" s="260"/>
      <c r="L59" s="319"/>
      <c r="M59" s="260" t="s">
        <v>65</v>
      </c>
      <c r="N59" s="260"/>
      <c r="O59" s="260"/>
      <c r="P59" s="260"/>
      <c r="Q59" s="247" t="s">
        <v>66</v>
      </c>
      <c r="R59" s="257"/>
      <c r="S59" s="257"/>
      <c r="T59" s="248"/>
      <c r="U59" s="257" t="s">
        <v>43</v>
      </c>
      <c r="V59" s="257"/>
      <c r="W59" s="257"/>
      <c r="X59" s="257"/>
      <c r="Y59" s="291" t="s">
        <v>122</v>
      </c>
      <c r="Z59" s="292"/>
      <c r="AA59" s="247" t="s">
        <v>67</v>
      </c>
      <c r="AB59" s="248"/>
      <c r="AC59" s="247" t="s">
        <v>8</v>
      </c>
      <c r="AD59" s="248"/>
      <c r="AE59" s="251" t="s">
        <v>23</v>
      </c>
      <c r="AF59" s="252"/>
    </row>
    <row r="60" spans="1:40" s="44" customFormat="1" ht="24.75" customHeight="1">
      <c r="A60" s="249"/>
      <c r="B60" s="258"/>
      <c r="C60" s="320"/>
      <c r="D60" s="321"/>
      <c r="E60" s="264"/>
      <c r="F60" s="263"/>
      <c r="G60" s="261" t="s">
        <v>42</v>
      </c>
      <c r="H60" s="261"/>
      <c r="I60" s="264"/>
      <c r="J60" s="263"/>
      <c r="K60" s="261" t="s">
        <v>42</v>
      </c>
      <c r="L60" s="262"/>
      <c r="M60" s="263"/>
      <c r="N60" s="263"/>
      <c r="O60" s="261" t="s">
        <v>42</v>
      </c>
      <c r="P60" s="261"/>
      <c r="Q60" s="264"/>
      <c r="R60" s="263"/>
      <c r="S60" s="261" t="s">
        <v>42</v>
      </c>
      <c r="T60" s="262"/>
      <c r="U60" s="263"/>
      <c r="V60" s="263"/>
      <c r="W60" s="261" t="s">
        <v>42</v>
      </c>
      <c r="X60" s="261"/>
      <c r="Y60" s="293"/>
      <c r="Z60" s="294"/>
      <c r="AA60" s="249"/>
      <c r="AB60" s="250"/>
      <c r="AC60" s="249"/>
      <c r="AD60" s="250"/>
      <c r="AE60" s="253"/>
      <c r="AF60" s="254"/>
      <c r="AG60" s="18"/>
      <c r="AH60" s="57"/>
      <c r="AI60" s="48"/>
      <c r="AJ60" s="48"/>
      <c r="AK60" s="116"/>
      <c r="AL60" s="57"/>
      <c r="AM60" s="244"/>
      <c r="AN60" s="244"/>
    </row>
    <row r="61" spans="1:40" s="30" customFormat="1" ht="24.75" customHeight="1">
      <c r="A61" s="245" t="s">
        <v>9</v>
      </c>
      <c r="B61" s="246"/>
      <c r="C61" s="96">
        <f>COUNTIF($G$24:$G$48,1)</f>
        <v>0</v>
      </c>
      <c r="D61" s="39" t="s">
        <v>3</v>
      </c>
      <c r="E61" s="108">
        <f>COUNTIF($G$24:$G$48,2)</f>
        <v>0</v>
      </c>
      <c r="F61" s="109" t="s">
        <v>3</v>
      </c>
      <c r="G61" s="108">
        <f>COUNTIF($G$24:$G$48,3)</f>
        <v>0</v>
      </c>
      <c r="H61" s="9" t="s">
        <v>22</v>
      </c>
      <c r="I61" s="108">
        <f>COUNTIF($G$24:$G$48,4)</f>
        <v>0</v>
      </c>
      <c r="J61" s="109" t="s">
        <v>3</v>
      </c>
      <c r="K61" s="108">
        <f>COUNTIF($G$24:$G$48,5)</f>
        <v>0</v>
      </c>
      <c r="L61" s="109" t="s">
        <v>3</v>
      </c>
      <c r="M61" s="110">
        <f>COUNTIF($G$24:$G$48,6)</f>
        <v>0</v>
      </c>
      <c r="N61" s="109" t="s">
        <v>3</v>
      </c>
      <c r="O61" s="108">
        <f>COUNTIF($G$24:$G$48,7)</f>
        <v>0</v>
      </c>
      <c r="P61" s="9" t="s">
        <v>3</v>
      </c>
      <c r="Q61" s="108">
        <f>COUNTIF($G$24:$G$48,8)</f>
        <v>0</v>
      </c>
      <c r="R61" s="109" t="s">
        <v>3</v>
      </c>
      <c r="S61" s="108">
        <f>COUNTIF($G$24:$G$48,9)</f>
        <v>0</v>
      </c>
      <c r="T61" s="109" t="s">
        <v>3</v>
      </c>
      <c r="U61" s="110">
        <f>COUNTIF($G$24:$H$48,10)</f>
        <v>0</v>
      </c>
      <c r="V61" s="9" t="s">
        <v>3</v>
      </c>
      <c r="W61" s="108">
        <f>COUNTIF($G$24:$H$48,11)</f>
        <v>0</v>
      </c>
      <c r="X61" s="9" t="s">
        <v>3</v>
      </c>
      <c r="Y61" s="97">
        <f>COUNTIF($G$24:$H$48,12)</f>
        <v>0</v>
      </c>
      <c r="Z61" s="39" t="s">
        <v>3</v>
      </c>
      <c r="AA61" s="97">
        <f>COUNTIF($G$24:$H$48,13)</f>
        <v>0</v>
      </c>
      <c r="AB61" s="39" t="s">
        <v>3</v>
      </c>
      <c r="AC61" s="97">
        <f>COUNTIF($G$24:$G$48,14)</f>
        <v>0</v>
      </c>
      <c r="AD61" s="39" t="s">
        <v>3</v>
      </c>
      <c r="AE61" s="98">
        <f>C61+E61+G61+I61+K61+M61+O61+Q61+S61+U61+W61+AA61+AC61</f>
        <v>0</v>
      </c>
      <c r="AF61" s="59" t="s">
        <v>3</v>
      </c>
      <c r="AG61" s="18"/>
      <c r="AH61" s="54"/>
      <c r="AI61" s="49"/>
      <c r="AJ61" s="48"/>
      <c r="AK61" s="117"/>
      <c r="AL61" s="54"/>
      <c r="AM61" s="244"/>
      <c r="AN61" s="244"/>
    </row>
    <row r="62" spans="1:40" ht="24.75" customHeight="1">
      <c r="A62" s="245" t="s">
        <v>10</v>
      </c>
      <c r="B62" s="246"/>
      <c r="C62" s="96">
        <f>COUNTIF($G$24:$G$48,16)</f>
        <v>0</v>
      </c>
      <c r="D62" s="39" t="s">
        <v>3</v>
      </c>
      <c r="E62" s="97">
        <f>COUNTIF($G$24:$G$48,17)</f>
        <v>0</v>
      </c>
      <c r="F62" s="39" t="s">
        <v>3</v>
      </c>
      <c r="G62" s="97">
        <f>COUNTIF($G$24:$G$48,18)</f>
        <v>0</v>
      </c>
      <c r="H62" s="56" t="s">
        <v>3</v>
      </c>
      <c r="I62" s="97">
        <f>COUNTIF($G$24:$G$48,19)</f>
        <v>0</v>
      </c>
      <c r="J62" s="39" t="s">
        <v>3</v>
      </c>
      <c r="K62" s="97">
        <f>COUNTIF($G$24:$G$48,20)</f>
        <v>0</v>
      </c>
      <c r="L62" s="39" t="s">
        <v>3</v>
      </c>
      <c r="M62" s="96">
        <f>COUNTIF($G$24:$G$48,21)</f>
        <v>0</v>
      </c>
      <c r="N62" s="39" t="s">
        <v>3</v>
      </c>
      <c r="O62" s="97">
        <f>COUNTIF($G$24:$G$48,22)</f>
        <v>0</v>
      </c>
      <c r="P62" s="56" t="s">
        <v>3</v>
      </c>
      <c r="Q62" s="97">
        <f>COUNTIF($G$24:$G$48,23)</f>
        <v>0</v>
      </c>
      <c r="R62" s="39" t="s">
        <v>3</v>
      </c>
      <c r="S62" s="97">
        <f>COUNTIF($G$24:$G$48,24)</f>
        <v>0</v>
      </c>
      <c r="T62" s="39" t="s">
        <v>3</v>
      </c>
      <c r="U62" s="96">
        <f>COUNTIF($G$24:$H$48,25)</f>
        <v>0</v>
      </c>
      <c r="V62" s="56" t="s">
        <v>3</v>
      </c>
      <c r="W62" s="97">
        <f>COUNTIF($G$24:$H$48,26)</f>
        <v>0</v>
      </c>
      <c r="X62" s="56" t="s">
        <v>3</v>
      </c>
      <c r="Y62" s="97">
        <f>COUNTIF($G$24:$H$48,27)</f>
        <v>0</v>
      </c>
      <c r="Z62" s="39" t="s">
        <v>3</v>
      </c>
      <c r="AA62" s="97">
        <f>COUNTIF($G$24:$H$48,28)</f>
        <v>0</v>
      </c>
      <c r="AB62" s="39" t="s">
        <v>3</v>
      </c>
      <c r="AC62" s="97">
        <f>COUNTIF($G$24:$G$48,29)</f>
        <v>0</v>
      </c>
      <c r="AD62" s="39" t="s">
        <v>3</v>
      </c>
      <c r="AE62" s="98">
        <f>C62+E62+G62+I62+K62+M62+O62+Q62+S62+U62+W62+AA62+AC62</f>
        <v>0</v>
      </c>
      <c r="AF62" s="59" t="s">
        <v>3</v>
      </c>
      <c r="AH62" s="52"/>
      <c r="AI62" s="58"/>
      <c r="AJ62" s="48"/>
      <c r="AK62" s="115"/>
      <c r="AL62" s="52"/>
      <c r="AM62" s="55"/>
      <c r="AN62" s="55"/>
    </row>
    <row r="63" spans="1:40" ht="24.75" customHeight="1">
      <c r="B63" s="43" t="s">
        <v>135</v>
      </c>
      <c r="AA63" s="50"/>
      <c r="AB63" s="53"/>
      <c r="AE63" s="51"/>
      <c r="AF63" s="51"/>
    </row>
    <row r="64" spans="1:40" ht="24.75" customHeight="1">
      <c r="AA64" s="48"/>
      <c r="AB64" s="48"/>
      <c r="AC64" s="60"/>
      <c r="AD64" s="276" t="s">
        <v>47</v>
      </c>
      <c r="AE64" s="277"/>
      <c r="AF64" s="278"/>
      <c r="AG64" s="101"/>
    </row>
    <row r="65" spans="1:36" ht="24.75" customHeight="1">
      <c r="A65" s="7" t="s">
        <v>27</v>
      </c>
      <c r="B65" s="7"/>
      <c r="C65" s="7"/>
      <c r="D65" s="7"/>
      <c r="E65" s="7"/>
      <c r="F65" s="7"/>
      <c r="G65" s="7"/>
      <c r="H65" s="7"/>
      <c r="I65" s="7"/>
      <c r="J65" s="7"/>
      <c r="K65" s="7"/>
      <c r="L65" s="7"/>
      <c r="M65" s="7"/>
      <c r="N65" s="7"/>
      <c r="O65" s="7"/>
      <c r="P65" s="7"/>
      <c r="Q65" s="7"/>
      <c r="R65" s="7"/>
      <c r="S65" s="7"/>
      <c r="T65" s="7"/>
      <c r="U65" s="7"/>
      <c r="V65" s="7"/>
      <c r="W65" s="7"/>
      <c r="X65" s="7"/>
      <c r="Y65" s="7"/>
      <c r="Z65" s="7"/>
      <c r="AA65" s="49"/>
      <c r="AB65" s="49"/>
      <c r="AC65" s="60"/>
      <c r="AD65" s="279"/>
      <c r="AE65" s="280"/>
      <c r="AF65" s="281"/>
      <c r="AG65" s="103"/>
    </row>
    <row r="66" spans="1:36" s="7" customFormat="1" ht="24.75" customHeight="1">
      <c r="A66" s="7">
        <v>1</v>
      </c>
      <c r="B66" s="40"/>
      <c r="C66" s="7" t="s">
        <v>136</v>
      </c>
      <c r="R66" s="295" t="s">
        <v>126</v>
      </c>
      <c r="S66" s="295"/>
      <c r="T66" s="295"/>
      <c r="U66" s="295"/>
      <c r="V66" s="295"/>
      <c r="W66" s="295"/>
      <c r="X66" s="295"/>
      <c r="Y66" s="295"/>
      <c r="Z66" s="282" t="s">
        <v>69</v>
      </c>
      <c r="AA66" s="283">
        <f>COUNTIFS(Q24:R48,"○")-COUNTIFS(G24:H48,15,Q24:R48,"○")</f>
        <v>0</v>
      </c>
      <c r="AB66" s="283"/>
      <c r="AC66" s="284" t="s">
        <v>68</v>
      </c>
      <c r="AD66" s="285" t="e">
        <f>ROUND(AA66/AA67*100,1)</f>
        <v>#DIV/0!</v>
      </c>
      <c r="AE66" s="286"/>
      <c r="AF66" s="287"/>
      <c r="AG66" s="105"/>
    </row>
    <row r="67" spans="1:36" s="7" customFormat="1" ht="24.75" customHeight="1">
      <c r="B67" s="80" t="s">
        <v>127</v>
      </c>
      <c r="R67" s="282" t="s">
        <v>147</v>
      </c>
      <c r="S67" s="282"/>
      <c r="T67" s="282"/>
      <c r="U67" s="282"/>
      <c r="V67" s="282"/>
      <c r="W67" s="282"/>
      <c r="X67" s="282"/>
      <c r="Y67" s="282"/>
      <c r="Z67" s="282"/>
      <c r="AA67" s="296">
        <f>H56+L56-C57</f>
        <v>0</v>
      </c>
      <c r="AB67" s="274"/>
      <c r="AC67" s="284"/>
      <c r="AD67" s="288"/>
      <c r="AE67" s="289"/>
      <c r="AF67" s="290"/>
      <c r="AG67" s="18"/>
    </row>
    <row r="68" spans="1:36" s="7" customFormat="1" ht="24.75" customHeight="1">
      <c r="A68" s="7">
        <v>2</v>
      </c>
      <c r="B68" s="13" t="s">
        <v>155</v>
      </c>
      <c r="AG68" s="18"/>
    </row>
    <row r="69" spans="1:36" s="7" customFormat="1" ht="24.75" customHeight="1">
      <c r="A69" s="7">
        <v>3</v>
      </c>
      <c r="B69" s="7" t="s">
        <v>156</v>
      </c>
      <c r="C69" s="43"/>
      <c r="D69" s="43"/>
      <c r="E69" s="43"/>
      <c r="F69" s="43"/>
      <c r="G69" s="43"/>
      <c r="H69" s="43"/>
      <c r="I69" s="43"/>
      <c r="J69" s="43"/>
      <c r="K69" s="43"/>
      <c r="L69" s="43"/>
      <c r="M69" s="43"/>
      <c r="N69" s="43"/>
      <c r="O69" s="43"/>
      <c r="P69" s="43"/>
      <c r="Q69" s="43"/>
      <c r="R69"/>
      <c r="S69"/>
      <c r="T69"/>
      <c r="U69"/>
      <c r="V69"/>
      <c r="W69"/>
      <c r="X69"/>
      <c r="Y69"/>
      <c r="Z69"/>
      <c r="AA69"/>
      <c r="AB69"/>
      <c r="AC69"/>
      <c r="AD69"/>
      <c r="AG69" s="18"/>
    </row>
    <row r="70" spans="1:36" ht="24.75" customHeight="1">
      <c r="A70" s="7">
        <v>4</v>
      </c>
      <c r="B70" s="13" t="s">
        <v>157</v>
      </c>
      <c r="C70" s="43"/>
      <c r="D70" s="43"/>
      <c r="E70" s="43"/>
      <c r="F70" s="43"/>
      <c r="G70" s="43"/>
      <c r="H70" s="43"/>
      <c r="I70" s="43"/>
      <c r="J70" s="43"/>
      <c r="K70" s="43"/>
      <c r="L70" s="43"/>
      <c r="M70" s="43"/>
      <c r="N70" s="43"/>
      <c r="O70" s="43"/>
      <c r="P70" s="43"/>
      <c r="Q70" s="43"/>
    </row>
    <row r="71" spans="1:36" ht="26.25" customHeight="1">
      <c r="A71" s="7">
        <v>5</v>
      </c>
      <c r="B71" s="43" t="s">
        <v>130</v>
      </c>
      <c r="C71" s="43"/>
      <c r="D71" s="43"/>
      <c r="E71" s="43"/>
      <c r="F71" s="43"/>
      <c r="G71" s="43"/>
      <c r="H71" s="43"/>
      <c r="I71" s="43"/>
      <c r="J71" s="43"/>
      <c r="K71" s="43"/>
      <c r="L71" s="43"/>
      <c r="M71" s="43"/>
      <c r="N71" s="43"/>
      <c r="O71" s="43"/>
      <c r="P71" s="43"/>
      <c r="Q71" s="43"/>
      <c r="AH71" s="18"/>
      <c r="AI71" s="18"/>
      <c r="AJ71" s="18"/>
    </row>
    <row r="72" spans="1:36" ht="26.25" customHeight="1">
      <c r="A72" s="7"/>
      <c r="B72" s="125" t="s">
        <v>133</v>
      </c>
      <c r="C72" s="43"/>
      <c r="D72" s="43"/>
      <c r="E72" s="43"/>
      <c r="F72" s="43"/>
      <c r="G72" s="43"/>
      <c r="H72" s="43"/>
      <c r="I72" s="43"/>
      <c r="J72" s="43"/>
      <c r="K72" s="43"/>
      <c r="L72" s="43"/>
      <c r="M72" s="43"/>
      <c r="N72" s="43"/>
      <c r="O72" s="43"/>
      <c r="P72" s="43"/>
      <c r="Q72" s="43"/>
      <c r="AH72" s="18"/>
      <c r="AI72" s="18"/>
      <c r="AJ72" s="18"/>
    </row>
    <row r="73" spans="1:36" s="120" customFormat="1" ht="26.25" customHeight="1">
      <c r="A73" s="80">
        <v>6</v>
      </c>
      <c r="B73" s="80" t="s">
        <v>138</v>
      </c>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G73" s="121"/>
      <c r="AH73" s="121"/>
      <c r="AI73" s="121"/>
      <c r="AJ73" s="121"/>
    </row>
    <row r="74" spans="1:36" s="120" customFormat="1" ht="26.25" customHeight="1">
      <c r="B74" s="125" t="s">
        <v>139</v>
      </c>
      <c r="AG74" s="121"/>
      <c r="AH74" s="121"/>
      <c r="AI74" s="121"/>
      <c r="AJ74" s="121"/>
    </row>
    <row r="75" spans="1:36" ht="24.75" customHeight="1">
      <c r="A75" s="43"/>
      <c r="B75" s="91"/>
    </row>
    <row r="76" spans="1:36" s="43" customFormat="1" ht="24.75" customHeight="1">
      <c r="A76" s="80"/>
      <c r="AG76" s="18"/>
    </row>
  </sheetData>
  <dataConsolidate/>
  <mergeCells count="312">
    <mergeCell ref="B28:F28"/>
    <mergeCell ref="AB44:AF44"/>
    <mergeCell ref="AB43:AF43"/>
    <mergeCell ref="AB37:AF37"/>
    <mergeCell ref="AB29:AF29"/>
    <mergeCell ref="AB30:AF30"/>
    <mergeCell ref="B43:F43"/>
    <mergeCell ref="B38:F38"/>
    <mergeCell ref="B30:F30"/>
    <mergeCell ref="B31:F31"/>
    <mergeCell ref="B32:F32"/>
    <mergeCell ref="B33:F33"/>
    <mergeCell ref="B44:F44"/>
    <mergeCell ref="B40:F40"/>
    <mergeCell ref="G41:H41"/>
    <mergeCell ref="B42:F42"/>
    <mergeCell ref="B39:F39"/>
    <mergeCell ref="B29:F29"/>
    <mergeCell ref="B41:F41"/>
    <mergeCell ref="B34:F34"/>
    <mergeCell ref="B35:F35"/>
    <mergeCell ref="B36:F36"/>
    <mergeCell ref="G40:H40"/>
    <mergeCell ref="G38:H38"/>
    <mergeCell ref="I60:J60"/>
    <mergeCell ref="I59:L59"/>
    <mergeCell ref="G33:H33"/>
    <mergeCell ref="G34:H34"/>
    <mergeCell ref="A62:B62"/>
    <mergeCell ref="A54:D54"/>
    <mergeCell ref="A55:C55"/>
    <mergeCell ref="D55:D56"/>
    <mergeCell ref="E55:G55"/>
    <mergeCell ref="B45:F45"/>
    <mergeCell ref="B46:F46"/>
    <mergeCell ref="B47:F47"/>
    <mergeCell ref="E60:F60"/>
    <mergeCell ref="G60:H60"/>
    <mergeCell ref="A51:E51"/>
    <mergeCell ref="B48:F48"/>
    <mergeCell ref="G42:H42"/>
    <mergeCell ref="G43:H43"/>
    <mergeCell ref="G44:H44"/>
    <mergeCell ref="G45:H45"/>
    <mergeCell ref="G37:H37"/>
    <mergeCell ref="C59:D60"/>
    <mergeCell ref="B37:F37"/>
    <mergeCell ref="I39:J39"/>
    <mergeCell ref="AB21:AF23"/>
    <mergeCell ref="AB24:AF24"/>
    <mergeCell ref="AB25:AF25"/>
    <mergeCell ref="AB26:AF26"/>
    <mergeCell ref="AB27:AF27"/>
    <mergeCell ref="AB28:AF28"/>
    <mergeCell ref="AB46:AF46"/>
    <mergeCell ref="AB47:AF47"/>
    <mergeCell ref="AB48:AF48"/>
    <mergeCell ref="AB31:AF31"/>
    <mergeCell ref="AB32:AF32"/>
    <mergeCell ref="Z55:AD55"/>
    <mergeCell ref="W47:AA47"/>
    <mergeCell ref="Z51:AD51"/>
    <mergeCell ref="G52:H52"/>
    <mergeCell ref="K52:P52"/>
    <mergeCell ref="G46:H46"/>
    <mergeCell ref="V56:W56"/>
    <mergeCell ref="G51:I51"/>
    <mergeCell ref="K51:Q51"/>
    <mergeCell ref="Y51:Y52"/>
    <mergeCell ref="U48:V48"/>
    <mergeCell ref="W48:AA48"/>
    <mergeCell ref="G48:H48"/>
    <mergeCell ref="W46:AA46"/>
    <mergeCell ref="U47:V47"/>
    <mergeCell ref="S47:T47"/>
    <mergeCell ref="I47:J47"/>
    <mergeCell ref="K47:P47"/>
    <mergeCell ref="G47:H47"/>
    <mergeCell ref="I46:J46"/>
    <mergeCell ref="K46:P46"/>
    <mergeCell ref="A21:A23"/>
    <mergeCell ref="AB38:AF38"/>
    <mergeCell ref="AB39:AF39"/>
    <mergeCell ref="AB40:AF40"/>
    <mergeCell ref="AB41:AF41"/>
    <mergeCell ref="AB42:AF42"/>
    <mergeCell ref="B25:F25"/>
    <mergeCell ref="AB45:AF45"/>
    <mergeCell ref="H55:J55"/>
    <mergeCell ref="G24:H24"/>
    <mergeCell ref="A50:E50"/>
    <mergeCell ref="A52:D52"/>
    <mergeCell ref="Z52:AC52"/>
    <mergeCell ref="K45:P45"/>
    <mergeCell ref="Q45:R45"/>
    <mergeCell ref="S45:T45"/>
    <mergeCell ref="Q47:R47"/>
    <mergeCell ref="G28:H28"/>
    <mergeCell ref="G29:H29"/>
    <mergeCell ref="G30:H30"/>
    <mergeCell ref="I48:J48"/>
    <mergeCell ref="K48:P48"/>
    <mergeCell ref="Q48:R48"/>
    <mergeCell ref="S48:T48"/>
    <mergeCell ref="AD64:AF65"/>
    <mergeCell ref="Z66:Z67"/>
    <mergeCell ref="AA66:AB66"/>
    <mergeCell ref="AC66:AC67"/>
    <mergeCell ref="AD66:AF67"/>
    <mergeCell ref="Y59:Z60"/>
    <mergeCell ref="AA59:AB60"/>
    <mergeCell ref="R66:Y66"/>
    <mergeCell ref="R67:Y67"/>
    <mergeCell ref="S60:T60"/>
    <mergeCell ref="U60:V60"/>
    <mergeCell ref="W60:X60"/>
    <mergeCell ref="U59:X59"/>
    <mergeCell ref="AA67:AB67"/>
    <mergeCell ref="Q59:T59"/>
    <mergeCell ref="AM60:AN61"/>
    <mergeCell ref="A61:B61"/>
    <mergeCell ref="AC59:AD60"/>
    <mergeCell ref="AE59:AF60"/>
    <mergeCell ref="Z56:AC56"/>
    <mergeCell ref="A59:B60"/>
    <mergeCell ref="E59:H59"/>
    <mergeCell ref="M59:P59"/>
    <mergeCell ref="K60:L60"/>
    <mergeCell ref="M60:N60"/>
    <mergeCell ref="O60:P60"/>
    <mergeCell ref="Q60:R60"/>
    <mergeCell ref="K55:K56"/>
    <mergeCell ref="A56:B56"/>
    <mergeCell ref="E56:F56"/>
    <mergeCell ref="H56:I56"/>
    <mergeCell ref="L55:N55"/>
    <mergeCell ref="O55:O56"/>
    <mergeCell ref="P55:R55"/>
    <mergeCell ref="S55:U55"/>
    <mergeCell ref="V55:X55"/>
    <mergeCell ref="L56:M56"/>
    <mergeCell ref="P56:Q56"/>
    <mergeCell ref="S56:T56"/>
    <mergeCell ref="W44:AA44"/>
    <mergeCell ref="U43:V43"/>
    <mergeCell ref="U45:V45"/>
    <mergeCell ref="I44:J44"/>
    <mergeCell ref="K44:P44"/>
    <mergeCell ref="Q44:R44"/>
    <mergeCell ref="S44:T44"/>
    <mergeCell ref="W45:AA45"/>
    <mergeCell ref="S46:T46"/>
    <mergeCell ref="U46:V46"/>
    <mergeCell ref="Q46:R46"/>
    <mergeCell ref="U44:V44"/>
    <mergeCell ref="I45:J45"/>
    <mergeCell ref="W43:AA43"/>
    <mergeCell ref="U42:V42"/>
    <mergeCell ref="I43:J43"/>
    <mergeCell ref="K43:P43"/>
    <mergeCell ref="Q43:R43"/>
    <mergeCell ref="S43:T43"/>
    <mergeCell ref="W42:AA42"/>
    <mergeCell ref="I42:J42"/>
    <mergeCell ref="K42:P42"/>
    <mergeCell ref="Q42:R42"/>
    <mergeCell ref="S42:T42"/>
    <mergeCell ref="I38:J38"/>
    <mergeCell ref="K38:P38"/>
    <mergeCell ref="Q38:R38"/>
    <mergeCell ref="S38:T38"/>
    <mergeCell ref="G39:H39"/>
    <mergeCell ref="U38:V38"/>
    <mergeCell ref="S39:T39"/>
    <mergeCell ref="W40:AA40"/>
    <mergeCell ref="U41:V41"/>
    <mergeCell ref="S40:T40"/>
    <mergeCell ref="W41:AA41"/>
    <mergeCell ref="W38:AA38"/>
    <mergeCell ref="W39:AA39"/>
    <mergeCell ref="K39:P39"/>
    <mergeCell ref="Q39:R39"/>
    <mergeCell ref="U39:V39"/>
    <mergeCell ref="I41:J41"/>
    <mergeCell ref="K41:P41"/>
    <mergeCell ref="I40:J40"/>
    <mergeCell ref="Q41:R41"/>
    <mergeCell ref="S41:T41"/>
    <mergeCell ref="K40:P40"/>
    <mergeCell ref="Q40:R40"/>
    <mergeCell ref="U40:V40"/>
    <mergeCell ref="G35:H35"/>
    <mergeCell ref="I35:J35"/>
    <mergeCell ref="K35:P35"/>
    <mergeCell ref="W37:AA37"/>
    <mergeCell ref="Q35:R35"/>
    <mergeCell ref="S35:T35"/>
    <mergeCell ref="W36:AA36"/>
    <mergeCell ref="AB36:AF36"/>
    <mergeCell ref="U35:V35"/>
    <mergeCell ref="W35:AA35"/>
    <mergeCell ref="U36:V36"/>
    <mergeCell ref="I37:J37"/>
    <mergeCell ref="K37:P37"/>
    <mergeCell ref="Q37:R37"/>
    <mergeCell ref="S37:T37"/>
    <mergeCell ref="G36:H36"/>
    <mergeCell ref="I36:J36"/>
    <mergeCell ref="K36:P36"/>
    <mergeCell ref="Q36:R36"/>
    <mergeCell ref="S36:T36"/>
    <mergeCell ref="U37:V37"/>
    <mergeCell ref="I34:J34"/>
    <mergeCell ref="K34:P34"/>
    <mergeCell ref="Q34:R34"/>
    <mergeCell ref="S34:T34"/>
    <mergeCell ref="AB35:AF35"/>
    <mergeCell ref="W33:AA33"/>
    <mergeCell ref="U34:V34"/>
    <mergeCell ref="AB33:AF33"/>
    <mergeCell ref="I33:J33"/>
    <mergeCell ref="K33:P33"/>
    <mergeCell ref="Q33:R33"/>
    <mergeCell ref="S33:T33"/>
    <mergeCell ref="W34:AA34"/>
    <mergeCell ref="AB34:AF34"/>
    <mergeCell ref="U33:V33"/>
    <mergeCell ref="Q31:R31"/>
    <mergeCell ref="S31:T31"/>
    <mergeCell ref="W32:AA32"/>
    <mergeCell ref="U31:V31"/>
    <mergeCell ref="W31:AA31"/>
    <mergeCell ref="U32:V32"/>
    <mergeCell ref="S30:T30"/>
    <mergeCell ref="U30:V30"/>
    <mergeCell ref="G32:H32"/>
    <mergeCell ref="I32:J32"/>
    <mergeCell ref="K32:P32"/>
    <mergeCell ref="Q32:R32"/>
    <mergeCell ref="S32:T32"/>
    <mergeCell ref="G31:H31"/>
    <mergeCell ref="I31:J31"/>
    <mergeCell ref="K31:P31"/>
    <mergeCell ref="AA1:AF1"/>
    <mergeCell ref="D4:I4"/>
    <mergeCell ref="P4:AF4"/>
    <mergeCell ref="AA2:AF2"/>
    <mergeCell ref="D5:I5"/>
    <mergeCell ref="D6:I6"/>
    <mergeCell ref="K25:P25"/>
    <mergeCell ref="Q25:R25"/>
    <mergeCell ref="S25:T25"/>
    <mergeCell ref="G25:H25"/>
    <mergeCell ref="W24:AA24"/>
    <mergeCell ref="I24:J24"/>
    <mergeCell ref="K24:P24"/>
    <mergeCell ref="Q24:R24"/>
    <mergeCell ref="S24:T24"/>
    <mergeCell ref="I25:J25"/>
    <mergeCell ref="U25:V25"/>
    <mergeCell ref="W25:AA25"/>
    <mergeCell ref="D15:I15"/>
    <mergeCell ref="D7:I7"/>
    <mergeCell ref="D12:I12"/>
    <mergeCell ref="G21:H23"/>
    <mergeCell ref="S21:T23"/>
    <mergeCell ref="U21:V23"/>
    <mergeCell ref="D18:I18"/>
    <mergeCell ref="D8:I8"/>
    <mergeCell ref="U24:V24"/>
    <mergeCell ref="K21:P23"/>
    <mergeCell ref="U27:V27"/>
    <mergeCell ref="I26:J26"/>
    <mergeCell ref="K26:P26"/>
    <mergeCell ref="Q26:R26"/>
    <mergeCell ref="S26:T26"/>
    <mergeCell ref="U26:V26"/>
    <mergeCell ref="D10:I10"/>
    <mergeCell ref="D13:I13"/>
    <mergeCell ref="Q20:W20"/>
    <mergeCell ref="B21:F23"/>
    <mergeCell ref="B24:F24"/>
    <mergeCell ref="D14:I14"/>
    <mergeCell ref="G26:H26"/>
    <mergeCell ref="G27:H27"/>
    <mergeCell ref="B26:F26"/>
    <mergeCell ref="B27:F27"/>
    <mergeCell ref="I28:J28"/>
    <mergeCell ref="K28:P28"/>
    <mergeCell ref="Q28:R28"/>
    <mergeCell ref="S28:T28"/>
    <mergeCell ref="U28:V28"/>
    <mergeCell ref="I27:J27"/>
    <mergeCell ref="K27:P27"/>
    <mergeCell ref="Q27:R27"/>
    <mergeCell ref="W21:AA23"/>
    <mergeCell ref="Q21:R23"/>
    <mergeCell ref="I21:J23"/>
    <mergeCell ref="W28:AA28"/>
    <mergeCell ref="W26:AA26"/>
    <mergeCell ref="W27:AA27"/>
    <mergeCell ref="S27:T27"/>
    <mergeCell ref="W29:AA29"/>
    <mergeCell ref="I29:J29"/>
    <mergeCell ref="K29:P29"/>
    <mergeCell ref="Q29:R29"/>
    <mergeCell ref="S29:T29"/>
    <mergeCell ref="W30:AA30"/>
    <mergeCell ref="U29:V29"/>
    <mergeCell ref="I30:J30"/>
    <mergeCell ref="K30:P30"/>
    <mergeCell ref="Q30:R30"/>
  </mergeCells>
  <phoneticPr fontId="2"/>
  <conditionalFormatting sqref="B24:F48">
    <cfRule type="expression" dxfId="14" priority="28" stopIfTrue="1">
      <formula>B24&lt;&gt;""</formula>
    </cfRule>
  </conditionalFormatting>
  <conditionalFormatting sqref="G24:H48">
    <cfRule type="expression" dxfId="13" priority="25" stopIfTrue="1">
      <formula>G24&lt;&gt;""</formula>
    </cfRule>
  </conditionalFormatting>
  <conditionalFormatting sqref="Q24:R48">
    <cfRule type="expression" dxfId="12" priority="23" stopIfTrue="1">
      <formula>Q24&lt;&gt;""</formula>
    </cfRule>
  </conditionalFormatting>
  <conditionalFormatting sqref="M58">
    <cfRule type="expression" dxfId="11" priority="3" stopIfTrue="1">
      <formula>M58&lt;&gt;""</formula>
    </cfRule>
    <cfRule type="expression" dxfId="10" priority="21" stopIfTrue="1">
      <formula>M58&lt;&gt;""</formula>
    </cfRule>
  </conditionalFormatting>
  <conditionalFormatting sqref="S24:T48">
    <cfRule type="expression" dxfId="9" priority="19" stopIfTrue="1">
      <formula>S24="○"</formula>
    </cfRule>
    <cfRule type="expression" dxfId="8" priority="20" stopIfTrue="1">
      <formula>S24=○</formula>
    </cfRule>
  </conditionalFormatting>
  <conditionalFormatting sqref="I24:J48">
    <cfRule type="cellIs" dxfId="7" priority="17" stopIfTrue="1" operator="equal">
      <formula>"○"</formula>
    </cfRule>
  </conditionalFormatting>
  <conditionalFormatting sqref="U24:V48">
    <cfRule type="expression" dxfId="6" priority="16" stopIfTrue="1">
      <formula>U24&lt;&gt;""</formula>
    </cfRule>
  </conditionalFormatting>
  <conditionalFormatting sqref="W24:AA48">
    <cfRule type="cellIs" dxfId="5" priority="29" stopIfTrue="1" operator="equal">
      <formula>$AG$32</formula>
    </cfRule>
    <cfRule type="cellIs" dxfId="4" priority="30" stopIfTrue="1" operator="equal">
      <formula>$AG$29</formula>
    </cfRule>
    <cfRule type="cellIs" dxfId="3" priority="31" stopIfTrue="1" operator="equal">
      <formula>$AG$27</formula>
    </cfRule>
    <cfRule type="cellIs" dxfId="2" priority="32" stopIfTrue="1" operator="equal">
      <formula>$AG$24</formula>
    </cfRule>
  </conditionalFormatting>
  <dataValidations count="8">
    <dataValidation type="list" allowBlank="1" showInputMessage="1" sqref="U24:V43">
      <formula1>"中退時,修了時,１か月時点,３か月時点"</formula1>
    </dataValidation>
    <dataValidation type="list" allowBlank="1" showInputMessage="1" sqref="Q24:T48">
      <formula1>"○,×"</formula1>
    </dataValidation>
    <dataValidation type="list" allowBlank="1" showInputMessage="1" sqref="I24:J48">
      <formula1>"○"</formula1>
    </dataValidation>
    <dataValidation imeMode="off" allowBlank="1" showInputMessage="1" showErrorMessage="1" sqref="D7:I8 M58:N58 G24:G48 C57"/>
    <dataValidation imeMode="hiragana" allowBlank="1" showInputMessage="1" showErrorMessage="1" sqref="D4:I6 B24:B48"/>
    <dataValidation type="list" allowBlank="1" showInputMessage="1" sqref="U44:V48">
      <formula1>"修了時,中退時,30日時点,90日時点"</formula1>
    </dataValidation>
    <dataValidation type="list" allowBlank="1" showInputMessage="1" showErrorMessage="1" sqref="D18">
      <formula1>"訓練修了時,訓練修了後3か月後調査,訓練修了後1か月後調査"</formula1>
    </dataValidation>
    <dataValidation type="list" allowBlank="1" showInputMessage="1" showErrorMessage="1" error="リスト内(▼マーク)から選択して下さい" sqref="W24:AA48">
      <formula1>$AG$24:$AG$38</formula1>
    </dataValidation>
  </dataValidations>
  <printOptions horizontalCentered="1"/>
  <pageMargins left="0.59055118110236227" right="0.19685039370078741" top="0.59055118110236227" bottom="0.19685039370078741" header="0.19685039370078741" footer="0.19685039370078741"/>
  <pageSetup paperSize="9" scale="45" orientation="portrait" cellComments="asDisplayed"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M79"/>
  <sheetViews>
    <sheetView view="pageBreakPreview" zoomScale="70" zoomScaleNormal="100" zoomScaleSheetLayoutView="70" workbookViewId="0">
      <selection activeCell="B71" sqref="B71"/>
    </sheetView>
  </sheetViews>
  <sheetFormatPr defaultColWidth="6.25" defaultRowHeight="26.25" customHeight="1"/>
  <cols>
    <col min="33" max="33" width="53.75" style="18" bestFit="1" customWidth="1"/>
    <col min="34" max="36" width="6.25" style="18"/>
  </cols>
  <sheetData>
    <row r="1" spans="1:36" s="10" customFormat="1" ht="26.25" customHeight="1">
      <c r="A1" s="128" t="str">
        <f ca="1">MID(CELL("filename",$A$1),FIND("]",CELL("filename",$A$1))+1,31)</f>
        <v>R6　就職状況報告書総括表 (入力例)</v>
      </c>
      <c r="W1" s="6"/>
      <c r="X1" s="6"/>
      <c r="Y1" s="6"/>
      <c r="Z1" s="46"/>
      <c r="AA1" s="343" t="s">
        <v>151</v>
      </c>
      <c r="AB1" s="347"/>
      <c r="AC1" s="347"/>
      <c r="AD1" s="347"/>
      <c r="AE1" s="347"/>
      <c r="AF1" s="348"/>
      <c r="AG1" s="18"/>
      <c r="AH1" s="18"/>
      <c r="AI1" s="18"/>
      <c r="AJ1" s="18"/>
    </row>
    <row r="2" spans="1:36" s="11" customFormat="1" ht="26.25" customHeight="1">
      <c r="A2" s="74"/>
      <c r="B2" s="74"/>
      <c r="C2" s="74"/>
      <c r="D2" s="74"/>
      <c r="E2" s="75" t="s">
        <v>86</v>
      </c>
      <c r="F2" s="76"/>
      <c r="G2" s="77">
        <v>6</v>
      </c>
      <c r="H2" s="155" t="s">
        <v>87</v>
      </c>
      <c r="I2" s="74"/>
      <c r="J2" s="75" t="s">
        <v>88</v>
      </c>
      <c r="K2" s="74"/>
      <c r="L2" s="74"/>
      <c r="M2" s="74"/>
      <c r="N2" s="74"/>
      <c r="O2" s="74"/>
      <c r="P2" s="74"/>
      <c r="Q2" s="74"/>
      <c r="R2" s="74"/>
      <c r="S2" s="74"/>
      <c r="T2" s="74"/>
      <c r="U2" s="74"/>
      <c r="V2" s="74"/>
      <c r="W2" s="74"/>
      <c r="X2" s="74"/>
      <c r="Y2" s="74"/>
      <c r="Z2" s="74"/>
      <c r="AA2" s="328" t="str">
        <f>IF(D18=0,"",D18)</f>
        <v>訓練修了後3か月後調査</v>
      </c>
      <c r="AB2" s="328"/>
      <c r="AC2" s="328"/>
      <c r="AD2" s="328"/>
      <c r="AE2" s="328"/>
      <c r="AF2" s="328"/>
      <c r="AG2" s="18"/>
      <c r="AH2" s="18"/>
      <c r="AI2" s="18"/>
      <c r="AJ2" s="18"/>
    </row>
    <row r="3" spans="1:36" ht="26.25" customHeight="1">
      <c r="A3" s="1"/>
      <c r="B3" s="1"/>
      <c r="C3" s="1"/>
      <c r="D3" s="6"/>
      <c r="E3" s="6"/>
      <c r="F3" s="6"/>
      <c r="G3" s="6"/>
      <c r="H3" s="6"/>
      <c r="I3" s="21"/>
      <c r="J3" s="38"/>
      <c r="K3" s="38"/>
      <c r="L3" s="38"/>
      <c r="M3" s="38"/>
      <c r="N3" s="38"/>
      <c r="O3" s="38"/>
      <c r="P3" s="1"/>
      <c r="Q3" s="1"/>
      <c r="R3" s="1"/>
      <c r="S3" s="1"/>
      <c r="T3" s="1"/>
      <c r="U3" s="1"/>
      <c r="V3" s="1"/>
      <c r="W3" s="1"/>
      <c r="X3" s="1"/>
      <c r="Y3" s="1"/>
      <c r="Z3" s="1"/>
      <c r="AA3" s="1"/>
    </row>
    <row r="4" spans="1:36" ht="26.25" customHeight="1">
      <c r="A4" s="66" t="s">
        <v>70</v>
      </c>
      <c r="B4" s="65"/>
      <c r="C4" s="65"/>
      <c r="D4" s="217" t="s">
        <v>72</v>
      </c>
      <c r="E4" s="217"/>
      <c r="F4" s="217"/>
      <c r="G4" s="217"/>
      <c r="H4" s="217"/>
      <c r="I4" s="217"/>
      <c r="J4" s="14"/>
      <c r="L4" s="14"/>
      <c r="M4" s="14"/>
      <c r="N4" s="14"/>
      <c r="O4" s="23"/>
      <c r="P4" s="218" t="s">
        <v>4</v>
      </c>
      <c r="Q4" s="219"/>
      <c r="R4" s="219"/>
      <c r="S4" s="219"/>
      <c r="T4" s="219"/>
      <c r="U4" s="219"/>
      <c r="V4" s="219"/>
      <c r="W4" s="219"/>
      <c r="X4" s="219"/>
      <c r="Y4" s="219"/>
      <c r="Z4" s="219"/>
      <c r="AA4" s="219"/>
      <c r="AB4" s="219"/>
      <c r="AC4" s="219"/>
      <c r="AD4" s="219"/>
      <c r="AE4" s="219"/>
      <c r="AF4" s="220"/>
    </row>
    <row r="5" spans="1:36" ht="26.25" customHeight="1">
      <c r="A5" s="5" t="s">
        <v>1</v>
      </c>
      <c r="B5" s="9"/>
      <c r="C5" s="19"/>
      <c r="D5" s="217" t="s">
        <v>72</v>
      </c>
      <c r="E5" s="217"/>
      <c r="F5" s="217"/>
      <c r="G5" s="217"/>
      <c r="H5" s="217"/>
      <c r="I5" s="217"/>
      <c r="J5" s="14"/>
      <c r="K5" s="14"/>
      <c r="L5" s="14"/>
      <c r="M5" s="14"/>
      <c r="N5" s="14"/>
      <c r="O5" s="23"/>
      <c r="P5" s="81">
        <v>1</v>
      </c>
      <c r="Q5" s="82" t="s">
        <v>103</v>
      </c>
      <c r="R5" s="83"/>
      <c r="S5" s="83"/>
      <c r="T5" s="83"/>
      <c r="U5" s="83"/>
      <c r="V5" s="83"/>
      <c r="W5" s="83"/>
      <c r="X5" s="81">
        <v>16</v>
      </c>
      <c r="Y5" s="82" t="s">
        <v>115</v>
      </c>
      <c r="Z5" s="84"/>
      <c r="AA5" s="84"/>
      <c r="AB5" s="84"/>
      <c r="AC5" s="84"/>
      <c r="AD5" s="84"/>
      <c r="AE5" s="84"/>
      <c r="AF5" s="85"/>
    </row>
    <row r="6" spans="1:36" ht="26.25" customHeight="1">
      <c r="A6" s="73" t="s">
        <v>71</v>
      </c>
      <c r="B6" s="2"/>
      <c r="C6" s="19"/>
      <c r="D6" s="212" t="s">
        <v>89</v>
      </c>
      <c r="E6" s="212"/>
      <c r="F6" s="212"/>
      <c r="G6" s="212"/>
      <c r="H6" s="212"/>
      <c r="I6" s="212"/>
      <c r="J6" s="14"/>
      <c r="K6" s="14"/>
      <c r="L6" s="14"/>
      <c r="M6" s="14"/>
      <c r="N6" s="14"/>
      <c r="O6" s="23"/>
      <c r="P6" s="81">
        <v>2</v>
      </c>
      <c r="Q6" s="82" t="s">
        <v>105</v>
      </c>
      <c r="R6" s="83"/>
      <c r="S6" s="83"/>
      <c r="T6" s="83"/>
      <c r="U6" s="83"/>
      <c r="V6" s="83"/>
      <c r="W6" s="83"/>
      <c r="X6" s="81">
        <v>17</v>
      </c>
      <c r="Y6" s="82" t="s">
        <v>106</v>
      </c>
      <c r="Z6" s="84"/>
      <c r="AA6" s="84"/>
      <c r="AB6" s="84"/>
      <c r="AC6" s="84"/>
      <c r="AD6" s="84"/>
      <c r="AE6" s="84"/>
      <c r="AF6" s="85"/>
    </row>
    <row r="7" spans="1:36" ht="26.25" customHeight="1">
      <c r="A7" s="8" t="s">
        <v>5</v>
      </c>
      <c r="B7" s="8"/>
      <c r="C7" s="20"/>
      <c r="D7" s="187">
        <v>45383</v>
      </c>
      <c r="E7" s="187"/>
      <c r="F7" s="187"/>
      <c r="G7" s="187"/>
      <c r="H7" s="187"/>
      <c r="I7" s="187"/>
      <c r="J7" s="17"/>
      <c r="K7" s="14"/>
      <c r="L7" s="14"/>
      <c r="M7" s="14"/>
      <c r="N7" s="14"/>
      <c r="O7" s="4"/>
      <c r="P7" s="81">
        <v>3</v>
      </c>
      <c r="Q7" s="82" t="s">
        <v>48</v>
      </c>
      <c r="R7" s="83"/>
      <c r="S7" s="83"/>
      <c r="T7" s="83"/>
      <c r="U7" s="83"/>
      <c r="V7" s="83"/>
      <c r="W7" s="83"/>
      <c r="X7" s="81">
        <v>18</v>
      </c>
      <c r="Y7" s="82" t="s">
        <v>56</v>
      </c>
      <c r="Z7" s="84"/>
      <c r="AA7" s="84"/>
      <c r="AB7" s="84"/>
      <c r="AC7" s="84"/>
      <c r="AD7" s="84"/>
      <c r="AE7" s="84"/>
      <c r="AF7" s="85"/>
    </row>
    <row r="8" spans="1:36" ht="26.25" customHeight="1">
      <c r="A8" s="8" t="s">
        <v>39</v>
      </c>
      <c r="B8" s="8"/>
      <c r="C8" s="20"/>
      <c r="D8" s="187">
        <v>45473</v>
      </c>
      <c r="E8" s="187"/>
      <c r="F8" s="187"/>
      <c r="G8" s="187"/>
      <c r="H8" s="187"/>
      <c r="I8" s="187"/>
      <c r="J8" s="15"/>
      <c r="K8" s="14"/>
      <c r="L8" s="14"/>
      <c r="M8" s="14"/>
      <c r="N8" s="14"/>
      <c r="O8" s="4"/>
      <c r="P8" s="81">
        <v>4</v>
      </c>
      <c r="Q8" s="82" t="s">
        <v>107</v>
      </c>
      <c r="R8" s="83"/>
      <c r="S8" s="83"/>
      <c r="T8" s="83"/>
      <c r="U8" s="83"/>
      <c r="V8" s="83"/>
      <c r="W8" s="84"/>
      <c r="X8" s="81">
        <v>19</v>
      </c>
      <c r="Y8" s="82" t="s">
        <v>116</v>
      </c>
      <c r="Z8" s="84"/>
      <c r="AA8" s="84"/>
      <c r="AB8" s="84"/>
      <c r="AC8" s="84"/>
      <c r="AD8" s="84"/>
      <c r="AE8" s="84"/>
      <c r="AF8" s="85"/>
    </row>
    <row r="9" spans="1:36" ht="26.25" customHeight="1">
      <c r="A9" s="16"/>
      <c r="B9" s="16"/>
      <c r="C9" s="15"/>
      <c r="D9" s="15"/>
      <c r="E9" s="15"/>
      <c r="F9" s="15"/>
      <c r="G9" s="15"/>
      <c r="H9" s="15"/>
      <c r="I9" s="15"/>
      <c r="J9" s="14"/>
      <c r="K9" s="3"/>
      <c r="L9" s="3"/>
      <c r="M9" s="3"/>
      <c r="N9" s="3"/>
      <c r="O9" s="4"/>
      <c r="P9" s="81">
        <v>5</v>
      </c>
      <c r="Q9" s="82" t="s">
        <v>49</v>
      </c>
      <c r="R9" s="83"/>
      <c r="S9" s="83"/>
      <c r="T9" s="83"/>
      <c r="U9" s="83"/>
      <c r="V9" s="83"/>
      <c r="W9" s="83"/>
      <c r="X9" s="81">
        <v>20</v>
      </c>
      <c r="Y9" s="82" t="s">
        <v>57</v>
      </c>
      <c r="Z9" s="84"/>
      <c r="AA9" s="84"/>
      <c r="AB9" s="84"/>
      <c r="AC9" s="84"/>
      <c r="AD9" s="84"/>
      <c r="AE9" s="84"/>
      <c r="AF9" s="85"/>
    </row>
    <row r="10" spans="1:36" ht="26.25" customHeight="1" thickBot="1">
      <c r="A10" s="68" t="s">
        <v>80</v>
      </c>
      <c r="B10" s="69"/>
      <c r="C10" s="70"/>
      <c r="D10" s="197">
        <f>IF(D8=0,"",7+D8)</f>
        <v>45480</v>
      </c>
      <c r="E10" s="197"/>
      <c r="F10" s="197"/>
      <c r="G10" s="197"/>
      <c r="H10" s="197"/>
      <c r="I10" s="197"/>
      <c r="J10" s="3" t="s">
        <v>84</v>
      </c>
      <c r="K10" s="15"/>
      <c r="L10" s="15"/>
      <c r="M10" s="15"/>
      <c r="N10" s="15"/>
      <c r="O10" s="4"/>
      <c r="P10" s="81">
        <v>6</v>
      </c>
      <c r="Q10" s="82" t="s">
        <v>117</v>
      </c>
      <c r="R10" s="83"/>
      <c r="S10" s="83"/>
      <c r="T10" s="83"/>
      <c r="U10" s="83"/>
      <c r="V10" s="83"/>
      <c r="W10" s="84"/>
      <c r="X10" s="81">
        <v>21</v>
      </c>
      <c r="Y10" s="82" t="s">
        <v>110</v>
      </c>
      <c r="Z10" s="84"/>
      <c r="AA10" s="84"/>
      <c r="AB10" s="84"/>
      <c r="AC10" s="84"/>
      <c r="AD10" s="84"/>
      <c r="AE10" s="84"/>
      <c r="AF10" s="85"/>
    </row>
    <row r="11" spans="1:36" ht="26.25" customHeight="1">
      <c r="A11" s="63"/>
      <c r="B11" s="63"/>
      <c r="C11" s="3"/>
      <c r="D11" s="63"/>
      <c r="E11" s="14"/>
      <c r="F11" s="14"/>
      <c r="G11" s="14"/>
      <c r="H11" s="63"/>
      <c r="I11" s="63"/>
      <c r="J11" s="3"/>
      <c r="K11" s="15"/>
      <c r="L11" s="17"/>
      <c r="M11" s="17"/>
      <c r="N11" s="17"/>
      <c r="O11" s="4"/>
      <c r="P11" s="81">
        <v>7</v>
      </c>
      <c r="Q11" s="82" t="s">
        <v>50</v>
      </c>
      <c r="R11" s="83"/>
      <c r="S11" s="83"/>
      <c r="T11" s="83"/>
      <c r="U11" s="83"/>
      <c r="V11" s="86"/>
      <c r="W11" s="86"/>
      <c r="X11" s="81">
        <v>22</v>
      </c>
      <c r="Y11" s="82" t="s">
        <v>58</v>
      </c>
      <c r="Z11" s="84"/>
      <c r="AA11" s="83"/>
      <c r="AB11" s="83"/>
      <c r="AC11" s="83"/>
      <c r="AD11" s="83"/>
      <c r="AE11" s="83"/>
      <c r="AF11" s="87"/>
    </row>
    <row r="12" spans="1:36" ht="26.25" customHeight="1">
      <c r="A12" s="14"/>
      <c r="B12" s="66" t="s">
        <v>90</v>
      </c>
      <c r="C12" s="22"/>
      <c r="D12" s="214">
        <f>IF(D8=0,"",EDATE(D8,1))</f>
        <v>45503</v>
      </c>
      <c r="E12" s="214"/>
      <c r="F12" s="214"/>
      <c r="G12" s="214"/>
      <c r="H12" s="214"/>
      <c r="I12" s="214"/>
      <c r="J12" s="10" t="s">
        <v>82</v>
      </c>
      <c r="K12" s="15"/>
      <c r="L12" s="15"/>
      <c r="M12" s="15"/>
      <c r="N12" s="15"/>
      <c r="O12" s="4"/>
      <c r="P12" s="81">
        <v>8</v>
      </c>
      <c r="Q12" s="82" t="s">
        <v>111</v>
      </c>
      <c r="R12" s="84"/>
      <c r="S12" s="84"/>
      <c r="T12" s="83"/>
      <c r="U12" s="83"/>
      <c r="V12" s="86"/>
      <c r="W12" s="86"/>
      <c r="X12" s="81">
        <v>23</v>
      </c>
      <c r="Y12" s="82" t="s">
        <v>118</v>
      </c>
      <c r="Z12" s="84"/>
      <c r="AA12" s="83"/>
      <c r="AB12" s="83"/>
      <c r="AC12" s="83"/>
      <c r="AD12" s="83"/>
      <c r="AE12" s="83"/>
      <c r="AF12" s="87"/>
    </row>
    <row r="13" spans="1:36" ht="26.25" customHeight="1">
      <c r="A13" s="14"/>
      <c r="B13" s="14"/>
      <c r="C13" s="64"/>
      <c r="D13" s="198"/>
      <c r="E13" s="198"/>
      <c r="F13" s="198"/>
      <c r="G13" s="198"/>
      <c r="H13" s="198"/>
      <c r="I13" s="198"/>
      <c r="J13" s="10"/>
      <c r="L13" s="3"/>
      <c r="M13" s="3"/>
      <c r="N13" s="3"/>
      <c r="O13" s="4"/>
      <c r="P13" s="81">
        <v>9</v>
      </c>
      <c r="Q13" s="82" t="s">
        <v>51</v>
      </c>
      <c r="R13" s="84"/>
      <c r="S13" s="84"/>
      <c r="T13" s="84"/>
      <c r="U13" s="84"/>
      <c r="V13" s="86"/>
      <c r="W13" s="86"/>
      <c r="X13" s="81">
        <v>24</v>
      </c>
      <c r="Y13" s="82" t="s">
        <v>59</v>
      </c>
      <c r="Z13" s="84"/>
      <c r="AA13" s="84"/>
      <c r="AB13" s="84"/>
      <c r="AC13" s="84"/>
      <c r="AD13" s="86"/>
      <c r="AE13" s="86"/>
      <c r="AF13" s="88"/>
    </row>
    <row r="14" spans="1:36" ht="26.25" customHeight="1">
      <c r="A14" s="5" t="s">
        <v>15</v>
      </c>
      <c r="B14" s="5"/>
      <c r="C14" s="22"/>
      <c r="D14" s="214">
        <f>IF(D8=0,"",EDATE(D8,3))</f>
        <v>45565</v>
      </c>
      <c r="E14" s="214"/>
      <c r="F14" s="214"/>
      <c r="G14" s="214"/>
      <c r="H14" s="214"/>
      <c r="I14" s="214"/>
      <c r="J14" s="15" t="s">
        <v>85</v>
      </c>
      <c r="K14" s="15"/>
      <c r="L14" s="15"/>
      <c r="M14" s="15"/>
      <c r="N14" s="15"/>
      <c r="O14" s="4"/>
      <c r="P14" s="81">
        <v>10</v>
      </c>
      <c r="Q14" s="82" t="s">
        <v>113</v>
      </c>
      <c r="R14" s="84"/>
      <c r="S14" s="84"/>
      <c r="T14" s="84"/>
      <c r="U14" s="84"/>
      <c r="V14" s="86"/>
      <c r="W14" s="86"/>
      <c r="X14" s="81">
        <v>25</v>
      </c>
      <c r="Y14" s="82" t="s">
        <v>119</v>
      </c>
      <c r="Z14" s="84"/>
      <c r="AA14" s="84"/>
      <c r="AB14" s="84"/>
      <c r="AC14" s="84"/>
      <c r="AD14" s="86"/>
      <c r="AE14" s="86"/>
      <c r="AF14" s="88"/>
    </row>
    <row r="15" spans="1:36" ht="26.25" customHeight="1" thickBot="1">
      <c r="A15" s="71" t="s">
        <v>25</v>
      </c>
      <c r="B15" s="71"/>
      <c r="C15" s="72"/>
      <c r="D15" s="223">
        <f>IF(D8=0,"",100+D8)</f>
        <v>45573</v>
      </c>
      <c r="E15" s="223"/>
      <c r="F15" s="223"/>
      <c r="G15" s="223"/>
      <c r="H15" s="223"/>
      <c r="I15" s="223"/>
      <c r="J15" s="10" t="s">
        <v>83</v>
      </c>
      <c r="K15" s="10"/>
      <c r="P15" s="81">
        <v>11</v>
      </c>
      <c r="Q15" s="82" t="s">
        <v>52</v>
      </c>
      <c r="R15" s="84"/>
      <c r="S15" s="84"/>
      <c r="T15" s="84"/>
      <c r="U15" s="84"/>
      <c r="V15" s="86"/>
      <c r="W15" s="86"/>
      <c r="X15" s="81">
        <v>26</v>
      </c>
      <c r="Y15" s="82" t="s">
        <v>60</v>
      </c>
      <c r="Z15" s="84"/>
      <c r="AA15" s="84"/>
      <c r="AB15" s="84"/>
      <c r="AC15" s="84"/>
      <c r="AD15" s="86"/>
      <c r="AE15" s="86"/>
      <c r="AF15" s="88"/>
    </row>
    <row r="16" spans="1:36" ht="26.25" customHeight="1">
      <c r="K16" s="3"/>
      <c r="L16" s="3"/>
      <c r="M16" s="3"/>
      <c r="N16" s="3"/>
      <c r="P16" s="81">
        <v>12</v>
      </c>
      <c r="Q16" s="82" t="s">
        <v>78</v>
      </c>
      <c r="R16" s="83"/>
      <c r="S16" s="83"/>
      <c r="T16" s="83"/>
      <c r="U16" s="83"/>
      <c r="V16" s="83"/>
      <c r="W16" s="87"/>
      <c r="X16" s="81">
        <v>27</v>
      </c>
      <c r="Y16" s="82" t="s">
        <v>79</v>
      </c>
      <c r="Z16" s="84"/>
      <c r="AA16" s="84"/>
      <c r="AB16" s="84"/>
      <c r="AC16" s="84"/>
      <c r="AD16" s="86"/>
      <c r="AE16" s="86"/>
      <c r="AF16" s="88"/>
    </row>
    <row r="17" spans="1:33" ht="26.25" customHeight="1">
      <c r="J17" s="61"/>
      <c r="K17" s="61"/>
      <c r="L17" s="61"/>
      <c r="M17" s="61"/>
      <c r="N17" s="61"/>
      <c r="O17" s="62"/>
      <c r="P17" s="81">
        <v>13</v>
      </c>
      <c r="Q17" s="82" t="s">
        <v>53</v>
      </c>
      <c r="R17" s="83"/>
      <c r="S17" s="83"/>
      <c r="T17" s="83"/>
      <c r="U17" s="83"/>
      <c r="V17" s="83"/>
      <c r="W17" s="87"/>
      <c r="X17" s="81">
        <v>28</v>
      </c>
      <c r="Y17" s="82" t="s">
        <v>61</v>
      </c>
      <c r="Z17" s="83"/>
      <c r="AA17" s="83"/>
      <c r="AB17" s="83"/>
      <c r="AC17" s="83"/>
      <c r="AD17" s="83"/>
      <c r="AE17" s="83"/>
      <c r="AF17" s="87"/>
    </row>
    <row r="18" spans="1:33" ht="26.25" customHeight="1" thickBot="1">
      <c r="A18" s="78" t="s">
        <v>0</v>
      </c>
      <c r="B18" s="78"/>
      <c r="C18" s="78"/>
      <c r="D18" s="186" t="s">
        <v>91</v>
      </c>
      <c r="E18" s="186"/>
      <c r="F18" s="186"/>
      <c r="G18" s="186"/>
      <c r="H18" s="186"/>
      <c r="I18" s="186"/>
      <c r="J18" s="41"/>
      <c r="K18" s="41"/>
      <c r="L18" s="41"/>
      <c r="M18" s="41"/>
      <c r="N18" s="41"/>
      <c r="O18" s="42"/>
      <c r="P18" s="81">
        <v>14</v>
      </c>
      <c r="Q18" s="82" t="s">
        <v>54</v>
      </c>
      <c r="R18" s="83"/>
      <c r="S18" s="83"/>
      <c r="T18" s="83"/>
      <c r="U18" s="83"/>
      <c r="V18" s="83"/>
      <c r="W18" s="87"/>
      <c r="X18" s="81">
        <v>29</v>
      </c>
      <c r="Y18" s="82" t="s">
        <v>62</v>
      </c>
      <c r="Z18" s="83"/>
      <c r="AA18" s="83"/>
      <c r="AB18" s="83"/>
      <c r="AC18" s="83"/>
      <c r="AD18" s="83"/>
      <c r="AE18" s="83"/>
      <c r="AF18" s="87"/>
    </row>
    <row r="19" spans="1:33" ht="26.25" customHeight="1">
      <c r="A19" s="15"/>
      <c r="B19" s="15"/>
      <c r="C19" s="15"/>
      <c r="D19" s="79"/>
      <c r="E19" s="79"/>
      <c r="F19" s="79"/>
      <c r="G19" s="79"/>
      <c r="H19" s="79"/>
      <c r="I19" s="79"/>
      <c r="P19" s="81">
        <v>15</v>
      </c>
      <c r="Q19" s="82" t="s">
        <v>55</v>
      </c>
      <c r="R19" s="83"/>
      <c r="S19" s="83"/>
      <c r="T19" s="83"/>
      <c r="U19" s="83"/>
      <c r="V19" s="83"/>
      <c r="W19" s="87"/>
      <c r="X19" s="81">
        <v>30</v>
      </c>
      <c r="Y19" s="82" t="s">
        <v>63</v>
      </c>
      <c r="Z19" s="83"/>
      <c r="AA19" s="83"/>
      <c r="AB19" s="83"/>
      <c r="AC19" s="83"/>
      <c r="AD19" s="83"/>
      <c r="AE19" s="83"/>
      <c r="AF19" s="87"/>
    </row>
    <row r="20" spans="1:33" ht="26.25" customHeight="1">
      <c r="P20" s="81"/>
      <c r="Q20" s="199"/>
      <c r="R20" s="200"/>
      <c r="S20" s="200"/>
      <c r="T20" s="200"/>
      <c r="U20" s="200"/>
      <c r="V20" s="200"/>
      <c r="W20" s="201"/>
      <c r="X20" s="81">
        <v>31</v>
      </c>
      <c r="Y20" s="83" t="s">
        <v>124</v>
      </c>
      <c r="Z20" s="83"/>
      <c r="AA20" s="83"/>
      <c r="AB20" s="89"/>
      <c r="AC20" s="89"/>
      <c r="AD20" s="89"/>
      <c r="AE20" s="89"/>
      <c r="AF20" s="90"/>
    </row>
    <row r="21" spans="1:33" ht="26.25" customHeight="1">
      <c r="A21" s="297"/>
      <c r="B21" s="202" t="s">
        <v>2</v>
      </c>
      <c r="C21" s="203"/>
      <c r="D21" s="203"/>
      <c r="E21" s="203"/>
      <c r="F21" s="204"/>
      <c r="G21" s="188" t="s">
        <v>12</v>
      </c>
      <c r="H21" s="190"/>
      <c r="I21" s="180" t="s">
        <v>154</v>
      </c>
      <c r="J21" s="181"/>
      <c r="K21" s="188" t="s">
        <v>16</v>
      </c>
      <c r="L21" s="189"/>
      <c r="M21" s="189"/>
      <c r="N21" s="189"/>
      <c r="O21" s="189"/>
      <c r="P21" s="190"/>
      <c r="Q21" s="174" t="s">
        <v>148</v>
      </c>
      <c r="R21" s="175"/>
      <c r="S21" s="235" t="s">
        <v>153</v>
      </c>
      <c r="T21" s="230"/>
      <c r="U21" s="235" t="s">
        <v>0</v>
      </c>
      <c r="V21" s="236"/>
      <c r="W21" s="167" t="s">
        <v>123</v>
      </c>
      <c r="X21" s="168"/>
      <c r="Y21" s="168"/>
      <c r="Z21" s="168"/>
      <c r="AA21" s="169"/>
      <c r="AB21" s="202" t="s">
        <v>11</v>
      </c>
      <c r="AC21" s="203"/>
      <c r="AD21" s="203"/>
      <c r="AE21" s="203"/>
      <c r="AF21" s="204"/>
    </row>
    <row r="22" spans="1:33" ht="26.25" customHeight="1" thickBot="1">
      <c r="A22" s="298"/>
      <c r="B22" s="205"/>
      <c r="C22" s="206"/>
      <c r="D22" s="206"/>
      <c r="E22" s="206"/>
      <c r="F22" s="207"/>
      <c r="G22" s="191"/>
      <c r="H22" s="193"/>
      <c r="I22" s="182"/>
      <c r="J22" s="183"/>
      <c r="K22" s="191"/>
      <c r="L22" s="192"/>
      <c r="M22" s="192"/>
      <c r="N22" s="192"/>
      <c r="O22" s="192"/>
      <c r="P22" s="193"/>
      <c r="Q22" s="176"/>
      <c r="R22" s="177"/>
      <c r="S22" s="231"/>
      <c r="T22" s="232"/>
      <c r="U22" s="237"/>
      <c r="V22" s="238"/>
      <c r="W22" s="170"/>
      <c r="X22" s="170"/>
      <c r="Y22" s="170"/>
      <c r="Z22" s="170"/>
      <c r="AA22" s="171"/>
      <c r="AB22" s="205"/>
      <c r="AC22" s="206"/>
      <c r="AD22" s="206"/>
      <c r="AE22" s="206"/>
      <c r="AF22" s="207"/>
    </row>
    <row r="23" spans="1:33" ht="26.25" customHeight="1" thickBot="1">
      <c r="A23" s="299"/>
      <c r="B23" s="208"/>
      <c r="C23" s="209"/>
      <c r="D23" s="209"/>
      <c r="E23" s="209"/>
      <c r="F23" s="210"/>
      <c r="G23" s="194"/>
      <c r="H23" s="196"/>
      <c r="I23" s="184"/>
      <c r="J23" s="185"/>
      <c r="K23" s="194"/>
      <c r="L23" s="195"/>
      <c r="M23" s="195"/>
      <c r="N23" s="195"/>
      <c r="O23" s="195"/>
      <c r="P23" s="196"/>
      <c r="Q23" s="178"/>
      <c r="R23" s="179"/>
      <c r="S23" s="233"/>
      <c r="T23" s="234"/>
      <c r="U23" s="239"/>
      <c r="V23" s="240"/>
      <c r="W23" s="172"/>
      <c r="X23" s="172"/>
      <c r="Y23" s="172"/>
      <c r="Z23" s="172"/>
      <c r="AA23" s="173"/>
      <c r="AB23" s="208"/>
      <c r="AC23" s="209"/>
      <c r="AD23" s="209"/>
      <c r="AE23" s="209"/>
      <c r="AF23" s="210"/>
      <c r="AG23" s="112" t="s">
        <v>98</v>
      </c>
    </row>
    <row r="24" spans="1:33" ht="26.25" customHeight="1">
      <c r="A24" s="29">
        <v>1</v>
      </c>
      <c r="B24" s="211" t="s">
        <v>72</v>
      </c>
      <c r="C24" s="212"/>
      <c r="D24" s="212"/>
      <c r="E24" s="212"/>
      <c r="F24" s="213"/>
      <c r="G24" s="215">
        <v>16</v>
      </c>
      <c r="H24" s="216"/>
      <c r="I24" s="159" t="s">
        <v>28</v>
      </c>
      <c r="J24" s="222"/>
      <c r="K24" s="322" t="str">
        <f t="shared" ref="K24:K48" si="0">IF(G24&gt;0,IF(G24&lt;16,VLOOKUP(G24,$P$5:$Q$19,2,FALSE),VLOOKUP(G24,$X$5:$Y$20,2,FALSE)),"")</f>
        <v>就職・正社員</v>
      </c>
      <c r="L24" s="323"/>
      <c r="M24" s="323"/>
      <c r="N24" s="323"/>
      <c r="O24" s="323"/>
      <c r="P24" s="324"/>
      <c r="Q24" s="164" t="s">
        <v>28</v>
      </c>
      <c r="R24" s="165"/>
      <c r="S24" s="164" t="s">
        <v>28</v>
      </c>
      <c r="T24" s="165"/>
      <c r="U24" s="166" t="s">
        <v>32</v>
      </c>
      <c r="V24" s="166"/>
      <c r="W24" s="156" t="s">
        <v>99</v>
      </c>
      <c r="X24" s="157"/>
      <c r="Y24" s="157"/>
      <c r="Z24" s="157"/>
      <c r="AA24" s="158"/>
      <c r="AB24" s="336"/>
      <c r="AC24" s="336"/>
      <c r="AD24" s="336"/>
      <c r="AE24" s="336"/>
      <c r="AF24" s="336"/>
      <c r="AG24" s="113" t="s">
        <v>75</v>
      </c>
    </row>
    <row r="25" spans="1:33" ht="26.25" customHeight="1">
      <c r="A25" s="29">
        <v>2</v>
      </c>
      <c r="B25" s="211" t="s">
        <v>72</v>
      </c>
      <c r="C25" s="212"/>
      <c r="D25" s="212"/>
      <c r="E25" s="212"/>
      <c r="F25" s="213"/>
      <c r="G25" s="215">
        <v>19</v>
      </c>
      <c r="H25" s="216"/>
      <c r="I25" s="159"/>
      <c r="J25" s="222"/>
      <c r="K25" s="161" t="str">
        <f t="shared" si="0"/>
        <v xml:space="preserve">就職・パート　 </v>
      </c>
      <c r="L25" s="162"/>
      <c r="M25" s="162"/>
      <c r="N25" s="162"/>
      <c r="O25" s="162"/>
      <c r="P25" s="163"/>
      <c r="Q25" s="164" t="s">
        <v>28</v>
      </c>
      <c r="R25" s="165"/>
      <c r="S25" s="164" t="s">
        <v>28</v>
      </c>
      <c r="T25" s="165"/>
      <c r="U25" s="166" t="s">
        <v>74</v>
      </c>
      <c r="V25" s="166"/>
      <c r="W25" s="156" t="s">
        <v>76</v>
      </c>
      <c r="X25" s="157"/>
      <c r="Y25" s="157"/>
      <c r="Z25" s="157"/>
      <c r="AA25" s="158"/>
      <c r="AB25" s="336"/>
      <c r="AC25" s="336"/>
      <c r="AD25" s="336"/>
      <c r="AE25" s="336"/>
      <c r="AF25" s="336"/>
      <c r="AG25" s="113" t="s">
        <v>92</v>
      </c>
    </row>
    <row r="26" spans="1:33" ht="26.25" customHeight="1">
      <c r="A26" s="29">
        <v>3</v>
      </c>
      <c r="B26" s="211" t="s">
        <v>72</v>
      </c>
      <c r="C26" s="212"/>
      <c r="D26" s="212"/>
      <c r="E26" s="212"/>
      <c r="F26" s="213"/>
      <c r="G26" s="215">
        <v>20</v>
      </c>
      <c r="H26" s="216"/>
      <c r="I26" s="159" t="s">
        <v>28</v>
      </c>
      <c r="J26" s="160"/>
      <c r="K26" s="322" t="str">
        <f t="shared" si="0"/>
        <v>就職・パート　 期間の定めなし</v>
      </c>
      <c r="L26" s="323"/>
      <c r="M26" s="323"/>
      <c r="N26" s="323"/>
      <c r="O26" s="323"/>
      <c r="P26" s="324"/>
      <c r="Q26" s="164" t="s">
        <v>28</v>
      </c>
      <c r="R26" s="165"/>
      <c r="S26" s="164" t="s">
        <v>28</v>
      </c>
      <c r="T26" s="165"/>
      <c r="U26" s="166" t="s">
        <v>74</v>
      </c>
      <c r="V26" s="166"/>
      <c r="W26" s="156" t="s">
        <v>75</v>
      </c>
      <c r="X26" s="157"/>
      <c r="Y26" s="157"/>
      <c r="Z26" s="157"/>
      <c r="AA26" s="158"/>
      <c r="AB26" s="336"/>
      <c r="AC26" s="336"/>
      <c r="AD26" s="336"/>
      <c r="AE26" s="336"/>
      <c r="AF26" s="336"/>
      <c r="AG26" s="113" t="s">
        <v>76</v>
      </c>
    </row>
    <row r="27" spans="1:33" ht="26.25" customHeight="1">
      <c r="A27" s="29">
        <v>4</v>
      </c>
      <c r="B27" s="211" t="s">
        <v>72</v>
      </c>
      <c r="C27" s="212"/>
      <c r="D27" s="212"/>
      <c r="E27" s="212"/>
      <c r="F27" s="213"/>
      <c r="G27" s="215">
        <v>15</v>
      </c>
      <c r="H27" s="216"/>
      <c r="I27" s="159"/>
      <c r="J27" s="160"/>
      <c r="K27" s="322" t="str">
        <f t="shared" si="0"/>
        <v>中退・未就職</v>
      </c>
      <c r="L27" s="323"/>
      <c r="M27" s="323"/>
      <c r="N27" s="323"/>
      <c r="O27" s="323"/>
      <c r="P27" s="324"/>
      <c r="Q27" s="164" t="s">
        <v>28</v>
      </c>
      <c r="R27" s="165"/>
      <c r="S27" s="164" t="s">
        <v>30</v>
      </c>
      <c r="T27" s="165"/>
      <c r="U27" s="166" t="s">
        <v>31</v>
      </c>
      <c r="V27" s="166"/>
      <c r="W27" s="156" t="s">
        <v>46</v>
      </c>
      <c r="X27" s="157"/>
      <c r="Y27" s="157"/>
      <c r="Z27" s="157"/>
      <c r="AA27" s="158"/>
      <c r="AB27" s="336"/>
      <c r="AC27" s="336"/>
      <c r="AD27" s="336"/>
      <c r="AE27" s="336"/>
      <c r="AF27" s="336"/>
      <c r="AG27" s="113" t="s">
        <v>97</v>
      </c>
    </row>
    <row r="28" spans="1:33" ht="26.25" customHeight="1">
      <c r="A28" s="29">
        <v>5</v>
      </c>
      <c r="B28" s="211" t="s">
        <v>72</v>
      </c>
      <c r="C28" s="212"/>
      <c r="D28" s="212"/>
      <c r="E28" s="212"/>
      <c r="F28" s="213"/>
      <c r="G28" s="215">
        <v>30</v>
      </c>
      <c r="H28" s="216"/>
      <c r="I28" s="159"/>
      <c r="J28" s="160"/>
      <c r="K28" s="322" t="str">
        <f t="shared" si="0"/>
        <v>未就職</v>
      </c>
      <c r="L28" s="323"/>
      <c r="M28" s="323"/>
      <c r="N28" s="323"/>
      <c r="O28" s="323"/>
      <c r="P28" s="324"/>
      <c r="Q28" s="164" t="s">
        <v>28</v>
      </c>
      <c r="R28" s="165"/>
      <c r="S28" s="164" t="s">
        <v>30</v>
      </c>
      <c r="T28" s="165"/>
      <c r="U28" s="166" t="s">
        <v>74</v>
      </c>
      <c r="V28" s="166"/>
      <c r="W28" s="156" t="s">
        <v>45</v>
      </c>
      <c r="X28" s="157"/>
      <c r="Y28" s="157"/>
      <c r="Z28" s="157"/>
      <c r="AA28" s="158"/>
      <c r="AB28" s="336"/>
      <c r="AC28" s="336"/>
      <c r="AD28" s="336"/>
      <c r="AE28" s="336"/>
      <c r="AF28" s="336"/>
      <c r="AG28" s="113" t="s">
        <v>120</v>
      </c>
    </row>
    <row r="29" spans="1:33" ht="26.25" customHeight="1">
      <c r="A29" s="29">
        <v>6</v>
      </c>
      <c r="B29" s="211" t="s">
        <v>72</v>
      </c>
      <c r="C29" s="212"/>
      <c r="D29" s="212"/>
      <c r="E29" s="212"/>
      <c r="F29" s="213"/>
      <c r="G29" s="215">
        <v>16</v>
      </c>
      <c r="H29" s="216"/>
      <c r="I29" s="159"/>
      <c r="J29" s="160"/>
      <c r="K29" s="322" t="str">
        <f t="shared" si="0"/>
        <v>就職・正社員</v>
      </c>
      <c r="L29" s="323"/>
      <c r="M29" s="323"/>
      <c r="N29" s="323"/>
      <c r="O29" s="323"/>
      <c r="P29" s="324"/>
      <c r="Q29" s="164" t="s">
        <v>28</v>
      </c>
      <c r="R29" s="165"/>
      <c r="S29" s="164" t="s">
        <v>28</v>
      </c>
      <c r="T29" s="165"/>
      <c r="U29" s="166" t="s">
        <v>74</v>
      </c>
      <c r="V29" s="166"/>
      <c r="W29" s="156" t="s">
        <v>75</v>
      </c>
      <c r="X29" s="157"/>
      <c r="Y29" s="157"/>
      <c r="Z29" s="157"/>
      <c r="AA29" s="158"/>
      <c r="AB29" s="336"/>
      <c r="AC29" s="336"/>
      <c r="AD29" s="336"/>
      <c r="AE29" s="336"/>
      <c r="AF29" s="336"/>
      <c r="AG29" s="113" t="s">
        <v>77</v>
      </c>
    </row>
    <row r="30" spans="1:33" ht="26.25" customHeight="1">
      <c r="A30" s="29">
        <v>7</v>
      </c>
      <c r="B30" s="211" t="s">
        <v>72</v>
      </c>
      <c r="C30" s="212"/>
      <c r="D30" s="212"/>
      <c r="E30" s="212"/>
      <c r="F30" s="213"/>
      <c r="G30" s="215">
        <v>30</v>
      </c>
      <c r="H30" s="216"/>
      <c r="I30" s="159"/>
      <c r="J30" s="160"/>
      <c r="K30" s="322" t="str">
        <f t="shared" si="0"/>
        <v>未就職</v>
      </c>
      <c r="L30" s="323"/>
      <c r="M30" s="323"/>
      <c r="N30" s="323"/>
      <c r="O30" s="323"/>
      <c r="P30" s="324"/>
      <c r="Q30" s="164" t="s">
        <v>28</v>
      </c>
      <c r="R30" s="165"/>
      <c r="S30" s="164" t="s">
        <v>30</v>
      </c>
      <c r="T30" s="165"/>
      <c r="U30" s="166" t="s">
        <v>74</v>
      </c>
      <c r="V30" s="166"/>
      <c r="W30" s="156" t="s">
        <v>45</v>
      </c>
      <c r="X30" s="157"/>
      <c r="Y30" s="157"/>
      <c r="Z30" s="157"/>
      <c r="AA30" s="158"/>
      <c r="AB30" s="336"/>
      <c r="AC30" s="336"/>
      <c r="AD30" s="336"/>
      <c r="AE30" s="336"/>
      <c r="AF30" s="336"/>
      <c r="AG30" s="113" t="s">
        <v>93</v>
      </c>
    </row>
    <row r="31" spans="1:33" ht="26.25" customHeight="1">
      <c r="A31" s="29">
        <v>8</v>
      </c>
      <c r="B31" s="211" t="s">
        <v>72</v>
      </c>
      <c r="C31" s="212"/>
      <c r="D31" s="212"/>
      <c r="E31" s="212"/>
      <c r="F31" s="213"/>
      <c r="G31" s="215">
        <v>16</v>
      </c>
      <c r="H31" s="216"/>
      <c r="I31" s="159"/>
      <c r="J31" s="160"/>
      <c r="K31" s="322" t="str">
        <f t="shared" si="0"/>
        <v>就職・正社員</v>
      </c>
      <c r="L31" s="323"/>
      <c r="M31" s="323"/>
      <c r="N31" s="323"/>
      <c r="O31" s="323"/>
      <c r="P31" s="324"/>
      <c r="Q31" s="164" t="s">
        <v>28</v>
      </c>
      <c r="R31" s="165"/>
      <c r="S31" s="164" t="s">
        <v>28</v>
      </c>
      <c r="T31" s="165"/>
      <c r="U31" s="166" t="s">
        <v>74</v>
      </c>
      <c r="V31" s="166"/>
      <c r="W31" s="156" t="s">
        <v>75</v>
      </c>
      <c r="X31" s="157"/>
      <c r="Y31" s="157"/>
      <c r="Z31" s="157"/>
      <c r="AA31" s="158"/>
      <c r="AB31" s="336"/>
      <c r="AC31" s="336"/>
      <c r="AD31" s="336"/>
      <c r="AE31" s="336"/>
      <c r="AF31" s="336"/>
      <c r="AG31" s="113" t="s">
        <v>94</v>
      </c>
    </row>
    <row r="32" spans="1:33" ht="26.25" customHeight="1">
      <c r="A32" s="29">
        <v>9</v>
      </c>
      <c r="B32" s="211" t="s">
        <v>72</v>
      </c>
      <c r="C32" s="212"/>
      <c r="D32" s="212"/>
      <c r="E32" s="212"/>
      <c r="F32" s="213"/>
      <c r="G32" s="215">
        <v>1</v>
      </c>
      <c r="H32" s="216"/>
      <c r="I32" s="159"/>
      <c r="J32" s="160"/>
      <c r="K32" s="322" t="str">
        <f t="shared" si="0"/>
        <v>中退・正社員</v>
      </c>
      <c r="L32" s="323"/>
      <c r="M32" s="323"/>
      <c r="N32" s="323"/>
      <c r="O32" s="323"/>
      <c r="P32" s="324"/>
      <c r="Q32" s="164" t="s">
        <v>28</v>
      </c>
      <c r="R32" s="165"/>
      <c r="S32" s="164" t="s">
        <v>28</v>
      </c>
      <c r="T32" s="165"/>
      <c r="U32" s="166" t="s">
        <v>31</v>
      </c>
      <c r="V32" s="166"/>
      <c r="W32" s="156" t="s">
        <v>77</v>
      </c>
      <c r="X32" s="157"/>
      <c r="Y32" s="157"/>
      <c r="Z32" s="157"/>
      <c r="AA32" s="158"/>
      <c r="AB32" s="336"/>
      <c r="AC32" s="336"/>
      <c r="AD32" s="336"/>
      <c r="AE32" s="336"/>
      <c r="AF32" s="336"/>
      <c r="AG32" s="113" t="s">
        <v>100</v>
      </c>
    </row>
    <row r="33" spans="1:33" ht="26.25" customHeight="1">
      <c r="A33" s="29">
        <v>10</v>
      </c>
      <c r="B33" s="211" t="s">
        <v>72</v>
      </c>
      <c r="C33" s="212"/>
      <c r="D33" s="212"/>
      <c r="E33" s="212"/>
      <c r="F33" s="213"/>
      <c r="G33" s="215">
        <v>19</v>
      </c>
      <c r="H33" s="216"/>
      <c r="I33" s="159"/>
      <c r="J33" s="160"/>
      <c r="K33" s="322" t="str">
        <f t="shared" si="0"/>
        <v xml:space="preserve">就職・パート　 </v>
      </c>
      <c r="L33" s="323"/>
      <c r="M33" s="323"/>
      <c r="N33" s="323"/>
      <c r="O33" s="323"/>
      <c r="P33" s="324"/>
      <c r="Q33" s="164" t="s">
        <v>28</v>
      </c>
      <c r="R33" s="165"/>
      <c r="S33" s="164" t="s">
        <v>28</v>
      </c>
      <c r="T33" s="165"/>
      <c r="U33" s="166" t="s">
        <v>74</v>
      </c>
      <c r="V33" s="166"/>
      <c r="W33" s="156" t="s">
        <v>75</v>
      </c>
      <c r="X33" s="157"/>
      <c r="Y33" s="157"/>
      <c r="Z33" s="157"/>
      <c r="AA33" s="158"/>
      <c r="AB33" s="336"/>
      <c r="AC33" s="336"/>
      <c r="AD33" s="336"/>
      <c r="AE33" s="336"/>
      <c r="AF33" s="336"/>
      <c r="AG33" s="113" t="s">
        <v>121</v>
      </c>
    </row>
    <row r="34" spans="1:33" ht="26.25" customHeight="1">
      <c r="A34" s="29">
        <v>11</v>
      </c>
      <c r="B34" s="211" t="s">
        <v>72</v>
      </c>
      <c r="C34" s="212"/>
      <c r="D34" s="212"/>
      <c r="E34" s="212"/>
      <c r="F34" s="213"/>
      <c r="G34" s="215">
        <v>19</v>
      </c>
      <c r="H34" s="216"/>
      <c r="I34" s="159" t="s">
        <v>28</v>
      </c>
      <c r="J34" s="160"/>
      <c r="K34" s="322" t="str">
        <f t="shared" si="0"/>
        <v xml:space="preserve">就職・パート　 </v>
      </c>
      <c r="L34" s="323"/>
      <c r="M34" s="323"/>
      <c r="N34" s="323"/>
      <c r="O34" s="323"/>
      <c r="P34" s="324"/>
      <c r="Q34" s="164" t="s">
        <v>30</v>
      </c>
      <c r="R34" s="165"/>
      <c r="S34" s="164" t="s">
        <v>28</v>
      </c>
      <c r="T34" s="165"/>
      <c r="U34" s="166" t="s">
        <v>74</v>
      </c>
      <c r="V34" s="166"/>
      <c r="W34" s="156" t="s">
        <v>75</v>
      </c>
      <c r="X34" s="157"/>
      <c r="Y34" s="157"/>
      <c r="Z34" s="157"/>
      <c r="AA34" s="158"/>
      <c r="AB34" s="349" t="s">
        <v>128</v>
      </c>
      <c r="AC34" s="349"/>
      <c r="AD34" s="349"/>
      <c r="AE34" s="349"/>
      <c r="AF34" s="349"/>
      <c r="AG34" s="113" t="s">
        <v>45</v>
      </c>
    </row>
    <row r="35" spans="1:33" ht="26.25" customHeight="1">
      <c r="A35" s="29">
        <v>12</v>
      </c>
      <c r="B35" s="211" t="s">
        <v>72</v>
      </c>
      <c r="C35" s="212"/>
      <c r="D35" s="212"/>
      <c r="E35" s="212"/>
      <c r="F35" s="213"/>
      <c r="G35" s="215">
        <v>23</v>
      </c>
      <c r="H35" s="216"/>
      <c r="I35" s="159"/>
      <c r="J35" s="160"/>
      <c r="K35" s="322" t="str">
        <f t="shared" si="0"/>
        <v xml:space="preserve">就職・契約社員　 </v>
      </c>
      <c r="L35" s="323"/>
      <c r="M35" s="323"/>
      <c r="N35" s="323"/>
      <c r="O35" s="323"/>
      <c r="P35" s="324"/>
      <c r="Q35" s="164" t="s">
        <v>28</v>
      </c>
      <c r="R35" s="165"/>
      <c r="S35" s="164" t="s">
        <v>30</v>
      </c>
      <c r="T35" s="165"/>
      <c r="U35" s="166" t="s">
        <v>74</v>
      </c>
      <c r="V35" s="166"/>
      <c r="W35" s="156" t="s">
        <v>44</v>
      </c>
      <c r="X35" s="157"/>
      <c r="Y35" s="157"/>
      <c r="Z35" s="157"/>
      <c r="AA35" s="158"/>
      <c r="AB35" s="335"/>
      <c r="AC35" s="335"/>
      <c r="AD35" s="335"/>
      <c r="AE35" s="335"/>
      <c r="AF35" s="335"/>
      <c r="AG35" s="113" t="s">
        <v>46</v>
      </c>
    </row>
    <row r="36" spans="1:33" ht="26.25" customHeight="1">
      <c r="A36" s="29">
        <v>13</v>
      </c>
      <c r="B36" s="211" t="s">
        <v>72</v>
      </c>
      <c r="C36" s="212"/>
      <c r="D36" s="212"/>
      <c r="E36" s="212"/>
      <c r="F36" s="213"/>
      <c r="G36" s="215">
        <v>17</v>
      </c>
      <c r="H36" s="216"/>
      <c r="I36" s="159"/>
      <c r="J36" s="160"/>
      <c r="K36" s="322" t="str">
        <f t="shared" si="0"/>
        <v>就職・派遣　</v>
      </c>
      <c r="L36" s="323"/>
      <c r="M36" s="323"/>
      <c r="N36" s="323"/>
      <c r="O36" s="323"/>
      <c r="P36" s="324"/>
      <c r="Q36" s="164" t="s">
        <v>28</v>
      </c>
      <c r="R36" s="165"/>
      <c r="S36" s="164" t="s">
        <v>28</v>
      </c>
      <c r="T36" s="165"/>
      <c r="U36" s="166" t="s">
        <v>74</v>
      </c>
      <c r="V36" s="166"/>
      <c r="W36" s="156" t="s">
        <v>75</v>
      </c>
      <c r="X36" s="157"/>
      <c r="Y36" s="157"/>
      <c r="Z36" s="157"/>
      <c r="AA36" s="158"/>
      <c r="AB36" s="335"/>
      <c r="AC36" s="335"/>
      <c r="AD36" s="335"/>
      <c r="AE36" s="335"/>
      <c r="AF36" s="335"/>
      <c r="AG36" s="113" t="s">
        <v>44</v>
      </c>
    </row>
    <row r="37" spans="1:33" ht="26.25" customHeight="1">
      <c r="A37" s="29">
        <v>14</v>
      </c>
      <c r="B37" s="211" t="s">
        <v>72</v>
      </c>
      <c r="C37" s="212"/>
      <c r="D37" s="212"/>
      <c r="E37" s="212"/>
      <c r="F37" s="213"/>
      <c r="G37" s="215">
        <v>29</v>
      </c>
      <c r="H37" s="216"/>
      <c r="I37" s="159"/>
      <c r="J37" s="160"/>
      <c r="K37" s="322" t="str">
        <f t="shared" si="0"/>
        <v>就職・自営</v>
      </c>
      <c r="L37" s="323"/>
      <c r="M37" s="323"/>
      <c r="N37" s="323"/>
      <c r="O37" s="323"/>
      <c r="P37" s="324"/>
      <c r="Q37" s="164" t="s">
        <v>28</v>
      </c>
      <c r="R37" s="165"/>
      <c r="S37" s="164" t="s">
        <v>30</v>
      </c>
      <c r="T37" s="165"/>
      <c r="U37" s="166" t="s">
        <v>74</v>
      </c>
      <c r="V37" s="166"/>
      <c r="W37" s="156" t="s">
        <v>44</v>
      </c>
      <c r="X37" s="157"/>
      <c r="Y37" s="157"/>
      <c r="Z37" s="157"/>
      <c r="AA37" s="158"/>
      <c r="AB37" s="342" t="s">
        <v>102</v>
      </c>
      <c r="AC37" s="342"/>
      <c r="AD37" s="342"/>
      <c r="AE37" s="342"/>
      <c r="AF37" s="342"/>
      <c r="AG37" s="113" t="s">
        <v>95</v>
      </c>
    </row>
    <row r="38" spans="1:33" ht="36.75" customHeight="1" thickBot="1">
      <c r="A38" s="29">
        <v>15</v>
      </c>
      <c r="B38" s="211" t="s">
        <v>72</v>
      </c>
      <c r="C38" s="212"/>
      <c r="D38" s="212"/>
      <c r="E38" s="212"/>
      <c r="F38" s="213"/>
      <c r="G38" s="215">
        <v>31</v>
      </c>
      <c r="H38" s="216"/>
      <c r="I38" s="159"/>
      <c r="J38" s="160"/>
      <c r="K38" s="322" t="str">
        <f t="shared" si="0"/>
        <v>未回答、追跡不能（未把握）、その他</v>
      </c>
      <c r="L38" s="323"/>
      <c r="M38" s="323"/>
      <c r="N38" s="323"/>
      <c r="O38" s="323"/>
      <c r="P38" s="324"/>
      <c r="Q38" s="164"/>
      <c r="R38" s="165"/>
      <c r="S38" s="164"/>
      <c r="T38" s="165"/>
      <c r="U38" s="166"/>
      <c r="V38" s="166"/>
      <c r="W38" s="156"/>
      <c r="X38" s="157"/>
      <c r="Y38" s="157"/>
      <c r="Z38" s="157"/>
      <c r="AA38" s="158"/>
      <c r="AB38" s="339" t="s">
        <v>134</v>
      </c>
      <c r="AC38" s="339"/>
      <c r="AD38" s="339"/>
      <c r="AE38" s="339"/>
      <c r="AF38" s="339"/>
      <c r="AG38" s="114" t="s">
        <v>96</v>
      </c>
    </row>
    <row r="39" spans="1:33" ht="36" customHeight="1">
      <c r="A39" s="29">
        <v>16</v>
      </c>
      <c r="B39" s="325" t="s">
        <v>72</v>
      </c>
      <c r="C39" s="326"/>
      <c r="D39" s="326"/>
      <c r="E39" s="326"/>
      <c r="F39" s="327"/>
      <c r="G39" s="215"/>
      <c r="H39" s="216"/>
      <c r="I39" s="159"/>
      <c r="J39" s="160"/>
      <c r="K39" s="322" t="str">
        <f>IF(G39&gt;0,IF(G39&lt;16,VLOOKUP(G39,$P$5:$Q$19,2,FALSE),VLOOKUP(G39,$X$5:$Y$20,2,FALSE)),"")</f>
        <v/>
      </c>
      <c r="L39" s="323"/>
      <c r="M39" s="323"/>
      <c r="N39" s="323"/>
      <c r="O39" s="323"/>
      <c r="P39" s="324"/>
      <c r="Q39" s="164"/>
      <c r="R39" s="165"/>
      <c r="S39" s="164"/>
      <c r="T39" s="165"/>
      <c r="U39" s="166"/>
      <c r="V39" s="166"/>
      <c r="W39" s="156"/>
      <c r="X39" s="157"/>
      <c r="Y39" s="157"/>
      <c r="Z39" s="157"/>
      <c r="AA39" s="158"/>
      <c r="AB39" s="339" t="s">
        <v>131</v>
      </c>
      <c r="AC39" s="339"/>
      <c r="AD39" s="339"/>
      <c r="AE39" s="339"/>
      <c r="AF39" s="339"/>
    </row>
    <row r="40" spans="1:33" ht="27" customHeight="1">
      <c r="A40" s="29">
        <v>17</v>
      </c>
      <c r="B40" s="211" t="s">
        <v>72</v>
      </c>
      <c r="C40" s="212"/>
      <c r="D40" s="212"/>
      <c r="E40" s="212"/>
      <c r="F40" s="213"/>
      <c r="G40" s="215">
        <v>31</v>
      </c>
      <c r="H40" s="216"/>
      <c r="I40" s="159"/>
      <c r="J40" s="160"/>
      <c r="K40" s="322" t="str">
        <f t="shared" si="0"/>
        <v>未回答、追跡不能（未把握）、その他</v>
      </c>
      <c r="L40" s="323"/>
      <c r="M40" s="323"/>
      <c r="N40" s="323"/>
      <c r="O40" s="323"/>
      <c r="P40" s="324"/>
      <c r="Q40" s="164" t="s">
        <v>30</v>
      </c>
      <c r="R40" s="165"/>
      <c r="S40" s="164" t="s">
        <v>30</v>
      </c>
      <c r="T40" s="165"/>
      <c r="U40" s="166" t="s">
        <v>74</v>
      </c>
      <c r="V40" s="166"/>
      <c r="W40" s="156" t="s">
        <v>44</v>
      </c>
      <c r="X40" s="157"/>
      <c r="Y40" s="157"/>
      <c r="Z40" s="157"/>
      <c r="AA40" s="158"/>
      <c r="AB40" s="341"/>
      <c r="AC40" s="341"/>
      <c r="AD40" s="341"/>
      <c r="AE40" s="341"/>
      <c r="AF40" s="341"/>
    </row>
    <row r="41" spans="1:33" ht="8.25" customHeight="1">
      <c r="A41" s="29">
        <v>18</v>
      </c>
      <c r="B41" s="211"/>
      <c r="C41" s="212"/>
      <c r="D41" s="212"/>
      <c r="E41" s="212"/>
      <c r="F41" s="213"/>
      <c r="G41" s="215"/>
      <c r="H41" s="216"/>
      <c r="I41" s="159"/>
      <c r="J41" s="160"/>
      <c r="K41" s="322" t="str">
        <f t="shared" si="0"/>
        <v/>
      </c>
      <c r="L41" s="323"/>
      <c r="M41" s="323"/>
      <c r="N41" s="323"/>
      <c r="O41" s="323"/>
      <c r="P41" s="324"/>
      <c r="Q41" s="164"/>
      <c r="R41" s="165"/>
      <c r="S41" s="164"/>
      <c r="T41" s="165"/>
      <c r="U41" s="166"/>
      <c r="V41" s="166"/>
      <c r="W41" s="156"/>
      <c r="X41" s="157"/>
      <c r="Y41" s="157"/>
      <c r="Z41" s="157"/>
      <c r="AA41" s="158"/>
      <c r="AB41" s="336"/>
      <c r="AC41" s="336"/>
      <c r="AD41" s="336"/>
      <c r="AE41" s="336"/>
      <c r="AF41" s="336"/>
    </row>
    <row r="42" spans="1:33" ht="8.25" customHeight="1">
      <c r="A42" s="29">
        <v>19</v>
      </c>
      <c r="B42" s="211"/>
      <c r="C42" s="212"/>
      <c r="D42" s="212"/>
      <c r="E42" s="212"/>
      <c r="F42" s="213"/>
      <c r="G42" s="215"/>
      <c r="H42" s="216"/>
      <c r="I42" s="159"/>
      <c r="J42" s="160"/>
      <c r="K42" s="322" t="str">
        <f t="shared" si="0"/>
        <v/>
      </c>
      <c r="L42" s="323"/>
      <c r="M42" s="323"/>
      <c r="N42" s="323"/>
      <c r="O42" s="323"/>
      <c r="P42" s="324"/>
      <c r="Q42" s="164"/>
      <c r="R42" s="165"/>
      <c r="S42" s="164"/>
      <c r="T42" s="165"/>
      <c r="U42" s="166"/>
      <c r="V42" s="166"/>
      <c r="W42" s="156"/>
      <c r="X42" s="157"/>
      <c r="Y42" s="157"/>
      <c r="Z42" s="157"/>
      <c r="AA42" s="158"/>
      <c r="AB42" s="336"/>
      <c r="AC42" s="336"/>
      <c r="AD42" s="336"/>
      <c r="AE42" s="336"/>
      <c r="AF42" s="336"/>
    </row>
    <row r="43" spans="1:33" ht="8.25" customHeight="1">
      <c r="A43" s="29">
        <v>20</v>
      </c>
      <c r="B43" s="211"/>
      <c r="C43" s="212"/>
      <c r="D43" s="212"/>
      <c r="E43" s="212"/>
      <c r="F43" s="213"/>
      <c r="G43" s="215"/>
      <c r="H43" s="216"/>
      <c r="I43" s="159"/>
      <c r="J43" s="160"/>
      <c r="K43" s="322" t="str">
        <f t="shared" si="0"/>
        <v/>
      </c>
      <c r="L43" s="323"/>
      <c r="M43" s="323"/>
      <c r="N43" s="323"/>
      <c r="O43" s="323"/>
      <c r="P43" s="324"/>
      <c r="Q43" s="164"/>
      <c r="R43" s="165"/>
      <c r="S43" s="164"/>
      <c r="T43" s="165"/>
      <c r="U43" s="166"/>
      <c r="V43" s="166"/>
      <c r="W43" s="156"/>
      <c r="X43" s="157"/>
      <c r="Y43" s="157"/>
      <c r="Z43" s="157"/>
      <c r="AA43" s="158"/>
      <c r="AB43" s="336"/>
      <c r="AC43" s="336"/>
      <c r="AD43" s="336"/>
      <c r="AE43" s="336"/>
      <c r="AF43" s="336"/>
    </row>
    <row r="44" spans="1:33" ht="8.25" customHeight="1">
      <c r="A44" s="29">
        <v>21</v>
      </c>
      <c r="B44" s="211"/>
      <c r="C44" s="212"/>
      <c r="D44" s="212"/>
      <c r="E44" s="212"/>
      <c r="F44" s="213"/>
      <c r="G44" s="215"/>
      <c r="H44" s="216"/>
      <c r="I44" s="159"/>
      <c r="J44" s="160"/>
      <c r="K44" s="322" t="str">
        <f t="shared" si="0"/>
        <v/>
      </c>
      <c r="L44" s="323"/>
      <c r="M44" s="323"/>
      <c r="N44" s="323"/>
      <c r="O44" s="323"/>
      <c r="P44" s="324"/>
      <c r="Q44" s="164"/>
      <c r="R44" s="165"/>
      <c r="S44" s="164"/>
      <c r="T44" s="165"/>
      <c r="U44" s="166"/>
      <c r="V44" s="166"/>
      <c r="W44" s="156"/>
      <c r="X44" s="157"/>
      <c r="Y44" s="157"/>
      <c r="Z44" s="157"/>
      <c r="AA44" s="158"/>
      <c r="AB44" s="336"/>
      <c r="AC44" s="336"/>
      <c r="AD44" s="336"/>
      <c r="AE44" s="336"/>
      <c r="AF44" s="336"/>
    </row>
    <row r="45" spans="1:33" ht="8.25" customHeight="1">
      <c r="A45" s="29">
        <v>22</v>
      </c>
      <c r="B45" s="211"/>
      <c r="C45" s="212"/>
      <c r="D45" s="212"/>
      <c r="E45" s="212"/>
      <c r="F45" s="213"/>
      <c r="G45" s="215"/>
      <c r="H45" s="216"/>
      <c r="I45" s="159"/>
      <c r="J45" s="160"/>
      <c r="K45" s="322" t="str">
        <f t="shared" si="0"/>
        <v/>
      </c>
      <c r="L45" s="323"/>
      <c r="M45" s="323"/>
      <c r="N45" s="323"/>
      <c r="O45" s="323"/>
      <c r="P45" s="324"/>
      <c r="Q45" s="164"/>
      <c r="R45" s="165"/>
      <c r="S45" s="164"/>
      <c r="T45" s="165"/>
      <c r="U45" s="166"/>
      <c r="V45" s="166"/>
      <c r="W45" s="156"/>
      <c r="X45" s="157"/>
      <c r="Y45" s="157"/>
      <c r="Z45" s="157"/>
      <c r="AA45" s="158"/>
      <c r="AB45" s="336"/>
      <c r="AC45" s="336"/>
      <c r="AD45" s="336"/>
      <c r="AE45" s="336"/>
      <c r="AF45" s="336"/>
    </row>
    <row r="46" spans="1:33" ht="8.25" customHeight="1">
      <c r="A46" s="29">
        <v>23</v>
      </c>
      <c r="B46" s="211"/>
      <c r="C46" s="212"/>
      <c r="D46" s="212"/>
      <c r="E46" s="212"/>
      <c r="F46" s="213"/>
      <c r="G46" s="215"/>
      <c r="H46" s="216"/>
      <c r="I46" s="159"/>
      <c r="J46" s="160"/>
      <c r="K46" s="322" t="str">
        <f t="shared" si="0"/>
        <v/>
      </c>
      <c r="L46" s="323"/>
      <c r="M46" s="323"/>
      <c r="N46" s="323"/>
      <c r="O46" s="323"/>
      <c r="P46" s="324"/>
      <c r="Q46" s="164"/>
      <c r="R46" s="165"/>
      <c r="S46" s="164"/>
      <c r="T46" s="165"/>
      <c r="U46" s="166"/>
      <c r="V46" s="166"/>
      <c r="W46" s="156"/>
      <c r="X46" s="157"/>
      <c r="Y46" s="157"/>
      <c r="Z46" s="157"/>
      <c r="AA46" s="158"/>
      <c r="AB46" s="336"/>
      <c r="AC46" s="336"/>
      <c r="AD46" s="336"/>
      <c r="AE46" s="336"/>
      <c r="AF46" s="336"/>
    </row>
    <row r="47" spans="1:33" ht="8.25" customHeight="1">
      <c r="A47" s="29">
        <v>24</v>
      </c>
      <c r="B47" s="211"/>
      <c r="C47" s="212"/>
      <c r="D47" s="212"/>
      <c r="E47" s="212"/>
      <c r="F47" s="213"/>
      <c r="G47" s="215"/>
      <c r="H47" s="216"/>
      <c r="I47" s="159"/>
      <c r="J47" s="160"/>
      <c r="K47" s="322" t="str">
        <f t="shared" si="0"/>
        <v/>
      </c>
      <c r="L47" s="323"/>
      <c r="M47" s="323"/>
      <c r="N47" s="323"/>
      <c r="O47" s="323"/>
      <c r="P47" s="324"/>
      <c r="Q47" s="164"/>
      <c r="R47" s="165"/>
      <c r="S47" s="164"/>
      <c r="T47" s="165"/>
      <c r="U47" s="166"/>
      <c r="V47" s="166"/>
      <c r="W47" s="156"/>
      <c r="X47" s="157"/>
      <c r="Y47" s="157"/>
      <c r="Z47" s="157"/>
      <c r="AA47" s="158"/>
      <c r="AB47" s="336"/>
      <c r="AC47" s="336"/>
      <c r="AD47" s="336"/>
      <c r="AE47" s="336"/>
      <c r="AF47" s="336"/>
    </row>
    <row r="48" spans="1:33" ht="8.25" customHeight="1">
      <c r="A48" s="29">
        <v>25</v>
      </c>
      <c r="B48" s="211"/>
      <c r="C48" s="212"/>
      <c r="D48" s="212"/>
      <c r="E48" s="212"/>
      <c r="F48" s="213"/>
      <c r="G48" s="215"/>
      <c r="H48" s="216"/>
      <c r="I48" s="159"/>
      <c r="J48" s="160"/>
      <c r="K48" s="322" t="str">
        <f t="shared" si="0"/>
        <v/>
      </c>
      <c r="L48" s="323"/>
      <c r="M48" s="323"/>
      <c r="N48" s="323"/>
      <c r="O48" s="323"/>
      <c r="P48" s="324"/>
      <c r="Q48" s="164"/>
      <c r="R48" s="165"/>
      <c r="S48" s="164"/>
      <c r="T48" s="165"/>
      <c r="U48" s="166"/>
      <c r="V48" s="166"/>
      <c r="W48" s="156"/>
      <c r="X48" s="157"/>
      <c r="Y48" s="157"/>
      <c r="Z48" s="157"/>
      <c r="AA48" s="158"/>
      <c r="AB48" s="340"/>
      <c r="AC48" s="340"/>
      <c r="AD48" s="340"/>
      <c r="AE48" s="340"/>
      <c r="AF48" s="340"/>
    </row>
    <row r="49" spans="1:39" s="12" customFormat="1" ht="26.25" customHeight="1">
      <c r="A49" s="32"/>
      <c r="B49" s="33"/>
      <c r="C49" s="33"/>
      <c r="D49" s="33"/>
      <c r="E49" s="33"/>
      <c r="F49" s="33"/>
      <c r="G49" s="33"/>
      <c r="H49" s="33"/>
      <c r="I49" s="34"/>
      <c r="J49" s="34"/>
      <c r="K49" s="35"/>
      <c r="L49" s="35"/>
      <c r="M49" s="36"/>
      <c r="N49" s="36"/>
      <c r="O49" s="36"/>
      <c r="P49" s="36"/>
      <c r="Q49" s="36"/>
      <c r="R49" s="36"/>
      <c r="S49" s="37"/>
      <c r="T49" s="37"/>
      <c r="U49" s="37"/>
      <c r="V49" s="37"/>
      <c r="W49" s="37"/>
      <c r="X49" s="37"/>
      <c r="Y49" s="37"/>
      <c r="Z49" s="37"/>
      <c r="AA49" s="31"/>
      <c r="AB49" s="31"/>
      <c r="AC49" s="31"/>
      <c r="AD49" s="31"/>
      <c r="AE49" s="31"/>
      <c r="AF49" s="31"/>
      <c r="AG49" s="18"/>
      <c r="AH49" s="100"/>
      <c r="AI49" s="100"/>
      <c r="AJ49" s="100"/>
    </row>
    <row r="50" spans="1:39" ht="26.25" customHeight="1">
      <c r="A50" s="303" t="s">
        <v>26</v>
      </c>
      <c r="B50" s="303"/>
      <c r="C50" s="303"/>
      <c r="D50" s="303"/>
      <c r="E50" s="303"/>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7"/>
      <c r="AF50" s="7"/>
    </row>
    <row r="51" spans="1:39" ht="26.25" customHeight="1">
      <c r="A51" s="308" t="s">
        <v>35</v>
      </c>
      <c r="B51" s="309"/>
      <c r="C51" s="309"/>
      <c r="D51" s="309"/>
      <c r="E51" s="310"/>
      <c r="F51" s="31"/>
      <c r="G51" s="272" t="s">
        <v>36</v>
      </c>
      <c r="H51" s="273"/>
      <c r="I51" s="273"/>
      <c r="J51" s="31"/>
      <c r="K51" s="300" t="s">
        <v>37</v>
      </c>
      <c r="L51" s="301"/>
      <c r="M51" s="301"/>
      <c r="N51" s="301"/>
      <c r="O51" s="301"/>
      <c r="P51" s="301"/>
      <c r="Q51" s="302"/>
      <c r="V51" s="119" t="s">
        <v>38</v>
      </c>
      <c r="W51" s="119"/>
      <c r="X51" s="119"/>
      <c r="Y51" s="329" t="s">
        <v>19</v>
      </c>
      <c r="Z51" s="308" t="s">
        <v>33</v>
      </c>
      <c r="AA51" s="309"/>
      <c r="AB51" s="309"/>
      <c r="AC51" s="309"/>
      <c r="AD51" s="310"/>
      <c r="AE51" s="7"/>
      <c r="AF51" s="7"/>
    </row>
    <row r="52" spans="1:39" ht="26.25" customHeight="1">
      <c r="A52" s="311">
        <f>COUNTIF(W24:AA48,"就職中退(４か月以上・週２０時間以上)")+COUNTIF(W24:AA48,"就職中退（自営）")</f>
        <v>1</v>
      </c>
      <c r="B52" s="312"/>
      <c r="C52" s="312"/>
      <c r="D52" s="312"/>
      <c r="E52" s="24" t="s">
        <v>3</v>
      </c>
      <c r="F52" s="17"/>
      <c r="G52" s="330">
        <f>L56</f>
        <v>15</v>
      </c>
      <c r="H52" s="312" t="e">
        <f>#REF!-C52-E52</f>
        <v>#REF!</v>
      </c>
      <c r="I52" s="24" t="s">
        <v>3</v>
      </c>
      <c r="J52" s="15"/>
      <c r="K52" s="311">
        <f>COUNTIF(W24:AA48,"就職(４か月以上・週２０時間以上)")+COUNTIF(W24:AA48,"就職（自営）")</f>
        <v>7</v>
      </c>
      <c r="L52" s="312"/>
      <c r="M52" s="312"/>
      <c r="N52" s="312"/>
      <c r="O52" s="312"/>
      <c r="P52" s="312"/>
      <c r="Q52" s="24" t="s">
        <v>3</v>
      </c>
      <c r="R52" s="43"/>
      <c r="S52" s="43"/>
      <c r="T52" s="43"/>
      <c r="U52" s="43"/>
      <c r="V52" s="126" t="s">
        <v>150</v>
      </c>
      <c r="W52" s="123"/>
      <c r="X52" s="123"/>
      <c r="Y52" s="329"/>
      <c r="Z52" s="306">
        <f>IF((A52+G52)=0,0,(A52+K52)/(A52+G52-C57)*100)</f>
        <v>53.333333333333336</v>
      </c>
      <c r="AA52" s="307"/>
      <c r="AB52" s="307"/>
      <c r="AC52" s="307"/>
      <c r="AD52" s="28" t="s">
        <v>20</v>
      </c>
      <c r="AE52" s="7"/>
      <c r="AF52" s="7"/>
      <c r="AG52" s="154" t="s">
        <v>149</v>
      </c>
    </row>
    <row r="53" spans="1:39" ht="26.25" customHeight="1">
      <c r="A53" s="26"/>
      <c r="B53" s="27"/>
      <c r="C53" s="12"/>
      <c r="D53" s="12"/>
      <c r="E53" s="118"/>
      <c r="F53" s="134"/>
      <c r="G53" s="135"/>
      <c r="H53" s="136"/>
      <c r="I53" s="135"/>
      <c r="J53" s="137"/>
      <c r="K53" s="127"/>
      <c r="L53" s="127"/>
      <c r="M53" s="127"/>
      <c r="N53" s="43"/>
      <c r="O53" s="43"/>
      <c r="P53" s="43"/>
      <c r="Q53" s="43"/>
      <c r="R53" s="43"/>
      <c r="S53" s="43"/>
      <c r="T53" s="43"/>
      <c r="U53" s="43"/>
      <c r="V53" s="43"/>
      <c r="W53" s="43"/>
      <c r="X53" s="43"/>
      <c r="Y53" s="129" t="s">
        <v>143</v>
      </c>
      <c r="Z53" s="47"/>
      <c r="AG53" s="47"/>
    </row>
    <row r="54" spans="1:39" ht="26.25" customHeight="1">
      <c r="A54" s="303" t="s">
        <v>29</v>
      </c>
      <c r="B54" s="303"/>
      <c r="C54" s="303"/>
      <c r="D54" s="303"/>
      <c r="E54" s="25"/>
      <c r="F54" s="31"/>
      <c r="G54" s="138"/>
      <c r="H54" s="139"/>
      <c r="I54" s="137"/>
      <c r="J54" s="31"/>
      <c r="K54" s="25"/>
      <c r="L54" s="25"/>
      <c r="M54" s="25"/>
      <c r="N54" s="25"/>
      <c r="O54" s="25"/>
      <c r="P54" s="25"/>
      <c r="Q54" s="25"/>
      <c r="R54" s="25"/>
      <c r="S54" s="25"/>
      <c r="T54" s="25"/>
      <c r="U54" s="25"/>
      <c r="V54" s="25"/>
      <c r="W54" s="25"/>
      <c r="X54" s="25"/>
      <c r="Y54" s="25"/>
      <c r="Z54" s="25"/>
      <c r="AA54" s="25"/>
      <c r="AB54" s="25"/>
      <c r="AC54" s="25"/>
      <c r="AD54" s="25"/>
      <c r="AE54" s="7"/>
      <c r="AF54" s="7"/>
    </row>
    <row r="55" spans="1:39" ht="26.25" customHeight="1">
      <c r="A55" s="300" t="s">
        <v>17</v>
      </c>
      <c r="B55" s="301"/>
      <c r="C55" s="302"/>
      <c r="D55" s="265" t="s">
        <v>14</v>
      </c>
      <c r="E55" s="300" t="s">
        <v>18</v>
      </c>
      <c r="F55" s="301"/>
      <c r="G55" s="302"/>
      <c r="H55" s="300" t="s">
        <v>6</v>
      </c>
      <c r="I55" s="301"/>
      <c r="J55" s="302"/>
      <c r="K55" s="265" t="s">
        <v>19</v>
      </c>
      <c r="L55" s="300" t="s">
        <v>21</v>
      </c>
      <c r="M55" s="301"/>
      <c r="N55" s="302"/>
      <c r="O55" s="274" t="s">
        <v>19</v>
      </c>
      <c r="P55" s="300" t="s">
        <v>7</v>
      </c>
      <c r="Q55" s="301"/>
      <c r="R55" s="302"/>
      <c r="S55" s="300" t="s">
        <v>13</v>
      </c>
      <c r="T55" s="301"/>
      <c r="U55" s="302"/>
      <c r="V55" s="308" t="s">
        <v>125</v>
      </c>
      <c r="W55" s="309"/>
      <c r="X55" s="310"/>
      <c r="Y55" s="25"/>
      <c r="Z55" s="300" t="s">
        <v>34</v>
      </c>
      <c r="AA55" s="301"/>
      <c r="AB55" s="301"/>
      <c r="AC55" s="301"/>
      <c r="AD55" s="302"/>
      <c r="AE55" s="7"/>
      <c r="AF55" s="7"/>
    </row>
    <row r="56" spans="1:39" ht="26.25" customHeight="1">
      <c r="A56" s="268">
        <f>COUNTA(B24:F48)</f>
        <v>17</v>
      </c>
      <c r="B56" s="269">
        <f>COUNT(K24:L48)</f>
        <v>0</v>
      </c>
      <c r="C56" s="24" t="s">
        <v>3</v>
      </c>
      <c r="D56" s="265"/>
      <c r="E56" s="268">
        <f>COUNTIF(G24:G48,15)</f>
        <v>1</v>
      </c>
      <c r="F56" s="269">
        <f>COUNTIF(L24:M48,10)</f>
        <v>0</v>
      </c>
      <c r="G56" s="24" t="s">
        <v>3</v>
      </c>
      <c r="H56" s="270">
        <f>AE61</f>
        <v>1</v>
      </c>
      <c r="I56" s="271"/>
      <c r="J56" s="24" t="s">
        <v>3</v>
      </c>
      <c r="K56" s="265"/>
      <c r="L56" s="270">
        <f>A56-E56-H56</f>
        <v>15</v>
      </c>
      <c r="M56" s="271" t="e">
        <f>E56-H56-J56</f>
        <v>#VALUE!</v>
      </c>
      <c r="N56" s="24" t="s">
        <v>3</v>
      </c>
      <c r="O56" s="274"/>
      <c r="P56" s="218">
        <f>AE62</f>
        <v>10</v>
      </c>
      <c r="Q56" s="219"/>
      <c r="R56" s="24" t="s">
        <v>3</v>
      </c>
      <c r="S56" s="218">
        <f>COUNTIF(G24:G48,30)</f>
        <v>2</v>
      </c>
      <c r="T56" s="219">
        <f>COUNTIF(Z24:AA48,10)</f>
        <v>0</v>
      </c>
      <c r="U56" s="24" t="s">
        <v>3</v>
      </c>
      <c r="V56" s="218">
        <f>COUNTIF(G24:G48,31)</f>
        <v>2</v>
      </c>
      <c r="W56" s="219">
        <f>COUNTIF(AC24:AD48,10)</f>
        <v>0</v>
      </c>
      <c r="X56" s="24" t="s">
        <v>3</v>
      </c>
      <c r="Y56" s="25"/>
      <c r="Z56" s="337">
        <f>IF((H56+P56)=0,0,(H56+P56)/(H56+L56-C57)*100)</f>
        <v>73.333333333333329</v>
      </c>
      <c r="AA56" s="338"/>
      <c r="AB56" s="338"/>
      <c r="AC56" s="338"/>
      <c r="AD56" s="145" t="s">
        <v>20</v>
      </c>
      <c r="AE56" s="7"/>
      <c r="AF56" s="7"/>
      <c r="AG56" s="154" t="s">
        <v>149</v>
      </c>
    </row>
    <row r="57" spans="1:39" ht="24.75" customHeight="1">
      <c r="A57" s="153" t="s">
        <v>145</v>
      </c>
      <c r="B57" s="131"/>
      <c r="C57" s="132">
        <v>1</v>
      </c>
      <c r="D57" s="133" t="s">
        <v>144</v>
      </c>
      <c r="E57" s="42" t="s">
        <v>73</v>
      </c>
      <c r="F57" s="7"/>
      <c r="G57" s="13"/>
      <c r="H57" s="13"/>
      <c r="I57" s="13"/>
      <c r="J57" s="13"/>
      <c r="K57" s="140"/>
      <c r="L57" s="135"/>
      <c r="M57" s="135"/>
      <c r="N57" s="135"/>
      <c r="O57" s="141"/>
      <c r="P57" s="141"/>
      <c r="Q57" s="141"/>
      <c r="R57" s="141"/>
      <c r="S57" s="141"/>
      <c r="T57" s="137"/>
      <c r="U57" s="137"/>
      <c r="V57" s="144"/>
      <c r="W57" s="144"/>
      <c r="X57" s="144"/>
      <c r="Y57" s="43" t="s">
        <v>140</v>
      </c>
      <c r="Z57" s="43"/>
      <c r="AA57" s="43"/>
      <c r="AB57" s="43"/>
      <c r="AC57" s="43"/>
      <c r="AD57" s="43"/>
      <c r="AE57" s="43"/>
    </row>
    <row r="58" spans="1:39" ht="26.25" customHeight="1">
      <c r="A58" s="45" t="s">
        <v>24</v>
      </c>
      <c r="K58" s="118"/>
      <c r="L58" s="137"/>
      <c r="M58" s="139"/>
      <c r="N58" s="142"/>
      <c r="O58" s="137"/>
      <c r="P58" s="137"/>
      <c r="Q58" s="137"/>
      <c r="R58" s="137"/>
      <c r="S58" s="137"/>
      <c r="T58" s="137"/>
      <c r="U58" s="137"/>
      <c r="V58" s="137"/>
      <c r="W58" s="143"/>
      <c r="X58" s="137"/>
      <c r="Y58" s="43"/>
      <c r="Z58" s="43"/>
      <c r="AA58" s="43"/>
      <c r="AB58" s="43"/>
      <c r="AC58" s="43"/>
      <c r="AD58" s="43"/>
      <c r="AE58" s="43"/>
    </row>
    <row r="59" spans="1:39" ht="26.25" customHeight="1">
      <c r="A59" s="247"/>
      <c r="B59" s="257"/>
      <c r="C59" s="259" t="s">
        <v>40</v>
      </c>
      <c r="D59" s="319"/>
      <c r="E59" s="259" t="s">
        <v>41</v>
      </c>
      <c r="F59" s="260"/>
      <c r="G59" s="260"/>
      <c r="H59" s="319"/>
      <c r="I59" s="259" t="s">
        <v>64</v>
      </c>
      <c r="J59" s="260"/>
      <c r="K59" s="260"/>
      <c r="L59" s="319"/>
      <c r="M59" s="259" t="s">
        <v>65</v>
      </c>
      <c r="N59" s="260"/>
      <c r="O59" s="260"/>
      <c r="P59" s="319"/>
      <c r="Q59" s="247" t="s">
        <v>66</v>
      </c>
      <c r="R59" s="257"/>
      <c r="S59" s="257"/>
      <c r="T59" s="248"/>
      <c r="U59" s="247" t="s">
        <v>43</v>
      </c>
      <c r="V59" s="257"/>
      <c r="W59" s="257"/>
      <c r="X59" s="248"/>
      <c r="Y59" s="291" t="s">
        <v>122</v>
      </c>
      <c r="Z59" s="292"/>
      <c r="AA59" s="247" t="s">
        <v>67</v>
      </c>
      <c r="AB59" s="248"/>
      <c r="AC59" s="247" t="s">
        <v>8</v>
      </c>
      <c r="AD59" s="248"/>
      <c r="AE59" s="251" t="s">
        <v>23</v>
      </c>
      <c r="AF59" s="252"/>
    </row>
    <row r="60" spans="1:39" s="44" customFormat="1" ht="26.25" customHeight="1">
      <c r="A60" s="249"/>
      <c r="B60" s="258"/>
      <c r="C60" s="320"/>
      <c r="D60" s="321"/>
      <c r="E60" s="264"/>
      <c r="F60" s="331"/>
      <c r="G60" s="334" t="s">
        <v>42</v>
      </c>
      <c r="H60" s="262"/>
      <c r="I60" s="264"/>
      <c r="J60" s="331"/>
      <c r="K60" s="334" t="s">
        <v>42</v>
      </c>
      <c r="L60" s="262"/>
      <c r="M60" s="264"/>
      <c r="N60" s="331"/>
      <c r="O60" s="334" t="s">
        <v>42</v>
      </c>
      <c r="P60" s="262"/>
      <c r="Q60" s="264"/>
      <c r="R60" s="331"/>
      <c r="S60" s="334" t="s">
        <v>42</v>
      </c>
      <c r="T60" s="262"/>
      <c r="U60" s="264"/>
      <c r="V60" s="331"/>
      <c r="W60" s="261" t="s">
        <v>42</v>
      </c>
      <c r="X60" s="262"/>
      <c r="Y60" s="293"/>
      <c r="Z60" s="294"/>
      <c r="AA60" s="249"/>
      <c r="AB60" s="250"/>
      <c r="AC60" s="249"/>
      <c r="AD60" s="250"/>
      <c r="AE60" s="253"/>
      <c r="AF60" s="254"/>
      <c r="AG60" s="18"/>
      <c r="AH60" s="102"/>
      <c r="AI60" s="102"/>
      <c r="AJ60" s="332"/>
      <c r="AK60" s="57"/>
      <c r="AL60" s="244"/>
      <c r="AM60" s="244"/>
    </row>
    <row r="61" spans="1:39" s="30" customFormat="1" ht="26.25" customHeight="1">
      <c r="A61" s="245" t="s">
        <v>9</v>
      </c>
      <c r="B61" s="246"/>
      <c r="C61" s="92">
        <f>COUNTIF($G$24:$G$48,1)</f>
        <v>1</v>
      </c>
      <c r="D61" s="39" t="s">
        <v>3</v>
      </c>
      <c r="E61" s="93">
        <f>COUNTIF($G$24:$G$48,2)</f>
        <v>0</v>
      </c>
      <c r="F61" s="39" t="s">
        <v>3</v>
      </c>
      <c r="G61" s="93">
        <f>COUNTIF($G$24:$G$48,3)</f>
        <v>0</v>
      </c>
      <c r="H61" s="39" t="s">
        <v>22</v>
      </c>
      <c r="I61" s="93">
        <f>COUNTIF($G$24:$G$48,4)</f>
        <v>0</v>
      </c>
      <c r="J61" s="39" t="s">
        <v>3</v>
      </c>
      <c r="K61" s="93">
        <f>COUNTIF($G$24:$G$48,5)</f>
        <v>0</v>
      </c>
      <c r="L61" s="39" t="s">
        <v>3</v>
      </c>
      <c r="M61" s="93">
        <f>COUNTIF($G$24:$G$48,6)</f>
        <v>0</v>
      </c>
      <c r="N61" s="39" t="s">
        <v>3</v>
      </c>
      <c r="O61" s="93">
        <f>COUNTIF($G$24:$G$48,7)</f>
        <v>0</v>
      </c>
      <c r="P61" s="39" t="s">
        <v>3</v>
      </c>
      <c r="Q61" s="93">
        <f>COUNTIF($G$24:$G$48,8)</f>
        <v>0</v>
      </c>
      <c r="R61" s="39" t="s">
        <v>3</v>
      </c>
      <c r="S61" s="93">
        <f>COUNTIF($G$24:$G$48,9)</f>
        <v>0</v>
      </c>
      <c r="T61" s="39" t="s">
        <v>3</v>
      </c>
      <c r="U61" s="93">
        <f>COUNTIF($G$24:$H$48,10)</f>
        <v>0</v>
      </c>
      <c r="V61" s="39" t="s">
        <v>3</v>
      </c>
      <c r="W61" s="92">
        <f>COUNTIF($G$24:$H$48,11)</f>
        <v>0</v>
      </c>
      <c r="X61" s="39" t="s">
        <v>3</v>
      </c>
      <c r="Y61" s="93">
        <f>COUNTIF($G$24:$H$48,12)</f>
        <v>0</v>
      </c>
      <c r="Z61" s="39" t="s">
        <v>3</v>
      </c>
      <c r="AA61" s="93">
        <f>COUNTIF($G$24:$H$48,13)</f>
        <v>0</v>
      </c>
      <c r="AB61" s="39" t="s">
        <v>3</v>
      </c>
      <c r="AC61" s="93">
        <f>COUNTIF($G$24:$G$48,14)</f>
        <v>0</v>
      </c>
      <c r="AD61" s="39" t="s">
        <v>3</v>
      </c>
      <c r="AE61" s="94">
        <f>C61+E61+G61+I61+K61+M61+O61+Q61+S61+U61+W61+AA61+AC61</f>
        <v>1</v>
      </c>
      <c r="AF61" s="59" t="s">
        <v>3</v>
      </c>
      <c r="AG61" s="18"/>
      <c r="AH61" s="104"/>
      <c r="AI61" s="102"/>
      <c r="AJ61" s="333"/>
      <c r="AK61" s="54"/>
      <c r="AL61" s="244"/>
      <c r="AM61" s="244"/>
    </row>
    <row r="62" spans="1:39" ht="26.25" customHeight="1">
      <c r="A62" s="245" t="s">
        <v>10</v>
      </c>
      <c r="B62" s="246"/>
      <c r="C62" s="92">
        <f>COUNTIF($G$24:$G$48,16)</f>
        <v>3</v>
      </c>
      <c r="D62" s="39" t="s">
        <v>3</v>
      </c>
      <c r="E62" s="93">
        <f>COUNTIF($G$24:$G$48,17)</f>
        <v>1</v>
      </c>
      <c r="F62" s="39" t="s">
        <v>3</v>
      </c>
      <c r="G62" s="93">
        <f>COUNTIF($G$24:$G$48,18)</f>
        <v>0</v>
      </c>
      <c r="H62" s="39" t="s">
        <v>3</v>
      </c>
      <c r="I62" s="93">
        <f>COUNTIF($G$24:$G$48,19)</f>
        <v>3</v>
      </c>
      <c r="J62" s="39" t="s">
        <v>3</v>
      </c>
      <c r="K62" s="93">
        <f>COUNTIF($G$24:$G$48,20)</f>
        <v>1</v>
      </c>
      <c r="L62" s="39" t="s">
        <v>3</v>
      </c>
      <c r="M62" s="93">
        <f>COUNTIF($G$24:$G$48,21)</f>
        <v>0</v>
      </c>
      <c r="N62" s="39" t="s">
        <v>3</v>
      </c>
      <c r="O62" s="93">
        <f>COUNTIF($G$24:$G$48,22)</f>
        <v>0</v>
      </c>
      <c r="P62" s="39" t="s">
        <v>3</v>
      </c>
      <c r="Q62" s="93">
        <f>COUNTIF($G$24:$G$48,23)</f>
        <v>1</v>
      </c>
      <c r="R62" s="39" t="s">
        <v>3</v>
      </c>
      <c r="S62" s="93">
        <f>COUNTIF($G$24:$G$48,24)</f>
        <v>0</v>
      </c>
      <c r="T62" s="39" t="s">
        <v>3</v>
      </c>
      <c r="U62" s="93">
        <f>COUNTIF($G$24:$H$48,25)</f>
        <v>0</v>
      </c>
      <c r="V62" s="39" t="s">
        <v>3</v>
      </c>
      <c r="W62" s="92">
        <f>COUNTIF($G$24:$H$48,26)</f>
        <v>0</v>
      </c>
      <c r="X62" s="39" t="s">
        <v>3</v>
      </c>
      <c r="Y62" s="93">
        <f>COUNTIF($G$24:$H$48,27)</f>
        <v>0</v>
      </c>
      <c r="Z62" s="39" t="s">
        <v>3</v>
      </c>
      <c r="AA62" s="93">
        <f>COUNTIF($G$24:$H$48,28)</f>
        <v>0</v>
      </c>
      <c r="AB62" s="39" t="s">
        <v>3</v>
      </c>
      <c r="AC62" s="93">
        <f>COUNTIF($G$24:$G$48,29)</f>
        <v>1</v>
      </c>
      <c r="AD62" s="39" t="s">
        <v>3</v>
      </c>
      <c r="AE62" s="94">
        <f>C62+E62+G62+I62+K62+M62+O62+Q62+S62+U62+W62+AA62+AC62</f>
        <v>10</v>
      </c>
      <c r="AF62" s="59" t="s">
        <v>3</v>
      </c>
      <c r="AH62" s="106"/>
      <c r="AI62" s="102"/>
      <c r="AJ62" s="107"/>
      <c r="AK62" s="52"/>
      <c r="AL62" s="55"/>
      <c r="AM62" s="55"/>
    </row>
    <row r="63" spans="1:39" ht="26.25" customHeight="1">
      <c r="B63" s="43" t="s">
        <v>135</v>
      </c>
      <c r="AA63" s="50"/>
      <c r="AB63" s="53"/>
      <c r="AE63" s="51"/>
      <c r="AF63" s="51"/>
    </row>
    <row r="64" spans="1:39" ht="26.25" customHeight="1">
      <c r="AA64" s="48"/>
      <c r="AB64" s="48"/>
      <c r="AC64" s="60"/>
      <c r="AD64" s="276" t="s">
        <v>47</v>
      </c>
      <c r="AE64" s="277"/>
      <c r="AF64" s="278"/>
      <c r="AG64" s="101"/>
    </row>
    <row r="65" spans="1:36" ht="26.25" customHeight="1">
      <c r="A65" s="7" t="s">
        <v>27</v>
      </c>
      <c r="B65" s="7"/>
      <c r="C65" s="7"/>
      <c r="D65" s="7"/>
      <c r="E65" s="7"/>
      <c r="F65" s="7"/>
      <c r="G65" s="7"/>
      <c r="H65" s="7"/>
      <c r="I65" s="7"/>
      <c r="J65" s="7"/>
      <c r="K65" s="7"/>
      <c r="L65" s="7"/>
      <c r="M65" s="7"/>
      <c r="N65" s="7"/>
      <c r="O65" s="7"/>
      <c r="P65" s="7"/>
      <c r="Q65" s="7"/>
      <c r="R65" s="7"/>
      <c r="S65" s="7"/>
      <c r="T65" s="7"/>
      <c r="U65" s="7"/>
      <c r="V65" s="7"/>
      <c r="W65" s="7"/>
      <c r="X65" s="7"/>
      <c r="Y65" s="7"/>
      <c r="Z65" s="7"/>
      <c r="AA65" s="49"/>
      <c r="AB65" s="49"/>
      <c r="AC65" s="60"/>
      <c r="AD65" s="279"/>
      <c r="AE65" s="280"/>
      <c r="AF65" s="281"/>
      <c r="AG65" s="103"/>
    </row>
    <row r="66" spans="1:36" s="7" customFormat="1" ht="26.25" customHeight="1">
      <c r="A66" s="7">
        <v>1</v>
      </c>
      <c r="B66" s="40"/>
      <c r="C66" s="7" t="s">
        <v>136</v>
      </c>
      <c r="R66" s="295" t="s">
        <v>129</v>
      </c>
      <c r="S66" s="295"/>
      <c r="T66" s="295"/>
      <c r="U66" s="295"/>
      <c r="V66" s="295"/>
      <c r="W66" s="295"/>
      <c r="X66" s="295"/>
      <c r="Y66" s="295"/>
      <c r="Z66" s="282" t="s">
        <v>69</v>
      </c>
      <c r="AA66" s="283">
        <f>COUNTIFS(Q24:R48,"○")-COUNTIFS(G24:H48,15,Q24:R48,"○")</f>
        <v>12</v>
      </c>
      <c r="AB66" s="283"/>
      <c r="AC66" s="284" t="s">
        <v>68</v>
      </c>
      <c r="AD66" s="285">
        <f>ROUND(AA66/AA67*100,1)</f>
        <v>80</v>
      </c>
      <c r="AE66" s="286"/>
      <c r="AF66" s="287"/>
      <c r="AG66" s="105"/>
      <c r="AH66" s="18"/>
      <c r="AI66" s="18"/>
      <c r="AJ66" s="18"/>
    </row>
    <row r="67" spans="1:36" s="7" customFormat="1" ht="26.25" customHeight="1">
      <c r="B67" s="80" t="s">
        <v>127</v>
      </c>
      <c r="R67" s="282" t="s">
        <v>141</v>
      </c>
      <c r="S67" s="282"/>
      <c r="T67" s="282"/>
      <c r="U67" s="282"/>
      <c r="V67" s="282"/>
      <c r="W67" s="282"/>
      <c r="X67" s="282"/>
      <c r="Y67" s="282"/>
      <c r="Z67" s="282"/>
      <c r="AA67" s="296">
        <f>H56+L56-C57</f>
        <v>15</v>
      </c>
      <c r="AB67" s="274"/>
      <c r="AC67" s="284"/>
      <c r="AD67" s="288"/>
      <c r="AE67" s="289"/>
      <c r="AF67" s="290"/>
      <c r="AG67" s="154" t="s">
        <v>149</v>
      </c>
      <c r="AH67" s="18"/>
      <c r="AI67" s="18"/>
      <c r="AJ67" s="18"/>
    </row>
    <row r="68" spans="1:36" s="7" customFormat="1" ht="26.25" customHeight="1">
      <c r="A68" s="7">
        <v>2</v>
      </c>
      <c r="B68" s="13" t="s">
        <v>155</v>
      </c>
      <c r="AG68" s="18"/>
      <c r="AH68" s="18"/>
      <c r="AI68" s="18"/>
      <c r="AJ68" s="18"/>
    </row>
    <row r="69" spans="1:36" s="7" customFormat="1" ht="26.25" customHeight="1">
      <c r="A69" s="7">
        <v>3</v>
      </c>
      <c r="B69" s="7" t="s">
        <v>156</v>
      </c>
      <c r="C69" s="43"/>
      <c r="D69" s="43"/>
      <c r="E69" s="43"/>
      <c r="F69" s="43"/>
      <c r="G69" s="43"/>
      <c r="H69" s="43"/>
      <c r="I69" s="43"/>
      <c r="J69" s="43"/>
      <c r="K69" s="43"/>
      <c r="L69" s="43"/>
      <c r="M69" s="43"/>
      <c r="N69" s="43"/>
      <c r="O69" s="43"/>
      <c r="P69" s="43"/>
      <c r="Q69" s="43"/>
      <c r="R69"/>
      <c r="S69"/>
      <c r="T69"/>
      <c r="U69"/>
      <c r="V69"/>
      <c r="W69"/>
      <c r="X69"/>
      <c r="Y69"/>
      <c r="Z69"/>
      <c r="AA69"/>
      <c r="AB69"/>
      <c r="AC69"/>
      <c r="AD69"/>
      <c r="AG69" s="18"/>
      <c r="AH69" s="18"/>
      <c r="AI69" s="18"/>
      <c r="AJ69" s="18"/>
    </row>
    <row r="70" spans="1:36" ht="26.25" customHeight="1">
      <c r="A70" s="7">
        <v>4</v>
      </c>
      <c r="B70" s="13" t="s">
        <v>157</v>
      </c>
      <c r="C70" s="43"/>
      <c r="D70" s="43"/>
      <c r="E70" s="43"/>
      <c r="F70" s="43"/>
      <c r="G70" s="43"/>
      <c r="H70" s="43"/>
      <c r="I70" s="43"/>
      <c r="J70" s="43"/>
      <c r="K70" s="43"/>
      <c r="L70" s="43"/>
      <c r="M70" s="43"/>
      <c r="N70" s="43"/>
      <c r="O70" s="43"/>
      <c r="P70" s="43"/>
      <c r="Q70" s="43"/>
    </row>
    <row r="71" spans="1:36" ht="26.25" customHeight="1">
      <c r="A71" s="7">
        <v>5</v>
      </c>
      <c r="B71" s="43" t="s">
        <v>130</v>
      </c>
      <c r="C71" s="43"/>
      <c r="D71" s="43"/>
      <c r="E71" s="43"/>
      <c r="F71" s="43"/>
      <c r="G71" s="43"/>
      <c r="H71" s="43"/>
      <c r="I71" s="43"/>
      <c r="J71" s="43"/>
      <c r="K71" s="43"/>
      <c r="L71" s="43"/>
      <c r="M71" s="43"/>
      <c r="N71" s="43"/>
      <c r="O71" s="43"/>
      <c r="P71" s="43"/>
      <c r="Q71" s="43"/>
    </row>
    <row r="72" spans="1:36" ht="26.25" customHeight="1">
      <c r="A72" s="7"/>
      <c r="B72" s="125" t="s">
        <v>133</v>
      </c>
      <c r="C72" s="43"/>
      <c r="D72" s="43"/>
      <c r="E72" s="43"/>
      <c r="F72" s="43"/>
      <c r="G72" s="43"/>
      <c r="H72" s="43"/>
      <c r="I72" s="43"/>
      <c r="J72" s="43"/>
      <c r="K72" s="43"/>
      <c r="L72" s="43"/>
      <c r="M72" s="43"/>
      <c r="N72" s="43"/>
      <c r="O72" s="43"/>
      <c r="P72" s="43"/>
      <c r="Q72" s="43"/>
    </row>
    <row r="73" spans="1:36" s="120" customFormat="1" ht="26.25" customHeight="1">
      <c r="A73" s="80">
        <v>6</v>
      </c>
      <c r="B73" s="80" t="s">
        <v>138</v>
      </c>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G73" s="121"/>
      <c r="AH73" s="121"/>
      <c r="AI73" s="121"/>
      <c r="AJ73" s="121"/>
    </row>
    <row r="74" spans="1:36" s="120" customFormat="1" ht="26.25" customHeight="1">
      <c r="B74" s="125" t="s">
        <v>139</v>
      </c>
      <c r="AG74" s="121"/>
      <c r="AH74" s="121"/>
      <c r="AI74" s="121"/>
      <c r="AJ74" s="121"/>
    </row>
    <row r="75" spans="1:36" s="43" customFormat="1" ht="26.25" customHeight="1">
      <c r="A75" s="80"/>
      <c r="AG75" s="18"/>
      <c r="AH75" s="18"/>
      <c r="AI75" s="18"/>
      <c r="AJ75" s="18"/>
    </row>
    <row r="77" spans="1:36" ht="26.25" customHeight="1">
      <c r="A77" s="7"/>
      <c r="B77" s="99"/>
    </row>
    <row r="78" spans="1:36" ht="26.25" customHeight="1">
      <c r="A78" s="7"/>
      <c r="B78" s="99"/>
    </row>
    <row r="79" spans="1:36" ht="26.25" customHeight="1">
      <c r="A79" s="7"/>
      <c r="B79" s="99"/>
    </row>
  </sheetData>
  <dataConsolidate/>
  <mergeCells count="313">
    <mergeCell ref="A21:A23"/>
    <mergeCell ref="AB38:AF38"/>
    <mergeCell ref="AB39:AF39"/>
    <mergeCell ref="AB48:AF48"/>
    <mergeCell ref="AB47:AF47"/>
    <mergeCell ref="AB46:AF46"/>
    <mergeCell ref="AB45:AF45"/>
    <mergeCell ref="AB44:AF44"/>
    <mergeCell ref="AB43:AF43"/>
    <mergeCell ref="AB42:AF42"/>
    <mergeCell ref="AB41:AF41"/>
    <mergeCell ref="AB30:AF30"/>
    <mergeCell ref="AB29:AF29"/>
    <mergeCell ref="AB28:AF28"/>
    <mergeCell ref="AB27:AF27"/>
    <mergeCell ref="AB32:AF32"/>
    <mergeCell ref="AB31:AF31"/>
    <mergeCell ref="AB40:AF40"/>
    <mergeCell ref="AB26:AF26"/>
    <mergeCell ref="AB25:AF25"/>
    <mergeCell ref="B21:F23"/>
    <mergeCell ref="AB21:AF23"/>
    <mergeCell ref="AB24:AF24"/>
    <mergeCell ref="AB37:AF37"/>
    <mergeCell ref="AB36:AF36"/>
    <mergeCell ref="AB35:AF35"/>
    <mergeCell ref="AB34:AF34"/>
    <mergeCell ref="AB33:AF33"/>
    <mergeCell ref="A62:B62"/>
    <mergeCell ref="AD64:AF65"/>
    <mergeCell ref="Z66:Z67"/>
    <mergeCell ref="AA66:AB66"/>
    <mergeCell ref="AC66:AC67"/>
    <mergeCell ref="AD66:AF67"/>
    <mergeCell ref="AA67:AB67"/>
    <mergeCell ref="R66:Y66"/>
    <mergeCell ref="R67:Y67"/>
    <mergeCell ref="A59:B60"/>
    <mergeCell ref="E59:H59"/>
    <mergeCell ref="M59:P59"/>
    <mergeCell ref="Q59:T59"/>
    <mergeCell ref="U59:X59"/>
    <mergeCell ref="I59:L59"/>
    <mergeCell ref="I60:J60"/>
    <mergeCell ref="P56:Q56"/>
    <mergeCell ref="Z56:AC56"/>
    <mergeCell ref="O55:O56"/>
    <mergeCell ref="P55:R55"/>
    <mergeCell ref="AJ60:AJ61"/>
    <mergeCell ref="AL60:AM61"/>
    <mergeCell ref="A61:B61"/>
    <mergeCell ref="AA59:AB60"/>
    <mergeCell ref="AC59:AD60"/>
    <mergeCell ref="AE59:AF60"/>
    <mergeCell ref="G60:H60"/>
    <mergeCell ref="O60:P60"/>
    <mergeCell ref="Q60:R60"/>
    <mergeCell ref="S60:T60"/>
    <mergeCell ref="Y59:Z60"/>
    <mergeCell ref="E60:F60"/>
    <mergeCell ref="K60:L60"/>
    <mergeCell ref="C59:D60"/>
    <mergeCell ref="M60:N60"/>
    <mergeCell ref="V55:X55"/>
    <mergeCell ref="Z55:AD55"/>
    <mergeCell ref="S56:T56"/>
    <mergeCell ref="S55:U55"/>
    <mergeCell ref="V56:W56"/>
    <mergeCell ref="U60:V60"/>
    <mergeCell ref="W60:X60"/>
    <mergeCell ref="A54:D54"/>
    <mergeCell ref="A55:C55"/>
    <mergeCell ref="D55:D56"/>
    <mergeCell ref="E55:G55"/>
    <mergeCell ref="K55:K56"/>
    <mergeCell ref="L55:N55"/>
    <mergeCell ref="A56:B56"/>
    <mergeCell ref="E56:F56"/>
    <mergeCell ref="H56:I56"/>
    <mergeCell ref="L56:M56"/>
    <mergeCell ref="H55:J55"/>
    <mergeCell ref="A50:E50"/>
    <mergeCell ref="A51:E51"/>
    <mergeCell ref="G51:I51"/>
    <mergeCell ref="K51:Q51"/>
    <mergeCell ref="Y51:Y52"/>
    <mergeCell ref="Z51:AD51"/>
    <mergeCell ref="A52:D52"/>
    <mergeCell ref="B48:F48"/>
    <mergeCell ref="G52:H52"/>
    <mergeCell ref="K52:P52"/>
    <mergeCell ref="Z52:AC52"/>
    <mergeCell ref="G48:H48"/>
    <mergeCell ref="I48:J48"/>
    <mergeCell ref="K48:P48"/>
    <mergeCell ref="Q48:R48"/>
    <mergeCell ref="S48:T48"/>
    <mergeCell ref="U48:V48"/>
    <mergeCell ref="G47:H47"/>
    <mergeCell ref="I47:J47"/>
    <mergeCell ref="W48:AA48"/>
    <mergeCell ref="W46:AA46"/>
    <mergeCell ref="W44:AA44"/>
    <mergeCell ref="G45:H45"/>
    <mergeCell ref="I45:J45"/>
    <mergeCell ref="K45:P45"/>
    <mergeCell ref="Q45:R45"/>
    <mergeCell ref="K47:P47"/>
    <mergeCell ref="Q47:R47"/>
    <mergeCell ref="S47:T47"/>
    <mergeCell ref="G46:H46"/>
    <mergeCell ref="I46:J46"/>
    <mergeCell ref="K46:P46"/>
    <mergeCell ref="Q46:R46"/>
    <mergeCell ref="S46:T46"/>
    <mergeCell ref="U47:V47"/>
    <mergeCell ref="W47:AA47"/>
    <mergeCell ref="W41:AA41"/>
    <mergeCell ref="K43:P43"/>
    <mergeCell ref="Q43:R43"/>
    <mergeCell ref="S43:T43"/>
    <mergeCell ref="Q44:R44"/>
    <mergeCell ref="S45:T45"/>
    <mergeCell ref="U45:V45"/>
    <mergeCell ref="S42:T42"/>
    <mergeCell ref="I42:J42"/>
    <mergeCell ref="K42:P42"/>
    <mergeCell ref="Q42:R42"/>
    <mergeCell ref="W43:AA43"/>
    <mergeCell ref="W45:AA45"/>
    <mergeCell ref="W42:AA42"/>
    <mergeCell ref="G41:H41"/>
    <mergeCell ref="I41:J41"/>
    <mergeCell ref="K41:P41"/>
    <mergeCell ref="Q41:R41"/>
    <mergeCell ref="S41:T41"/>
    <mergeCell ref="U41:V41"/>
    <mergeCell ref="U42:V42"/>
    <mergeCell ref="I43:J43"/>
    <mergeCell ref="U46:V46"/>
    <mergeCell ref="G42:H42"/>
    <mergeCell ref="G44:H44"/>
    <mergeCell ref="I44:J44"/>
    <mergeCell ref="K44:P44"/>
    <mergeCell ref="S44:T44"/>
    <mergeCell ref="U44:V44"/>
    <mergeCell ref="G43:H43"/>
    <mergeCell ref="U43:V43"/>
    <mergeCell ref="U39:V39"/>
    <mergeCell ref="Q35:R35"/>
    <mergeCell ref="S35:T35"/>
    <mergeCell ref="U34:V34"/>
    <mergeCell ref="W39:AA39"/>
    <mergeCell ref="G40:H40"/>
    <mergeCell ref="I40:J40"/>
    <mergeCell ref="K40:P40"/>
    <mergeCell ref="Q40:R40"/>
    <mergeCell ref="S40:T40"/>
    <mergeCell ref="U40:V40"/>
    <mergeCell ref="G39:H39"/>
    <mergeCell ref="I39:J39"/>
    <mergeCell ref="W40:AA40"/>
    <mergeCell ref="K39:P39"/>
    <mergeCell ref="Q39:R39"/>
    <mergeCell ref="S39:T39"/>
    <mergeCell ref="W34:AA34"/>
    <mergeCell ref="S34:T34"/>
    <mergeCell ref="U38:V38"/>
    <mergeCell ref="U35:V35"/>
    <mergeCell ref="W35:AA35"/>
    <mergeCell ref="G36:H36"/>
    <mergeCell ref="I36:J36"/>
    <mergeCell ref="K36:P36"/>
    <mergeCell ref="Q36:R36"/>
    <mergeCell ref="S36:T36"/>
    <mergeCell ref="U36:V36"/>
    <mergeCell ref="G35:H35"/>
    <mergeCell ref="G37:H37"/>
    <mergeCell ref="I37:J37"/>
    <mergeCell ref="K37:P37"/>
    <mergeCell ref="Q37:R37"/>
    <mergeCell ref="S37:T37"/>
    <mergeCell ref="U37:V37"/>
    <mergeCell ref="W37:AA37"/>
    <mergeCell ref="G38:H38"/>
    <mergeCell ref="I38:J38"/>
    <mergeCell ref="K38:P38"/>
    <mergeCell ref="Q38:R38"/>
    <mergeCell ref="S38:T38"/>
    <mergeCell ref="S29:T29"/>
    <mergeCell ref="U29:V29"/>
    <mergeCell ref="W29:AA29"/>
    <mergeCell ref="W32:AA32"/>
    <mergeCell ref="G33:H33"/>
    <mergeCell ref="I33:J33"/>
    <mergeCell ref="K33:P33"/>
    <mergeCell ref="Q33:R33"/>
    <mergeCell ref="S33:T33"/>
    <mergeCell ref="W33:AA33"/>
    <mergeCell ref="Q30:R30"/>
    <mergeCell ref="S30:T30"/>
    <mergeCell ref="U31:V31"/>
    <mergeCell ref="U30:V30"/>
    <mergeCell ref="G31:H31"/>
    <mergeCell ref="I31:J31"/>
    <mergeCell ref="S32:T32"/>
    <mergeCell ref="U33:V33"/>
    <mergeCell ref="G32:H32"/>
    <mergeCell ref="I32:J32"/>
    <mergeCell ref="W27:AA27"/>
    <mergeCell ref="G28:H28"/>
    <mergeCell ref="I28:J28"/>
    <mergeCell ref="K28:P28"/>
    <mergeCell ref="Q28:R28"/>
    <mergeCell ref="S28:T28"/>
    <mergeCell ref="U28:V28"/>
    <mergeCell ref="G27:H27"/>
    <mergeCell ref="I27:J27"/>
    <mergeCell ref="W28:AA28"/>
    <mergeCell ref="K27:P27"/>
    <mergeCell ref="Q27:R27"/>
    <mergeCell ref="S27:T27"/>
    <mergeCell ref="U27:V27"/>
    <mergeCell ref="Q32:R32"/>
    <mergeCell ref="Q29:R29"/>
    <mergeCell ref="W26:AA26"/>
    <mergeCell ref="W24:AA24"/>
    <mergeCell ref="G25:H25"/>
    <mergeCell ref="I25:J25"/>
    <mergeCell ref="K25:P25"/>
    <mergeCell ref="Q25:R25"/>
    <mergeCell ref="S25:T25"/>
    <mergeCell ref="U25:V25"/>
    <mergeCell ref="W25:AA25"/>
    <mergeCell ref="S24:T24"/>
    <mergeCell ref="U24:V24"/>
    <mergeCell ref="G26:H26"/>
    <mergeCell ref="I26:J26"/>
    <mergeCell ref="K26:P26"/>
    <mergeCell ref="Q26:R26"/>
    <mergeCell ref="S26:T26"/>
    <mergeCell ref="U26:V26"/>
    <mergeCell ref="Q24:R24"/>
    <mergeCell ref="D12:I12"/>
    <mergeCell ref="D13:I13"/>
    <mergeCell ref="D14:I14"/>
    <mergeCell ref="D15:I15"/>
    <mergeCell ref="D18:I18"/>
    <mergeCell ref="Q20:W20"/>
    <mergeCell ref="G21:H23"/>
    <mergeCell ref="I21:J23"/>
    <mergeCell ref="K21:P23"/>
    <mergeCell ref="Q21:R23"/>
    <mergeCell ref="S21:T23"/>
    <mergeCell ref="U21:V23"/>
    <mergeCell ref="W21:AA23"/>
    <mergeCell ref="AA1:AF1"/>
    <mergeCell ref="AA2:AF2"/>
    <mergeCell ref="D4:I4"/>
    <mergeCell ref="P4:AF4"/>
    <mergeCell ref="D5:I5"/>
    <mergeCell ref="D6:I6"/>
    <mergeCell ref="D7:I7"/>
    <mergeCell ref="D8:I8"/>
    <mergeCell ref="D10:I10"/>
    <mergeCell ref="B24:F24"/>
    <mergeCell ref="B25:F25"/>
    <mergeCell ref="B26:F26"/>
    <mergeCell ref="B27:F27"/>
    <mergeCell ref="B28:F28"/>
    <mergeCell ref="B29:F29"/>
    <mergeCell ref="G24:H24"/>
    <mergeCell ref="I24:J24"/>
    <mergeCell ref="K24:P24"/>
    <mergeCell ref="G29:H29"/>
    <mergeCell ref="I29:J29"/>
    <mergeCell ref="K29:P29"/>
    <mergeCell ref="B46:F46"/>
    <mergeCell ref="B47:F47"/>
    <mergeCell ref="B36:F36"/>
    <mergeCell ref="B37:F37"/>
    <mergeCell ref="B38:F38"/>
    <mergeCell ref="B39:F39"/>
    <mergeCell ref="B40:F40"/>
    <mergeCell ref="B41:F41"/>
    <mergeCell ref="B43:F43"/>
    <mergeCell ref="B44:F44"/>
    <mergeCell ref="B45:F45"/>
    <mergeCell ref="B42:F42"/>
    <mergeCell ref="W38:AA38"/>
    <mergeCell ref="W36:AA36"/>
    <mergeCell ref="B30:F30"/>
    <mergeCell ref="B31:F31"/>
    <mergeCell ref="B32:F32"/>
    <mergeCell ref="B33:F33"/>
    <mergeCell ref="B34:F34"/>
    <mergeCell ref="B35:F35"/>
    <mergeCell ref="W30:AA30"/>
    <mergeCell ref="K31:P31"/>
    <mergeCell ref="Q31:R31"/>
    <mergeCell ref="S31:T31"/>
    <mergeCell ref="G30:H30"/>
    <mergeCell ref="W31:AA31"/>
    <mergeCell ref="U32:V32"/>
    <mergeCell ref="I30:J30"/>
    <mergeCell ref="K30:P30"/>
    <mergeCell ref="I34:J34"/>
    <mergeCell ref="K34:P34"/>
    <mergeCell ref="Q34:R34"/>
    <mergeCell ref="I35:J35"/>
    <mergeCell ref="K32:P32"/>
    <mergeCell ref="G34:H34"/>
    <mergeCell ref="K35:P35"/>
  </mergeCells>
  <phoneticPr fontId="2"/>
  <conditionalFormatting sqref="M58">
    <cfRule type="expression" dxfId="1" priority="3" stopIfTrue="1">
      <formula>M58&lt;&gt;""</formula>
    </cfRule>
    <cfRule type="expression" dxfId="0" priority="4" stopIfTrue="1">
      <formula>M58&lt;&gt;""</formula>
    </cfRule>
  </conditionalFormatting>
  <dataValidations count="8">
    <dataValidation type="list" allowBlank="1" showInputMessage="1" showErrorMessage="1" sqref="D18">
      <formula1>"訓練修了時,訓練修了後3か月後調査,訓練修了後1か月後調査"</formula1>
    </dataValidation>
    <dataValidation type="list" allowBlank="1" showInputMessage="1" sqref="U44:V48">
      <formula1>"修了時,中退時,30日時点,90日時点"</formula1>
    </dataValidation>
    <dataValidation imeMode="hiragana" allowBlank="1" showInputMessage="1" showErrorMessage="1" sqref="D4:I6 B24:B48"/>
    <dataValidation imeMode="off" allowBlank="1" showInputMessage="1" showErrorMessage="1" sqref="D7:I8 G24:G48 M58:N58 C57"/>
    <dataValidation type="list" allowBlank="1" showInputMessage="1" sqref="I24:J48">
      <formula1>"○"</formula1>
    </dataValidation>
    <dataValidation type="list" allowBlank="1" showInputMessage="1" sqref="Q24:T48">
      <formula1>"○,×"</formula1>
    </dataValidation>
    <dataValidation type="list" allowBlank="1" showInputMessage="1" sqref="U24:V43">
      <formula1>"中退時,修了時,１か月時点,３か月時点"</formula1>
    </dataValidation>
    <dataValidation type="list" allowBlank="1" showInputMessage="1" showErrorMessage="1" error="リスト内(▼マーク)から選択して下さい" sqref="W24:AA48">
      <formula1>$AG$24:$AG$38</formula1>
    </dataValidation>
  </dataValidations>
  <printOptions horizontalCentered="1"/>
  <pageMargins left="0.59055118110236227" right="0.19685039370078741" top="0.59055118110236227" bottom="0.19685039370078741" header="0.19685039370078741" footer="0.19685039370078741"/>
  <pageSetup paperSize="9" scale="45" orientation="portrait" cellComments="asDisplayed"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R6　就職状況報告書総括表</vt:lpstr>
      <vt:lpstr>R6　就職状況報告書総括表 (入力例)</vt:lpstr>
      <vt:lpstr>'R6　就職状況報告書総括表'!Print_Area</vt:lpstr>
      <vt:lpstr>'R6　就職状況報告書総括表 (入力例)'!Print_Area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（産業人材対策課）富士原　美由紀</dc:creator>
  <cp:lastModifiedBy>（産業人材対策課）富士原　美由紀</cp:lastModifiedBy>
  <cp:lastPrinted>2023-11-06T01:14:25Z</cp:lastPrinted>
  <dcterms:created xsi:type="dcterms:W3CDTF">2002-12-10T07:09:52Z</dcterms:created>
  <dcterms:modified xsi:type="dcterms:W3CDTF">2023-11-06T01:14:41Z</dcterms:modified>
</cp:coreProperties>
</file>