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上下水道課\B総務\⑫照会応答\庁内用\財政課\R05\R060122_公営企業に係る経営比較分析表（令和４年度決算）の分析等\依頼・回答様式\"/>
    </mc:Choice>
  </mc:AlternateContent>
  <xr:revisionPtr revIDLastSave="0" documentId="13_ncr:1_{AE3D2E3C-AD17-4E3B-A3A3-831859EC5CBD}" xr6:coauthVersionLast="47" xr6:coauthVersionMax="47" xr10:uidLastSave="{00000000-0000-0000-0000-000000000000}"/>
  <workbookProtection workbookAlgorithmName="SHA-512" workbookHashValue="MdD8GL0Exm5RiDUpIsDrJ1iVuH5Wcy94RPFNqeSMlKxcL4t83WUvVOThSyd5SPkbPAjBJIK0bFbEl1VBK0nVgw==" workbookSaltValue="6+P6OwvFXjVDdJvvXbwUcA=="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<sst xmlns="http://schemas.openxmlformats.org/spreadsheetml/2006/main" count="228" uniqueCount="114">
  <si>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</si>
  <si>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</si>
  <si>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</si>
  <si>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</si>
  <si>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</si>
  <si>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</si>
  <si>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</si>
  <si>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</si>
  <si>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</si>
  <si>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</si>
  <si>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</si>
  <si>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</si>
  <si>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</si>
  <si>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</si>
  <si>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</si>
  <si>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</si>
  <si>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</si>
  <si>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</si>
  <si>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</si>
  <si>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</si>
  <si>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</si>
  <si>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</si>
  <si>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</si>
  <si>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</si>
  <si>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</si>
  <si>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</si>
  <si>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</si>
  <si>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</si>
  <si>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</si>
  <si>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</si>
  <si>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</si>
  <si>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</si>
  <si>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</si>
  <si>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</si>
  <si>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</si>
  <si>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</si>
  <si>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</si>
  <si>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</si>
  <si>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</si>
  <si>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</si>
  <si>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</si>
  <si>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</si>
  <si>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</si>
  <si>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</si>
  <si>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</si>
  <si>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</si>
  <si>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</si>
  <si>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</si>
  <si>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</si>
  <si>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</si>
  <si>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</si>
  <si>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</si>
  <si>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</si>
  <si>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</si>
  <si>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</si>
  <si>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</si>
  <si>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</si>
  <si>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</si>
  <si>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</si>
  <si>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</si>
  <si>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</si>
  <si>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</si>
  <si>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</si>
  <si>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</si>
  <si>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</si>
  <si>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</si>
  <si>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</si>
  <si>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</si>
  <si>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</si>
  <si>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</si>
  <si>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</si>
  <si>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</si>
  <si>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</si>
  <si>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</si>
  <si>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</si>
  <si>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</si>
  <si>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</si>
  <si>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</si>
  <si>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</si>
  <si>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</si>
  <si>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</si>
  <si>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</si>
  <si>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</si>
  <si>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</si>
  <si>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</si>
  <si>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</si>
  <si>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</si>
  <si>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</si>
  <si>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</si>
  <si>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</si>
  <si>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</si>
  <si>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</si>
  <si>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</si>
  <si>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</si>
  <si>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</si>
  <si>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</si>
  <si>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</si>
  <si>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</si>
  <si>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</si>
  <si>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</si>
  <si>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</si>
  <si>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</si>
  <si>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</si>
  <si>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</si>
  <si>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</si>
  <si>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</si>
  <si>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</si>
  <si>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</si>
  <si>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</si>
  <si>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</si>
  <si>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</si>
  <si>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今後も老朽管更新、維持修繕を計画的に実施するため、最新のアセットマネジメントを作成・活用し効率的な運営を行わなければならない。
　給水収益については、大幅な伸びは期待できないこと、受水費負担が重いことなどから、共同化・広域化などを含めた経営努力を行っていく。</t>
    <phoneticPr fontId="4"/>
  </si>
  <si>
    <t>　昭和45年5月の自己水源での供用開始から、仙台北部中核都市構想など受け、昭和55年に宮城県からの受水へと切替を行い、現在まで第７次拡張まで整備を行ってきた。
①有形固定資産減価償却率については、全国、類似団体に比べて平均を下回っているものの、平成30年度から微増が続いている。
②管路経年化率は、全国平均及び類似団体より低いが、令和元年度から微増が続いている。
③管路更新率は、全国平均及び類似団体より低くなっているが、令和2年度からほぼ横ばいとなっている。今後もアセットマネジメント等の更新・活用により、効率的な修繕・更新を計画的に実施していく。</t>
    <rPh sb="133" eb="134">
      <t>ツヅ</t>
    </rPh>
    <rPh sb="153" eb="154">
      <t>オヨ</t>
    </rPh>
    <rPh sb="155" eb="157">
      <t>ルイジ</t>
    </rPh>
    <rPh sb="157" eb="159">
      <t>ダンタイ</t>
    </rPh>
    <rPh sb="165" eb="167">
      <t>レイワ</t>
    </rPh>
    <rPh sb="167" eb="169">
      <t>ガンネン</t>
    </rPh>
    <rPh sb="169" eb="170">
      <t>ド</t>
    </rPh>
    <rPh sb="172" eb="174">
      <t>ビゾウ</t>
    </rPh>
    <rPh sb="175" eb="176">
      <t>ツヅ</t>
    </rPh>
    <rPh sb="220" eb="221">
      <t>ヨコ</t>
    </rPh>
    <phoneticPr fontId="4"/>
  </si>
  <si>
    <r>
      <t>①経常収支比率については、全国平均及び類似団体平均を下回っているが、100％は上回っており、健全な経営状況となっている。なお、前年度と比較し減率となった要因としては、新型コロナウイルス関連で水道料金基本料を減免したことにより給水収益が減少したことと、開発行為が減少したことにより営業外収益の雑収益（開発負担金）が減少したことによるものである。</t>
    </r>
    <r>
      <rPr>
        <sz val="10"/>
        <color rgb="FF0070C0"/>
        <rFont val="ＭＳ ゴシック"/>
        <family val="3"/>
        <charset val="128"/>
      </rPr>
      <t xml:space="preserve">
</t>
    </r>
    <r>
      <rPr>
        <sz val="10"/>
        <color theme="1"/>
        <rFont val="ＭＳ ゴシック"/>
        <family val="3"/>
        <charset val="128"/>
      </rPr>
      <t>③流動比率については、全国平均及び類似団体平均を下回っているものの、100％は超えており、短期的な債務に対する支払い能力は十分確保できている。
④企業債残高対給水収益比率については、企業債の新規借入を行い管路更新等の事業を実施したことにより企業債残高は微増となっており、給水収益が減少したことにより、収益比率が令和3年度と比較し25.05％上昇した。給水収益の減少理由としては、新型コロナウイルス関連で5ケ月間、水道料金基本料を減免したことによるものである。</t>
    </r>
    <r>
      <rPr>
        <sz val="10"/>
        <color rgb="FF0070C0"/>
        <rFont val="ＭＳ ゴシック"/>
        <family val="3"/>
        <charset val="128"/>
      </rPr>
      <t xml:space="preserve">
</t>
    </r>
    <r>
      <rPr>
        <sz val="10"/>
        <color theme="1"/>
        <rFont val="ＭＳ ゴシック"/>
        <family val="3"/>
        <charset val="128"/>
      </rPr>
      <t>⑤料金回収率は100％を下回っている現状から、一般会計繰入金への依存度が高い。令和4年度と比較し回収率もやや低下しており、未納者対策を強化し収益の確保に努める。
⑥給水原価については、本町の地形・面積等から、吉岡地区、もみじケ丘、杜の丘地区を除き、集落が点在しているため、管路延長が長いことから、給水原価が全国平均及び類似団体平均を上回っている。
⑦施設利用率については、全国平均及び類似団体平均を上回っており、稼動施設の規模や利用状況については、適正と見ている。</t>
    </r>
    <r>
      <rPr>
        <sz val="10"/>
        <color rgb="FF0070C0"/>
        <rFont val="ＭＳ ゴシック"/>
        <family val="3"/>
        <charset val="128"/>
      </rPr>
      <t xml:space="preserve">
</t>
    </r>
    <r>
      <rPr>
        <sz val="10"/>
        <color theme="1"/>
        <rFont val="ＭＳ ゴシック"/>
        <family val="3"/>
        <charset val="128"/>
      </rPr>
      <t>⑧有収率については、老朽管、漏水対策等により、類似団体平均を上回っているが、無効水量等の減少により前年度と比較しやや増率となった。</t>
    </r>
    <rPh sb="15" eb="17">
      <t>ヘイキン</t>
    </rPh>
    <rPh sb="17" eb="18">
      <t>オヨ</t>
    </rPh>
    <rPh sb="19" eb="21">
      <t>ルイジ</t>
    </rPh>
    <rPh sb="21" eb="23">
      <t>ダンタイ</t>
    </rPh>
    <rPh sb="23" eb="25">
      <t>ヘイキン</t>
    </rPh>
    <rPh sb="70" eb="71">
      <t>ゲン</t>
    </rPh>
    <rPh sb="71" eb="72">
      <t>リツ</t>
    </rPh>
    <rPh sb="130" eb="132">
      <t>ゲンショウ</t>
    </rPh>
    <rPh sb="149" eb="151">
      <t>カイハツ</t>
    </rPh>
    <rPh sb="151" eb="154">
      <t>フタンキン</t>
    </rPh>
    <rPh sb="156" eb="158">
      <t>ゲンショウ</t>
    </rPh>
    <rPh sb="185" eb="187">
      <t>ヘイキン</t>
    </rPh>
    <rPh sb="187" eb="188">
      <t>オヨ</t>
    </rPh>
    <rPh sb="189" eb="191">
      <t>ルイジ</t>
    </rPh>
    <rPh sb="191" eb="193">
      <t>ダンタイ</t>
    </rPh>
    <rPh sb="193" eb="195">
      <t>ヘイキン</t>
    </rPh>
    <rPh sb="267" eb="269">
      <t>シンキ</t>
    </rPh>
    <rPh sb="274" eb="276">
      <t>カンロ</t>
    </rPh>
    <rPh sb="276" eb="278">
      <t>コウシン</t>
    </rPh>
    <rPh sb="278" eb="279">
      <t>トウ</t>
    </rPh>
    <rPh sb="292" eb="294">
      <t>キギョウ</t>
    </rPh>
    <rPh sb="294" eb="295">
      <t>サイ</t>
    </rPh>
    <rPh sb="295" eb="297">
      <t>ザンダカ</t>
    </rPh>
    <rPh sb="298" eb="300">
      <t>ビゾウ</t>
    </rPh>
    <rPh sb="312" eb="314">
      <t>ゲンショウ</t>
    </rPh>
    <rPh sb="322" eb="324">
      <t>シュウエキ</t>
    </rPh>
    <rPh sb="324" eb="326">
      <t>ヒリツ</t>
    </rPh>
    <rPh sb="327" eb="329">
      <t>レイワ</t>
    </rPh>
    <rPh sb="330" eb="332">
      <t>ネンド</t>
    </rPh>
    <rPh sb="333" eb="335">
      <t>ヒカク</t>
    </rPh>
    <rPh sb="342" eb="344">
      <t>ジョウショウ</t>
    </rPh>
    <rPh sb="347" eb="349">
      <t>キュウスイ</t>
    </rPh>
    <rPh sb="349" eb="351">
      <t>シュウエキ</t>
    </rPh>
    <rPh sb="352" eb="354">
      <t>ゲンショウ</t>
    </rPh>
    <rPh sb="354" eb="356">
      <t>リユウ</t>
    </rPh>
    <rPh sb="361" eb="363">
      <t>シンガタ</t>
    </rPh>
    <rPh sb="370" eb="372">
      <t>カンレン</t>
    </rPh>
    <rPh sb="375" eb="376">
      <t>ゲツ</t>
    </rPh>
    <rPh sb="376" eb="377">
      <t>マ</t>
    </rPh>
    <rPh sb="378" eb="380">
      <t>スイドウ</t>
    </rPh>
    <rPh sb="380" eb="382">
      <t>リョウキン</t>
    </rPh>
    <rPh sb="382" eb="384">
      <t>キホン</t>
    </rPh>
    <rPh sb="384" eb="385">
      <t>リョウ</t>
    </rPh>
    <rPh sb="386" eb="388">
      <t>ゲンメン</t>
    </rPh>
    <rPh sb="441" eb="443">
      <t>レイワ</t>
    </rPh>
    <rPh sb="444" eb="446">
      <t>ネンド</t>
    </rPh>
    <rPh sb="447" eb="449">
      <t>ヒカク</t>
    </rPh>
    <rPh sb="450" eb="452">
      <t>カイシュウ</t>
    </rPh>
    <rPh sb="452" eb="453">
      <t>リツ</t>
    </rPh>
    <rPh sb="456" eb="458">
      <t>テイカ</t>
    </rPh>
    <rPh sb="469" eb="471">
      <t>キョウカ</t>
    </rPh>
    <rPh sb="478" eb="479">
      <t>ツト</t>
    </rPh>
    <rPh sb="592" eb="593">
      <t>オヨ</t>
    </rPh>
    <rPh sb="594" eb="598">
      <t>ルイジダンタイ</t>
    </rPh>
    <rPh sb="598" eb="600">
      <t>ヘイキン</t>
    </rPh>
    <rPh sb="679" eb="681">
      <t>ゲンショウ</t>
    </rPh>
    <rPh sb="688" eb="690">
      <t>ヒカク</t>
    </rPh>
    <rPh sb="693" eb="694">
      <t>ゾウ</t>
    </rPh>
    <rPh sb="694" eb="69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</si>
</sst>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0.56999999999999995</c:v>
                </c:pt>
                <c:pt idx="2">
                  <c:v>0.37</c:v>
                </c:pt>
                <c:pt idx="3">
                  <c:v>0.42</c:v>
                </c:pt>
                <c:pt idx="4">
                  <c:v>0.37</c:v>
                </c:pt>
              </c:numCache>
            </c:numRef>
          </c:val>
          <c:extLst>
            <c:ext xmlns:c16="http://schemas.microsoft.com/office/drawing/2014/chart" uri="{C3380CC4-5D6E-409C-BE32-E72D297353CC}">
              <c16:uniqueId val="{00000000-5D7C-467A-8A12-C93386EC13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D7C-467A-8A12-C93386EC13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78.319999999999993</c:v>
                </c:pt>
                <c:pt idx="1">
                  <c:v>77.52</c:v>
                </c:pt>
                <c:pt idx="2">
                  <c:v>79.12</c:v>
                </c:pt>
                <c:pt idx="3">
                  <c:v>79.900000000000006</c:v>
                </c:pt>
                <c:pt idx="4">
                  <c:v>79.81</c:v>
                </c:pt>
              </c:numCache>
            </c:numRef>
          </c:val>
          <c:extLst>
            <c:ext xmlns:c16="http://schemas.microsoft.com/office/drawing/2014/chart" uri="{C3380CC4-5D6E-409C-BE32-E72D297353CC}">
              <c16:uniqueId val="{00000000-B165-46CB-BD27-D6A158A89F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165-46CB-BD27-D6A158A89F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88.93</c:v>
                </c:pt>
                <c:pt idx="1">
                  <c:v>88.43</c:v>
                </c:pt>
                <c:pt idx="2">
                  <c:v>87.77</c:v>
                </c:pt>
                <c:pt idx="3">
                  <c:v>86.76</c:v>
                </c:pt>
                <c:pt idx="4">
                  <c:v>87.06</c:v>
                </c:pt>
              </c:numCache>
            </c:numRef>
          </c:val>
          <c:extLst>
            <c:ext xmlns:c16="http://schemas.microsoft.com/office/drawing/2014/chart" uri="{C3380CC4-5D6E-409C-BE32-E72D297353CC}">
              <c16:uniqueId val="{00000000-A8E3-4BFC-BA5C-9DD6208F0B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8E3-4BFC-BA5C-9DD6208F0B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101.58</c:v>
                </c:pt>
                <c:pt idx="1">
                  <c:v>107.36</c:v>
                </c:pt>
                <c:pt idx="2">
                  <c:v>102.27</c:v>
                </c:pt>
                <c:pt idx="3">
                  <c:v>107.07</c:v>
                </c:pt>
                <c:pt idx="4">
                  <c:v>102.28</c:v>
                </c:pt>
              </c:numCache>
            </c:numRef>
          </c:val>
          <c:extLst>
            <c:ext xmlns:c16="http://schemas.microsoft.com/office/drawing/2014/chart" uri="{C3380CC4-5D6E-409C-BE32-E72D297353CC}">
              <c16:uniqueId val="{00000000-BCDA-419F-8AE9-945E06D784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CDA-419F-8AE9-945E06D784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40.74</c:v>
                </c:pt>
                <c:pt idx="1">
                  <c:v>41.58</c:v>
                </c:pt>
                <c:pt idx="2">
                  <c:v>42.71</c:v>
                </c:pt>
                <c:pt idx="3">
                  <c:v>44.36</c:v>
                </c:pt>
                <c:pt idx="4">
                  <c:v>45.76</c:v>
                </c:pt>
              </c:numCache>
            </c:numRef>
          </c:val>
          <c:extLst>
            <c:ext xmlns:c16="http://schemas.microsoft.com/office/drawing/2014/chart" uri="{C3380CC4-5D6E-409C-BE32-E72D297353CC}">
              <c16:uniqueId val="{00000000-8CDD-4B26-BABE-065468CB42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CDD-4B26-BABE-065468CB42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11.33</c:v>
                </c:pt>
                <c:pt idx="1">
                  <c:v>10.69</c:v>
                </c:pt>
                <c:pt idx="2">
                  <c:v>13.67</c:v>
                </c:pt>
                <c:pt idx="3">
                  <c:v>13.95</c:v>
                </c:pt>
                <c:pt idx="4">
                  <c:v>14.45</c:v>
                </c:pt>
              </c:numCache>
            </c:numRef>
          </c:val>
          <c:extLst>
            <c:ext xmlns:c16="http://schemas.microsoft.com/office/drawing/2014/chart" uri="{C3380CC4-5D6E-409C-BE32-E72D297353CC}">
              <c16:uniqueId val="{00000000-202C-49D8-8F1D-F9BCE8940D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02C-49D8-8F1D-F9BCE8940D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B-4664-A82D-1AAF5CCFD1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ABB-4664-A82D-1AAF5CCFD1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202.02</c:v>
                </c:pt>
                <c:pt idx="1">
                  <c:v>244.28</c:v>
                </c:pt>
                <c:pt idx="2">
                  <c:v>191.7</c:v>
                </c:pt>
                <c:pt idx="3">
                  <c:v>226.34</c:v>
                </c:pt>
                <c:pt idx="4">
                  <c:v>238.25</c:v>
                </c:pt>
              </c:numCache>
            </c:numRef>
          </c:val>
          <c:extLst>
            <c:ext xmlns:c16="http://schemas.microsoft.com/office/drawing/2014/chart" uri="{C3380CC4-5D6E-409C-BE32-E72D297353CC}">
              <c16:uniqueId val="{00000000-B14C-43E5-BE0A-34AE87F01E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14C-43E5-BE0A-34AE87F01E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145.74</c:v>
                </c:pt>
                <c:pt idx="1">
                  <c:v>145.84</c:v>
                </c:pt>
                <c:pt idx="2">
                  <c:v>164.89</c:v>
                </c:pt>
                <c:pt idx="3">
                  <c:v>160.03</c:v>
                </c:pt>
                <c:pt idx="4">
                  <c:v>185.08</c:v>
                </c:pt>
              </c:numCache>
            </c:numRef>
          </c:val>
          <c:extLst>
            <c:ext xmlns:c16="http://schemas.microsoft.com/office/drawing/2014/chart" uri="{C3380CC4-5D6E-409C-BE32-E72D297353CC}">
              <c16:uniqueId val="{00000000-C57E-494F-BFE3-B61A711C09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57E-494F-BFE3-B61A711C09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77.3</c:v>
                </c:pt>
                <c:pt idx="1">
                  <c:v>78.86</c:v>
                </c:pt>
                <c:pt idx="2">
                  <c:v>75.680000000000007</c:v>
                </c:pt>
                <c:pt idx="3">
                  <c:v>81.430000000000007</c:v>
                </c:pt>
                <c:pt idx="4">
                  <c:v>74.02</c:v>
                </c:pt>
              </c:numCache>
            </c:numRef>
          </c:val>
          <c:extLst>
            <c:ext xmlns:c16="http://schemas.microsoft.com/office/drawing/2014/chart" uri="{C3380CC4-5D6E-409C-BE32-E72D297353CC}">
              <c16:uniqueId val="{00000000-3A95-462B-8D87-9F32E98DDB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3A95-462B-8D87-9F32E98DDB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302.39999999999998</c:v>
                </c:pt>
                <c:pt idx="1">
                  <c:v>278.58999999999997</c:v>
                </c:pt>
                <c:pt idx="2">
                  <c:v>271.45999999999998</c:v>
                </c:pt>
                <c:pt idx="3">
                  <c:v>267.58</c:v>
                </c:pt>
                <c:pt idx="4">
                  <c:v>268.26</c:v>
                </c:pt>
              </c:numCache>
            </c:numRef>
          </c:val>
          <c:extLst>
            <c:ext xmlns:c16="http://schemas.microsoft.com/office/drawing/2014/chart" uri="{C3380CC4-5D6E-409C-BE32-E72D297353CC}">
              <c16:uniqueId val="{00000000-4870-46AF-A64A-FEEAB6A420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870-46AF-A64A-FEEAB6A420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3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28179</v>
      </c>
      <c r="AM8" s="45"/>
      <c r="AN8" s="45"/>
      <c r="AO8" s="45"/>
      <c r="AP8" s="45"/>
      <c r="AQ8" s="45"/>
      <c r="AR8" s="45"/>
      <c r="AS8" s="45"/>
      <c r="AT8" s="46">
        <f>データ!$S$6</f>
        <v>225.49</v>
      </c>
      <c r="AU8" s="47"/>
      <c r="AV8" s="47"/>
      <c r="AW8" s="47"/>
      <c r="AX8" s="47"/>
      <c r="AY8" s="47"/>
      <c r="AZ8" s="47"/>
      <c r="BA8" s="47"/>
      <c r="BB8" s="48">
        <f>データ!$T$6</f>
        <v>124.97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81.95</v>
      </c>
      <c r="J10" s="47"/>
      <c r="K10" s="47"/>
      <c r="L10" s="47"/>
      <c r="M10" s="47"/>
      <c r="N10" s="47"/>
      <c r="O10" s="81"/>
      <c r="P10" s="48">
        <f>データ!$P$6</f>
        <v>95.99</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26974</v>
      </c>
      <c r="AM10" s="45"/>
      <c r="AN10" s="45"/>
      <c r="AO10" s="45"/>
      <c r="AP10" s="45"/>
      <c r="AQ10" s="45"/>
      <c r="AR10" s="45"/>
      <c r="AS10" s="45"/>
      <c r="AT10" s="46">
        <f>データ!$V$6</f>
        <v>103.4</v>
      </c>
      <c r="AU10" s="47"/>
      <c r="AV10" s="47"/>
      <c r="AW10" s="47"/>
      <c r="AX10" s="47"/>
      <c r="AY10" s="47"/>
      <c r="AZ10" s="47"/>
      <c r="BA10" s="47"/>
      <c r="BB10" s="48">
        <f>データ!$W$6</f>
        <v>260.87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nl/Xc8OyeM4S1vAbz3TApRrq4DiHvwZHxqZFEKwv2BoeEzruAfRRy7bx4kV6zohlDBbQA55wnLiShAWp1z7fA==" saltValue="VpPntI06cn5vGDJ6oKLS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44211</v>
      </c>
      <c r="D6" s="20">
        <f t="shared" si="3"/>
        <v>46</v>
      </c>
      <c r="E6" s="20">
        <f t="shared" si="3"/>
        <v>1</v>
      </c>
      <c r="F6" s="20">
        <f t="shared" si="3"/>
        <v>0</v>
      </c>
      <c r="G6" s="20">
        <f t="shared" si="3"/>
        <v>1</v>
      </c>
      <c r="H6" s="20" t="str">
        <f t="shared" si="3"/>
        <v>宮城県　大和町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81.95</v>
      </c>
      <c r="P6" s="21">
        <f t="shared" si="3"/>
        <v>95.99</v>
      </c>
      <c r="Q6" s="21">
        <f t="shared" si="3"/>
        <v>3630</v>
      </c>
      <c r="R6" s="21">
        <f t="shared" si="3"/>
        <v>28179</v>
      </c>
      <c r="S6" s="21">
        <f t="shared" si="3"/>
        <v>225.49</v>
      </c>
      <c r="T6" s="21">
        <f t="shared" si="3"/>
        <v>124.97</v>
      </c>
      <c r="U6" s="21">
        <f t="shared" si="3"/>
        <v>26974</v>
      </c>
      <c r="V6" s="21">
        <f t="shared" si="3"/>
        <v>103.4</v>
      </c>
      <c r="W6" s="21">
        <f t="shared" si="3"/>
        <v>260.87</v>
      </c>
      <c r="X6" s="22">
        <f>IF(X7="",NA(),X7)</f>
        <v>101.58</v>
      </c>
      <c r="Y6" s="22">
        <f t="shared" ref="Y6:AG6" si="4">IF(Y7="",NA(),Y7)</f>
        <v>107.36</v>
      </c>
      <c r="Z6" s="22">
        <f t="shared" si="4"/>
        <v>102.27</v>
      </c>
      <c r="AA6" s="22">
        <f t="shared" si="4"/>
        <v>107.07</v>
      </c>
      <c r="AB6" s="22">
        <f t="shared" si="4"/>
        <v>102.28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202.02</v>
      </c>
      <c r="AU6" s="22">
        <f t="shared" ref="AU6:BC6" si="6">IF(AU7="",NA(),AU7)</f>
        <v>244.28</v>
      </c>
      <c r="AV6" s="22">
        <f t="shared" si="6"/>
        <v>191.7</v>
      </c>
      <c r="AW6" s="22">
        <f t="shared" si="6"/>
        <v>226.34</v>
      </c>
      <c r="AX6" s="22">
        <f t="shared" si="6"/>
        <v>238.25</v>
      </c>
      <c r="AY6" s="22">
        <f t="shared" si="6"/>
        <v>369.69</v>
      </c>
      <c r="AZ6" s="22">
        <f t="shared" si="6"/>
        <v>379.08</v>
      </c>
      <c r="BA6" s="22">
        <f t="shared" si="6"/>
        <v>367.55</v>
      </c>
      <c r="BB6" s="22">
        <f t="shared" si="6"/>
        <v>378.56</v>
      </c>
      <c r="BC6" s="22">
        <f t="shared" si="6"/>
        <v>364.46</v>
      </c>
      <c r="BD6" s="21" t="str">
        <f>IF(BD7="","",IF(BD7="-","【-】","【"&amp;SUBSTITUTE(TEXT(BD7,"#,##0.00"),"-","△")&amp;"】"))</f>
        <v>【252.29】</v>
      </c>
      <c r="BE6" s="22">
        <f>IF(BE7="",NA(),BE7)</f>
        <v>145.74</v>
      </c>
      <c r="BF6" s="22">
        <f t="shared" ref="BF6:BN6" si="7">IF(BF7="",NA(),BF7)</f>
        <v>145.84</v>
      </c>
      <c r="BG6" s="22">
        <f t="shared" si="7"/>
        <v>164.89</v>
      </c>
      <c r="BH6" s="22">
        <f t="shared" si="7"/>
        <v>160.03</v>
      </c>
      <c r="BI6" s="22">
        <f t="shared" si="7"/>
        <v>185.08</v>
      </c>
      <c r="BJ6" s="22">
        <f t="shared" si="7"/>
        <v>402.99</v>
      </c>
      <c r="BK6" s="22">
        <f t="shared" si="7"/>
        <v>398.98</v>
      </c>
      <c r="BL6" s="22">
        <f t="shared" si="7"/>
        <v>418.68</v>
      </c>
      <c r="BM6" s="22">
        <f t="shared" si="7"/>
        <v>395.68</v>
      </c>
      <c r="BN6" s="22">
        <f t="shared" si="7"/>
        <v>403.72</v>
      </c>
      <c r="BO6" s="21" t="str">
        <f>IF(BO7="","",IF(BO7="-","【-】","【"&amp;SUBSTITUTE(TEXT(BO7,"#,##0.00"),"-","△")&amp;"】"))</f>
        <v>【268.07】</v>
      </c>
      <c r="BP6" s="22">
        <f>IF(BP7="",NA(),BP7)</f>
        <v>77.3</v>
      </c>
      <c r="BQ6" s="22">
        <f t="shared" ref="BQ6:BY6" si="8">IF(BQ7="",NA(),BQ7)</f>
        <v>78.86</v>
      </c>
      <c r="BR6" s="22">
        <f t="shared" si="8"/>
        <v>75.680000000000007</v>
      </c>
      <c r="BS6" s="22">
        <f t="shared" si="8"/>
        <v>81.430000000000007</v>
      </c>
      <c r="BT6" s="22">
        <f t="shared" si="8"/>
        <v>74.02</v>
      </c>
      <c r="BU6" s="22">
        <f t="shared" si="8"/>
        <v>98.66</v>
      </c>
      <c r="BV6" s="22">
        <f t="shared" si="8"/>
        <v>98.64</v>
      </c>
      <c r="BW6" s="22">
        <f t="shared" si="8"/>
        <v>94.78</v>
      </c>
      <c r="BX6" s="22">
        <f t="shared" si="8"/>
        <v>97.59</v>
      </c>
      <c r="BY6" s="22">
        <f t="shared" si="8"/>
        <v>92.17</v>
      </c>
      <c r="BZ6" s="21" t="str">
        <f>IF(BZ7="","",IF(BZ7="-","【-】","【"&amp;SUBSTITUTE(TEXT(BZ7,"#,##0.00"),"-","△")&amp;"】"))</f>
        <v>【97.47】</v>
      </c>
      <c r="CA6" s="22">
        <f>IF(CA7="",NA(),CA7)</f>
        <v>302.39999999999998</v>
      </c>
      <c r="CB6" s="22">
        <f t="shared" ref="CB6:CJ6" si="9">IF(CB7="",NA(),CB7)</f>
        <v>278.58999999999997</v>
      </c>
      <c r="CC6" s="22">
        <f t="shared" si="9"/>
        <v>271.45999999999998</v>
      </c>
      <c r="CD6" s="22">
        <f t="shared" si="9"/>
        <v>267.58</v>
      </c>
      <c r="CE6" s="22">
        <f t="shared" si="9"/>
        <v>268.26</v>
      </c>
      <c r="CF6" s="22">
        <f t="shared" si="9"/>
        <v>178.59</v>
      </c>
      <c r="CG6" s="22">
        <f t="shared" si="9"/>
        <v>178.92</v>
      </c>
      <c r="CH6" s="22">
        <f t="shared" si="9"/>
        <v>181.3</v>
      </c>
      <c r="CI6" s="22">
        <f t="shared" si="9"/>
        <v>181.71</v>
      </c>
      <c r="CJ6" s="22">
        <f t="shared" si="9"/>
        <v>188.51</v>
      </c>
      <c r="CK6" s="21" t="str">
        <f>IF(CK7="","",IF(CK7="-","【-】","【"&amp;SUBSTITUTE(TEXT(CK7,"#,##0.00"),"-","△")&amp;"】"))</f>
        <v>【174.75】</v>
      </c>
      <c r="CL6" s="22">
        <f>IF(CL7="",NA(),CL7)</f>
        <v>78.319999999999993</v>
      </c>
      <c r="CM6" s="22">
        <f t="shared" ref="CM6:CU6" si="10">IF(CM7="",NA(),CM7)</f>
        <v>77.52</v>
      </c>
      <c r="CN6" s="22">
        <f t="shared" si="10"/>
        <v>79.12</v>
      </c>
      <c r="CO6" s="22">
        <f t="shared" si="10"/>
        <v>79.900000000000006</v>
      </c>
      <c r="CP6" s="22">
        <f t="shared" si="10"/>
        <v>79.81</v>
      </c>
      <c r="CQ6" s="22">
        <f t="shared" si="10"/>
        <v>55.03</v>
      </c>
      <c r="CR6" s="22">
        <f t="shared" si="10"/>
        <v>55.14</v>
      </c>
      <c r="CS6" s="22">
        <f t="shared" si="10"/>
        <v>55.89</v>
      </c>
      <c r="CT6" s="22">
        <f t="shared" si="10"/>
        <v>55.72</v>
      </c>
      <c r="CU6" s="22">
        <f t="shared" si="10"/>
        <v>55.31</v>
      </c>
      <c r="CV6" s="21" t="str">
        <f>IF(CV7="","",IF(CV7="-","【-】","【"&amp;SUBSTITUTE(TEXT(CV7,"#,##0.00"),"-","△")&amp;"】"))</f>
        <v>【59.97】</v>
      </c>
      <c r="CW6" s="22">
        <f>IF(CW7="",NA(),CW7)</f>
        <v>88.93</v>
      </c>
      <c r="CX6" s="22">
        <f t="shared" ref="CX6:DF6" si="11">IF(CX7="",NA(),CX7)</f>
        <v>88.43</v>
      </c>
      <c r="CY6" s="22">
        <f t="shared" si="11"/>
        <v>87.77</v>
      </c>
      <c r="CZ6" s="22">
        <f t="shared" si="11"/>
        <v>86.76</v>
      </c>
      <c r="DA6" s="22">
        <f t="shared" si="11"/>
        <v>87.06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40.74</v>
      </c>
      <c r="DI6" s="22">
        <f t="shared" ref="DI6:DQ6" si="12">IF(DI7="",NA(),DI7)</f>
        <v>41.58</v>
      </c>
      <c r="DJ6" s="22">
        <f t="shared" si="12"/>
        <v>42.71</v>
      </c>
      <c r="DK6" s="22">
        <f t="shared" si="12"/>
        <v>44.36</v>
      </c>
      <c r="DL6" s="22">
        <f t="shared" si="12"/>
        <v>45.76</v>
      </c>
      <c r="DM6" s="22">
        <f t="shared" si="12"/>
        <v>48.87</v>
      </c>
      <c r="DN6" s="22">
        <f t="shared" si="12"/>
        <v>49.92</v>
      </c>
      <c r="DO6" s="22">
        <f t="shared" si="12"/>
        <v>50.63</v>
      </c>
      <c r="DP6" s="22">
        <f t="shared" si="12"/>
        <v>51.29</v>
      </c>
      <c r="DQ6" s="22">
        <f t="shared" si="12"/>
        <v>52.2</v>
      </c>
      <c r="DR6" s="21" t="str">
        <f>IF(DR7="","",IF(DR7="-","【-】","【"&amp;SUBSTITUTE(TEXT(DR7,"#,##0.00"),"-","△")&amp;"】"))</f>
        <v>【51.51】</v>
      </c>
      <c r="DS6" s="22">
        <f>IF(DS7="",NA(),DS7)</f>
        <v>11.33</v>
      </c>
      <c r="DT6" s="22">
        <f t="shared" ref="DT6:EB6" si="13">IF(DT7="",NA(),DT7)</f>
        <v>10.69</v>
      </c>
      <c r="DU6" s="22">
        <f t="shared" si="13"/>
        <v>13.67</v>
      </c>
      <c r="DV6" s="22">
        <f t="shared" si="13"/>
        <v>13.95</v>
      </c>
      <c r="DW6" s="22">
        <f t="shared" si="13"/>
        <v>14.45</v>
      </c>
      <c r="DX6" s="22">
        <f t="shared" si="13"/>
        <v>14.85</v>
      </c>
      <c r="DY6" s="22">
        <f t="shared" si="13"/>
        <v>16.88</v>
      </c>
      <c r="DZ6" s="22">
        <f t="shared" si="13"/>
        <v>18.28</v>
      </c>
      <c r="EA6" s="22">
        <f t="shared" si="13"/>
        <v>19.61</v>
      </c>
      <c r="EB6" s="22">
        <f t="shared" si="13"/>
        <v>20.73</v>
      </c>
      <c r="EC6" s="21" t="str">
        <f>IF(EC7="","",IF(EC7="-","【-】","【"&amp;SUBSTITUTE(TEXT(EC7,"#,##0.00"),"-","△")&amp;"】"))</f>
        <v>【23.75】</v>
      </c>
      <c r="ED6" s="22">
        <f>IF(ED7="",NA(),ED7)</f>
        <v>1.05</v>
      </c>
      <c r="EE6" s="22">
        <f t="shared" ref="EE6:EM6" si="14">IF(EE7="",NA(),EE7)</f>
        <v>0.56999999999999995</v>
      </c>
      <c r="EF6" s="22">
        <f t="shared" si="14"/>
        <v>0.37</v>
      </c>
      <c r="EG6" s="22">
        <f t="shared" si="14"/>
        <v>0.42</v>
      </c>
      <c r="EH6" s="22">
        <f t="shared" si="14"/>
        <v>0.37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44211</v>
      </c>
      <c r="D7" s="24">
        <v>46</v>
      </c>
      <c r="E7" s="24">
        <v>1</v>
      </c>
      <c r="F7" s="24">
        <v>0</v>
      </c>
      <c r="G7" s="24">
        <v>1</v>
      </c>
      <c r="H7" s="24" t="s">
        <v>93</v>
      </c>
      <c r="I7" s="24" t="s">
        <v>94</v>
      </c>
      <c r="J7" s="24" t="s">
        <v>95</v>
      </c>
      <c r="K7" s="24" t="s">
        <v>96</v>
      </c>
      <c r="L7" s="24" t="s">
        <v>97</v>
      </c>
      <c r="M7" s="24" t="s">
        <v>98</v>
      </c>
      <c r="N7" s="25" t="s">
        <v>99</v>
      </c>
      <c r="O7" s="25">
        <v>81.95</v>
      </c>
      <c r="P7" s="25">
        <v>95.99</v>
      </c>
      <c r="Q7" s="25">
        <v>3630</v>
      </c>
      <c r="R7" s="25">
        <v>28179</v>
      </c>
      <c r="S7" s="25">
        <v>225.49</v>
      </c>
      <c r="T7" s="25">
        <v>124.97</v>
      </c>
      <c r="U7" s="25">
        <v>26974</v>
      </c>
      <c r="V7" s="25">
        <v>103.4</v>
      </c>
      <c r="W7" s="25">
        <v>260.87</v>
      </c>
      <c r="X7" s="25">
        <v>101.58</v>
      </c>
      <c r="Y7" s="25">
        <v>107.36</v>
      </c>
      <c r="Z7" s="25">
        <v>102.27</v>
      </c>
      <c r="AA7" s="25">
        <v>107.07</v>
      </c>
      <c r="AB7" s="25">
        <v>102.28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202.02</v>
      </c>
      <c r="AU7" s="25">
        <v>244.28</v>
      </c>
      <c r="AV7" s="25">
        <v>191.7</v>
      </c>
      <c r="AW7" s="25">
        <v>226.34</v>
      </c>
      <c r="AX7" s="25">
        <v>238.25</v>
      </c>
      <c r="AY7" s="25">
        <v>369.69</v>
      </c>
      <c r="AZ7" s="25">
        <v>379.08</v>
      </c>
      <c r="BA7" s="25">
        <v>367.55</v>
      </c>
      <c r="BB7" s="25">
        <v>378.56</v>
      </c>
      <c r="BC7" s="25">
        <v>364.46</v>
      </c>
      <c r="BD7" s="25">
        <v>252.29</v>
      </c>
      <c r="BE7" s="25">
        <v>145.74</v>
      </c>
      <c r="BF7" s="25">
        <v>145.84</v>
      </c>
      <c r="BG7" s="25">
        <v>164.89</v>
      </c>
      <c r="BH7" s="25">
        <v>160.03</v>
      </c>
      <c r="BI7" s="25">
        <v>185.08</v>
      </c>
      <c r="BJ7" s="25">
        <v>402.99</v>
      </c>
      <c r="BK7" s="25">
        <v>398.98</v>
      </c>
      <c r="BL7" s="25">
        <v>418.68</v>
      </c>
      <c r="BM7" s="25">
        <v>395.68</v>
      </c>
      <c r="BN7" s="25">
        <v>403.72</v>
      </c>
      <c r="BO7" s="25">
        <v>268.07</v>
      </c>
      <c r="BP7" s="25">
        <v>77.3</v>
      </c>
      <c r="BQ7" s="25">
        <v>78.86</v>
      </c>
      <c r="BR7" s="25">
        <v>75.680000000000007</v>
      </c>
      <c r="BS7" s="25">
        <v>81.430000000000007</v>
      </c>
      <c r="BT7" s="25">
        <v>74.02</v>
      </c>
      <c r="BU7" s="25">
        <v>98.66</v>
      </c>
      <c r="BV7" s="25">
        <v>98.64</v>
      </c>
      <c r="BW7" s="25">
        <v>94.78</v>
      </c>
      <c r="BX7" s="25">
        <v>97.59</v>
      </c>
      <c r="BY7" s="25">
        <v>92.17</v>
      </c>
      <c r="BZ7" s="25">
        <v>97.47</v>
      </c>
      <c r="CA7" s="25">
        <v>302.39999999999998</v>
      </c>
      <c r="CB7" s="25">
        <v>278.58999999999997</v>
      </c>
      <c r="CC7" s="25">
        <v>271.45999999999998</v>
      </c>
      <c r="CD7" s="25">
        <v>267.58</v>
      </c>
      <c r="CE7" s="25">
        <v>268.26</v>
      </c>
      <c r="CF7" s="25">
        <v>178.59</v>
      </c>
      <c r="CG7" s="25">
        <v>178.92</v>
      </c>
      <c r="CH7" s="25">
        <v>181.3</v>
      </c>
      <c r="CI7" s="25">
        <v>181.71</v>
      </c>
      <c r="CJ7" s="25">
        <v>188.51</v>
      </c>
      <c r="CK7" s="25">
        <v>174.75</v>
      </c>
      <c r="CL7" s="25">
        <v>78.319999999999993</v>
      </c>
      <c r="CM7" s="25">
        <v>77.52</v>
      </c>
      <c r="CN7" s="25">
        <v>79.12</v>
      </c>
      <c r="CO7" s="25">
        <v>79.900000000000006</v>
      </c>
      <c r="CP7" s="25">
        <v>79.81</v>
      </c>
      <c r="CQ7" s="25">
        <v>55.03</v>
      </c>
      <c r="CR7" s="25">
        <v>55.14</v>
      </c>
      <c r="CS7" s="25">
        <v>55.89</v>
      </c>
      <c r="CT7" s="25">
        <v>55.72</v>
      </c>
      <c r="CU7" s="25">
        <v>55.31</v>
      </c>
      <c r="CV7" s="25">
        <v>59.97</v>
      </c>
      <c r="CW7" s="25">
        <v>88.93</v>
      </c>
      <c r="CX7" s="25">
        <v>88.43</v>
      </c>
      <c r="CY7" s="25">
        <v>87.77</v>
      </c>
      <c r="CZ7" s="25">
        <v>86.76</v>
      </c>
      <c r="DA7" s="25">
        <v>87.06</v>
      </c>
      <c r="DB7" s="25">
        <v>81.900000000000006</v>
      </c>
      <c r="DC7" s="25">
        <v>81.39</v>
      </c>
      <c r="DD7" s="25">
        <v>81.27</v>
      </c>
      <c r="DE7" s="25">
        <v>81.260000000000005</v>
      </c>
      <c r="DF7" s="25">
        <v>80.36</v>
      </c>
      <c r="DG7" s="25">
        <v>89.76</v>
      </c>
      <c r="DH7" s="25">
        <v>40.74</v>
      </c>
      <c r="DI7" s="25">
        <v>41.58</v>
      </c>
      <c r="DJ7" s="25">
        <v>42.71</v>
      </c>
      <c r="DK7" s="25">
        <v>44.36</v>
      </c>
      <c r="DL7" s="25">
        <v>45.76</v>
      </c>
      <c r="DM7" s="25">
        <v>48.87</v>
      </c>
      <c r="DN7" s="25">
        <v>49.92</v>
      </c>
      <c r="DO7" s="25">
        <v>50.63</v>
      </c>
      <c r="DP7" s="25">
        <v>51.29</v>
      </c>
      <c r="DQ7" s="25">
        <v>52.2</v>
      </c>
      <c r="DR7" s="25">
        <v>51.51</v>
      </c>
      <c r="DS7" s="25">
        <v>11.33</v>
      </c>
      <c r="DT7" s="25">
        <v>10.69</v>
      </c>
      <c r="DU7" s="25">
        <v>13.67</v>
      </c>
      <c r="DV7" s="25">
        <v>13.95</v>
      </c>
      <c r="DW7" s="25">
        <v>14.45</v>
      </c>
      <c r="DX7" s="25">
        <v>14.85</v>
      </c>
      <c r="DY7" s="25">
        <v>16.88</v>
      </c>
      <c r="DZ7" s="25">
        <v>18.28</v>
      </c>
      <c r="EA7" s="25">
        <v>19.61</v>
      </c>
      <c r="EB7" s="25">
        <v>20.73</v>
      </c>
      <c r="EC7" s="25">
        <v>23.75</v>
      </c>
      <c r="ED7" s="25">
        <v>1.05</v>
      </c>
      <c r="EE7" s="25">
        <v>0.56999999999999995</v>
      </c>
      <c r="EF7" s="25">
        <v>0.37</v>
      </c>
      <c r="EG7" s="25">
        <v>0.42</v>
      </c>
      <c r="EH7" s="25">
        <v>0.37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2024-01-31T00:07:50Z</cp:lastPrinted>
  <dcterms:created xsi:type="dcterms:W3CDTF">2023-12-05T00:48:41Z</dcterms:created>
  <dcterms:modified xsi:type="dcterms:W3CDTF">2024-01-31T00:07:52Z</dcterms:modified>
  <cp:category/>
</cp:coreProperties>
</file>