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0_登米市★\99_確定\"/>
    </mc:Choice>
  </mc:AlternateContent>
  <workbookProtection workbookAlgorithmName="SHA-512" workbookHashValue="m8JgjujOPQauRnUUX7kTCJPqnp0epM5DndmLRluEdtV4h7bajBBmJ9qOB1keey+cyN9mh5TeSrnsx0Kk4BN3sg==" workbookSaltValue="kkGurKuBsKlNWYMDJCVesg=="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P8" i="4"/>
  <c r="B6"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<sst xmlns="http://schemas.openxmlformats.org/spreadsheetml/2006/main" count="253" uniqueCount="116">
  <si>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</si>
  <si>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</si>
  <si>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</si>
  <si>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</si>
  <si>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</si>
  <si>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</si>
  <si>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</si>
  <si>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</si>
  <si>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</si>
  <si>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</si>
  <si>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</si>
  <si>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</si>
  <si>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</si>
  <si>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</si>
  <si>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</si>
  <si>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</si>
  <si>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</si>
  <si>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</si>
  <si>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</si>
  <si>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</si>
  <si>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</si>
  <si>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</si>
  <si>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</si>
  <si>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</si>
  <si>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</si>
  <si>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</si>
  <si>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</si>
  <si>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</si>
  <si>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</si>
  <si>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</si>
  <si>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</si>
  <si>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</si>
  <si>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</si>
  <si>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</si>
  <si>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</si>
  <si>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</si>
  <si>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</si>
  <si>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</si>
  <si>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</si>
  <si>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</si>
  <si>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</si>
  <si>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</si>
  <si>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</si>
  <si>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</si>
  <si>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</si>
  <si>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</si>
  <si>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</si>
  <si>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</si>
  <si>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</si>
  <si>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</si>
  <si>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</si>
  <si>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</si>
  <si>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</si>
  <si>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</si>
  <si>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</si>
  <si>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</si>
  <si>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</si>
  <si>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</si>
  <si>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</si>
  <si>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</si>
  <si>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</si>
  <si>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</si>
  <si>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</si>
  <si>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</si>
  <si>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</si>
  <si>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</si>
  <si>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</si>
  <si>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</si>
  <si>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</si>
  <si>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</si>
  <si>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</si>
  <si>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</si>
  <si>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</si>
  <si>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</si>
  <si>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</si>
  <si>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</si>
  <si>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</si>
  <si>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</si>
  <si>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</si>
  <si>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</si>
  <si>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</si>
  <si>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</si>
  <si>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</si>
  <si>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</si>
  <si>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</si>
  <si>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</si>
  <si>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</si>
  <si>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</si>
  <si>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</si>
  <si>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</si>
  <si>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</si>
  <si>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</si>
  <si>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</si>
  <si>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</si>
  <si>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</si>
  <si>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</si>
  <si>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登米市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</si>
  <si>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</si>
  <si>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</si>
  <si>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</si>
  <si>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</si>
  <si>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</si>
  <si>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</si>
  <si>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</si>
  <si>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</si>
  <si>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</si>
  <si>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</si>
  <si>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</si>
  <si>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</si>
  <si>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</si>
  <si>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</si>
  <si>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</si>
  <si>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</si>
  <si>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「①有形固定資産減価償却率」は、地方公営企業法適用前の減価償却累計額を控除した額を開始時点の資産として計上しているため、減価償却累計額が小さく、平均値を大きく下回っている。
「②管渠老朽化率」「③管渠改善率」は、当該年度時点で法定耐用年数を超えている管渠がない状況である。ストックマネジメントを策定し、老朽化対策に取り組んでいる。</t>
    <phoneticPr fontId="4"/>
  </si>
  <si>
    <t>　令和２年度より地方公営企業法を適用したため、令和２年度からの数値となっている。
「①経常収支比率」は、令和５年９月に下水道使用料の改定を行ったことから、使用料収入が前年度より増加したものの、依然として基準外繰入に依存している状況にあるため、施設の統廃合等による経営の効率化に努める。
「②累積欠損金比率」は、純利益の計上により減少したものである。
「③流動比率」は、純利益の発生による現金の増加などにより、前年度を上回った。建設改良に充てた企業債償還金の割合が非常に高く、平均値を大きく下回っている状況であるため、企業債新規発行額の削減の余地について検討を図っていく。
「④企業債残高対事業規模比率」は、建設投資において、自己資金が少ないため借入金に依存してきたことにより、企業債残高は減少しているものの平均値を大きく上回っている。
「⑥汚水処理原価」は、退職給付費を計上したことなどににより前年度より増加した。使用料単価は使用料改定により増加し、「⑤経費回収率」は前年度から改善したものの、依然100％に達していない。汚水処理費の削減を図るため、ウォーターＰＰＰの導入可能性について検討を進めることとしている。
「⑧水洗化率」は、管渠整備が続くため、新規接続者の増により前年度より増加している。しかしながら、「⑦施設利用率」は平均値を下回っており、水洗化率の更なる向上を図るとともに、近隣施設との統廃合も検討していく。</t>
    <rPh sb="52" eb="54">
      <t>レイワ</t>
    </rPh>
    <rPh sb="55" eb="56">
      <t>ネン</t>
    </rPh>
    <rPh sb="57" eb="58">
      <t>ガツ</t>
    </rPh>
    <rPh sb="59" eb="65">
      <t>ゲスイドウシヨウリョウ</t>
    </rPh>
    <rPh sb="66" eb="68">
      <t>カイテイ</t>
    </rPh>
    <rPh sb="69" eb="70">
      <t>オコナ</t>
    </rPh>
    <rPh sb="96" eb="98">
      <t>イゼン</t>
    </rPh>
    <rPh sb="113" eb="115">
      <t>ジョウキョウ</t>
    </rPh>
    <rPh sb="159" eb="161">
      <t>ケイジョウ</t>
    </rPh>
    <rPh sb="379" eb="384">
      <t>タイショクキュウフヒ</t>
    </rPh>
    <rPh sb="385" eb="387">
      <t>ケイジョウ</t>
    </rPh>
    <rPh sb="413" eb="418">
      <t>シヨウリョウカイテイ</t>
    </rPh>
    <rPh sb="439" eb="441">
      <t>カイゼン</t>
    </rPh>
    <rPh sb="447" eb="449">
      <t>イゼン</t>
    </rPh>
    <phoneticPr fontId="4"/>
  </si>
  <si>
    <t>　類似団体と比較すると、本市の公共下水道事業は、「汚水処理原価」は類似団体と比較して低いものの、汚水処理費を使用料で賄えていない状況にある。ウォーターＰＰＰの導入可能性について検討、調査を進めるなど、汚水処理費の削減等を図っていく。
　また、水洗化の融資あっせん制度や排水設備工事補助金制度を継続し、市民の負担軽減を図りながら水洗化率の向上に努める。
　今後は、施設更新費用の増加や人口減少に伴う使用料の減少等が予測される。使用料改定により収益を確保するとともに、近隣施設との統廃合を検討し、より効率的な経営に努める。</t>
    <rPh sb="15" eb="20">
      <t>コウキョウゲスイドウ</t>
    </rPh>
    <rPh sb="20" eb="22">
      <t>ジギョウ</t>
    </rPh>
    <rPh sb="33" eb="35">
      <t>ルイジ</t>
    </rPh>
    <rPh sb="35" eb="37">
      <t>ダンタイ</t>
    </rPh>
    <rPh sb="38" eb="40">
      <t>ヒカク</t>
    </rPh>
    <rPh sb="91" eb="93">
      <t>チョウサ</t>
    </rPh>
    <rPh sb="108" eb="10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</si>
</sst>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329-46C8-835C-23F7924FA00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0.32</c:v>
                </c:pt>
                <c:pt idx="2">
                  <c:v>0.1</c:v>
                </c:pt>
                <c:pt idx="3">
                  <c:v>0.09</c:v>
                </c:pt>
                <c:pt idx="4">
                  <c:v>0.06</c:v>
                </c:pt>
              </c:numCache>
            </c:numRef>
          </c:val>
          <c:smooth val="0"/>
          <c:extLst>
            <c:ext xmlns:c16="http://schemas.microsoft.com/office/drawing/2014/chart" uri="{C3380CC4-5D6E-409C-BE32-E72D297353CC}">
              <c16:uniqueId val="{00000001-1329-46C8-835C-23F7924FA00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40.56</c:v>
                </c:pt>
                <c:pt idx="2">
                  <c:v>40.39</c:v>
                </c:pt>
                <c:pt idx="3">
                  <c:v>40.57</c:v>
                </c:pt>
                <c:pt idx="4">
                  <c:v>40.33</c:v>
                </c:pt>
              </c:numCache>
            </c:numRef>
          </c:val>
          <c:extLst>
            <c:ext xmlns:c16="http://schemas.microsoft.com/office/drawing/2014/chart" uri="{C3380CC4-5D6E-409C-BE32-E72D297353CC}">
              <c16:uniqueId val="{00000000-66BD-44F2-A1BC-32E9D2B23F2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49.47</c:v>
                </c:pt>
                <c:pt idx="2">
                  <c:v>48.19</c:v>
                </c:pt>
                <c:pt idx="3">
                  <c:v>47.32</c:v>
                </c:pt>
                <c:pt idx="4">
                  <c:v>55.04</c:v>
                </c:pt>
              </c:numCache>
            </c:numRef>
          </c:val>
          <c:smooth val="0"/>
          <c:extLst>
            <c:ext xmlns:c16="http://schemas.microsoft.com/office/drawing/2014/chart" uri="{C3380CC4-5D6E-409C-BE32-E72D297353CC}">
              <c16:uniqueId val="{00000001-66BD-44F2-A1BC-32E9D2B23F2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79.44</c:v>
                </c:pt>
                <c:pt idx="2">
                  <c:v>80.650000000000006</c:v>
                </c:pt>
                <c:pt idx="3">
                  <c:v>81.28</c:v>
                </c:pt>
                <c:pt idx="4">
                  <c:v>82.4</c:v>
                </c:pt>
              </c:numCache>
            </c:numRef>
          </c:val>
          <c:extLst>
            <c:ext xmlns:c16="http://schemas.microsoft.com/office/drawing/2014/chart" uri="{C3380CC4-5D6E-409C-BE32-E72D297353CC}">
              <c16:uniqueId val="{00000000-3574-431A-8A59-FC0196370B1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82.06</c:v>
                </c:pt>
                <c:pt idx="2">
                  <c:v>82.26</c:v>
                </c:pt>
                <c:pt idx="3">
                  <c:v>81.33</c:v>
                </c:pt>
                <c:pt idx="4">
                  <c:v>91.92</c:v>
                </c:pt>
              </c:numCache>
            </c:numRef>
          </c:val>
          <c:smooth val="0"/>
          <c:extLst>
            <c:ext xmlns:c16="http://schemas.microsoft.com/office/drawing/2014/chart" uri="{C3380CC4-5D6E-409C-BE32-E72D297353CC}">
              <c16:uniqueId val="{00000001-3574-431A-8A59-FC0196370B1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c:v>
                </c:pt>
                <c:pt idx="2">
                  <c:v>104.13</c:v>
                </c:pt>
                <c:pt idx="3">
                  <c:v>102.31</c:v>
                </c:pt>
                <c:pt idx="4">
                  <c:v>101.94</c:v>
                </c:pt>
              </c:numCache>
            </c:numRef>
          </c:val>
          <c:extLst>
            <c:ext xmlns:c16="http://schemas.microsoft.com/office/drawing/2014/chart" uri="{C3380CC4-5D6E-409C-BE32-E72D297353CC}">
              <c16:uniqueId val="{00000000-4008-45C8-84CD-7F98229B94A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107.81</c:v>
                </c:pt>
                <c:pt idx="2">
                  <c:v>107.54</c:v>
                </c:pt>
                <c:pt idx="3">
                  <c:v>107.19</c:v>
                </c:pt>
                <c:pt idx="4">
                  <c:v>106.8</c:v>
                </c:pt>
              </c:numCache>
            </c:numRef>
          </c:val>
          <c:smooth val="0"/>
          <c:extLst>
            <c:ext xmlns:c16="http://schemas.microsoft.com/office/drawing/2014/chart" uri="{C3380CC4-5D6E-409C-BE32-E72D297353CC}">
              <c16:uniqueId val="{00000001-4008-45C8-84CD-7F98229B94A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3.39</c:v>
                </c:pt>
                <c:pt idx="2">
                  <c:v>6.45</c:v>
                </c:pt>
                <c:pt idx="3">
                  <c:v>9.41</c:v>
                </c:pt>
                <c:pt idx="4">
                  <c:v>12.24</c:v>
                </c:pt>
              </c:numCache>
            </c:numRef>
          </c:val>
          <c:extLst>
            <c:ext xmlns:c16="http://schemas.microsoft.com/office/drawing/2014/chart" uri="{C3380CC4-5D6E-409C-BE32-E72D297353CC}">
              <c16:uniqueId val="{00000000-C4FF-4E4B-B254-2F87A46DFBB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19.93</c:v>
                </c:pt>
                <c:pt idx="2">
                  <c:v>21.94</c:v>
                </c:pt>
                <c:pt idx="3">
                  <c:v>22.89</c:v>
                </c:pt>
                <c:pt idx="4">
                  <c:v>31.14</c:v>
                </c:pt>
              </c:numCache>
            </c:numRef>
          </c:val>
          <c:smooth val="0"/>
          <c:extLst>
            <c:ext xmlns:c16="http://schemas.microsoft.com/office/drawing/2014/chart" uri="{C3380CC4-5D6E-409C-BE32-E72D297353CC}">
              <c16:uniqueId val="{00000001-C4FF-4E4B-B254-2F87A46DFBB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BE6-4849-AAF8-582C36409BC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0.76</c:v>
                </c:pt>
              </c:numCache>
            </c:numRef>
          </c:val>
          <c:smooth val="0"/>
          <c:extLst>
            <c:ext xmlns:c16="http://schemas.microsoft.com/office/drawing/2014/chart" uri="{C3380CC4-5D6E-409C-BE32-E72D297353CC}">
              <c16:uniqueId val="{00000001-BBE6-4849-AAF8-582C36409BC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87.72</c:v>
                </c:pt>
                <c:pt idx="2">
                  <c:v>71.790000000000006</c:v>
                </c:pt>
                <c:pt idx="3">
                  <c:v>62.45</c:v>
                </c:pt>
                <c:pt idx="4">
                  <c:v>50.58</c:v>
                </c:pt>
              </c:numCache>
            </c:numRef>
          </c:val>
          <c:extLst>
            <c:ext xmlns:c16="http://schemas.microsoft.com/office/drawing/2014/chart" uri="{C3380CC4-5D6E-409C-BE32-E72D297353CC}">
              <c16:uniqueId val="{00000000-8E97-4370-8F29-F7183DDF060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18.2</c:v>
                </c:pt>
                <c:pt idx="2">
                  <c:v>19.059999999999999</c:v>
                </c:pt>
                <c:pt idx="3">
                  <c:v>31.07</c:v>
                </c:pt>
                <c:pt idx="4">
                  <c:v>26.89</c:v>
                </c:pt>
              </c:numCache>
            </c:numRef>
          </c:val>
          <c:smooth val="0"/>
          <c:extLst>
            <c:ext xmlns:c16="http://schemas.microsoft.com/office/drawing/2014/chart" uri="{C3380CC4-5D6E-409C-BE32-E72D297353CC}">
              <c16:uniqueId val="{00000001-8E97-4370-8F29-F7183DDF060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7.8</c:v>
                </c:pt>
                <c:pt idx="2">
                  <c:v>23.87</c:v>
                </c:pt>
                <c:pt idx="3">
                  <c:v>28.46</c:v>
                </c:pt>
                <c:pt idx="4">
                  <c:v>40.04</c:v>
                </c:pt>
              </c:numCache>
            </c:numRef>
          </c:val>
          <c:extLst>
            <c:ext xmlns:c16="http://schemas.microsoft.com/office/drawing/2014/chart" uri="{C3380CC4-5D6E-409C-BE32-E72D297353CC}">
              <c16:uniqueId val="{00000000-9D38-46F2-96DF-A2D32EE038E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48.56</c:v>
                </c:pt>
                <c:pt idx="2">
                  <c:v>47.58</c:v>
                </c:pt>
                <c:pt idx="3">
                  <c:v>51.09</c:v>
                </c:pt>
                <c:pt idx="4">
                  <c:v>77.260000000000005</c:v>
                </c:pt>
              </c:numCache>
            </c:numRef>
          </c:val>
          <c:smooth val="0"/>
          <c:extLst>
            <c:ext xmlns:c16="http://schemas.microsoft.com/office/drawing/2014/chart" uri="{C3380CC4-5D6E-409C-BE32-E72D297353CC}">
              <c16:uniqueId val="{00000001-9D38-46F2-96DF-A2D32EE038E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3428.51</c:v>
                </c:pt>
                <c:pt idx="2">
                  <c:v>3445.79</c:v>
                </c:pt>
                <c:pt idx="3">
                  <c:v>3354.89</c:v>
                </c:pt>
                <c:pt idx="4">
                  <c:v>3092.33</c:v>
                </c:pt>
              </c:numCache>
            </c:numRef>
          </c:val>
          <c:extLst>
            <c:ext xmlns:c16="http://schemas.microsoft.com/office/drawing/2014/chart" uri="{C3380CC4-5D6E-409C-BE32-E72D297353CC}">
              <c16:uniqueId val="{00000000-A50F-4D61-B700-850691E5D4B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1245.0999999999999</c:v>
                </c:pt>
                <c:pt idx="2">
                  <c:v>1108.8</c:v>
                </c:pt>
                <c:pt idx="3">
                  <c:v>1194.56</c:v>
                </c:pt>
                <c:pt idx="4">
                  <c:v>730.84</c:v>
                </c:pt>
              </c:numCache>
            </c:numRef>
          </c:val>
          <c:smooth val="0"/>
          <c:extLst>
            <c:ext xmlns:c16="http://schemas.microsoft.com/office/drawing/2014/chart" uri="{C3380CC4-5D6E-409C-BE32-E72D297353CC}">
              <c16:uniqueId val="{00000001-A50F-4D61-B700-850691E5D4B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94.89</c:v>
                </c:pt>
                <c:pt idx="2">
                  <c:v>99.08</c:v>
                </c:pt>
                <c:pt idx="3">
                  <c:v>97.4</c:v>
                </c:pt>
                <c:pt idx="4">
                  <c:v>98.86</c:v>
                </c:pt>
              </c:numCache>
            </c:numRef>
          </c:val>
          <c:extLst>
            <c:ext xmlns:c16="http://schemas.microsoft.com/office/drawing/2014/chart" uri="{C3380CC4-5D6E-409C-BE32-E72D297353CC}">
              <c16:uniqueId val="{00000000-40B8-45BC-A707-39109AC1AE9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79.77</c:v>
                </c:pt>
                <c:pt idx="2">
                  <c:v>79.63</c:v>
                </c:pt>
                <c:pt idx="3">
                  <c:v>76.78</c:v>
                </c:pt>
                <c:pt idx="4">
                  <c:v>89.17</c:v>
                </c:pt>
              </c:numCache>
            </c:numRef>
          </c:val>
          <c:smooth val="0"/>
          <c:extLst>
            <c:ext xmlns:c16="http://schemas.microsoft.com/office/drawing/2014/chart" uri="{C3380CC4-5D6E-409C-BE32-E72D297353CC}">
              <c16:uniqueId val="{00000001-40B8-45BC-A707-39109AC1AE9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170.25</c:v>
                </c:pt>
                <c:pt idx="2">
                  <c:v>163.94</c:v>
                </c:pt>
                <c:pt idx="3">
                  <c:v>167.71</c:v>
                </c:pt>
                <c:pt idx="4">
                  <c:v>178.51</c:v>
                </c:pt>
              </c:numCache>
            </c:numRef>
          </c:val>
          <c:extLst>
            <c:ext xmlns:c16="http://schemas.microsoft.com/office/drawing/2014/chart" uri="{C3380CC4-5D6E-409C-BE32-E72D297353CC}">
              <c16:uniqueId val="{00000000-A243-4114-BA6B-AA00220B0CE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214.56</c:v>
                </c:pt>
                <c:pt idx="2">
                  <c:v>213.66</c:v>
                </c:pt>
                <c:pt idx="3">
                  <c:v>224.31</c:v>
                </c:pt>
                <c:pt idx="4">
                  <c:v>184.85</c:v>
                </c:pt>
              </c:numCache>
            </c:numRef>
          </c:val>
          <c:smooth val="0"/>
          <c:extLst>
            <c:ext xmlns:c16="http://schemas.microsoft.com/office/drawing/2014/chart" uri="{C3380CC4-5D6E-409C-BE32-E72D297353CC}">
              <c16:uniqueId val="{00000001-A243-4114-BA6B-AA00220B0CE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A1" zoomScale="85" zoomScaleNormal="85"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登米市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公共下水道</v>
      </c>
      <c r="Q8" s="58"/>
      <c r="R8" s="58"/>
      <c r="S8" s="58"/>
      <c r="T8" s="58"/>
      <c r="U8" s="58"/>
      <c r="V8" s="58"/>
      <c r="W8" s="58" t="str">
        <f>データ!L6</f>
        <v>Cd1</v>
      </c>
      <c r="X8" s="58"/>
      <c r="Y8" s="58"/>
      <c r="Z8" s="58"/>
      <c r="AA8" s="58"/>
      <c r="AB8" s="58"/>
      <c r="AC8" s="58"/>
      <c r="AD8" s="59" t="str">
        <f>データ!$M$6</f>
        <v>非設置</v>
      </c>
      <c r="AE8" s="59"/>
      <c r="AF8" s="59"/>
      <c r="AG8" s="59"/>
      <c r="AH8" s="59"/>
      <c r="AI8" s="59"/>
      <c r="AJ8" s="59"/>
      <c r="AK8" s="3"/>
      <c r="AL8" s="38">
        <f>データ!S6</f>
        <v>73338</v>
      </c>
      <c r="AM8" s="38"/>
      <c r="AN8" s="38"/>
      <c r="AO8" s="38"/>
      <c r="AP8" s="38"/>
      <c r="AQ8" s="38"/>
      <c r="AR8" s="38"/>
      <c r="AS8" s="38"/>
      <c r="AT8" s="39">
        <f>データ!T6</f>
        <v>536.09</v>
      </c>
      <c r="AU8" s="39"/>
      <c r="AV8" s="39"/>
      <c r="AW8" s="39"/>
      <c r="AX8" s="39"/>
      <c r="AY8" s="39"/>
      <c r="AZ8" s="39"/>
      <c r="BA8" s="39"/>
      <c r="BB8" s="39">
        <f>データ!U6</f>
        <v>136.80000000000001</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54.39</v>
      </c>
      <c r="J10" s="39"/>
      <c r="K10" s="39"/>
      <c r="L10" s="39"/>
      <c r="M10" s="39"/>
      <c r="N10" s="39"/>
      <c r="O10" s="39"/>
      <c r="P10" s="39">
        <f>データ!P6</f>
        <v>24.95</v>
      </c>
      <c r="Q10" s="39"/>
      <c r="R10" s="39"/>
      <c r="S10" s="39"/>
      <c r="T10" s="39"/>
      <c r="U10" s="39"/>
      <c r="V10" s="39"/>
      <c r="W10" s="39">
        <f>データ!Q6</f>
        <v>66.650000000000006</v>
      </c>
      <c r="X10" s="39"/>
      <c r="Y10" s="39"/>
      <c r="Z10" s="39"/>
      <c r="AA10" s="39"/>
      <c r="AB10" s="39"/>
      <c r="AC10" s="39"/>
      <c r="AD10" s="38">
        <f>データ!R6</f>
        <v>3743</v>
      </c>
      <c r="AE10" s="38"/>
      <c r="AF10" s="38"/>
      <c r="AG10" s="38"/>
      <c r="AH10" s="38"/>
      <c r="AI10" s="38"/>
      <c r="AJ10" s="38"/>
      <c r="AK10" s="2"/>
      <c r="AL10" s="38">
        <f>データ!V6</f>
        <v>18154</v>
      </c>
      <c r="AM10" s="38"/>
      <c r="AN10" s="38"/>
      <c r="AO10" s="38"/>
      <c r="AP10" s="38"/>
      <c r="AQ10" s="38"/>
      <c r="AR10" s="38"/>
      <c r="AS10" s="38"/>
      <c r="AT10" s="39">
        <f>データ!W6</f>
        <v>8.77</v>
      </c>
      <c r="AU10" s="39"/>
      <c r="AV10" s="39"/>
      <c r="AW10" s="39"/>
      <c r="AX10" s="39"/>
      <c r="AY10" s="39"/>
      <c r="AZ10" s="39"/>
      <c r="BA10" s="39"/>
      <c r="BB10" s="39">
        <f>データ!X6</f>
        <v>2070.0100000000002</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115</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VXgAH4FBfjR//W5HNKp26fOkzozYZdeLhD52yg/mzVQ9kN73Oi2E1j5ntJgKt4Hq23h/ECvLNUMTkESjayLZIw==" saltValue="xiGzKOeRG6K1/NCTvxn4M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42129</v>
      </c>
      <c r="D6" s="19">
        <f t="shared" si="3"/>
        <v>46</v>
      </c>
      <c r="E6" s="19">
        <f t="shared" si="3"/>
        <v>17</v>
      </c>
      <c r="F6" s="19">
        <f t="shared" si="3"/>
        <v>1</v>
      </c>
      <c r="G6" s="19">
        <f t="shared" si="3"/>
        <v>0</v>
      </c>
      <c r="H6" s="19" t="str">
        <f t="shared" si="3"/>
        <v>宮城県　登米市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54.39</v>
      </c>
      <c r="P6" s="20">
        <f t="shared" si="3"/>
        <v>24.95</v>
      </c>
      <c r="Q6" s="20">
        <f t="shared" si="3"/>
        <v>66.650000000000006</v>
      </c>
      <c r="R6" s="20">
        <f t="shared" si="3"/>
        <v>3743</v>
      </c>
      <c r="S6" s="20">
        <f t="shared" si="3"/>
        <v>73338</v>
      </c>
      <c r="T6" s="20">
        <f t="shared" si="3"/>
        <v>536.09</v>
      </c>
      <c r="U6" s="20">
        <f t="shared" si="3"/>
        <v>136.80000000000001</v>
      </c>
      <c r="V6" s="20">
        <f t="shared" si="3"/>
        <v>18154</v>
      </c>
      <c r="W6" s="20">
        <f t="shared" si="3"/>
        <v>8.77</v>
      </c>
      <c r="X6" s="20">
        <f t="shared" si="3"/>
        <v>2070.0100000000002</v>
      </c>
      <c r="Y6" s="21" t="str">
        <f>IF(Y7="",NA(),Y7)</f>
        <v>-</v>
      </c>
      <c r="Z6" s="21">
        <f t="shared" ref="Z6:AH6" si="4">IF(Z7="",NA(),Z7)</f>
        <v>102</v>
      </c>
      <c r="AA6" s="21">
        <f t="shared" si="4"/>
        <v>104.13</v>
      </c>
      <c r="AB6" s="21">
        <f t="shared" si="4"/>
        <v>102.31</v>
      </c>
      <c r="AC6" s="21">
        <f t="shared" si="4"/>
        <v>101.94</v>
      </c>
      <c r="AD6" s="21" t="str">
        <f t="shared" si="4"/>
        <v>-</v>
      </c>
      <c r="AE6" s="21">
        <f t="shared" si="4"/>
        <v>107.81</v>
      </c>
      <c r="AF6" s="21">
        <f t="shared" si="4"/>
        <v>107.54</v>
      </c>
      <c r="AG6" s="21">
        <f t="shared" si="4"/>
        <v>107.19</v>
      </c>
      <c r="AH6" s="21">
        <f t="shared" si="4"/>
        <v>106.8</v>
      </c>
      <c r="AI6" s="20" t="str">
        <f>IF(AI7="","",IF(AI7="-","【-】","【"&amp;SUBSTITUTE(TEXT(AI7,"#,##0.00"),"-","△")&amp;"】"))</f>
        <v>【105.91】</v>
      </c>
      <c r="AJ6" s="21" t="str">
        <f>IF(AJ7="",NA(),AJ7)</f>
        <v>-</v>
      </c>
      <c r="AK6" s="21">
        <f t="shared" ref="AK6:AS6" si="5">IF(AK7="",NA(),AK7)</f>
        <v>87.72</v>
      </c>
      <c r="AL6" s="21">
        <f t="shared" si="5"/>
        <v>71.790000000000006</v>
      </c>
      <c r="AM6" s="21">
        <f t="shared" si="5"/>
        <v>62.45</v>
      </c>
      <c r="AN6" s="21">
        <f t="shared" si="5"/>
        <v>50.58</v>
      </c>
      <c r="AO6" s="21" t="str">
        <f t="shared" si="5"/>
        <v>-</v>
      </c>
      <c r="AP6" s="21">
        <f t="shared" si="5"/>
        <v>18.2</v>
      </c>
      <c r="AQ6" s="21">
        <f t="shared" si="5"/>
        <v>19.059999999999999</v>
      </c>
      <c r="AR6" s="21">
        <f t="shared" si="5"/>
        <v>31.07</v>
      </c>
      <c r="AS6" s="21">
        <f t="shared" si="5"/>
        <v>26.89</v>
      </c>
      <c r="AT6" s="20" t="str">
        <f>IF(AT7="","",IF(AT7="-","【-】","【"&amp;SUBSTITUTE(TEXT(AT7,"#,##0.00"),"-","△")&amp;"】"))</f>
        <v>【3.03】</v>
      </c>
      <c r="AU6" s="21" t="str">
        <f>IF(AU7="",NA(),AU7)</f>
        <v>-</v>
      </c>
      <c r="AV6" s="21">
        <f t="shared" ref="AV6:BD6" si="6">IF(AV7="",NA(),AV7)</f>
        <v>7.8</v>
      </c>
      <c r="AW6" s="21">
        <f t="shared" si="6"/>
        <v>23.87</v>
      </c>
      <c r="AX6" s="21">
        <f t="shared" si="6"/>
        <v>28.46</v>
      </c>
      <c r="AY6" s="21">
        <f t="shared" si="6"/>
        <v>40.04</v>
      </c>
      <c r="AZ6" s="21" t="str">
        <f t="shared" si="6"/>
        <v>-</v>
      </c>
      <c r="BA6" s="21">
        <f t="shared" si="6"/>
        <v>48.56</v>
      </c>
      <c r="BB6" s="21">
        <f t="shared" si="6"/>
        <v>47.58</v>
      </c>
      <c r="BC6" s="21">
        <f t="shared" si="6"/>
        <v>51.09</v>
      </c>
      <c r="BD6" s="21">
        <f t="shared" si="6"/>
        <v>77.260000000000005</v>
      </c>
      <c r="BE6" s="20" t="str">
        <f>IF(BE7="","",IF(BE7="-","【-】","【"&amp;SUBSTITUTE(TEXT(BE7,"#,##0.00"),"-","△")&amp;"】"))</f>
        <v>【78.43】</v>
      </c>
      <c r="BF6" s="21" t="str">
        <f>IF(BF7="",NA(),BF7)</f>
        <v>-</v>
      </c>
      <c r="BG6" s="21">
        <f t="shared" ref="BG6:BO6" si="7">IF(BG7="",NA(),BG7)</f>
        <v>3428.51</v>
      </c>
      <c r="BH6" s="21">
        <f t="shared" si="7"/>
        <v>3445.79</v>
      </c>
      <c r="BI6" s="21">
        <f t="shared" si="7"/>
        <v>3354.89</v>
      </c>
      <c r="BJ6" s="21">
        <f t="shared" si="7"/>
        <v>3092.33</v>
      </c>
      <c r="BK6" s="21" t="str">
        <f t="shared" si="7"/>
        <v>-</v>
      </c>
      <c r="BL6" s="21">
        <f t="shared" si="7"/>
        <v>1245.0999999999999</v>
      </c>
      <c r="BM6" s="21">
        <f t="shared" si="7"/>
        <v>1108.8</v>
      </c>
      <c r="BN6" s="21">
        <f t="shared" si="7"/>
        <v>1194.56</v>
      </c>
      <c r="BO6" s="21">
        <f t="shared" si="7"/>
        <v>730.84</v>
      </c>
      <c r="BP6" s="20" t="str">
        <f>IF(BP7="","",IF(BP7="-","【-】","【"&amp;SUBSTITUTE(TEXT(BP7,"#,##0.00"),"-","△")&amp;"】"))</f>
        <v>【630.82】</v>
      </c>
      <c r="BQ6" s="21" t="str">
        <f>IF(BQ7="",NA(),BQ7)</f>
        <v>-</v>
      </c>
      <c r="BR6" s="21">
        <f t="shared" ref="BR6:BZ6" si="8">IF(BR7="",NA(),BR7)</f>
        <v>94.89</v>
      </c>
      <c r="BS6" s="21">
        <f t="shared" si="8"/>
        <v>99.08</v>
      </c>
      <c r="BT6" s="21">
        <f t="shared" si="8"/>
        <v>97.4</v>
      </c>
      <c r="BU6" s="21">
        <f t="shared" si="8"/>
        <v>98.86</v>
      </c>
      <c r="BV6" s="21" t="str">
        <f t="shared" si="8"/>
        <v>-</v>
      </c>
      <c r="BW6" s="21">
        <f t="shared" si="8"/>
        <v>79.77</v>
      </c>
      <c r="BX6" s="21">
        <f t="shared" si="8"/>
        <v>79.63</v>
      </c>
      <c r="BY6" s="21">
        <f t="shared" si="8"/>
        <v>76.78</v>
      </c>
      <c r="BZ6" s="21">
        <f t="shared" si="8"/>
        <v>89.17</v>
      </c>
      <c r="CA6" s="20" t="str">
        <f>IF(CA7="","",IF(CA7="-","【-】","【"&amp;SUBSTITUTE(TEXT(CA7,"#,##0.00"),"-","△")&amp;"】"))</f>
        <v>【97.81】</v>
      </c>
      <c r="CB6" s="21" t="str">
        <f>IF(CB7="",NA(),CB7)</f>
        <v>-</v>
      </c>
      <c r="CC6" s="21">
        <f t="shared" ref="CC6:CK6" si="9">IF(CC7="",NA(),CC7)</f>
        <v>170.25</v>
      </c>
      <c r="CD6" s="21">
        <f t="shared" si="9"/>
        <v>163.94</v>
      </c>
      <c r="CE6" s="21">
        <f t="shared" si="9"/>
        <v>167.71</v>
      </c>
      <c r="CF6" s="21">
        <f t="shared" si="9"/>
        <v>178.51</v>
      </c>
      <c r="CG6" s="21" t="str">
        <f t="shared" si="9"/>
        <v>-</v>
      </c>
      <c r="CH6" s="21">
        <f t="shared" si="9"/>
        <v>214.56</v>
      </c>
      <c r="CI6" s="21">
        <f t="shared" si="9"/>
        <v>213.66</v>
      </c>
      <c r="CJ6" s="21">
        <f t="shared" si="9"/>
        <v>224.31</v>
      </c>
      <c r="CK6" s="21">
        <f t="shared" si="9"/>
        <v>184.85</v>
      </c>
      <c r="CL6" s="20" t="str">
        <f>IF(CL7="","",IF(CL7="-","【-】","【"&amp;SUBSTITUTE(TEXT(CL7,"#,##0.00"),"-","△")&amp;"】"))</f>
        <v>【138.75】</v>
      </c>
      <c r="CM6" s="21" t="str">
        <f>IF(CM7="",NA(),CM7)</f>
        <v>-</v>
      </c>
      <c r="CN6" s="21">
        <f t="shared" ref="CN6:CV6" si="10">IF(CN7="",NA(),CN7)</f>
        <v>40.56</v>
      </c>
      <c r="CO6" s="21">
        <f t="shared" si="10"/>
        <v>40.39</v>
      </c>
      <c r="CP6" s="21">
        <f t="shared" si="10"/>
        <v>40.57</v>
      </c>
      <c r="CQ6" s="21">
        <f t="shared" si="10"/>
        <v>40.33</v>
      </c>
      <c r="CR6" s="21" t="str">
        <f t="shared" si="10"/>
        <v>-</v>
      </c>
      <c r="CS6" s="21">
        <f t="shared" si="10"/>
        <v>49.47</v>
      </c>
      <c r="CT6" s="21">
        <f t="shared" si="10"/>
        <v>48.19</v>
      </c>
      <c r="CU6" s="21">
        <f t="shared" si="10"/>
        <v>47.32</v>
      </c>
      <c r="CV6" s="21">
        <f t="shared" si="10"/>
        <v>55.04</v>
      </c>
      <c r="CW6" s="20" t="str">
        <f>IF(CW7="","",IF(CW7="-","【-】","【"&amp;SUBSTITUTE(TEXT(CW7,"#,##0.00"),"-","△")&amp;"】"))</f>
        <v>【58.94】</v>
      </c>
      <c r="CX6" s="21" t="str">
        <f>IF(CX7="",NA(),CX7)</f>
        <v>-</v>
      </c>
      <c r="CY6" s="21">
        <f t="shared" ref="CY6:DG6" si="11">IF(CY7="",NA(),CY7)</f>
        <v>79.44</v>
      </c>
      <c r="CZ6" s="21">
        <f t="shared" si="11"/>
        <v>80.650000000000006</v>
      </c>
      <c r="DA6" s="21">
        <f t="shared" si="11"/>
        <v>81.28</v>
      </c>
      <c r="DB6" s="21">
        <f t="shared" si="11"/>
        <v>82.4</v>
      </c>
      <c r="DC6" s="21" t="str">
        <f t="shared" si="11"/>
        <v>-</v>
      </c>
      <c r="DD6" s="21">
        <f t="shared" si="11"/>
        <v>82.06</v>
      </c>
      <c r="DE6" s="21">
        <f t="shared" si="11"/>
        <v>82.26</v>
      </c>
      <c r="DF6" s="21">
        <f t="shared" si="11"/>
        <v>81.33</v>
      </c>
      <c r="DG6" s="21">
        <f t="shared" si="11"/>
        <v>91.92</v>
      </c>
      <c r="DH6" s="20" t="str">
        <f>IF(DH7="","",IF(DH7="-","【-】","【"&amp;SUBSTITUTE(TEXT(DH7,"#,##0.00"),"-","△")&amp;"】"))</f>
        <v>【95.91】</v>
      </c>
      <c r="DI6" s="21" t="str">
        <f>IF(DI7="",NA(),DI7)</f>
        <v>-</v>
      </c>
      <c r="DJ6" s="21">
        <f t="shared" ref="DJ6:DR6" si="12">IF(DJ7="",NA(),DJ7)</f>
        <v>3.39</v>
      </c>
      <c r="DK6" s="21">
        <f t="shared" si="12"/>
        <v>6.45</v>
      </c>
      <c r="DL6" s="21">
        <f t="shared" si="12"/>
        <v>9.41</v>
      </c>
      <c r="DM6" s="21">
        <f t="shared" si="12"/>
        <v>12.24</v>
      </c>
      <c r="DN6" s="21" t="str">
        <f t="shared" si="12"/>
        <v>-</v>
      </c>
      <c r="DO6" s="21">
        <f t="shared" si="12"/>
        <v>19.93</v>
      </c>
      <c r="DP6" s="21">
        <f t="shared" si="12"/>
        <v>21.94</v>
      </c>
      <c r="DQ6" s="21">
        <f t="shared" si="12"/>
        <v>22.89</v>
      </c>
      <c r="DR6" s="21">
        <f t="shared" si="12"/>
        <v>31.14</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0.76</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0.32</v>
      </c>
      <c r="EL6" s="21">
        <f t="shared" si="14"/>
        <v>0.1</v>
      </c>
      <c r="EM6" s="21">
        <f t="shared" si="14"/>
        <v>0.09</v>
      </c>
      <c r="EN6" s="21">
        <f t="shared" si="14"/>
        <v>0.06</v>
      </c>
      <c r="EO6" s="20" t="str">
        <f>IF(EO7="","",IF(EO7="-","【-】","【"&amp;SUBSTITUTE(TEXT(EO7,"#,##0.00"),"-","△")&amp;"】"))</f>
        <v>【0.22】</v>
      </c>
    </row>
    <row r="7" spans="1:148" s="22" customFormat="1" x14ac:dyDescent="0.15">
      <c r="A7" s="14"/>
      <c r="B7" s="23">
        <v>2023</v>
      </c>
      <c r="C7" s="23">
        <v>42129</v>
      </c>
      <c r="D7" s="23">
        <v>46</v>
      </c>
      <c r="E7" s="23">
        <v>17</v>
      </c>
      <c r="F7" s="23">
        <v>1</v>
      </c>
      <c r="G7" s="23">
        <v>0</v>
      </c>
      <c r="H7" s="23" t="s">
        <v>96</v>
      </c>
      <c r="I7" s="23" t="s">
        <v>97</v>
      </c>
      <c r="J7" s="23" t="s">
        <v>98</v>
      </c>
      <c r="K7" s="23" t="s">
        <v>99</v>
      </c>
      <c r="L7" s="23" t="s">
        <v>100</v>
      </c>
      <c r="M7" s="23" t="s">
        <v>101</v>
      </c>
      <c r="N7" s="24" t="s">
        <v>102</v>
      </c>
      <c r="O7" s="24">
        <v>54.39</v>
      </c>
      <c r="P7" s="24">
        <v>24.95</v>
      </c>
      <c r="Q7" s="24">
        <v>66.650000000000006</v>
      </c>
      <c r="R7" s="24">
        <v>3743</v>
      </c>
      <c r="S7" s="24">
        <v>73338</v>
      </c>
      <c r="T7" s="24">
        <v>536.09</v>
      </c>
      <c r="U7" s="24">
        <v>136.80000000000001</v>
      </c>
      <c r="V7" s="24">
        <v>18154</v>
      </c>
      <c r="W7" s="24">
        <v>8.77</v>
      </c>
      <c r="X7" s="24">
        <v>2070.0100000000002</v>
      </c>
      <c r="Y7" s="24" t="s">
        <v>102</v>
      </c>
      <c r="Z7" s="24">
        <v>102</v>
      </c>
      <c r="AA7" s="24">
        <v>104.13</v>
      </c>
      <c r="AB7" s="24">
        <v>102.31</v>
      </c>
      <c r="AC7" s="24">
        <v>101.94</v>
      </c>
      <c r="AD7" s="24" t="s">
        <v>102</v>
      </c>
      <c r="AE7" s="24">
        <v>107.81</v>
      </c>
      <c r="AF7" s="24">
        <v>107.54</v>
      </c>
      <c r="AG7" s="24">
        <v>107.19</v>
      </c>
      <c r="AH7" s="24">
        <v>106.8</v>
      </c>
      <c r="AI7" s="24">
        <v>105.91</v>
      </c>
      <c r="AJ7" s="24" t="s">
        <v>102</v>
      </c>
      <c r="AK7" s="24">
        <v>87.72</v>
      </c>
      <c r="AL7" s="24">
        <v>71.790000000000006</v>
      </c>
      <c r="AM7" s="24">
        <v>62.45</v>
      </c>
      <c r="AN7" s="24">
        <v>50.58</v>
      </c>
      <c r="AO7" s="24" t="s">
        <v>102</v>
      </c>
      <c r="AP7" s="24">
        <v>18.2</v>
      </c>
      <c r="AQ7" s="24">
        <v>19.059999999999999</v>
      </c>
      <c r="AR7" s="24">
        <v>31.07</v>
      </c>
      <c r="AS7" s="24">
        <v>26.89</v>
      </c>
      <c r="AT7" s="24">
        <v>3.03</v>
      </c>
      <c r="AU7" s="24" t="s">
        <v>102</v>
      </c>
      <c r="AV7" s="24">
        <v>7.8</v>
      </c>
      <c r="AW7" s="24">
        <v>23.87</v>
      </c>
      <c r="AX7" s="24">
        <v>28.46</v>
      </c>
      <c r="AY7" s="24">
        <v>40.04</v>
      </c>
      <c r="AZ7" s="24" t="s">
        <v>102</v>
      </c>
      <c r="BA7" s="24">
        <v>48.56</v>
      </c>
      <c r="BB7" s="24">
        <v>47.58</v>
      </c>
      <c r="BC7" s="24">
        <v>51.09</v>
      </c>
      <c r="BD7" s="24">
        <v>77.260000000000005</v>
      </c>
      <c r="BE7" s="24">
        <v>78.430000000000007</v>
      </c>
      <c r="BF7" s="24" t="s">
        <v>102</v>
      </c>
      <c r="BG7" s="24">
        <v>3428.51</v>
      </c>
      <c r="BH7" s="24">
        <v>3445.79</v>
      </c>
      <c r="BI7" s="24">
        <v>3354.89</v>
      </c>
      <c r="BJ7" s="24">
        <v>3092.33</v>
      </c>
      <c r="BK7" s="24" t="s">
        <v>102</v>
      </c>
      <c r="BL7" s="24">
        <v>1245.0999999999999</v>
      </c>
      <c r="BM7" s="24">
        <v>1108.8</v>
      </c>
      <c r="BN7" s="24">
        <v>1194.56</v>
      </c>
      <c r="BO7" s="24">
        <v>730.84</v>
      </c>
      <c r="BP7" s="24">
        <v>630.82000000000005</v>
      </c>
      <c r="BQ7" s="24" t="s">
        <v>102</v>
      </c>
      <c r="BR7" s="24">
        <v>94.89</v>
      </c>
      <c r="BS7" s="24">
        <v>99.08</v>
      </c>
      <c r="BT7" s="24">
        <v>97.4</v>
      </c>
      <c r="BU7" s="24">
        <v>98.86</v>
      </c>
      <c r="BV7" s="24" t="s">
        <v>102</v>
      </c>
      <c r="BW7" s="24">
        <v>79.77</v>
      </c>
      <c r="BX7" s="24">
        <v>79.63</v>
      </c>
      <c r="BY7" s="24">
        <v>76.78</v>
      </c>
      <c r="BZ7" s="24">
        <v>89.17</v>
      </c>
      <c r="CA7" s="24">
        <v>97.81</v>
      </c>
      <c r="CB7" s="24" t="s">
        <v>102</v>
      </c>
      <c r="CC7" s="24">
        <v>170.25</v>
      </c>
      <c r="CD7" s="24">
        <v>163.94</v>
      </c>
      <c r="CE7" s="24">
        <v>167.71</v>
      </c>
      <c r="CF7" s="24">
        <v>178.51</v>
      </c>
      <c r="CG7" s="24" t="s">
        <v>102</v>
      </c>
      <c r="CH7" s="24">
        <v>214.56</v>
      </c>
      <c r="CI7" s="24">
        <v>213.66</v>
      </c>
      <c r="CJ7" s="24">
        <v>224.31</v>
      </c>
      <c r="CK7" s="24">
        <v>184.85</v>
      </c>
      <c r="CL7" s="24">
        <v>138.75</v>
      </c>
      <c r="CM7" s="24" t="s">
        <v>102</v>
      </c>
      <c r="CN7" s="24">
        <v>40.56</v>
      </c>
      <c r="CO7" s="24">
        <v>40.39</v>
      </c>
      <c r="CP7" s="24">
        <v>40.57</v>
      </c>
      <c r="CQ7" s="24">
        <v>40.33</v>
      </c>
      <c r="CR7" s="24" t="s">
        <v>102</v>
      </c>
      <c r="CS7" s="24">
        <v>49.47</v>
      </c>
      <c r="CT7" s="24">
        <v>48.19</v>
      </c>
      <c r="CU7" s="24">
        <v>47.32</v>
      </c>
      <c r="CV7" s="24">
        <v>55.04</v>
      </c>
      <c r="CW7" s="24">
        <v>58.94</v>
      </c>
      <c r="CX7" s="24" t="s">
        <v>102</v>
      </c>
      <c r="CY7" s="24">
        <v>79.44</v>
      </c>
      <c r="CZ7" s="24">
        <v>80.650000000000006</v>
      </c>
      <c r="DA7" s="24">
        <v>81.28</v>
      </c>
      <c r="DB7" s="24">
        <v>82.4</v>
      </c>
      <c r="DC7" s="24" t="s">
        <v>102</v>
      </c>
      <c r="DD7" s="24">
        <v>82.06</v>
      </c>
      <c r="DE7" s="24">
        <v>82.26</v>
      </c>
      <c r="DF7" s="24">
        <v>81.33</v>
      </c>
      <c r="DG7" s="24">
        <v>91.92</v>
      </c>
      <c r="DH7" s="24">
        <v>95.91</v>
      </c>
      <c r="DI7" s="24" t="s">
        <v>102</v>
      </c>
      <c r="DJ7" s="24">
        <v>3.39</v>
      </c>
      <c r="DK7" s="24">
        <v>6.45</v>
      </c>
      <c r="DL7" s="24">
        <v>9.41</v>
      </c>
      <c r="DM7" s="24">
        <v>12.24</v>
      </c>
      <c r="DN7" s="24" t="s">
        <v>102</v>
      </c>
      <c r="DO7" s="24">
        <v>19.93</v>
      </c>
      <c r="DP7" s="24">
        <v>21.94</v>
      </c>
      <c r="DQ7" s="24">
        <v>22.89</v>
      </c>
      <c r="DR7" s="24">
        <v>31.14</v>
      </c>
      <c r="DS7" s="24">
        <v>41.09</v>
      </c>
      <c r="DT7" s="24" t="s">
        <v>102</v>
      </c>
      <c r="DU7" s="24">
        <v>0</v>
      </c>
      <c r="DV7" s="24">
        <v>0</v>
      </c>
      <c r="DW7" s="24">
        <v>0</v>
      </c>
      <c r="DX7" s="24">
        <v>0</v>
      </c>
      <c r="DY7" s="24" t="s">
        <v>102</v>
      </c>
      <c r="DZ7" s="24">
        <v>0</v>
      </c>
      <c r="EA7" s="24">
        <v>0</v>
      </c>
      <c r="EB7" s="24">
        <v>0</v>
      </c>
      <c r="EC7" s="24">
        <v>0.76</v>
      </c>
      <c r="ED7" s="24">
        <v>8.68</v>
      </c>
      <c r="EE7" s="24" t="s">
        <v>102</v>
      </c>
      <c r="EF7" s="24">
        <v>0</v>
      </c>
      <c r="EG7" s="24">
        <v>0</v>
      </c>
      <c r="EH7" s="24">
        <v>0</v>
      </c>
      <c r="EI7" s="24">
        <v>0</v>
      </c>
      <c r="EJ7" s="24" t="s">
        <v>102</v>
      </c>
      <c r="EK7" s="24">
        <v>0.32</v>
      </c>
      <c r="EL7" s="24">
        <v>0.1</v>
      </c>
      <c r="EM7" s="24">
        <v>0.09</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2025-01-24T06:58:05Z</dcterms:created>
  <dcterms:modified xsi:type="dcterms:W3CDTF">2025-02-19T01:00:42Z</dcterms:modified>
  <cp:category/>
</cp:coreProperties>
</file>