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8_大郷町\"/>
    </mc:Choice>
  </mc:AlternateContent>
  <workbookProtection workbookAlgorithmName="SHA-512" workbookHashValue="dg9gnQPLGi3XUfiOQFKaqLnrtswpjHTGZm3D/FB6iIn1FzFHtVb66OlxjK5jLIKrGIHuQlDLjL5Rkh8hcM9tpg==" workbookSaltValue="ZiJTMr/74Wj9inVHJ3lQfA==" workbookSpinCount="100000" lockStructure="1"/>
  <bookViews>
    <workbookView xWindow="-120" yWindow="-120" windowWidth="20730" windowHeight="1116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AT10" i="4"/>
  <c r="AL10" i="4"/>
  <c r="I10"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<sst xmlns="http://schemas.openxmlformats.org/spreadsheetml/2006/main" count="236" uniqueCount="119">
  <si>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</si>
  <si>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</si>
  <si>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</si>
  <si>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</si>
  <si>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</si>
  <si>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</si>
  <si>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</si>
  <si>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</si>
  <si>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</si>
  <si>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</si>
  <si>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</si>
  <si>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</si>
  <si>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</si>
  <si>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</si>
  <si>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</si>
  <si>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</si>
  <si>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</si>
  <si>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</si>
  <si>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</si>
  <si>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</si>
  <si>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</si>
  <si>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</si>
  <si>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</si>
  <si>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</si>
  <si>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</si>
  <si>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</si>
  <si>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</si>
  <si>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</si>
  <si>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</si>
  <si>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</si>
  <si>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</si>
  <si>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</si>
  <si>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</si>
  <si>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</si>
  <si>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</si>
  <si>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</si>
  <si>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</si>
  <si>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</si>
  <si>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</si>
  <si>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</si>
  <si>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</si>
  <si>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</si>
  <si>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</si>
  <si>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</si>
  <si>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</si>
  <si>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</si>
  <si>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</si>
  <si>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</si>
  <si>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</si>
  <si>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</si>
  <si>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</si>
  <si>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</si>
  <si>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</si>
  <si>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</si>
  <si>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</si>
  <si>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</si>
  <si>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</si>
  <si>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</si>
  <si>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</si>
  <si>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</si>
  <si>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</si>
  <si>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</si>
  <si>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</si>
  <si>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</si>
  <si>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</si>
  <si>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</si>
  <si>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</si>
  <si>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</si>
  <si>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</si>
  <si>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</si>
  <si>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</si>
  <si>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</si>
  <si>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</si>
  <si>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</si>
  <si>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</si>
  <si>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</si>
  <si>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</si>
  <si>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</si>
  <si>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</si>
  <si>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</si>
  <si>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</si>
  <si>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</si>
  <si>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</si>
  <si>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</si>
  <si>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</si>
  <si>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</si>
  <si>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</si>
  <si>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</si>
  <si>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</si>
  <si>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</si>
  <si>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</si>
  <si>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</si>
  <si>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</si>
  <si>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</si>
  <si>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</si>
  <si>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</si>
  <si>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</si>
  <si>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</si>
  <si>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</si>
  <si>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</si>
  <si>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</si>
  <si>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</si>
  <si>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</si>
  <si>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</si>
  <si>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</si>
  <si>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</si>
  <si>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</si>
  <si>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</si>
  <si>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</si>
  <si>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</si>
  <si>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</si>
  <si>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</si>
  <si>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</si>
  <si>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</si>
  <si>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</si>
  <si>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</si>
  <si>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平成12年度に併用開始し22年経過、管渠の耐用年数は40年であるが、処理場やマンホールポンプ等の機械電気設備は法定耐用年数を超過してきているため、施設の効率的な更新計画を図っていく。</t>
    <phoneticPr fontId="4"/>
  </si>
  <si>
    <t>　収益的収支比率は160.58％となっているが経費回収率が36.70％と多少の改善がみられるが以前として低く、使用料以外の経費に依存したものとなっている。類似団体の平均を下回っており、施設を適正な規模へのダウンサイジングなどの計画的な設備の更新などを図り、維持管理費の縮減に取り組む必要がある。
　汚水処理原価については、前年度と比較し減少しており改善がみられるが、施設規模に対しての使用者の少なさは変わらず、接続率の向上を図り、年間有収水量を増やすなどの汚水処理費用の縮減を図っていく必要がある。
　水洗化率は前年度とほぼ変化がないため、新規農集排利用者の増加について、加入促進の啓発活動など、引き続き水洗化率の向上による収益性の向上を目指す。</t>
    <rPh sb="36" eb="38">
      <t>タショウ</t>
    </rPh>
    <rPh sb="39" eb="41">
      <t>カイゼン</t>
    </rPh>
    <rPh sb="47" eb="49">
      <t>イゼン</t>
    </rPh>
    <rPh sb="162" eb="165">
      <t>ゼンネンド</t>
    </rPh>
    <rPh sb="166" eb="168">
      <t>ヒカク</t>
    </rPh>
    <rPh sb="169" eb="171">
      <t>ゲンショウ</t>
    </rPh>
    <rPh sb="175" eb="177">
      <t>カイゼン</t>
    </rPh>
    <rPh sb="201" eb="202">
      <t>カ</t>
    </rPh>
    <rPh sb="244" eb="246">
      <t>ヒツヨウ</t>
    </rPh>
    <rPh sb="264" eb="266">
      <t>ヘンカ</t>
    </rPh>
    <rPh sb="272" eb="274">
      <t>シンキ</t>
    </rPh>
    <rPh sb="274" eb="277">
      <t>ノウシュウハイ</t>
    </rPh>
    <rPh sb="277" eb="280">
      <t>リヨウシャ</t>
    </rPh>
    <rPh sb="281" eb="283">
      <t>ゾウカ</t>
    </rPh>
    <rPh sb="288" eb="290">
      <t>カニュウ</t>
    </rPh>
    <rPh sb="290" eb="292">
      <t>ソクシン</t>
    </rPh>
    <rPh sb="293" eb="295">
      <t>ケイハツ</t>
    </rPh>
    <rPh sb="295" eb="297">
      <t>カツドウ</t>
    </rPh>
    <phoneticPr fontId="4"/>
  </si>
  <si>
    <t>　水洗化促進の取組を強化し、水洗化率の向上に努める。
　施設の計画的な更新・修繕を行い維持管理費の削減を図る。
　広域的視点に立ち、より効率の良い経営手法を検討する。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</si>
</sst>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485-470B-B25B-69FC9B8F7C1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E485-470B-B25B-69FC9B8F7C1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53.57</c:v>
                </c:pt>
                <c:pt idx="1">
                  <c:v>48.57</c:v>
                </c:pt>
                <c:pt idx="2">
                  <c:v>49.29</c:v>
                </c:pt>
                <c:pt idx="3">
                  <c:v>53.93</c:v>
                </c:pt>
                <c:pt idx="4">
                  <c:v>53.57</c:v>
                </c:pt>
              </c:numCache>
            </c:numRef>
          </c:val>
          <c:extLst>
            <c:ext xmlns:c16="http://schemas.microsoft.com/office/drawing/2014/chart" uri="{C3380CC4-5D6E-409C-BE32-E72D297353CC}">
              <c16:uniqueId val="{00000000-016C-4295-8B96-C782FA02C72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016C-4295-8B96-C782FA02C72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79.67</c:v>
                </c:pt>
                <c:pt idx="1">
                  <c:v>80.760000000000005</c:v>
                </c:pt>
                <c:pt idx="2">
                  <c:v>81.33</c:v>
                </c:pt>
                <c:pt idx="3">
                  <c:v>82.52</c:v>
                </c:pt>
                <c:pt idx="4">
                  <c:v>82.43</c:v>
                </c:pt>
              </c:numCache>
            </c:numRef>
          </c:val>
          <c:extLst>
            <c:ext xmlns:c16="http://schemas.microsoft.com/office/drawing/2014/chart" uri="{C3380CC4-5D6E-409C-BE32-E72D297353CC}">
              <c16:uniqueId val="{00000000-1336-4758-A9DD-81079A97372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1336-4758-A9DD-81079A97372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124.5</c:v>
                </c:pt>
                <c:pt idx="1">
                  <c:v>106.96</c:v>
                </c:pt>
                <c:pt idx="2">
                  <c:v>94.18</c:v>
                </c:pt>
                <c:pt idx="3">
                  <c:v>95.89</c:v>
                </c:pt>
                <c:pt idx="4">
                  <c:v>160.58000000000001</c:v>
                </c:pt>
              </c:numCache>
            </c:numRef>
          </c:val>
          <c:extLst>
            <c:ext xmlns:c16="http://schemas.microsoft.com/office/drawing/2014/chart" uri="{C3380CC4-5D6E-409C-BE32-E72D297353CC}">
              <c16:uniqueId val="{00000000-B7A6-429C-B741-D6A85F62EF2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A6-429C-B741-D6A85F62EF2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4A-48FA-BC91-D3D235CB975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4A-48FA-BC91-D3D235CB975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65-4086-A1C6-6645A78669A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65-4086-A1C6-6645A78669A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C7-48AC-B9F9-8E98FFDC249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C7-48AC-B9F9-8E98FFDC249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9D6-4356-ACA4-ACA7D554D9E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9D6-4356-ACA4-ACA7D554D9E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formatCode="#,##0.00;&quot;△&quot;#,##0.00;&quot;-&quot;">
                  <c:v>59.34</c:v>
                </c:pt>
                <c:pt idx="3">
                  <c:v>0</c:v>
                </c:pt>
                <c:pt idx="4" formatCode="#,##0.00;&quot;△&quot;#,##0.00;&quot;-&quot;">
                  <c:v>96.29</c:v>
                </c:pt>
              </c:numCache>
            </c:numRef>
          </c:val>
          <c:extLst>
            <c:ext xmlns:c16="http://schemas.microsoft.com/office/drawing/2014/chart" uri="{C3380CC4-5D6E-409C-BE32-E72D297353CC}">
              <c16:uniqueId val="{00000000-5815-44AB-91DF-9B3F6D27EE0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5815-44AB-91DF-9B3F6D27EE0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29.17</c:v>
                </c:pt>
                <c:pt idx="1">
                  <c:v>18.47</c:v>
                </c:pt>
                <c:pt idx="2">
                  <c:v>25.14</c:v>
                </c:pt>
                <c:pt idx="3">
                  <c:v>22.9</c:v>
                </c:pt>
                <c:pt idx="4">
                  <c:v>36.700000000000003</c:v>
                </c:pt>
              </c:numCache>
            </c:numRef>
          </c:val>
          <c:extLst>
            <c:ext xmlns:c16="http://schemas.microsoft.com/office/drawing/2014/chart" uri="{C3380CC4-5D6E-409C-BE32-E72D297353CC}">
              <c16:uniqueId val="{00000000-49E6-42AD-8233-2893D5D81A1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9E6-42AD-8233-2893D5D81A1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416.29</c:v>
                </c:pt>
                <c:pt idx="1">
                  <c:v>678.15</c:v>
                </c:pt>
                <c:pt idx="2">
                  <c:v>492.39</c:v>
                </c:pt>
                <c:pt idx="3">
                  <c:v>535.16</c:v>
                </c:pt>
                <c:pt idx="4">
                  <c:v>307.20999999999998</c:v>
                </c:pt>
              </c:numCache>
            </c:numRef>
          </c:val>
          <c:extLst>
            <c:ext xmlns:c16="http://schemas.microsoft.com/office/drawing/2014/chart" uri="{C3380CC4-5D6E-409C-BE32-E72D297353CC}">
              <c16:uniqueId val="{00000000-DF83-4C61-967A-21E49D10AD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DF83-4C61-967A-21E49D10AD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2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7584</v>
      </c>
      <c r="AM8" s="41"/>
      <c r="AN8" s="41"/>
      <c r="AO8" s="41"/>
      <c r="AP8" s="41"/>
      <c r="AQ8" s="41"/>
      <c r="AR8" s="41"/>
      <c r="AS8" s="41"/>
      <c r="AT8" s="34">
        <f>データ!T6</f>
        <v>82.01</v>
      </c>
      <c r="AU8" s="34"/>
      <c r="AV8" s="34"/>
      <c r="AW8" s="34"/>
      <c r="AX8" s="34"/>
      <c r="AY8" s="34"/>
      <c r="AZ8" s="34"/>
      <c r="BA8" s="34"/>
      <c r="BB8" s="34">
        <f>データ!U6</f>
        <v>92.48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9.07</v>
      </c>
      <c r="Q10" s="34"/>
      <c r="R10" s="34"/>
      <c r="S10" s="34"/>
      <c r="T10" s="34"/>
      <c r="U10" s="34"/>
      <c r="V10" s="34"/>
      <c r="W10" s="34">
        <f>データ!Q6</f>
        <v>87.27</v>
      </c>
      <c r="X10" s="34"/>
      <c r="Y10" s="34"/>
      <c r="Z10" s="34"/>
      <c r="AA10" s="34"/>
      <c r="AB10" s="34"/>
      <c r="AC10" s="34"/>
      <c r="AD10" s="41">
        <f>データ!R6</f>
        <v>2255</v>
      </c>
      <c r="AE10" s="41"/>
      <c r="AF10" s="41"/>
      <c r="AG10" s="41"/>
      <c r="AH10" s="41"/>
      <c r="AI10" s="41"/>
      <c r="AJ10" s="41"/>
      <c r="AK10" s="2"/>
      <c r="AL10" s="41">
        <f>データ!V6</f>
        <v>683</v>
      </c>
      <c r="AM10" s="41"/>
      <c r="AN10" s="41"/>
      <c r="AO10" s="41"/>
      <c r="AP10" s="41"/>
      <c r="AQ10" s="41"/>
      <c r="AR10" s="41"/>
      <c r="AS10" s="41"/>
      <c r="AT10" s="34">
        <f>データ!W6</f>
        <v>0.69</v>
      </c>
      <c r="AU10" s="34"/>
      <c r="AV10" s="34"/>
      <c r="AW10" s="34"/>
      <c r="AX10" s="34"/>
      <c r="AY10" s="34"/>
      <c r="AZ10" s="34"/>
      <c r="BA10" s="34"/>
      <c r="BB10" s="34">
        <f>データ!X6</f>
        <v>989.86</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Bxck+kbPznccjLpzHFnvuJbd3P4sc+SuibFWaI6wXsZsyMYKSUAMN13f5XLCOknBYmvkr2OLXU0E4dVBMfm+tQ==" saltValue="WxKeMUzlDGTtlZQZ5D0X8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44229</v>
      </c>
      <c r="D6" s="19">
        <f t="shared" si="3"/>
        <v>47</v>
      </c>
      <c r="E6" s="19">
        <f t="shared" si="3"/>
        <v>17</v>
      </c>
      <c r="F6" s="19">
        <f t="shared" si="3"/>
        <v>5</v>
      </c>
      <c r="G6" s="19">
        <f t="shared" si="3"/>
        <v>0</v>
      </c>
      <c r="H6" s="19" t="str">
        <f t="shared" si="3"/>
        <v>宮城県　大郷町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9.07</v>
      </c>
      <c r="Q6" s="20">
        <f t="shared" si="3"/>
        <v>87.27</v>
      </c>
      <c r="R6" s="20">
        <f t="shared" si="3"/>
        <v>2255</v>
      </c>
      <c r="S6" s="20">
        <f t="shared" si="3"/>
        <v>7584</v>
      </c>
      <c r="T6" s="20">
        <f t="shared" si="3"/>
        <v>82.01</v>
      </c>
      <c r="U6" s="20">
        <f t="shared" si="3"/>
        <v>92.48</v>
      </c>
      <c r="V6" s="20">
        <f t="shared" si="3"/>
        <v>683</v>
      </c>
      <c r="W6" s="20">
        <f t="shared" si="3"/>
        <v>0.69</v>
      </c>
      <c r="X6" s="20">
        <f t="shared" si="3"/>
        <v>989.86</v>
      </c>
      <c r="Y6" s="21">
        <f>IF(Y7="",NA(),Y7)</f>
        <v>124.5</v>
      </c>
      <c r="Z6" s="21">
        <f t="shared" ref="Z6:AH6" si="4">IF(Z7="",NA(),Z7)</f>
        <v>106.96</v>
      </c>
      <c r="AA6" s="21">
        <f t="shared" si="4"/>
        <v>94.18</v>
      </c>
      <c r="AB6" s="21">
        <f t="shared" si="4"/>
        <v>95.89</v>
      </c>
      <c r="AC6" s="21">
        <f t="shared" si="4"/>
        <v>160.58000000000001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1">
        <f t="shared" si="7"/>
        <v>59.34</v>
      </c>
      <c r="BI6" s="20">
        <f t="shared" si="7"/>
        <v>0</v>
      </c>
      <c r="BJ6" s="21">
        <f t="shared" si="7"/>
        <v>96.29</v>
      </c>
      <c r="BK6" s="21">
        <f t="shared" si="7"/>
        <v>826.83</v>
      </c>
      <c r="BL6" s="21">
        <f t="shared" si="7"/>
        <v>867.83</v>
      </c>
      <c r="BM6" s="21">
        <f t="shared" si="7"/>
        <v>791.76</v>
      </c>
      <c r="BN6" s="21">
        <f t="shared" si="7"/>
        <v>900.82</v>
      </c>
      <c r="BO6" s="21">
        <f t="shared" si="7"/>
        <v>839.21</v>
      </c>
      <c r="BP6" s="20" t="str">
        <f>IF(BP7="","",IF(BP7="-","【-】","【"&amp;SUBSTITUTE(TEXT(BP7,"#,##0.00"),"-","△")&amp;"】"))</f>
        <v>【785.10】</v>
      </c>
      <c r="BQ6" s="21">
        <f>IF(BQ7="",NA(),BQ7)</f>
        <v>29.17</v>
      </c>
      <c r="BR6" s="21">
        <f t="shared" ref="BR6:BZ6" si="8">IF(BR7="",NA(),BR7)</f>
        <v>18.47</v>
      </c>
      <c r="BS6" s="21">
        <f t="shared" si="8"/>
        <v>25.14</v>
      </c>
      <c r="BT6" s="21">
        <f t="shared" si="8"/>
        <v>22.9</v>
      </c>
      <c r="BU6" s="21">
        <f t="shared" si="8"/>
        <v>36.700000000000003</v>
      </c>
      <c r="BV6" s="21">
        <f t="shared" si="8"/>
        <v>57.31</v>
      </c>
      <c r="BW6" s="21">
        <f t="shared" si="8"/>
        <v>57.08</v>
      </c>
      <c r="BX6" s="21">
        <f t="shared" si="8"/>
        <v>56.26</v>
      </c>
      <c r="BY6" s="21">
        <f t="shared" si="8"/>
        <v>52.94</v>
      </c>
      <c r="BZ6" s="21">
        <f t="shared" si="8"/>
        <v>52.05</v>
      </c>
      <c r="CA6" s="20" t="str">
        <f>IF(CA7="","",IF(CA7="-","【-】","【"&amp;SUBSTITUTE(TEXT(CA7,"#,##0.00"),"-","△")&amp;"】"))</f>
        <v>【56.93】</v>
      </c>
      <c r="CB6" s="21">
        <f>IF(CB7="",NA(),CB7)</f>
        <v>416.29</v>
      </c>
      <c r="CC6" s="21">
        <f t="shared" ref="CC6:CK6" si="9">IF(CC7="",NA(),CC7)</f>
        <v>678.15</v>
      </c>
      <c r="CD6" s="21">
        <f t="shared" si="9"/>
        <v>492.39</v>
      </c>
      <c r="CE6" s="21">
        <f t="shared" si="9"/>
        <v>535.16</v>
      </c>
      <c r="CF6" s="21">
        <f t="shared" si="9"/>
        <v>307.20999999999998</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53.57</v>
      </c>
      <c r="CN6" s="21">
        <f t="shared" ref="CN6:CV6" si="10">IF(CN7="",NA(),CN7)</f>
        <v>48.57</v>
      </c>
      <c r="CO6" s="21">
        <f t="shared" si="10"/>
        <v>49.29</v>
      </c>
      <c r="CP6" s="21">
        <f t="shared" si="10"/>
        <v>53.93</v>
      </c>
      <c r="CQ6" s="21">
        <f t="shared" si="10"/>
        <v>53.57</v>
      </c>
      <c r="CR6" s="21">
        <f t="shared" si="10"/>
        <v>50.14</v>
      </c>
      <c r="CS6" s="21">
        <f t="shared" si="10"/>
        <v>54.83</v>
      </c>
      <c r="CT6" s="21">
        <f t="shared" si="10"/>
        <v>66.53</v>
      </c>
      <c r="CU6" s="21">
        <f t="shared" si="10"/>
        <v>52.35</v>
      </c>
      <c r="CV6" s="21">
        <f t="shared" si="10"/>
        <v>46.25</v>
      </c>
      <c r="CW6" s="20" t="str">
        <f>IF(CW7="","",IF(CW7="-","【-】","【"&amp;SUBSTITUTE(TEXT(CW7,"#,##0.00"),"-","△")&amp;"】"))</f>
        <v>【49.87】</v>
      </c>
      <c r="CX6" s="21">
        <f>IF(CX7="",NA(),CX7)</f>
        <v>79.67</v>
      </c>
      <c r="CY6" s="21">
        <f t="shared" ref="CY6:DG6" si="11">IF(CY7="",NA(),CY7)</f>
        <v>80.760000000000005</v>
      </c>
      <c r="CZ6" s="21">
        <f t="shared" si="11"/>
        <v>81.33</v>
      </c>
      <c r="DA6" s="21">
        <f t="shared" si="11"/>
        <v>82.52</v>
      </c>
      <c r="DB6" s="21">
        <f t="shared" si="11"/>
        <v>82.43</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44229</v>
      </c>
      <c r="D7" s="23">
        <v>47</v>
      </c>
      <c r="E7" s="23">
        <v>17</v>
      </c>
      <c r="F7" s="23">
        <v>5</v>
      </c>
      <c r="G7" s="23">
        <v>0</v>
      </c>
      <c r="H7" s="23" t="s">
        <v>98</v>
      </c>
      <c r="I7" s="23" t="s">
        <v>99</v>
      </c>
      <c r="J7" s="23" t="s">
        <v>100</v>
      </c>
      <c r="K7" s="23" t="s">
        <v>101</v>
      </c>
      <c r="L7" s="23" t="s">
        <v>102</v>
      </c>
      <c r="M7" s="23" t="s">
        <v>103</v>
      </c>
      <c r="N7" s="24" t="s">
        <v>104</v>
      </c>
      <c r="O7" s="24" t="s">
        <v>105</v>
      </c>
      <c r="P7" s="24">
        <v>9.07</v>
      </c>
      <c r="Q7" s="24">
        <v>87.27</v>
      </c>
      <c r="R7" s="24">
        <v>2255</v>
      </c>
      <c r="S7" s="24">
        <v>7584</v>
      </c>
      <c r="T7" s="24">
        <v>82.01</v>
      </c>
      <c r="U7" s="24">
        <v>92.48</v>
      </c>
      <c r="V7" s="24">
        <v>683</v>
      </c>
      <c r="W7" s="24">
        <v>0.69</v>
      </c>
      <c r="X7" s="24">
        <v>989.86</v>
      </c>
      <c r="Y7" s="24">
        <v>124.5</v>
      </c>
      <c r="Z7" s="24">
        <v>106.96</v>
      </c>
      <c r="AA7" s="24">
        <v>94.18</v>
      </c>
      <c r="AB7" s="24">
        <v>95.89</v>
      </c>
      <c r="AC7" s="24">
        <v>160.58000000000001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59.34</v>
      </c>
      <c r="BI7" s="24">
        <v>0</v>
      </c>
      <c r="BJ7" s="24">
        <v>96.29</v>
      </c>
      <c r="BK7" s="24">
        <v>826.83</v>
      </c>
      <c r="BL7" s="24">
        <v>867.83</v>
      </c>
      <c r="BM7" s="24">
        <v>791.76</v>
      </c>
      <c r="BN7" s="24">
        <v>900.82</v>
      </c>
      <c r="BO7" s="24">
        <v>839.21</v>
      </c>
      <c r="BP7" s="24">
        <v>785.1</v>
      </c>
      <c r="BQ7" s="24">
        <v>29.17</v>
      </c>
      <c r="BR7" s="24">
        <v>18.47</v>
      </c>
      <c r="BS7" s="24">
        <v>25.14</v>
      </c>
      <c r="BT7" s="24">
        <v>22.9</v>
      </c>
      <c r="BU7" s="24">
        <v>36.700000000000003</v>
      </c>
      <c r="BV7" s="24">
        <v>57.31</v>
      </c>
      <c r="BW7" s="24">
        <v>57.08</v>
      </c>
      <c r="BX7" s="24">
        <v>56.26</v>
      </c>
      <c r="BY7" s="24">
        <v>52.94</v>
      </c>
      <c r="BZ7" s="24">
        <v>52.05</v>
      </c>
      <c r="CA7" s="24">
        <v>56.93</v>
      </c>
      <c r="CB7" s="24">
        <v>416.29</v>
      </c>
      <c r="CC7" s="24">
        <v>678.15</v>
      </c>
      <c r="CD7" s="24">
        <v>492.39</v>
      </c>
      <c r="CE7" s="24">
        <v>535.16</v>
      </c>
      <c r="CF7" s="24">
        <v>307.20999999999998</v>
      </c>
      <c r="CG7" s="24">
        <v>273.52</v>
      </c>
      <c r="CH7" s="24">
        <v>274.99</v>
      </c>
      <c r="CI7" s="24">
        <v>282.08999999999997</v>
      </c>
      <c r="CJ7" s="24">
        <v>303.27999999999997</v>
      </c>
      <c r="CK7" s="24">
        <v>301.86</v>
      </c>
      <c r="CL7" s="24">
        <v>271.14999999999998</v>
      </c>
      <c r="CM7" s="24">
        <v>53.57</v>
      </c>
      <c r="CN7" s="24">
        <v>48.57</v>
      </c>
      <c r="CO7" s="24">
        <v>49.29</v>
      </c>
      <c r="CP7" s="24">
        <v>53.93</v>
      </c>
      <c r="CQ7" s="24">
        <v>53.57</v>
      </c>
      <c r="CR7" s="24">
        <v>50.14</v>
      </c>
      <c r="CS7" s="24">
        <v>54.83</v>
      </c>
      <c r="CT7" s="24">
        <v>66.53</v>
      </c>
      <c r="CU7" s="24">
        <v>52.35</v>
      </c>
      <c r="CV7" s="24">
        <v>46.25</v>
      </c>
      <c r="CW7" s="24">
        <v>49.87</v>
      </c>
      <c r="CX7" s="24">
        <v>79.67</v>
      </c>
      <c r="CY7" s="24">
        <v>80.760000000000005</v>
      </c>
      <c r="CZ7" s="24">
        <v>81.33</v>
      </c>
      <c r="DA7" s="24">
        <v>82.52</v>
      </c>
      <c r="DB7" s="24">
        <v>82.43</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2025-01-24T07:32:57Z</dcterms:created>
  <dcterms:modified xsi:type="dcterms:W3CDTF">2025-03-07T05:09:52Z</dcterms:modified>
  <cp:category/>
</cp:coreProperties>
</file>