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33_美里町★\99_確定\"/>
    </mc:Choice>
  </mc:AlternateContent>
  <workbookProtection workbookAlgorithmName="SHA-512" workbookHashValue="espdjdrErsK8o0D26syqfPZO9fdGpa5f5Vj8FuPD08MVxryCGC8AnIDLLzBnCOsjW4pHYPKjefUMSgtl0EH9SA==" workbookSaltValue="yMonTVVZocutt2GRjJD8mQ==" workbookSpinCount="100000" lockStructure="1"/>
  <bookViews>
    <workbookView xWindow="0" yWindow="0" windowWidth="23040" windowHeight="9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<sst xmlns="http://schemas.openxmlformats.org/spreadsheetml/2006/main" count="231" uniqueCount="116">
  <si>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</si>
  <si>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</si>
  <si>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</si>
  <si>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</si>
  <si>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</si>
  <si>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</si>
  <si>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</si>
  <si>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</si>
  <si>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</si>
  <si>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</si>
  <si>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</si>
  <si>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</si>
  <si>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</si>
  <si>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</si>
  <si>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</si>
  <si>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</si>
  <si>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</si>
  <si>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</si>
  <si>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</si>
  <si>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</si>
  <si>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</si>
  <si>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</si>
  <si>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</si>
  <si>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</si>
  <si>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</si>
  <si>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</si>
  <si>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</si>
  <si>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</si>
  <si>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</si>
  <si>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</si>
  <si>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</si>
  <si>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</si>
  <si>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</si>
  <si>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</si>
  <si>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</si>
  <si>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</si>
  <si>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</si>
  <si>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</si>
  <si>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</si>
  <si>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</si>
  <si>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</si>
  <si>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</si>
  <si>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</si>
  <si>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</si>
  <si>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</si>
  <si>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</si>
  <si>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</si>
  <si>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</si>
  <si>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</si>
  <si>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</si>
  <si>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</si>
  <si>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</si>
  <si>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</si>
  <si>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</si>
  <si>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</si>
  <si>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</si>
  <si>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</si>
  <si>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</si>
  <si>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</si>
  <si>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</si>
  <si>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</si>
  <si>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</si>
  <si>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</si>
  <si>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</si>
  <si>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</si>
  <si>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</si>
  <si>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</si>
  <si>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</si>
  <si>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</si>
  <si>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</si>
  <si>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</si>
  <si>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</si>
  <si>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</si>
  <si>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</si>
  <si>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</si>
  <si>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</si>
  <si>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</si>
  <si>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</si>
  <si>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</si>
  <si>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</si>
  <si>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</si>
  <si>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</si>
  <si>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</si>
  <si>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</si>
  <si>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</si>
  <si>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</si>
  <si>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</si>
  <si>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</si>
  <si>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</si>
  <si>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</si>
  <si>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</si>
  <si>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</si>
  <si>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</si>
  <si>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</si>
  <si>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</si>
  <si>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</si>
  <si>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美里町</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</si>
  <si>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</si>
  <si>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</si>
  <si>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</si>
  <si>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</si>
  <si>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</si>
  <si>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</si>
  <si>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</si>
  <si>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</si>
  <si>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</si>
  <si>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</si>
  <si>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</si>
  <si>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</si>
  <si>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</si>
  <si>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</si>
  <si>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</si>
  <si>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</si>
  <si>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③流動比率について
　過去の企業債の償還終了に伴い翌年度元金償還金が減少していることから、前年度より指標が改善しているが、100％を下回っている。今後も元金償還金は減少する見込みであることから、今後の指標の改善が見込まれる。
④企業債残高対事業規模比率について
　雨水施設の整備に伴い、前年度より増加している。企業債残高は以後減少する見込みであり、令和６年度から使用料を改定したことから、今後の指標の改善が見込まれる。
⑤経費回収率について
　類似団体平均値を上回っているが、100％を下回っている。令和６年度に使用料を改定したことから、今後の指標の改善が見込まれる。
⑥汚水処理原価について
　類似団体平均値を上回っている。汚水の収集搬送は、真空流送方式を採用しているため、自然流下方式に比べ、コストが高くなっている。
⑦施設利用率について
　類似団体平均値及び全国平均を下回っている。処理区域の統合及び処理施設のダウンサイジングの検討を行う。
⑧水洗化率について
　類似団体平均値及び全国平均を下回っている。未接続者に対しさらなる普及活動に努める。</t>
    <rPh sb="73" eb="75">
      <t>コンゴ</t>
    </rPh>
    <rPh sb="82" eb="84">
      <t>ゲンショウ</t>
    </rPh>
    <rPh sb="86" eb="88">
      <t>ミコ</t>
    </rPh>
    <rPh sb="106" eb="108">
      <t>ミコ</t>
    </rPh>
    <rPh sb="134" eb="136">
      <t>ウスイ</t>
    </rPh>
    <rPh sb="136" eb="138">
      <t>シセツ</t>
    </rPh>
    <rPh sb="139" eb="141">
      <t>セイビ</t>
    </rPh>
    <rPh sb="142" eb="143">
      <t>トモナ</t>
    </rPh>
    <rPh sb="157" eb="160">
      <t>キギョウサイ</t>
    </rPh>
    <rPh sb="160" eb="162">
      <t>ザンダカ</t>
    </rPh>
    <rPh sb="163" eb="165">
      <t>イゴ</t>
    </rPh>
    <rPh sb="165" eb="167">
      <t>ゲンショウ</t>
    </rPh>
    <rPh sb="169" eb="171">
      <t>ミコ</t>
    </rPh>
    <rPh sb="317" eb="319">
      <t>オスイ</t>
    </rPh>
    <rPh sb="404" eb="406">
      <t>トウゴウ</t>
    </rPh>
    <rPh sb="406" eb="407">
      <t>オヨ</t>
    </rPh>
    <rPh sb="422" eb="424">
      <t>ケントウ</t>
    </rPh>
    <rPh sb="425" eb="426">
      <t>オコナ</t>
    </rPh>
    <phoneticPr fontId="4"/>
  </si>
  <si>
    <t>①有形固定資産減価償却率について
　処理施設の機器が耐用年数を迎えようとしているため、最適整備構想及び維持管理適正化計画に基づく機能強化事業により更新を行っている。今後も計画的に更新を行う。</t>
    <rPh sb="49" eb="50">
      <t>オヨ</t>
    </rPh>
    <rPh sb="51" eb="53">
      <t>イジ</t>
    </rPh>
    <rPh sb="53" eb="55">
      <t>カンリ</t>
    </rPh>
    <rPh sb="55" eb="58">
      <t>テキセイカ</t>
    </rPh>
    <rPh sb="58" eb="60">
      <t>ケイカク</t>
    </rPh>
    <rPh sb="68" eb="70">
      <t>ジギョウ</t>
    </rPh>
    <rPh sb="73" eb="75">
      <t>コウシン</t>
    </rPh>
    <rPh sb="76" eb="77">
      <t>オコナ</t>
    </rPh>
    <phoneticPr fontId="4"/>
  </si>
  <si>
    <t>　短期的な課題としては、経費回収率及び水洗化率の向上が挙げられる。
　令和６年度から使用料の改定を行ったことから、経費回収率の改善が見込まれる。水洗化率の向上についても、未接続者に対し、さらなる普及活動に努める。
　中長期的な課題としては処理区域の統合及び処理施設のダウンサイジングが挙げられる。
　現在、最適整備構想及び維持管理適正化計画に基づく機能強化事業により、処理施設ごとにダウンサイジングを踏まえた機器更新を行っている。今後実施する処理施設の維持管理適正化計画においても、処理区域の統合及び処理施設のダウンサイジングの検討を行う。</t>
    <rPh sb="12" eb="14">
      <t>ケイヒ</t>
    </rPh>
    <rPh sb="14" eb="17">
      <t>カイシュウリツ</t>
    </rPh>
    <rPh sb="17" eb="18">
      <t>オヨ</t>
    </rPh>
    <rPh sb="42" eb="45">
      <t>シヨウリョウ</t>
    </rPh>
    <rPh sb="46" eb="48">
      <t>カイテイ</t>
    </rPh>
    <rPh sb="49" eb="50">
      <t>オコナ</t>
    </rPh>
    <rPh sb="57" eb="59">
      <t>ケイヒ</t>
    </rPh>
    <rPh sb="59" eb="62">
      <t>カイシュウリツ</t>
    </rPh>
    <rPh sb="66" eb="68">
      <t>ミコ</t>
    </rPh>
    <rPh sb="72" eb="76">
      <t>スイセンカリツ</t>
    </rPh>
    <rPh sb="77" eb="79">
      <t>コウジョウ</t>
    </rPh>
    <rPh sb="159" eb="160">
      <t>オヨ</t>
    </rPh>
    <rPh sb="161" eb="163">
      <t>イジ</t>
    </rPh>
    <rPh sb="163" eb="165">
      <t>カンリ</t>
    </rPh>
    <rPh sb="165" eb="168">
      <t>テキセイカ</t>
    </rPh>
    <rPh sb="168" eb="170">
      <t>ケイカク</t>
    </rPh>
    <rPh sb="184" eb="186">
      <t>ショリ</t>
    </rPh>
    <rPh sb="186" eb="188">
      <t>シセツ</t>
    </rPh>
    <rPh sb="200" eb="201">
      <t>フ</t>
    </rPh>
    <rPh sb="215" eb="217">
      <t>コンゴ</t>
    </rPh>
    <rPh sb="217" eb="219">
      <t>ジッシ</t>
    </rPh>
    <rPh sb="221" eb="225">
      <t>ショリシセツ</t>
    </rPh>
    <rPh sb="226" eb="228">
      <t>イジ</t>
    </rPh>
    <rPh sb="228" eb="230">
      <t>カンリ</t>
    </rPh>
    <rPh sb="230" eb="233">
      <t>テキセイカ</t>
    </rPh>
    <rPh sb="233" eb="235">
      <t>ケイカク</t>
    </rPh>
    <rPh sb="240" eb="241">
      <t>ナカ</t>
    </rPh>
    <rPh sb="266" eb="268">
      <t>セイリ</t>
    </rPh>
    <rPh sb="269" eb="270">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</si>
</sst>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A00-4A04-9F6B-07A51A7038B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7A00-4A04-9F6B-07A51A7038B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38.950000000000003</c:v>
                </c:pt>
                <c:pt idx="1">
                  <c:v>39.130000000000003</c:v>
                </c:pt>
                <c:pt idx="2">
                  <c:v>38.92</c:v>
                </c:pt>
                <c:pt idx="3">
                  <c:v>40.08</c:v>
                </c:pt>
                <c:pt idx="4">
                  <c:v>38.78</c:v>
                </c:pt>
              </c:numCache>
            </c:numRef>
          </c:val>
          <c:extLst>
            <c:ext xmlns:c16="http://schemas.microsoft.com/office/drawing/2014/chart" uri="{C3380CC4-5D6E-409C-BE32-E72D297353CC}">
              <c16:uniqueId val="{00000000-88D2-41B9-86B9-36070B9A94A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88D2-41B9-86B9-36070B9A94A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78.94</c:v>
                </c:pt>
                <c:pt idx="1">
                  <c:v>80.06</c:v>
                </c:pt>
                <c:pt idx="2">
                  <c:v>80.72</c:v>
                </c:pt>
                <c:pt idx="3">
                  <c:v>81.180000000000007</c:v>
                </c:pt>
                <c:pt idx="4">
                  <c:v>81.680000000000007</c:v>
                </c:pt>
              </c:numCache>
            </c:numRef>
          </c:val>
          <c:extLst>
            <c:ext xmlns:c16="http://schemas.microsoft.com/office/drawing/2014/chart" uri="{C3380CC4-5D6E-409C-BE32-E72D297353CC}">
              <c16:uniqueId val="{00000000-B85A-4726-BBCB-0EAD8F34F60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B85A-4726-BBCB-0EAD8F34F60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99.9</c:v>
                </c:pt>
                <c:pt idx="1">
                  <c:v>102.14</c:v>
                </c:pt>
                <c:pt idx="2">
                  <c:v>102.48</c:v>
                </c:pt>
                <c:pt idx="3">
                  <c:v>106.08</c:v>
                </c:pt>
                <c:pt idx="4">
                  <c:v>101.88</c:v>
                </c:pt>
              </c:numCache>
            </c:numRef>
          </c:val>
          <c:extLst>
            <c:ext xmlns:c16="http://schemas.microsoft.com/office/drawing/2014/chart" uri="{C3380CC4-5D6E-409C-BE32-E72D297353CC}">
              <c16:uniqueId val="{00000000-F4B4-4DF6-AB0C-91D457A2D86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105.5</c:v>
                </c:pt>
                <c:pt idx="4">
                  <c:v>106.35</c:v>
                </c:pt>
              </c:numCache>
            </c:numRef>
          </c:val>
          <c:smooth val="0"/>
          <c:extLst>
            <c:ext xmlns:c16="http://schemas.microsoft.com/office/drawing/2014/chart" uri="{C3380CC4-5D6E-409C-BE32-E72D297353CC}">
              <c16:uniqueId val="{00000001-F4B4-4DF6-AB0C-91D457A2D86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47.14</c:v>
                </c:pt>
                <c:pt idx="1">
                  <c:v>46.84</c:v>
                </c:pt>
                <c:pt idx="2">
                  <c:v>47.54</c:v>
                </c:pt>
                <c:pt idx="3">
                  <c:v>47.29</c:v>
                </c:pt>
                <c:pt idx="4">
                  <c:v>47.81</c:v>
                </c:pt>
              </c:numCache>
            </c:numRef>
          </c:val>
          <c:extLst>
            <c:ext xmlns:c16="http://schemas.microsoft.com/office/drawing/2014/chart" uri="{C3380CC4-5D6E-409C-BE32-E72D297353CC}">
              <c16:uniqueId val="{00000000-2FC7-4D96-B567-E9052A6DFB8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25.19</c:v>
                </c:pt>
                <c:pt idx="4">
                  <c:v>25.46</c:v>
                </c:pt>
              </c:numCache>
            </c:numRef>
          </c:val>
          <c:smooth val="0"/>
          <c:extLst>
            <c:ext xmlns:c16="http://schemas.microsoft.com/office/drawing/2014/chart" uri="{C3380CC4-5D6E-409C-BE32-E72D297353CC}">
              <c16:uniqueId val="{00000001-2FC7-4D96-B567-E9052A6DFB8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A4-470E-A376-C94B1B2CDA9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quot;-&quot;">
                  <c:v>0.19</c:v>
                </c:pt>
              </c:numCache>
            </c:numRef>
          </c:val>
          <c:smooth val="0"/>
          <c:extLst>
            <c:ext xmlns:c16="http://schemas.microsoft.com/office/drawing/2014/chart" uri="{C3380CC4-5D6E-409C-BE32-E72D297353CC}">
              <c16:uniqueId val="{00000001-64A4-470E-A376-C94B1B2CDA9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02A-4746-9D2F-2E966E9A490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145.43</c:v>
                </c:pt>
                <c:pt idx="4">
                  <c:v>129.88999999999999</c:v>
                </c:pt>
              </c:numCache>
            </c:numRef>
          </c:val>
          <c:smooth val="0"/>
          <c:extLst>
            <c:ext xmlns:c16="http://schemas.microsoft.com/office/drawing/2014/chart" uri="{C3380CC4-5D6E-409C-BE32-E72D297353CC}">
              <c16:uniqueId val="{00000001-402A-4746-9D2F-2E966E9A490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57.56</c:v>
                </c:pt>
                <c:pt idx="1">
                  <c:v>26.07</c:v>
                </c:pt>
                <c:pt idx="2">
                  <c:v>48.07</c:v>
                </c:pt>
                <c:pt idx="3">
                  <c:v>21.86</c:v>
                </c:pt>
                <c:pt idx="4">
                  <c:v>59.04</c:v>
                </c:pt>
              </c:numCache>
            </c:numRef>
          </c:val>
          <c:extLst>
            <c:ext xmlns:c16="http://schemas.microsoft.com/office/drawing/2014/chart" uri="{C3380CC4-5D6E-409C-BE32-E72D297353CC}">
              <c16:uniqueId val="{00000000-4C9A-45D6-97BB-4F515903E3E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38.4</c:v>
                </c:pt>
                <c:pt idx="4">
                  <c:v>44.04</c:v>
                </c:pt>
              </c:numCache>
            </c:numRef>
          </c:val>
          <c:smooth val="0"/>
          <c:extLst>
            <c:ext xmlns:c16="http://schemas.microsoft.com/office/drawing/2014/chart" uri="{C3380CC4-5D6E-409C-BE32-E72D297353CC}">
              <c16:uniqueId val="{00000001-4C9A-45D6-97BB-4F515903E3E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2439.25</c:v>
                </c:pt>
                <c:pt idx="1">
                  <c:v>2482.14</c:v>
                </c:pt>
                <c:pt idx="2">
                  <c:v>2513.73</c:v>
                </c:pt>
                <c:pt idx="3">
                  <c:v>2655.38</c:v>
                </c:pt>
                <c:pt idx="4">
                  <c:v>2930.03</c:v>
                </c:pt>
              </c:numCache>
            </c:numRef>
          </c:val>
          <c:extLst>
            <c:ext xmlns:c16="http://schemas.microsoft.com/office/drawing/2014/chart" uri="{C3380CC4-5D6E-409C-BE32-E72D297353CC}">
              <c16:uniqueId val="{00000000-DDA0-4693-8D54-DDED80C5834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DDA0-4693-8D54-DDED80C5834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55.39</c:v>
                </c:pt>
                <c:pt idx="1">
                  <c:v>59.17</c:v>
                </c:pt>
                <c:pt idx="2">
                  <c:v>62.79</c:v>
                </c:pt>
                <c:pt idx="3">
                  <c:v>57.71</c:v>
                </c:pt>
                <c:pt idx="4">
                  <c:v>56.98</c:v>
                </c:pt>
              </c:numCache>
            </c:numRef>
          </c:val>
          <c:extLst>
            <c:ext xmlns:c16="http://schemas.microsoft.com/office/drawing/2014/chart" uri="{C3380CC4-5D6E-409C-BE32-E72D297353CC}">
              <c16:uniqueId val="{00000000-3917-4EA4-922E-5E39BE38D48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3917-4EA4-922E-5E39BE38D48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350.77</c:v>
                </c:pt>
                <c:pt idx="1">
                  <c:v>328.21</c:v>
                </c:pt>
                <c:pt idx="2">
                  <c:v>311.94</c:v>
                </c:pt>
                <c:pt idx="3">
                  <c:v>334.26</c:v>
                </c:pt>
                <c:pt idx="4">
                  <c:v>343.2</c:v>
                </c:pt>
              </c:numCache>
            </c:numRef>
          </c:val>
          <c:extLst>
            <c:ext xmlns:c16="http://schemas.microsoft.com/office/drawing/2014/chart" uri="{C3380CC4-5D6E-409C-BE32-E72D297353CC}">
              <c16:uniqueId val="{00000000-62BB-4BF7-A7EE-A3DC6452337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62BB-4BF7-A7EE-A3DC6452337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A1" zoomScaleNormal="100" workbookViewId="0">
      <selection activeCell="BN89" sqref="BN8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美里町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農業集落排水</v>
      </c>
      <c r="Q8" s="39"/>
      <c r="R8" s="39"/>
      <c r="S8" s="39"/>
      <c r="T8" s="39"/>
      <c r="U8" s="39"/>
      <c r="V8" s="39"/>
      <c r="W8" s="39" t="str">
        <f>データ!L6</f>
        <v>F2</v>
      </c>
      <c r="X8" s="39"/>
      <c r="Y8" s="39"/>
      <c r="Z8" s="39"/>
      <c r="AA8" s="39"/>
      <c r="AB8" s="39"/>
      <c r="AC8" s="39"/>
      <c r="AD8" s="40" t="str">
        <f>データ!$M$6</f>
        <v>非設置</v>
      </c>
      <c r="AE8" s="40"/>
      <c r="AF8" s="40"/>
      <c r="AG8" s="40"/>
      <c r="AH8" s="40"/>
      <c r="AI8" s="40"/>
      <c r="AJ8" s="40"/>
      <c r="AK8" s="3"/>
      <c r="AL8" s="41">
        <f>データ!S6</f>
        <v>23195</v>
      </c>
      <c r="AM8" s="41"/>
      <c r="AN8" s="41"/>
      <c r="AO8" s="41"/>
      <c r="AP8" s="41"/>
      <c r="AQ8" s="41"/>
      <c r="AR8" s="41"/>
      <c r="AS8" s="41"/>
      <c r="AT8" s="34">
        <f>データ!T6</f>
        <v>74.989999999999995</v>
      </c>
      <c r="AU8" s="34"/>
      <c r="AV8" s="34"/>
      <c r="AW8" s="34"/>
      <c r="AX8" s="34"/>
      <c r="AY8" s="34"/>
      <c r="AZ8" s="34"/>
      <c r="BA8" s="34"/>
      <c r="BB8" s="34">
        <f>データ!U6</f>
        <v>309.31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65.239999999999995</v>
      </c>
      <c r="J10" s="34"/>
      <c r="K10" s="34"/>
      <c r="L10" s="34"/>
      <c r="M10" s="34"/>
      <c r="N10" s="34"/>
      <c r="O10" s="34"/>
      <c r="P10" s="34">
        <f>データ!P6</f>
        <v>29.17</v>
      </c>
      <c r="Q10" s="34"/>
      <c r="R10" s="34"/>
      <c r="S10" s="34"/>
      <c r="T10" s="34"/>
      <c r="U10" s="34"/>
      <c r="V10" s="34"/>
      <c r="W10" s="34">
        <f>データ!Q6</f>
        <v>92.14</v>
      </c>
      <c r="X10" s="34"/>
      <c r="Y10" s="34"/>
      <c r="Z10" s="34"/>
      <c r="AA10" s="34"/>
      <c r="AB10" s="34"/>
      <c r="AC10" s="34"/>
      <c r="AD10" s="41">
        <f>データ!R6</f>
        <v>3740</v>
      </c>
      <c r="AE10" s="41"/>
      <c r="AF10" s="41"/>
      <c r="AG10" s="41"/>
      <c r="AH10" s="41"/>
      <c r="AI10" s="41"/>
      <c r="AJ10" s="41"/>
      <c r="AK10" s="2"/>
      <c r="AL10" s="41">
        <f>データ!V6</f>
        <v>6719</v>
      </c>
      <c r="AM10" s="41"/>
      <c r="AN10" s="41"/>
      <c r="AO10" s="41"/>
      <c r="AP10" s="41"/>
      <c r="AQ10" s="41"/>
      <c r="AR10" s="41"/>
      <c r="AS10" s="41"/>
      <c r="AT10" s="34">
        <f>データ!W6</f>
        <v>6.96</v>
      </c>
      <c r="AU10" s="34"/>
      <c r="AV10" s="34"/>
      <c r="AW10" s="34"/>
      <c r="AX10" s="34"/>
      <c r="AY10" s="34"/>
      <c r="AZ10" s="34"/>
      <c r="BA10" s="34"/>
      <c r="BB10" s="34">
        <f>データ!X6</f>
        <v>965.37</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113</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114</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0"/>
      <c r="BM60" s="71"/>
      <c r="BN60" s="71"/>
      <c r="BO60" s="71"/>
      <c r="BP60" s="71"/>
      <c r="BQ60" s="71"/>
      <c r="BR60" s="71"/>
      <c r="BS60" s="71"/>
      <c r="BT60" s="71"/>
      <c r="BU60" s="71"/>
      <c r="BV60" s="71"/>
      <c r="BW60" s="71"/>
      <c r="BX60" s="71"/>
      <c r="BY60" s="71"/>
      <c r="BZ60" s="7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115</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sGInV6c+/OZNQizp7oI4d/7+fjklAH2B4CCNNhsDDJArLjzqY2ZljkHWGHLFSWQ/8pFGXJPrfG01BqbtXy2zeQ==" saltValue="C6ip9rHJSerlpooPWH0iz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45055</v>
      </c>
      <c r="D6" s="19">
        <f t="shared" si="3"/>
        <v>46</v>
      </c>
      <c r="E6" s="19">
        <f t="shared" si="3"/>
        <v>17</v>
      </c>
      <c r="F6" s="19">
        <f t="shared" si="3"/>
        <v>5</v>
      </c>
      <c r="G6" s="19">
        <f t="shared" si="3"/>
        <v>0</v>
      </c>
      <c r="H6" s="19" t="str">
        <f t="shared" si="3"/>
        <v>宮城県　美里町</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65.239999999999995</v>
      </c>
      <c r="P6" s="20">
        <f t="shared" si="3"/>
        <v>29.17</v>
      </c>
      <c r="Q6" s="20">
        <f t="shared" si="3"/>
        <v>92.14</v>
      </c>
      <c r="R6" s="20">
        <f t="shared" si="3"/>
        <v>3740</v>
      </c>
      <c r="S6" s="20">
        <f t="shared" si="3"/>
        <v>23195</v>
      </c>
      <c r="T6" s="20">
        <f t="shared" si="3"/>
        <v>74.989999999999995</v>
      </c>
      <c r="U6" s="20">
        <f t="shared" si="3"/>
        <v>309.31</v>
      </c>
      <c r="V6" s="20">
        <f t="shared" si="3"/>
        <v>6719</v>
      </c>
      <c r="W6" s="20">
        <f t="shared" si="3"/>
        <v>6.96</v>
      </c>
      <c r="X6" s="20">
        <f t="shared" si="3"/>
        <v>965.37</v>
      </c>
      <c r="Y6" s="21">
        <f>IF(Y7="",NA(),Y7)</f>
        <v>99.9</v>
      </c>
      <c r="Z6" s="21">
        <f t="shared" ref="Z6:AH6" si="4">IF(Z7="",NA(),Z7)</f>
        <v>102.14</v>
      </c>
      <c r="AA6" s="21">
        <f t="shared" si="4"/>
        <v>102.48</v>
      </c>
      <c r="AB6" s="21">
        <f t="shared" si="4"/>
        <v>106.08</v>
      </c>
      <c r="AC6" s="21">
        <f t="shared" si="4"/>
        <v>101.88</v>
      </c>
      <c r="AD6" s="21">
        <f t="shared" si="4"/>
        <v>103.6</v>
      </c>
      <c r="AE6" s="21">
        <f t="shared" si="4"/>
        <v>106.37</v>
      </c>
      <c r="AF6" s="21">
        <f t="shared" si="4"/>
        <v>106.07</v>
      </c>
      <c r="AG6" s="21">
        <f t="shared" si="4"/>
        <v>105.5</v>
      </c>
      <c r="AH6" s="21">
        <f t="shared" si="4"/>
        <v>106.35</v>
      </c>
      <c r="AI6" s="20" t="str">
        <f>IF(AI7="","",IF(AI7="-","【-】","【"&amp;SUBSTITUTE(TEXT(AI7,"#,##0.00"),"-","△")&amp;"】"))</f>
        <v>【104.44】</v>
      </c>
      <c r="AJ6" s="20">
        <f>IF(AJ7="",NA(),AJ7)</f>
        <v>0</v>
      </c>
      <c r="AK6" s="20">
        <f t="shared" ref="AK6:AS6" si="5">IF(AK7="",NA(),AK7)</f>
        <v>0</v>
      </c>
      <c r="AL6" s="20">
        <f t="shared" si="5"/>
        <v>0</v>
      </c>
      <c r="AM6" s="20">
        <f t="shared" si="5"/>
        <v>0</v>
      </c>
      <c r="AN6" s="20">
        <f t="shared" si="5"/>
        <v>0</v>
      </c>
      <c r="AO6" s="21">
        <f t="shared" si="5"/>
        <v>193.99</v>
      </c>
      <c r="AP6" s="21">
        <f t="shared" si="5"/>
        <v>139.02000000000001</v>
      </c>
      <c r="AQ6" s="21">
        <f t="shared" si="5"/>
        <v>132.04</v>
      </c>
      <c r="AR6" s="21">
        <f t="shared" si="5"/>
        <v>145.43</v>
      </c>
      <c r="AS6" s="21">
        <f t="shared" si="5"/>
        <v>129.88999999999999</v>
      </c>
      <c r="AT6" s="20" t="str">
        <f>IF(AT7="","",IF(AT7="-","【-】","【"&amp;SUBSTITUTE(TEXT(AT7,"#,##0.00"),"-","△")&amp;"】"))</f>
        <v>【124.06】</v>
      </c>
      <c r="AU6" s="21">
        <f>IF(AU7="",NA(),AU7)</f>
        <v>57.56</v>
      </c>
      <c r="AV6" s="21">
        <f t="shared" ref="AV6:BD6" si="6">IF(AV7="",NA(),AV7)</f>
        <v>26.07</v>
      </c>
      <c r="AW6" s="21">
        <f t="shared" si="6"/>
        <v>48.07</v>
      </c>
      <c r="AX6" s="21">
        <f t="shared" si="6"/>
        <v>21.86</v>
      </c>
      <c r="AY6" s="21">
        <f t="shared" si="6"/>
        <v>59.04</v>
      </c>
      <c r="AZ6" s="21">
        <f t="shared" si="6"/>
        <v>26.99</v>
      </c>
      <c r="BA6" s="21">
        <f t="shared" si="6"/>
        <v>29.13</v>
      </c>
      <c r="BB6" s="21">
        <f t="shared" si="6"/>
        <v>35.69</v>
      </c>
      <c r="BC6" s="21">
        <f t="shared" si="6"/>
        <v>38.4</v>
      </c>
      <c r="BD6" s="21">
        <f t="shared" si="6"/>
        <v>44.04</v>
      </c>
      <c r="BE6" s="20" t="str">
        <f>IF(BE7="","",IF(BE7="-","【-】","【"&amp;SUBSTITUTE(TEXT(BE7,"#,##0.00"),"-","△")&amp;"】"))</f>
        <v>【42.02】</v>
      </c>
      <c r="BF6" s="21">
        <f>IF(BF7="",NA(),BF7)</f>
        <v>2439.25</v>
      </c>
      <c r="BG6" s="21">
        <f t="shared" ref="BG6:BO6" si="7">IF(BG7="",NA(),BG7)</f>
        <v>2482.14</v>
      </c>
      <c r="BH6" s="21">
        <f t="shared" si="7"/>
        <v>2513.73</v>
      </c>
      <c r="BI6" s="21">
        <f t="shared" si="7"/>
        <v>2655.38</v>
      </c>
      <c r="BJ6" s="21">
        <f t="shared" si="7"/>
        <v>2930.03</v>
      </c>
      <c r="BK6" s="21">
        <f t="shared" si="7"/>
        <v>826.83</v>
      </c>
      <c r="BL6" s="21">
        <f t="shared" si="7"/>
        <v>867.83</v>
      </c>
      <c r="BM6" s="21">
        <f t="shared" si="7"/>
        <v>791.76</v>
      </c>
      <c r="BN6" s="21">
        <f t="shared" si="7"/>
        <v>900.82</v>
      </c>
      <c r="BO6" s="21">
        <f t="shared" si="7"/>
        <v>839.21</v>
      </c>
      <c r="BP6" s="20" t="str">
        <f>IF(BP7="","",IF(BP7="-","【-】","【"&amp;SUBSTITUTE(TEXT(BP7,"#,##0.00"),"-","△")&amp;"】"))</f>
        <v>【785.10】</v>
      </c>
      <c r="BQ6" s="21">
        <f>IF(BQ7="",NA(),BQ7)</f>
        <v>55.39</v>
      </c>
      <c r="BR6" s="21">
        <f t="shared" ref="BR6:BZ6" si="8">IF(BR7="",NA(),BR7)</f>
        <v>59.17</v>
      </c>
      <c r="BS6" s="21">
        <f t="shared" si="8"/>
        <v>62.79</v>
      </c>
      <c r="BT6" s="21">
        <f t="shared" si="8"/>
        <v>57.71</v>
      </c>
      <c r="BU6" s="21">
        <f t="shared" si="8"/>
        <v>56.98</v>
      </c>
      <c r="BV6" s="21">
        <f t="shared" si="8"/>
        <v>57.31</v>
      </c>
      <c r="BW6" s="21">
        <f t="shared" si="8"/>
        <v>57.08</v>
      </c>
      <c r="BX6" s="21">
        <f t="shared" si="8"/>
        <v>56.26</v>
      </c>
      <c r="BY6" s="21">
        <f t="shared" si="8"/>
        <v>52.94</v>
      </c>
      <c r="BZ6" s="21">
        <f t="shared" si="8"/>
        <v>52.05</v>
      </c>
      <c r="CA6" s="20" t="str">
        <f>IF(CA7="","",IF(CA7="-","【-】","【"&amp;SUBSTITUTE(TEXT(CA7,"#,##0.00"),"-","△")&amp;"】"))</f>
        <v>【56.93】</v>
      </c>
      <c r="CB6" s="21">
        <f>IF(CB7="",NA(),CB7)</f>
        <v>350.77</v>
      </c>
      <c r="CC6" s="21">
        <f t="shared" ref="CC6:CK6" si="9">IF(CC7="",NA(),CC7)</f>
        <v>328.21</v>
      </c>
      <c r="CD6" s="21">
        <f t="shared" si="9"/>
        <v>311.94</v>
      </c>
      <c r="CE6" s="21">
        <f t="shared" si="9"/>
        <v>334.26</v>
      </c>
      <c r="CF6" s="21">
        <f t="shared" si="9"/>
        <v>343.2</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38.950000000000003</v>
      </c>
      <c r="CN6" s="21">
        <f t="shared" ref="CN6:CV6" si="10">IF(CN7="",NA(),CN7)</f>
        <v>39.130000000000003</v>
      </c>
      <c r="CO6" s="21">
        <f t="shared" si="10"/>
        <v>38.92</v>
      </c>
      <c r="CP6" s="21">
        <f t="shared" si="10"/>
        <v>40.08</v>
      </c>
      <c r="CQ6" s="21">
        <f t="shared" si="10"/>
        <v>38.78</v>
      </c>
      <c r="CR6" s="21">
        <f t="shared" si="10"/>
        <v>50.14</v>
      </c>
      <c r="CS6" s="21">
        <f t="shared" si="10"/>
        <v>54.83</v>
      </c>
      <c r="CT6" s="21">
        <f t="shared" si="10"/>
        <v>66.53</v>
      </c>
      <c r="CU6" s="21">
        <f t="shared" si="10"/>
        <v>52.35</v>
      </c>
      <c r="CV6" s="21">
        <f t="shared" si="10"/>
        <v>46.25</v>
      </c>
      <c r="CW6" s="20" t="str">
        <f>IF(CW7="","",IF(CW7="-","【-】","【"&amp;SUBSTITUTE(TEXT(CW7,"#,##0.00"),"-","△")&amp;"】"))</f>
        <v>【49.87】</v>
      </c>
      <c r="CX6" s="21">
        <f>IF(CX7="",NA(),CX7)</f>
        <v>78.94</v>
      </c>
      <c r="CY6" s="21">
        <f t="shared" ref="CY6:DG6" si="11">IF(CY7="",NA(),CY7)</f>
        <v>80.06</v>
      </c>
      <c r="CZ6" s="21">
        <f t="shared" si="11"/>
        <v>80.72</v>
      </c>
      <c r="DA6" s="21">
        <f t="shared" si="11"/>
        <v>81.180000000000007</v>
      </c>
      <c r="DB6" s="21">
        <f t="shared" si="11"/>
        <v>81.680000000000007</v>
      </c>
      <c r="DC6" s="21">
        <f t="shared" si="11"/>
        <v>84.98</v>
      </c>
      <c r="DD6" s="21">
        <f t="shared" si="11"/>
        <v>84.7</v>
      </c>
      <c r="DE6" s="21">
        <f t="shared" si="11"/>
        <v>84.67</v>
      </c>
      <c r="DF6" s="21">
        <f t="shared" si="11"/>
        <v>84.39</v>
      </c>
      <c r="DG6" s="21">
        <f t="shared" si="11"/>
        <v>83.96</v>
      </c>
      <c r="DH6" s="20" t="str">
        <f>IF(DH7="","",IF(DH7="-","【-】","【"&amp;SUBSTITUTE(TEXT(DH7,"#,##0.00"),"-","△")&amp;"】"))</f>
        <v>【87.54】</v>
      </c>
      <c r="DI6" s="21">
        <f>IF(DI7="",NA(),DI7)</f>
        <v>47.14</v>
      </c>
      <c r="DJ6" s="21">
        <f t="shared" ref="DJ6:DR6" si="12">IF(DJ7="",NA(),DJ7)</f>
        <v>46.84</v>
      </c>
      <c r="DK6" s="21">
        <f t="shared" si="12"/>
        <v>47.54</v>
      </c>
      <c r="DL6" s="21">
        <f t="shared" si="12"/>
        <v>47.29</v>
      </c>
      <c r="DM6" s="21">
        <f t="shared" si="12"/>
        <v>47.81</v>
      </c>
      <c r="DN6" s="21">
        <f t="shared" si="12"/>
        <v>23.06</v>
      </c>
      <c r="DO6" s="21">
        <f t="shared" si="12"/>
        <v>20.34</v>
      </c>
      <c r="DP6" s="21">
        <f t="shared" si="12"/>
        <v>21.85</v>
      </c>
      <c r="DQ6" s="21">
        <f t="shared" si="12"/>
        <v>25.19</v>
      </c>
      <c r="DR6" s="21">
        <f t="shared" si="12"/>
        <v>25.46</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1">
        <f t="shared" si="13"/>
        <v>0.19</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8" s="22" customFormat="1" x14ac:dyDescent="0.15">
      <c r="A7" s="14"/>
      <c r="B7" s="23">
        <v>2023</v>
      </c>
      <c r="C7" s="23">
        <v>45055</v>
      </c>
      <c r="D7" s="23">
        <v>46</v>
      </c>
      <c r="E7" s="23">
        <v>17</v>
      </c>
      <c r="F7" s="23">
        <v>5</v>
      </c>
      <c r="G7" s="23">
        <v>0</v>
      </c>
      <c r="H7" s="23" t="s">
        <v>96</v>
      </c>
      <c r="I7" s="23" t="s">
        <v>97</v>
      </c>
      <c r="J7" s="23" t="s">
        <v>98</v>
      </c>
      <c r="K7" s="23" t="s">
        <v>99</v>
      </c>
      <c r="L7" s="23" t="s">
        <v>100</v>
      </c>
      <c r="M7" s="23" t="s">
        <v>101</v>
      </c>
      <c r="N7" s="24" t="s">
        <v>102</v>
      </c>
      <c r="O7" s="24">
        <v>65.239999999999995</v>
      </c>
      <c r="P7" s="24">
        <v>29.17</v>
      </c>
      <c r="Q7" s="24">
        <v>92.14</v>
      </c>
      <c r="R7" s="24">
        <v>3740</v>
      </c>
      <c r="S7" s="24">
        <v>23195</v>
      </c>
      <c r="T7" s="24">
        <v>74.989999999999995</v>
      </c>
      <c r="U7" s="24">
        <v>309.31</v>
      </c>
      <c r="V7" s="24">
        <v>6719</v>
      </c>
      <c r="W7" s="24">
        <v>6.96</v>
      </c>
      <c r="X7" s="24">
        <v>965.37</v>
      </c>
      <c r="Y7" s="24">
        <v>99.9</v>
      </c>
      <c r="Z7" s="24">
        <v>102.14</v>
      </c>
      <c r="AA7" s="24">
        <v>102.48</v>
      </c>
      <c r="AB7" s="24">
        <v>106.08</v>
      </c>
      <c r="AC7" s="24">
        <v>101.88</v>
      </c>
      <c r="AD7" s="24">
        <v>103.6</v>
      </c>
      <c r="AE7" s="24">
        <v>106.37</v>
      </c>
      <c r="AF7" s="24">
        <v>106.07</v>
      </c>
      <c r="AG7" s="24">
        <v>105.5</v>
      </c>
      <c r="AH7" s="24">
        <v>106.35</v>
      </c>
      <c r="AI7" s="24">
        <v>104.44</v>
      </c>
      <c r="AJ7" s="24">
        <v>0</v>
      </c>
      <c r="AK7" s="24">
        <v>0</v>
      </c>
      <c r="AL7" s="24">
        <v>0</v>
      </c>
      <c r="AM7" s="24">
        <v>0</v>
      </c>
      <c r="AN7" s="24">
        <v>0</v>
      </c>
      <c r="AO7" s="24">
        <v>193.99</v>
      </c>
      <c r="AP7" s="24">
        <v>139.02000000000001</v>
      </c>
      <c r="AQ7" s="24">
        <v>132.04</v>
      </c>
      <c r="AR7" s="24">
        <v>145.43</v>
      </c>
      <c r="AS7" s="24">
        <v>129.88999999999999</v>
      </c>
      <c r="AT7" s="24">
        <v>124.06</v>
      </c>
      <c r="AU7" s="24">
        <v>57.56</v>
      </c>
      <c r="AV7" s="24">
        <v>26.07</v>
      </c>
      <c r="AW7" s="24">
        <v>48.07</v>
      </c>
      <c r="AX7" s="24">
        <v>21.86</v>
      </c>
      <c r="AY7" s="24">
        <v>59.04</v>
      </c>
      <c r="AZ7" s="24">
        <v>26.99</v>
      </c>
      <c r="BA7" s="24">
        <v>29.13</v>
      </c>
      <c r="BB7" s="24">
        <v>35.69</v>
      </c>
      <c r="BC7" s="24">
        <v>38.4</v>
      </c>
      <c r="BD7" s="24">
        <v>44.04</v>
      </c>
      <c r="BE7" s="24">
        <v>42.02</v>
      </c>
      <c r="BF7" s="24">
        <v>2439.25</v>
      </c>
      <c r="BG7" s="24">
        <v>2482.14</v>
      </c>
      <c r="BH7" s="24">
        <v>2513.73</v>
      </c>
      <c r="BI7" s="24">
        <v>2655.38</v>
      </c>
      <c r="BJ7" s="24">
        <v>2930.03</v>
      </c>
      <c r="BK7" s="24">
        <v>826.83</v>
      </c>
      <c r="BL7" s="24">
        <v>867.83</v>
      </c>
      <c r="BM7" s="24">
        <v>791.76</v>
      </c>
      <c r="BN7" s="24">
        <v>900.82</v>
      </c>
      <c r="BO7" s="24">
        <v>839.21</v>
      </c>
      <c r="BP7" s="24">
        <v>785.1</v>
      </c>
      <c r="BQ7" s="24">
        <v>55.39</v>
      </c>
      <c r="BR7" s="24">
        <v>59.17</v>
      </c>
      <c r="BS7" s="24">
        <v>62.79</v>
      </c>
      <c r="BT7" s="24">
        <v>57.71</v>
      </c>
      <c r="BU7" s="24">
        <v>56.98</v>
      </c>
      <c r="BV7" s="24">
        <v>57.31</v>
      </c>
      <c r="BW7" s="24">
        <v>57.08</v>
      </c>
      <c r="BX7" s="24">
        <v>56.26</v>
      </c>
      <c r="BY7" s="24">
        <v>52.94</v>
      </c>
      <c r="BZ7" s="24">
        <v>52.05</v>
      </c>
      <c r="CA7" s="24">
        <v>56.93</v>
      </c>
      <c r="CB7" s="24">
        <v>350.77</v>
      </c>
      <c r="CC7" s="24">
        <v>328.21</v>
      </c>
      <c r="CD7" s="24">
        <v>311.94</v>
      </c>
      <c r="CE7" s="24">
        <v>334.26</v>
      </c>
      <c r="CF7" s="24">
        <v>343.2</v>
      </c>
      <c r="CG7" s="24">
        <v>273.52</v>
      </c>
      <c r="CH7" s="24">
        <v>274.99</v>
      </c>
      <c r="CI7" s="24">
        <v>282.08999999999997</v>
      </c>
      <c r="CJ7" s="24">
        <v>303.27999999999997</v>
      </c>
      <c r="CK7" s="24">
        <v>301.86</v>
      </c>
      <c r="CL7" s="24">
        <v>271.14999999999998</v>
      </c>
      <c r="CM7" s="24">
        <v>38.950000000000003</v>
      </c>
      <c r="CN7" s="24">
        <v>39.130000000000003</v>
      </c>
      <c r="CO7" s="24">
        <v>38.92</v>
      </c>
      <c r="CP7" s="24">
        <v>40.08</v>
      </c>
      <c r="CQ7" s="24">
        <v>38.78</v>
      </c>
      <c r="CR7" s="24">
        <v>50.14</v>
      </c>
      <c r="CS7" s="24">
        <v>54.83</v>
      </c>
      <c r="CT7" s="24">
        <v>66.53</v>
      </c>
      <c r="CU7" s="24">
        <v>52.35</v>
      </c>
      <c r="CV7" s="24">
        <v>46.25</v>
      </c>
      <c r="CW7" s="24">
        <v>49.87</v>
      </c>
      <c r="CX7" s="24">
        <v>78.94</v>
      </c>
      <c r="CY7" s="24">
        <v>80.06</v>
      </c>
      <c r="CZ7" s="24">
        <v>80.72</v>
      </c>
      <c r="DA7" s="24">
        <v>81.180000000000007</v>
      </c>
      <c r="DB7" s="24">
        <v>81.680000000000007</v>
      </c>
      <c r="DC7" s="24">
        <v>84.98</v>
      </c>
      <c r="DD7" s="24">
        <v>84.7</v>
      </c>
      <c r="DE7" s="24">
        <v>84.67</v>
      </c>
      <c r="DF7" s="24">
        <v>84.39</v>
      </c>
      <c r="DG7" s="24">
        <v>83.96</v>
      </c>
      <c r="DH7" s="24">
        <v>87.54</v>
      </c>
      <c r="DI7" s="24">
        <v>47.14</v>
      </c>
      <c r="DJ7" s="24">
        <v>46.84</v>
      </c>
      <c r="DK7" s="24">
        <v>47.54</v>
      </c>
      <c r="DL7" s="24">
        <v>47.29</v>
      </c>
      <c r="DM7" s="24">
        <v>47.81</v>
      </c>
      <c r="DN7" s="24">
        <v>23.06</v>
      </c>
      <c r="DO7" s="24">
        <v>20.34</v>
      </c>
      <c r="DP7" s="24">
        <v>21.85</v>
      </c>
      <c r="DQ7" s="24">
        <v>25.19</v>
      </c>
      <c r="DR7" s="24">
        <v>25.46</v>
      </c>
      <c r="DS7" s="24">
        <v>28.42</v>
      </c>
      <c r="DT7" s="24">
        <v>0</v>
      </c>
      <c r="DU7" s="24">
        <v>0</v>
      </c>
      <c r="DV7" s="24">
        <v>0</v>
      </c>
      <c r="DW7" s="24">
        <v>0</v>
      </c>
      <c r="DX7" s="24">
        <v>0</v>
      </c>
      <c r="DY7" s="24">
        <v>0</v>
      </c>
      <c r="DZ7" s="24">
        <v>0</v>
      </c>
      <c r="EA7" s="24">
        <v>0</v>
      </c>
      <c r="EB7" s="24">
        <v>0</v>
      </c>
      <c r="EC7" s="24">
        <v>0.19</v>
      </c>
      <c r="ED7" s="24">
        <v>0.08</v>
      </c>
      <c r="EE7" s="24">
        <v>0</v>
      </c>
      <c r="EF7" s="24">
        <v>0</v>
      </c>
      <c r="EG7" s="24">
        <v>0</v>
      </c>
      <c r="EH7" s="24">
        <v>0</v>
      </c>
      <c r="EI7" s="24">
        <v>0</v>
      </c>
      <c r="EJ7" s="24">
        <v>0.02</v>
      </c>
      <c r="EK7" s="24">
        <v>0.25</v>
      </c>
      <c r="EL7" s="24">
        <v>0.05</v>
      </c>
      <c r="EM7" s="24">
        <v>0.03</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DATEVALUE($B7-C11&amp;"/1/"&amp;C12)</f>
        <v>37257</v>
      </c>
      <c r="D10" s="27">
        <f>DATEVALUE($B7-D11&amp;"/1/"&amp;D12)</f>
        <v>37623</v>
      </c>
      <c r="E10" s="27">
        <f>DATEVALUE($B7-E11&amp;"/1/"&amp;E12)</f>
        <v>37989</v>
      </c>
      <c r="F10" s="27">
        <f>DATEVALUE($B7-F11&amp;"/1/"&amp;F12)</f>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2025-02-19T00:23:42Z</cp:lastPrinted>
  <dcterms:created xsi:type="dcterms:W3CDTF">2025-01-24T07:15:33Z</dcterms:created>
  <dcterms:modified xsi:type="dcterms:W3CDTF">2025-02-19T00:23:45Z</dcterms:modified>
  <cp:category/>
</cp:coreProperties>
</file>