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24226"/>
  <mc:AlternateContent xmlns:mc="http://schemas.openxmlformats.org/markup-compatibility/2006">
    <mc:Choice Requires="x15">
      <x15ac:absPath xmlns:x15ac="http://schemas.microsoft.com/office/spreadsheetml/2010/11/ac" url="\\172.20.7.23\disc\05 課：運営指導班\01 班共通\07 予算\R7予算\06_１２月補正予算\原油\★000 要綱・様式\"/>
    </mc:Choice>
  </mc:AlternateContent>
  <xr:revisionPtr revIDLastSave="0" documentId="13_ncr:1_{212E187C-20F5-4B4B-8D90-6CA148B4DB02}" xr6:coauthVersionLast="47" xr6:coauthVersionMax="47" xr10:uidLastSave="{00000000-0000-0000-0000-000000000000}"/>
  <workbookProtection workbookAlgorithmName="SHA-512" workbookHashValue="/oLDfNps01230QLYUmmQGBd9rF/z2Raa/AACU2/q4fCQkJpa8nBifPcJkwyXjVZFoUqEjstjZncMJAXSDla+Ug==" workbookSaltValue="voD1n7ihrnGGCt59RZge+Q==" workbookSpinCount="100000" lockStructure="1"/>
  <bookViews>
    <workbookView xWindow="-120" yWindow="-120" windowWidth="29040" windowHeight="15720" tabRatio="822" firstSheet="1" activeTab="1" xr2:uid="{00000000-000D-0000-FFFF-FFFF00000000}"/>
  </bookViews>
  <sheets>
    <sheet name="（はじめにお読みください）本申請書の使い方" sheetId="25" state="hidden" r:id="rId1"/>
    <sheet name="はじめに必ずお読みください" sheetId="47" r:id="rId2"/>
    <sheet name="①交付申請書兼実績報告書（様式第１号）" sheetId="20" r:id="rId3"/>
    <sheet name="②補助金額算出内訳表（別紙１）" sheetId="43" r:id="rId4"/>
    <sheet name="別紙２" sheetId="44" r:id="rId5"/>
    <sheet name="台帳" sheetId="45" state="hidden" r:id="rId6"/>
    <sheet name="計算用" sheetId="46" state="hidden" r:id="rId7"/>
    <sheet name="集計用" sheetId="48" state="hidden" r:id="rId8"/>
  </sheets>
  <definedNames>
    <definedName name="_xlnm._FilterDatabase" localSheetId="6" hidden="1">計算用!$A$41:$A$45</definedName>
    <definedName name="_xlnm._FilterDatabase" localSheetId="5" hidden="1">台帳!$A$2:$AL$1749</definedName>
    <definedName name="_xlnm.Print_Area" localSheetId="2">'①交付申請書兼実績報告書（様式第１号）'!$A$1:$AB$44</definedName>
    <definedName name="_xlnm.Print_Area" localSheetId="3">'②補助金額算出内訳表（別紙１）'!$A$1:$K$117</definedName>
    <definedName name="_xlnm.Print_Area" localSheetId="7">集計用!$A$1:$V$102</definedName>
    <definedName name="_xlnm.Print_Area" localSheetId="4">別紙２!$A$1:$BW$246</definedName>
    <definedName name="_xlnm.Print_Titles" localSheetId="2">'①交付申請書兼実績報告書（様式第１号）'!#REF!</definedName>
    <definedName name="_xlnm.Print_Titles" localSheetId="7">集計用!$1:$5</definedName>
    <definedName name="QK_Excel出力_体制加算データ_指定">台帳!$A$2:$AI$1181</definedName>
    <definedName name="QW_事業所一覧2" localSheetId="1">#REF!</definedName>
    <definedName name="QW_事業所一覧2" localSheetId="6">#REF!</definedName>
    <definedName name="QW_事業所一覧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20" l="1"/>
  <c r="AL1749" i="45" l="1"/>
  <c r="AL1694" i="45"/>
  <c r="AL1695" i="45"/>
  <c r="AL1696" i="45"/>
  <c r="AL1697" i="45"/>
  <c r="AL1698" i="45"/>
  <c r="AL1699" i="45"/>
  <c r="AL1700" i="45"/>
  <c r="AL1701" i="45"/>
  <c r="AL1702" i="45"/>
  <c r="AL1703" i="45"/>
  <c r="AL1704" i="45"/>
  <c r="AL1705" i="45"/>
  <c r="AL1706" i="45"/>
  <c r="AL1707" i="45"/>
  <c r="AL1708" i="45"/>
  <c r="AL1709" i="45"/>
  <c r="AL1710" i="45"/>
  <c r="AL1711" i="45"/>
  <c r="AL1712" i="45"/>
  <c r="AL1713" i="45"/>
  <c r="AL1714" i="45"/>
  <c r="AL1715" i="45"/>
  <c r="AL1716" i="45"/>
  <c r="AL1717" i="45"/>
  <c r="AL1718" i="45"/>
  <c r="AL1719" i="45"/>
  <c r="AL1720" i="45"/>
  <c r="AL1721" i="45"/>
  <c r="AL1722" i="45"/>
  <c r="AL1723" i="45"/>
  <c r="AL1724" i="45"/>
  <c r="AL1725" i="45"/>
  <c r="AL1726" i="45"/>
  <c r="AL1727" i="45"/>
  <c r="AL1728" i="45"/>
  <c r="AL1729" i="45"/>
  <c r="AL1730" i="45"/>
  <c r="AL1731" i="45"/>
  <c r="AL1732" i="45"/>
  <c r="AL1733" i="45"/>
  <c r="AL1734" i="45"/>
  <c r="AL1735" i="45"/>
  <c r="AL1736" i="45"/>
  <c r="AL1737" i="45"/>
  <c r="AL1738" i="45"/>
  <c r="AL1739" i="45"/>
  <c r="AL1740" i="45"/>
  <c r="AL1741" i="45"/>
  <c r="AL1742" i="45"/>
  <c r="AL1743" i="45"/>
  <c r="AL1744" i="45"/>
  <c r="AL1745" i="45"/>
  <c r="AL1746" i="45"/>
  <c r="AL1747" i="45"/>
  <c r="AL1748" i="45"/>
  <c r="AK1693" i="45"/>
  <c r="AK1694" i="45"/>
  <c r="AK1695" i="45"/>
  <c r="AK1696" i="45"/>
  <c r="AK1697" i="45"/>
  <c r="AK1698" i="45"/>
  <c r="AK1699" i="45"/>
  <c r="AK1700" i="45"/>
  <c r="AK1701" i="45"/>
  <c r="AK1702" i="45"/>
  <c r="AK1703" i="45"/>
  <c r="AK1704" i="45"/>
  <c r="AK1705" i="45"/>
  <c r="AK1706" i="45"/>
  <c r="AK1707" i="45"/>
  <c r="AK1708" i="45"/>
  <c r="AK1709" i="45"/>
  <c r="AK1710" i="45"/>
  <c r="AK1711" i="45"/>
  <c r="AK1712" i="45"/>
  <c r="AK1713" i="45"/>
  <c r="AK1714" i="45"/>
  <c r="AK1715" i="45"/>
  <c r="AK1716" i="45"/>
  <c r="AK1717" i="45"/>
  <c r="AK1718" i="45"/>
  <c r="AK1719" i="45"/>
  <c r="AK1720" i="45"/>
  <c r="AK1721" i="45"/>
  <c r="AK1722" i="45"/>
  <c r="AK1723" i="45"/>
  <c r="AK1724" i="45"/>
  <c r="AK1725" i="45"/>
  <c r="AK1726" i="45"/>
  <c r="AK1727" i="45"/>
  <c r="AK1728" i="45"/>
  <c r="AK1729" i="45"/>
  <c r="AK1730" i="45"/>
  <c r="AK1731" i="45"/>
  <c r="AK1732" i="45"/>
  <c r="AK1733" i="45"/>
  <c r="AK1734" i="45"/>
  <c r="AK1735" i="45"/>
  <c r="AK1736" i="45"/>
  <c r="AK1737" i="45"/>
  <c r="AK1738" i="45"/>
  <c r="AK1739" i="45"/>
  <c r="AK1740" i="45"/>
  <c r="AK1741" i="45"/>
  <c r="AK1742" i="45"/>
  <c r="AK1743" i="45"/>
  <c r="AK1744" i="45"/>
  <c r="AK1745" i="45"/>
  <c r="AK1746" i="45"/>
  <c r="AK1747" i="45"/>
  <c r="AK1748" i="45"/>
  <c r="AK1749" i="45"/>
  <c r="A1712" i="45"/>
  <c r="A1713" i="45"/>
  <c r="A1714" i="45"/>
  <c r="A1715" i="45"/>
  <c r="A1716" i="45"/>
  <c r="A1717" i="45"/>
  <c r="A1718" i="45"/>
  <c r="A1719" i="45"/>
  <c r="A1720" i="45"/>
  <c r="A1721" i="45"/>
  <c r="A1722" i="45"/>
  <c r="A1723" i="45"/>
  <c r="A1724" i="45"/>
  <c r="A1725" i="45"/>
  <c r="A1726" i="45"/>
  <c r="A1727" i="45"/>
  <c r="A1728" i="45"/>
  <c r="A1729" i="45"/>
  <c r="A1730" i="45"/>
  <c r="A1731" i="45"/>
  <c r="A1732" i="45"/>
  <c r="A1733" i="45"/>
  <c r="A1734" i="45"/>
  <c r="A1735" i="45"/>
  <c r="A1736" i="45"/>
  <c r="A1737" i="45"/>
  <c r="A1738" i="45"/>
  <c r="A1739" i="45"/>
  <c r="A1740" i="45"/>
  <c r="A1741" i="45"/>
  <c r="A1742" i="45"/>
  <c r="A1743" i="45"/>
  <c r="A1744" i="45"/>
  <c r="A1745" i="45"/>
  <c r="A1746" i="45"/>
  <c r="A1747" i="45"/>
  <c r="A1748" i="45"/>
  <c r="A1749" i="45"/>
  <c r="A1553" i="45" l="1"/>
  <c r="A1366" i="45"/>
  <c r="A1367" i="45"/>
  <c r="A1368" i="45"/>
  <c r="A1369" i="45"/>
  <c r="A1370" i="45"/>
  <c r="A1371" i="45"/>
  <c r="A1372" i="45"/>
  <c r="A1373" i="45"/>
  <c r="A1374" i="45"/>
  <c r="A1375" i="45"/>
  <c r="A1376" i="45"/>
  <c r="A1377" i="45"/>
  <c r="A1378" i="45"/>
  <c r="A1379" i="45"/>
  <c r="A1358" i="45"/>
  <c r="A712" i="45"/>
  <c r="A66" i="45"/>
  <c r="J13" i="44" l="1"/>
  <c r="A1583" i="45"/>
  <c r="A3" i="45"/>
  <c r="A1711" i="45"/>
  <c r="A1710" i="45"/>
  <c r="A1709" i="45"/>
  <c r="A1708" i="45"/>
  <c r="A1707" i="45"/>
  <c r="A1706" i="45"/>
  <c r="A1705" i="45"/>
  <c r="A1704" i="45"/>
  <c r="A1703" i="45"/>
  <c r="A1702" i="45"/>
  <c r="A1701" i="45"/>
  <c r="A1700" i="45"/>
  <c r="A1699" i="45"/>
  <c r="A1698" i="45"/>
  <c r="A1697" i="45"/>
  <c r="A1696" i="45"/>
  <c r="A1695" i="45"/>
  <c r="A1694" i="45"/>
  <c r="A1693" i="45"/>
  <c r="A1692" i="45"/>
  <c r="A1691" i="45"/>
  <c r="A1690" i="45"/>
  <c r="A1689" i="45"/>
  <c r="A1688" i="45"/>
  <c r="A1687" i="45"/>
  <c r="A1686" i="45"/>
  <c r="A1685" i="45"/>
  <c r="A1684" i="45"/>
  <c r="A1683" i="45"/>
  <c r="A1682" i="45"/>
  <c r="A1681" i="45"/>
  <c r="A1680" i="45"/>
  <c r="A1679" i="45"/>
  <c r="A1678" i="45"/>
  <c r="A1677" i="45"/>
  <c r="A1676" i="45"/>
  <c r="A1675" i="45"/>
  <c r="A1674" i="45"/>
  <c r="A1673" i="45"/>
  <c r="A1672" i="45"/>
  <c r="A1671" i="45"/>
  <c r="A1670" i="45"/>
  <c r="A1669" i="45"/>
  <c r="A1668" i="45"/>
  <c r="A1667" i="45"/>
  <c r="A1666" i="45"/>
  <c r="A1665" i="45"/>
  <c r="A1664" i="45"/>
  <c r="A1663" i="45"/>
  <c r="A1662" i="45"/>
  <c r="A1661" i="45"/>
  <c r="A1660" i="45"/>
  <c r="A1659" i="45"/>
  <c r="A1658" i="45"/>
  <c r="A1657" i="45"/>
  <c r="A1656" i="45"/>
  <c r="A1655" i="45"/>
  <c r="A1654" i="45"/>
  <c r="A1653" i="45"/>
  <c r="A1652" i="45"/>
  <c r="A1651" i="45"/>
  <c r="A1650" i="45"/>
  <c r="A1649" i="45"/>
  <c r="A1648" i="45"/>
  <c r="A1647" i="45"/>
  <c r="A1646" i="45"/>
  <c r="A1645" i="45"/>
  <c r="A1644" i="45"/>
  <c r="A1643" i="45"/>
  <c r="A1642" i="45"/>
  <c r="A1641" i="45"/>
  <c r="A1640" i="45"/>
  <c r="A1639" i="45"/>
  <c r="A1638" i="45"/>
  <c r="A1637" i="45"/>
  <c r="A1636" i="45"/>
  <c r="A1635" i="45"/>
  <c r="A1634" i="45"/>
  <c r="A1633" i="45"/>
  <c r="A1632" i="45"/>
  <c r="A1631" i="45"/>
  <c r="A1630" i="45"/>
  <c r="A1629" i="45"/>
  <c r="A1628" i="45"/>
  <c r="A1627" i="45"/>
  <c r="A1626" i="45"/>
  <c r="A1625" i="45"/>
  <c r="A1624" i="45"/>
  <c r="A1623" i="45"/>
  <c r="A1622" i="45"/>
  <c r="A1621" i="45"/>
  <c r="A1620" i="45"/>
  <c r="A1619" i="45"/>
  <c r="A1618" i="45"/>
  <c r="A1617" i="45"/>
  <c r="A1616" i="45"/>
  <c r="A1615" i="45"/>
  <c r="A1614" i="45"/>
  <c r="A1613" i="45"/>
  <c r="A1612" i="45"/>
  <c r="A1611" i="45"/>
  <c r="A1610" i="45"/>
  <c r="A1609" i="45"/>
  <c r="A1608" i="45"/>
  <c r="A1607" i="45"/>
  <c r="A1606" i="45"/>
  <c r="A1605" i="45"/>
  <c r="A1604" i="45"/>
  <c r="A1603" i="45"/>
  <c r="A1602" i="45"/>
  <c r="A1601" i="45"/>
  <c r="A1600" i="45"/>
  <c r="A1599" i="45"/>
  <c r="A1598" i="45"/>
  <c r="A1597" i="45"/>
  <c r="A1596" i="45"/>
  <c r="A1595" i="45"/>
  <c r="A1594" i="45"/>
  <c r="A1592" i="45"/>
  <c r="A1593" i="45"/>
  <c r="A1591" i="45"/>
  <c r="A1590" i="45"/>
  <c r="A1589" i="45"/>
  <c r="A1588" i="45"/>
  <c r="A1587" i="45"/>
  <c r="A1586" i="45"/>
  <c r="A1584" i="45"/>
  <c r="A1582" i="45"/>
  <c r="A1585" i="45"/>
  <c r="A1581" i="45"/>
  <c r="A1580" i="45"/>
  <c r="A1579" i="45"/>
  <c r="A1578" i="45"/>
  <c r="A1577" i="45"/>
  <c r="A1576" i="45"/>
  <c r="A1575" i="45"/>
  <c r="A1574" i="45"/>
  <c r="A1573" i="45"/>
  <c r="A1572" i="45"/>
  <c r="A1571" i="45"/>
  <c r="A1570" i="45"/>
  <c r="A1569" i="45"/>
  <c r="A1568" i="45"/>
  <c r="A1567" i="45"/>
  <c r="A1566" i="45"/>
  <c r="A1565" i="45"/>
  <c r="A1564" i="45"/>
  <c r="A1563" i="45"/>
  <c r="A1562" i="45"/>
  <c r="A1560" i="45"/>
  <c r="A1561" i="45"/>
  <c r="A1559" i="45"/>
  <c r="A1558" i="45"/>
  <c r="A1557" i="45"/>
  <c r="A1556" i="45"/>
  <c r="A1555" i="45"/>
  <c r="A1554" i="45"/>
  <c r="A1552" i="45"/>
  <c r="A1551" i="45"/>
  <c r="A1550" i="45"/>
  <c r="A1549" i="45"/>
  <c r="A1548" i="45"/>
  <c r="A1547" i="45"/>
  <c r="A1546" i="45"/>
  <c r="A1544" i="45"/>
  <c r="A1545" i="45"/>
  <c r="A1543" i="45"/>
  <c r="A1542" i="45"/>
  <c r="A1541" i="45"/>
  <c r="A1540" i="45"/>
  <c r="A1539" i="45"/>
  <c r="A1538" i="45"/>
  <c r="A1537" i="45"/>
  <c r="A1536" i="45"/>
  <c r="A1535" i="45"/>
  <c r="A1534" i="45"/>
  <c r="A1533" i="45"/>
  <c r="A1532" i="45"/>
  <c r="A1531" i="45"/>
  <c r="A1530" i="45"/>
  <c r="A1529" i="45"/>
  <c r="A1528" i="45"/>
  <c r="A1527" i="45"/>
  <c r="A1526" i="45"/>
  <c r="A1525" i="45"/>
  <c r="A1524" i="45"/>
  <c r="A1523" i="45"/>
  <c r="A1522" i="45"/>
  <c r="A1521" i="45"/>
  <c r="A1520" i="45"/>
  <c r="A1519" i="45"/>
  <c r="A1518" i="45"/>
  <c r="A1517" i="45"/>
  <c r="A1516" i="45"/>
  <c r="A1515" i="45"/>
  <c r="A1514" i="45"/>
  <c r="A1513" i="45"/>
  <c r="A1512" i="45"/>
  <c r="A1511" i="45"/>
  <c r="A1510" i="45"/>
  <c r="A1509" i="45"/>
  <c r="A1508" i="45"/>
  <c r="A1507" i="45"/>
  <c r="A1506" i="45"/>
  <c r="A1505" i="45"/>
  <c r="A1504" i="45"/>
  <c r="A1503" i="45"/>
  <c r="A1502" i="45"/>
  <c r="A1501" i="45"/>
  <c r="A1500" i="45"/>
  <c r="A1499" i="45"/>
  <c r="A1498" i="45"/>
  <c r="A1497" i="45"/>
  <c r="A1496" i="45"/>
  <c r="A1495" i="45"/>
  <c r="A1494" i="45"/>
  <c r="A1493" i="45"/>
  <c r="A1492" i="45"/>
  <c r="A1491" i="45"/>
  <c r="A1490" i="45"/>
  <c r="A1489" i="45"/>
  <c r="A1488" i="45"/>
  <c r="A1487" i="45"/>
  <c r="A1486" i="45"/>
  <c r="A1485" i="45"/>
  <c r="A1484" i="45"/>
  <c r="A1483" i="45"/>
  <c r="A1482" i="45"/>
  <c r="A1481" i="45"/>
  <c r="A1480" i="45"/>
  <c r="A1479" i="45"/>
  <c r="A1478" i="45"/>
  <c r="A1477" i="45"/>
  <c r="A1476" i="45"/>
  <c r="A1475" i="45"/>
  <c r="A1474" i="45"/>
  <c r="A1473" i="45"/>
  <c r="A1472" i="45"/>
  <c r="A1471" i="45"/>
  <c r="A1470" i="45"/>
  <c r="A1469" i="45"/>
  <c r="A1468" i="45"/>
  <c r="A1467" i="45"/>
  <c r="A1466" i="45"/>
  <c r="A1465" i="45"/>
  <c r="A1464" i="45"/>
  <c r="A1463" i="45"/>
  <c r="A1462" i="45"/>
  <c r="A1459" i="45"/>
  <c r="A1461" i="45"/>
  <c r="A1460" i="45"/>
  <c r="A1458" i="45"/>
  <c r="A1457" i="45"/>
  <c r="A1456" i="45"/>
  <c r="A1455" i="45"/>
  <c r="A1454" i="45"/>
  <c r="A1453" i="45"/>
  <c r="A1452" i="45"/>
  <c r="A1451" i="45"/>
  <c r="A1450" i="45"/>
  <c r="A1449" i="45"/>
  <c r="A1448" i="45"/>
  <c r="A1447" i="45"/>
  <c r="A1446" i="45"/>
  <c r="A1445" i="45"/>
  <c r="A1444" i="45"/>
  <c r="A1443" i="45"/>
  <c r="A1442" i="45"/>
  <c r="A1441" i="45"/>
  <c r="A1440" i="45"/>
  <c r="A1439" i="45"/>
  <c r="A1438" i="45"/>
  <c r="A1437" i="45"/>
  <c r="A1436" i="45"/>
  <c r="A1435" i="45"/>
  <c r="A1434" i="45"/>
  <c r="A1432" i="45"/>
  <c r="A1433" i="45"/>
  <c r="A1431" i="45"/>
  <c r="A1430" i="45"/>
  <c r="A1429" i="45"/>
  <c r="A1428" i="45"/>
  <c r="A1427" i="45"/>
  <c r="A1426" i="45"/>
  <c r="A1425" i="45"/>
  <c r="A1424" i="45"/>
  <c r="A1423" i="45"/>
  <c r="A1422" i="45"/>
  <c r="A1421" i="45"/>
  <c r="A1420" i="45"/>
  <c r="A1419" i="45"/>
  <c r="A1418" i="45"/>
  <c r="A1417" i="45"/>
  <c r="A1416" i="45"/>
  <c r="A1415" i="45"/>
  <c r="A1414" i="45"/>
  <c r="A1413" i="45"/>
  <c r="A1412" i="45"/>
  <c r="A1411" i="45"/>
  <c r="A1410" i="45"/>
  <c r="A1409" i="45"/>
  <c r="A1408" i="45"/>
  <c r="A1407" i="45"/>
  <c r="A1406" i="45"/>
  <c r="A1405" i="45"/>
  <c r="A1404" i="45"/>
  <c r="A1403" i="45"/>
  <c r="A1402" i="45"/>
  <c r="A1401" i="45"/>
  <c r="A1400" i="45"/>
  <c r="A1399" i="45"/>
  <c r="A1398" i="45"/>
  <c r="A1397" i="45"/>
  <c r="A1396" i="45"/>
  <c r="A1395" i="45"/>
  <c r="A1394" i="45"/>
  <c r="A1393" i="45"/>
  <c r="A1392" i="45"/>
  <c r="A1390" i="45"/>
  <c r="A1391" i="45"/>
  <c r="A1389" i="45"/>
  <c r="A1388" i="45"/>
  <c r="A1387" i="45"/>
  <c r="A1386" i="45"/>
  <c r="A1385" i="45"/>
  <c r="A1384" i="45"/>
  <c r="A1383" i="45"/>
  <c r="A1382" i="45"/>
  <c r="A1381" i="45"/>
  <c r="A1380" i="45"/>
  <c r="A1365" i="45"/>
  <c r="A1364" i="45"/>
  <c r="A1363" i="45"/>
  <c r="A1362" i="45"/>
  <c r="A1361" i="45"/>
  <c r="A1360" i="45"/>
  <c r="A1359" i="45"/>
  <c r="A1357" i="45"/>
  <c r="A1356" i="45"/>
  <c r="A1355" i="45"/>
  <c r="A1354" i="45"/>
  <c r="A1353" i="45"/>
  <c r="A1352" i="45"/>
  <c r="A1351" i="45"/>
  <c r="A1350" i="45"/>
  <c r="A1349" i="45"/>
  <c r="A1348" i="45"/>
  <c r="A1347" i="45"/>
  <c r="A1346" i="45"/>
  <c r="A1345" i="45"/>
  <c r="A1344" i="45"/>
  <c r="A1343" i="45"/>
  <c r="A1342" i="45"/>
  <c r="A1341" i="45"/>
  <c r="A1340" i="45"/>
  <c r="A1339" i="45"/>
  <c r="A1338" i="45"/>
  <c r="A1337" i="45"/>
  <c r="A1336" i="45"/>
  <c r="A1335" i="45"/>
  <c r="A1334" i="45"/>
  <c r="A1333" i="45"/>
  <c r="A1332" i="45"/>
  <c r="A1331" i="45"/>
  <c r="A1330" i="45"/>
  <c r="A1329" i="45"/>
  <c r="A1328" i="45"/>
  <c r="A1327" i="45"/>
  <c r="A1326" i="45"/>
  <c r="A1325" i="45"/>
  <c r="A1324" i="45"/>
  <c r="A1323" i="45"/>
  <c r="A1322" i="45"/>
  <c r="A1321" i="45"/>
  <c r="A1320" i="45"/>
  <c r="A1319" i="45"/>
  <c r="A1318" i="45"/>
  <c r="A1317" i="45"/>
  <c r="A1316" i="45"/>
  <c r="A1315" i="45"/>
  <c r="A1314" i="45"/>
  <c r="A1313" i="45"/>
  <c r="A1312" i="45"/>
  <c r="A1311" i="45"/>
  <c r="A1310" i="45"/>
  <c r="A1309" i="45"/>
  <c r="A1308" i="45"/>
  <c r="A1307" i="45"/>
  <c r="A1306" i="45"/>
  <c r="A1305" i="45"/>
  <c r="A1304" i="45"/>
  <c r="A1303" i="45"/>
  <c r="A1302" i="45"/>
  <c r="A1301" i="45"/>
  <c r="A1300" i="45"/>
  <c r="A1299" i="45"/>
  <c r="A1298" i="45"/>
  <c r="A1297" i="45"/>
  <c r="A1296" i="45"/>
  <c r="A1295" i="45"/>
  <c r="A1294" i="45"/>
  <c r="A1293" i="45"/>
  <c r="A1292" i="45"/>
  <c r="A1290" i="45"/>
  <c r="A1289" i="45"/>
  <c r="A1291" i="45"/>
  <c r="A1288" i="45"/>
  <c r="A1287" i="45"/>
  <c r="A1286" i="45"/>
  <c r="A1285" i="45"/>
  <c r="A1284" i="45"/>
  <c r="A1283" i="45"/>
  <c r="A1282" i="45"/>
  <c r="A1281" i="45"/>
  <c r="A1280" i="45"/>
  <c r="A1279" i="45"/>
  <c r="A1278" i="45"/>
  <c r="A1277" i="45"/>
  <c r="A1276" i="45"/>
  <c r="A1275" i="45"/>
  <c r="A1274" i="45"/>
  <c r="A1273" i="45"/>
  <c r="A1272" i="45"/>
  <c r="A1271" i="45"/>
  <c r="A1270" i="45"/>
  <c r="A1269" i="45"/>
  <c r="A1268" i="45"/>
  <c r="A1267" i="45"/>
  <c r="A1266" i="45"/>
  <c r="A1265" i="45"/>
  <c r="A1264" i="45"/>
  <c r="A1263" i="45"/>
  <c r="A1262" i="45"/>
  <c r="A1261" i="45"/>
  <c r="A1260" i="45"/>
  <c r="A1259" i="45"/>
  <c r="A1258" i="45"/>
  <c r="A1257" i="45"/>
  <c r="A1256" i="45"/>
  <c r="A1255" i="45"/>
  <c r="A1254" i="45"/>
  <c r="A1253" i="45"/>
  <c r="A1252" i="45"/>
  <c r="A1251" i="45"/>
  <c r="A1250" i="45"/>
  <c r="A1249" i="45"/>
  <c r="A1248" i="45"/>
  <c r="A1247" i="45"/>
  <c r="A1246" i="45"/>
  <c r="A1245" i="45"/>
  <c r="A1244" i="45"/>
  <c r="A1243" i="45"/>
  <c r="A1242" i="45"/>
  <c r="A1241" i="45"/>
  <c r="A1240" i="45"/>
  <c r="A1239" i="45"/>
  <c r="A1238" i="45"/>
  <c r="A1237" i="45"/>
  <c r="A1236" i="45"/>
  <c r="A1235" i="45"/>
  <c r="A1234" i="45"/>
  <c r="A1233" i="45"/>
  <c r="A1232" i="45"/>
  <c r="A1231" i="45"/>
  <c r="A1230" i="45"/>
  <c r="A1229" i="45"/>
  <c r="A1228" i="45"/>
  <c r="A1227" i="45"/>
  <c r="A1226" i="45"/>
  <c r="A1225" i="45"/>
  <c r="A1224" i="45"/>
  <c r="A1223" i="45"/>
  <c r="A1222" i="45"/>
  <c r="A1221" i="45"/>
  <c r="A1220" i="45"/>
  <c r="A1219" i="45"/>
  <c r="A1218" i="45"/>
  <c r="A1217" i="45"/>
  <c r="A1216" i="45"/>
  <c r="A1215" i="45"/>
  <c r="A1214" i="45"/>
  <c r="A1213" i="45"/>
  <c r="A1212" i="45"/>
  <c r="A1211" i="45"/>
  <c r="A1210" i="45"/>
  <c r="A1209" i="45"/>
  <c r="A1208" i="45"/>
  <c r="A1207" i="45"/>
  <c r="A1206" i="45"/>
  <c r="A1205" i="45"/>
  <c r="A1204" i="45"/>
  <c r="A1203" i="45"/>
  <c r="A1202" i="45"/>
  <c r="A1201" i="45"/>
  <c r="A1200" i="45"/>
  <c r="A1199" i="45"/>
  <c r="A1198" i="45"/>
  <c r="A1197" i="45"/>
  <c r="A1196" i="45"/>
  <c r="A1195" i="45"/>
  <c r="A1194" i="45"/>
  <c r="A1193" i="45"/>
  <c r="A1192" i="45"/>
  <c r="A1191" i="45"/>
  <c r="A1190" i="45"/>
  <c r="A1189" i="45"/>
  <c r="A1188" i="45"/>
  <c r="A1187" i="45"/>
  <c r="A1186" i="45"/>
  <c r="A1185" i="45"/>
  <c r="A1184" i="45"/>
  <c r="A1183" i="45"/>
  <c r="A1182" i="45"/>
  <c r="A1181" i="45"/>
  <c r="A1180" i="45"/>
  <c r="A1179" i="45"/>
  <c r="A1178" i="45"/>
  <c r="A1177" i="45"/>
  <c r="A1176" i="45"/>
  <c r="A1175" i="45"/>
  <c r="A1174" i="45"/>
  <c r="A1173" i="45"/>
  <c r="A1172" i="45"/>
  <c r="A1171" i="45"/>
  <c r="A1170" i="45"/>
  <c r="A1169" i="45"/>
  <c r="A1168" i="45"/>
  <c r="A1167" i="45"/>
  <c r="A1166" i="45"/>
  <c r="A1165" i="45"/>
  <c r="A1164" i="45"/>
  <c r="A1163" i="45"/>
  <c r="A1162" i="45"/>
  <c r="A1161" i="45"/>
  <c r="A1160" i="45"/>
  <c r="A1159" i="45"/>
  <c r="A1158" i="45"/>
  <c r="A1157" i="45"/>
  <c r="A1156" i="45"/>
  <c r="A1155" i="45"/>
  <c r="A1154" i="45"/>
  <c r="A1153" i="45"/>
  <c r="A1152" i="45"/>
  <c r="A1151" i="45"/>
  <c r="A1150" i="45"/>
  <c r="A1149" i="45"/>
  <c r="A1148" i="45"/>
  <c r="A1147" i="45"/>
  <c r="A1146" i="45"/>
  <c r="A1145" i="45"/>
  <c r="A1144" i="45"/>
  <c r="A1143" i="45"/>
  <c r="A1142" i="45"/>
  <c r="A1141" i="45"/>
  <c r="A1140" i="45"/>
  <c r="A1139" i="45"/>
  <c r="A1138" i="45"/>
  <c r="A1137" i="45"/>
  <c r="A1136" i="45"/>
  <c r="A1135" i="45"/>
  <c r="A1134" i="45"/>
  <c r="A1133" i="45"/>
  <c r="A1132" i="45"/>
  <c r="A1131" i="45"/>
  <c r="A1130" i="45"/>
  <c r="A1129" i="45"/>
  <c r="A1128" i="45"/>
  <c r="A1127" i="45"/>
  <c r="A1126" i="45"/>
  <c r="A1125" i="45"/>
  <c r="A1124" i="45"/>
  <c r="A1123" i="45"/>
  <c r="A1122" i="45"/>
  <c r="A1121" i="45"/>
  <c r="A1120" i="45"/>
  <c r="A1119" i="45"/>
  <c r="A1118" i="45"/>
  <c r="A1117" i="45"/>
  <c r="A1116" i="45"/>
  <c r="A1115" i="45"/>
  <c r="A1114" i="45"/>
  <c r="A1113" i="45"/>
  <c r="A1112" i="45"/>
  <c r="A1111" i="45"/>
  <c r="A1110" i="45"/>
  <c r="A1109" i="45"/>
  <c r="A1108" i="45"/>
  <c r="A1107" i="45"/>
  <c r="A1106" i="45"/>
  <c r="A1105" i="45"/>
  <c r="A1104" i="45"/>
  <c r="A1103" i="45"/>
  <c r="A1102" i="45"/>
  <c r="A1101" i="45"/>
  <c r="A1100" i="45"/>
  <c r="A1099" i="45"/>
  <c r="A1098" i="45"/>
  <c r="A1097" i="45"/>
  <c r="A1096" i="45"/>
  <c r="A1095" i="45"/>
  <c r="A1094" i="45"/>
  <c r="A1093" i="45"/>
  <c r="A1092" i="45"/>
  <c r="A1091" i="45"/>
  <c r="A1090" i="45"/>
  <c r="A1089" i="45"/>
  <c r="A1088" i="45"/>
  <c r="A1087" i="45"/>
  <c r="A1086" i="45"/>
  <c r="A1085" i="45"/>
  <c r="A1084" i="45"/>
  <c r="A1083" i="45"/>
  <c r="A1082" i="45"/>
  <c r="A1081" i="45"/>
  <c r="A1080" i="45"/>
  <c r="A1079" i="45"/>
  <c r="A1078" i="45"/>
  <c r="A1077" i="45"/>
  <c r="A1076" i="45"/>
  <c r="A1075" i="45"/>
  <c r="A1074" i="45"/>
  <c r="A1073" i="45"/>
  <c r="A1072" i="45"/>
  <c r="A1071" i="45"/>
  <c r="A1070" i="45"/>
  <c r="A1069" i="45"/>
  <c r="A1068" i="45"/>
  <c r="A1067" i="45"/>
  <c r="A1066" i="45"/>
  <c r="A1065" i="45"/>
  <c r="A1064" i="45"/>
  <c r="A1063" i="45"/>
  <c r="A1062" i="45"/>
  <c r="A1061" i="45"/>
  <c r="A1060" i="45"/>
  <c r="A1059" i="45"/>
  <c r="A1058" i="45"/>
  <c r="A1057" i="45"/>
  <c r="A1056" i="45"/>
  <c r="A1055" i="45"/>
  <c r="A1054" i="45"/>
  <c r="A1053" i="45"/>
  <c r="A1052" i="45"/>
  <c r="A1051" i="45"/>
  <c r="A1050" i="45"/>
  <c r="A1049" i="45"/>
  <c r="A1048" i="45"/>
  <c r="A1047" i="45"/>
  <c r="A1046" i="45"/>
  <c r="A1045" i="45"/>
  <c r="A1044" i="45"/>
  <c r="A1043" i="45"/>
  <c r="A1042" i="45"/>
  <c r="A1041" i="45"/>
  <c r="A1040" i="45"/>
  <c r="A1039" i="45"/>
  <c r="A1038" i="45"/>
  <c r="A1037" i="45"/>
  <c r="A1036" i="45"/>
  <c r="A1035" i="45"/>
  <c r="A1034" i="45"/>
  <c r="A1033" i="45"/>
  <c r="A1032" i="45"/>
  <c r="A1031" i="45"/>
  <c r="A1030" i="45"/>
  <c r="A1029" i="45"/>
  <c r="A1028" i="45"/>
  <c r="A1027" i="45"/>
  <c r="A1026" i="45"/>
  <c r="A1025" i="45"/>
  <c r="A1024" i="45"/>
  <c r="A1023" i="45"/>
  <c r="A1022" i="45"/>
  <c r="A1021" i="45"/>
  <c r="A1020" i="45"/>
  <c r="A1019" i="45"/>
  <c r="A1018" i="45"/>
  <c r="A1017" i="45"/>
  <c r="A1016" i="45"/>
  <c r="A1015" i="45"/>
  <c r="A1014" i="45"/>
  <c r="A1013" i="45"/>
  <c r="A1012" i="45"/>
  <c r="A1011" i="45"/>
  <c r="A1010" i="45"/>
  <c r="A1009" i="45"/>
  <c r="A1008" i="45"/>
  <c r="A1007" i="45"/>
  <c r="A1006" i="45"/>
  <c r="A1005" i="45"/>
  <c r="A1004" i="45"/>
  <c r="A1003" i="45"/>
  <c r="A1002" i="45"/>
  <c r="A1001" i="45"/>
  <c r="A1000" i="45"/>
  <c r="A999" i="45"/>
  <c r="A998" i="45"/>
  <c r="A997" i="45"/>
  <c r="A996" i="45"/>
  <c r="A995" i="45"/>
  <c r="A994" i="45"/>
  <c r="A993" i="45"/>
  <c r="A991" i="45"/>
  <c r="A992" i="45"/>
  <c r="A990" i="45"/>
  <c r="A989" i="45"/>
  <c r="A988" i="45"/>
  <c r="A987" i="45"/>
  <c r="A986" i="45"/>
  <c r="A985" i="45"/>
  <c r="A984" i="45"/>
  <c r="A983" i="45"/>
  <c r="A982" i="45"/>
  <c r="A981" i="45"/>
  <c r="A980" i="45"/>
  <c r="A979" i="45"/>
  <c r="A978" i="45"/>
  <c r="A977" i="45"/>
  <c r="A976" i="45"/>
  <c r="A975" i="45"/>
  <c r="A974" i="45"/>
  <c r="A973" i="45"/>
  <c r="A972" i="45"/>
  <c r="A971" i="45"/>
  <c r="A970" i="45"/>
  <c r="A969" i="45"/>
  <c r="A968" i="45"/>
  <c r="A967" i="45"/>
  <c r="A966" i="45"/>
  <c r="A965" i="45"/>
  <c r="A964" i="45"/>
  <c r="A963" i="45"/>
  <c r="A962" i="45"/>
  <c r="A961" i="45"/>
  <c r="A960" i="45"/>
  <c r="A959" i="45"/>
  <c r="A958" i="45"/>
  <c r="A957" i="45"/>
  <c r="A956" i="45"/>
  <c r="A955" i="45"/>
  <c r="A954" i="45"/>
  <c r="A953" i="45"/>
  <c r="A952" i="45"/>
  <c r="A951" i="45"/>
  <c r="A950" i="45"/>
  <c r="A949" i="45"/>
  <c r="A948" i="45"/>
  <c r="A947" i="45"/>
  <c r="A946" i="45"/>
  <c r="A945" i="45"/>
  <c r="A944" i="45"/>
  <c r="A943" i="45"/>
  <c r="A942" i="45"/>
  <c r="A941" i="45"/>
  <c r="A940" i="45"/>
  <c r="A939" i="45"/>
  <c r="A938" i="45"/>
  <c r="A937" i="45"/>
  <c r="A936" i="45"/>
  <c r="A935" i="45"/>
  <c r="A934" i="45"/>
  <c r="A933" i="45"/>
  <c r="A932" i="45"/>
  <c r="A931" i="45"/>
  <c r="A930" i="45"/>
  <c r="A929" i="45"/>
  <c r="A928" i="45"/>
  <c r="A927" i="45"/>
  <c r="A926" i="45"/>
  <c r="A925" i="45"/>
  <c r="A924" i="45"/>
  <c r="A923" i="45"/>
  <c r="A922" i="45"/>
  <c r="A921" i="45"/>
  <c r="A920" i="45"/>
  <c r="A919" i="45"/>
  <c r="A918" i="45"/>
  <c r="A917" i="45"/>
  <c r="A916" i="45"/>
  <c r="A915" i="45"/>
  <c r="A914" i="45"/>
  <c r="A913" i="45"/>
  <c r="A912" i="45"/>
  <c r="A911" i="45"/>
  <c r="A910" i="45"/>
  <c r="A909" i="45"/>
  <c r="A908" i="45"/>
  <c r="A907" i="45"/>
  <c r="A906" i="45"/>
  <c r="A905" i="45"/>
  <c r="A904" i="45"/>
  <c r="A903" i="45"/>
  <c r="A902" i="45"/>
  <c r="A901" i="45"/>
  <c r="A900" i="45"/>
  <c r="A899" i="45"/>
  <c r="A898" i="45"/>
  <c r="A897" i="45"/>
  <c r="A896" i="45"/>
  <c r="A895" i="45"/>
  <c r="A894" i="45"/>
  <c r="A893" i="45"/>
  <c r="A892" i="45"/>
  <c r="A891" i="45"/>
  <c r="A890" i="45"/>
  <c r="A889" i="45"/>
  <c r="A888" i="45"/>
  <c r="A887" i="45"/>
  <c r="A886" i="45"/>
  <c r="A885" i="45"/>
  <c r="A884" i="45"/>
  <c r="A883" i="45"/>
  <c r="A882" i="45"/>
  <c r="A881" i="45"/>
  <c r="A880" i="45"/>
  <c r="A879" i="45"/>
  <c r="A878" i="45"/>
  <c r="A877" i="45"/>
  <c r="A876" i="45"/>
  <c r="A875" i="45"/>
  <c r="A874" i="45"/>
  <c r="A873" i="45"/>
  <c r="A872" i="45"/>
  <c r="A871" i="45"/>
  <c r="A870" i="45"/>
  <c r="A869" i="45"/>
  <c r="A868" i="45"/>
  <c r="A867" i="45"/>
  <c r="A866" i="45"/>
  <c r="A865" i="45"/>
  <c r="A864" i="45"/>
  <c r="A863" i="45"/>
  <c r="A862" i="45"/>
  <c r="A861" i="45"/>
  <c r="A860" i="45"/>
  <c r="A859" i="45"/>
  <c r="A858" i="45"/>
  <c r="A857" i="45"/>
  <c r="A856" i="45"/>
  <c r="A855" i="45"/>
  <c r="A854" i="45"/>
  <c r="A853" i="45"/>
  <c r="A852" i="45"/>
  <c r="A851" i="45"/>
  <c r="A850" i="45"/>
  <c r="A849" i="45"/>
  <c r="A848" i="45"/>
  <c r="A847" i="45"/>
  <c r="A846" i="45"/>
  <c r="A845" i="45"/>
  <c r="A844" i="45"/>
  <c r="A843" i="45"/>
  <c r="A842" i="45"/>
  <c r="A841" i="45"/>
  <c r="A840" i="45"/>
  <c r="A839" i="45"/>
  <c r="A838" i="45"/>
  <c r="A837" i="45"/>
  <c r="A836" i="45"/>
  <c r="A835" i="45"/>
  <c r="A834" i="45"/>
  <c r="A833" i="45"/>
  <c r="A832" i="45"/>
  <c r="A831" i="45"/>
  <c r="A830" i="45"/>
  <c r="A829" i="45"/>
  <c r="A828" i="45"/>
  <c r="A827" i="45"/>
  <c r="A826" i="45"/>
  <c r="A825" i="45"/>
  <c r="A824" i="45"/>
  <c r="A823" i="45"/>
  <c r="A822" i="45"/>
  <c r="A821" i="45"/>
  <c r="A820" i="45"/>
  <c r="A819" i="45"/>
  <c r="A818" i="45"/>
  <c r="A817" i="45"/>
  <c r="A816" i="45"/>
  <c r="A815" i="45"/>
  <c r="A814" i="45"/>
  <c r="A813" i="45"/>
  <c r="A812" i="45"/>
  <c r="A811" i="45"/>
  <c r="A810" i="45"/>
  <c r="A809" i="45"/>
  <c r="A808" i="45"/>
  <c r="A807" i="45"/>
  <c r="A806" i="45"/>
  <c r="A805" i="45"/>
  <c r="A804" i="45"/>
  <c r="A803" i="45"/>
  <c r="A802" i="45"/>
  <c r="A801" i="45"/>
  <c r="A800" i="45"/>
  <c r="A799" i="45"/>
  <c r="A798" i="45"/>
  <c r="A797" i="45"/>
  <c r="A796" i="45"/>
  <c r="A795" i="45"/>
  <c r="A794" i="45"/>
  <c r="A793" i="45"/>
  <c r="A792" i="45"/>
  <c r="A791" i="45"/>
  <c r="A790" i="45"/>
  <c r="A789" i="45"/>
  <c r="A788" i="45"/>
  <c r="A787" i="45"/>
  <c r="A786" i="45"/>
  <c r="A785" i="45"/>
  <c r="A784" i="45"/>
  <c r="A783" i="45"/>
  <c r="A782" i="45"/>
  <c r="A781" i="45"/>
  <c r="A780" i="45"/>
  <c r="A779" i="45"/>
  <c r="A778" i="45"/>
  <c r="A777" i="45"/>
  <c r="A776" i="45"/>
  <c r="A775" i="45"/>
  <c r="A774" i="45"/>
  <c r="A773" i="45"/>
  <c r="A772" i="45"/>
  <c r="A771" i="45"/>
  <c r="A770" i="45"/>
  <c r="A769" i="45"/>
  <c r="A768" i="45"/>
  <c r="A767" i="45"/>
  <c r="A766" i="45"/>
  <c r="A765" i="45"/>
  <c r="A764" i="45"/>
  <c r="A763" i="45"/>
  <c r="A762" i="45"/>
  <c r="A761" i="45"/>
  <c r="A760" i="45"/>
  <c r="A759" i="45"/>
  <c r="A758" i="45"/>
  <c r="A757" i="45"/>
  <c r="A756" i="45"/>
  <c r="A755" i="45"/>
  <c r="A754" i="45"/>
  <c r="A753" i="45"/>
  <c r="A752" i="45"/>
  <c r="A751" i="45"/>
  <c r="A750" i="45"/>
  <c r="A749" i="45"/>
  <c r="A748" i="45"/>
  <c r="A747" i="45"/>
  <c r="A746" i="45"/>
  <c r="A745" i="45"/>
  <c r="A744" i="45"/>
  <c r="A743" i="45"/>
  <c r="A742" i="45"/>
  <c r="A741" i="45"/>
  <c r="A740" i="45"/>
  <c r="A739" i="45"/>
  <c r="A738" i="45"/>
  <c r="A737" i="45"/>
  <c r="A736" i="45"/>
  <c r="A735" i="45"/>
  <c r="A734" i="45"/>
  <c r="A733" i="45"/>
  <c r="A732" i="45"/>
  <c r="A731" i="45"/>
  <c r="A730" i="45"/>
  <c r="A729" i="45"/>
  <c r="A728" i="45"/>
  <c r="A727" i="45"/>
  <c r="A726" i="45"/>
  <c r="A725" i="45"/>
  <c r="A724" i="45"/>
  <c r="A723" i="45"/>
  <c r="A722" i="45"/>
  <c r="A721" i="45"/>
  <c r="A720" i="45"/>
  <c r="A719" i="45"/>
  <c r="A718" i="45"/>
  <c r="A717" i="45"/>
  <c r="A716" i="45"/>
  <c r="A715" i="45"/>
  <c r="A714" i="45"/>
  <c r="A713" i="45"/>
  <c r="A711" i="45"/>
  <c r="A710" i="45"/>
  <c r="A709" i="45"/>
  <c r="A708" i="45"/>
  <c r="A707" i="45"/>
  <c r="A706" i="45"/>
  <c r="A705" i="45"/>
  <c r="A704" i="45"/>
  <c r="A703" i="45"/>
  <c r="A702" i="45"/>
  <c r="A701" i="45"/>
  <c r="A700" i="45"/>
  <c r="A699" i="45"/>
  <c r="A698" i="45"/>
  <c r="A697" i="45"/>
  <c r="A696" i="45"/>
  <c r="A695" i="45"/>
  <c r="A694" i="45"/>
  <c r="A693" i="45"/>
  <c r="A692" i="45"/>
  <c r="A691" i="45"/>
  <c r="A690" i="45"/>
  <c r="A689" i="45"/>
  <c r="A688" i="45"/>
  <c r="A687" i="45"/>
  <c r="A686" i="45"/>
  <c r="A685" i="45"/>
  <c r="A684" i="45"/>
  <c r="A683" i="45"/>
  <c r="A682" i="45"/>
  <c r="A681" i="45"/>
  <c r="A680" i="45"/>
  <c r="A679" i="45"/>
  <c r="A678" i="45"/>
  <c r="A677" i="45"/>
  <c r="A676" i="45"/>
  <c r="A675" i="45"/>
  <c r="A674" i="45"/>
  <c r="A673" i="45"/>
  <c r="A672" i="45"/>
  <c r="A671" i="45"/>
  <c r="A670" i="45"/>
  <c r="A669" i="45"/>
  <c r="A668" i="45"/>
  <c r="A667" i="45"/>
  <c r="A666" i="45"/>
  <c r="A665" i="45"/>
  <c r="A664" i="45"/>
  <c r="A663" i="45"/>
  <c r="A662" i="45"/>
  <c r="A661" i="45"/>
  <c r="A660" i="45"/>
  <c r="A659" i="45"/>
  <c r="A658" i="45"/>
  <c r="A657" i="45"/>
  <c r="A656" i="45"/>
  <c r="A655" i="45"/>
  <c r="A654" i="45"/>
  <c r="A653" i="45"/>
  <c r="A652" i="45"/>
  <c r="A651" i="45"/>
  <c r="A650" i="45"/>
  <c r="A649" i="45"/>
  <c r="A648" i="45"/>
  <c r="A647" i="45"/>
  <c r="A645" i="45"/>
  <c r="A646" i="45"/>
  <c r="A644" i="45"/>
  <c r="A643" i="45"/>
  <c r="A642" i="45"/>
  <c r="A641" i="45"/>
  <c r="A640" i="45"/>
  <c r="A639" i="45"/>
  <c r="A638" i="45"/>
  <c r="A637" i="45"/>
  <c r="A636" i="45"/>
  <c r="A635" i="45"/>
  <c r="A634" i="45"/>
  <c r="A633" i="45"/>
  <c r="A632" i="45"/>
  <c r="A631" i="45"/>
  <c r="A630" i="45"/>
  <c r="A629" i="45"/>
  <c r="A628" i="45"/>
  <c r="A627" i="45"/>
  <c r="A626" i="45"/>
  <c r="A625" i="45"/>
  <c r="A624" i="45"/>
  <c r="A623" i="45"/>
  <c r="A622" i="45"/>
  <c r="A620" i="45"/>
  <c r="A621" i="45"/>
  <c r="A619" i="45"/>
  <c r="A618" i="45"/>
  <c r="A617" i="45"/>
  <c r="A616" i="45"/>
  <c r="A615" i="45"/>
  <c r="A614" i="45"/>
  <c r="A613" i="45"/>
  <c r="A612" i="45"/>
  <c r="A611" i="45"/>
  <c r="A610" i="45"/>
  <c r="A609" i="45"/>
  <c r="A608" i="45"/>
  <c r="A607" i="45"/>
  <c r="A606" i="45"/>
  <c r="A605" i="45"/>
  <c r="A604" i="45"/>
  <c r="A603" i="45"/>
  <c r="A602" i="45"/>
  <c r="A601" i="45"/>
  <c r="A600" i="45"/>
  <c r="A599" i="45"/>
  <c r="A598" i="45"/>
  <c r="A597" i="45"/>
  <c r="A596" i="45"/>
  <c r="A595" i="45"/>
  <c r="A594" i="45"/>
  <c r="A593" i="45"/>
  <c r="A592" i="45"/>
  <c r="A591" i="45"/>
  <c r="A590" i="45"/>
  <c r="A589" i="45"/>
  <c r="A588" i="45"/>
  <c r="A587" i="45"/>
  <c r="A586" i="45"/>
  <c r="A585" i="45"/>
  <c r="A584" i="45"/>
  <c r="A583" i="45"/>
  <c r="A582" i="45"/>
  <c r="A581" i="45"/>
  <c r="A580" i="45"/>
  <c r="A579" i="45"/>
  <c r="A578" i="45"/>
  <c r="A577" i="45"/>
  <c r="A576" i="45"/>
  <c r="A575" i="45"/>
  <c r="A574" i="45"/>
  <c r="A573" i="45"/>
  <c r="A569" i="45"/>
  <c r="A572" i="45"/>
  <c r="A571" i="45"/>
  <c r="A570" i="45"/>
  <c r="A568" i="45"/>
  <c r="A567" i="45"/>
  <c r="A566" i="45"/>
  <c r="A565" i="45"/>
  <c r="A564" i="45"/>
  <c r="A563" i="45"/>
  <c r="A562" i="45"/>
  <c r="A561" i="45"/>
  <c r="A560" i="45"/>
  <c r="A559" i="45"/>
  <c r="A558" i="45"/>
  <c r="A557" i="45"/>
  <c r="A556" i="45"/>
  <c r="A555" i="45"/>
  <c r="A554" i="45"/>
  <c r="A553" i="45"/>
  <c r="A552" i="45"/>
  <c r="A551" i="45"/>
  <c r="A550" i="45"/>
  <c r="A549" i="45"/>
  <c r="A548" i="45"/>
  <c r="A547" i="45"/>
  <c r="A546" i="45"/>
  <c r="A545" i="45"/>
  <c r="A544" i="45"/>
  <c r="A543" i="45"/>
  <c r="A542" i="45"/>
  <c r="A541" i="45"/>
  <c r="A540" i="45"/>
  <c r="A539" i="45"/>
  <c r="A538" i="45"/>
  <c r="A537" i="45"/>
  <c r="A536" i="45"/>
  <c r="A535" i="45"/>
  <c r="A534" i="45"/>
  <c r="A533" i="45"/>
  <c r="A532" i="45"/>
  <c r="A531" i="45"/>
  <c r="A530" i="45"/>
  <c r="A529" i="45"/>
  <c r="A528" i="45"/>
  <c r="A527" i="45"/>
  <c r="A526" i="45"/>
  <c r="A525" i="45"/>
  <c r="A524" i="45"/>
  <c r="A523" i="45"/>
  <c r="A522" i="45"/>
  <c r="A521" i="45"/>
  <c r="A520" i="45"/>
  <c r="A519" i="45"/>
  <c r="A518" i="45"/>
  <c r="A517" i="45"/>
  <c r="A516" i="45"/>
  <c r="A515" i="45"/>
  <c r="A514" i="45"/>
  <c r="A513" i="45"/>
  <c r="A512" i="45"/>
  <c r="A511" i="45"/>
  <c r="A510" i="45"/>
  <c r="A509" i="45"/>
  <c r="A508" i="45"/>
  <c r="A507" i="45"/>
  <c r="A506" i="45"/>
  <c r="A505" i="45"/>
  <c r="A504" i="45"/>
  <c r="A503" i="45"/>
  <c r="A502" i="45"/>
  <c r="A501" i="45"/>
  <c r="A500" i="45"/>
  <c r="A499" i="45"/>
  <c r="A498" i="45"/>
  <c r="A497" i="45"/>
  <c r="A496" i="45"/>
  <c r="A495" i="45"/>
  <c r="A494" i="45"/>
  <c r="A493" i="45"/>
  <c r="A492" i="45"/>
  <c r="A491" i="45"/>
  <c r="A490" i="45"/>
  <c r="A489" i="45"/>
  <c r="A488" i="45"/>
  <c r="A487" i="45"/>
  <c r="A486" i="45"/>
  <c r="A485" i="45"/>
  <c r="A478" i="45"/>
  <c r="A484" i="45"/>
  <c r="A483" i="45"/>
  <c r="A482" i="45"/>
  <c r="A481" i="45"/>
  <c r="A480" i="45"/>
  <c r="A479" i="45"/>
  <c r="A477" i="45"/>
  <c r="A476" i="45"/>
  <c r="A475" i="45"/>
  <c r="A474" i="45"/>
  <c r="A473" i="45"/>
  <c r="A472" i="45"/>
  <c r="A471" i="45"/>
  <c r="A470" i="45"/>
  <c r="A469" i="45"/>
  <c r="A468" i="45"/>
  <c r="A467" i="45"/>
  <c r="A466" i="45"/>
  <c r="A465" i="45"/>
  <c r="A464" i="45"/>
  <c r="A463" i="45"/>
  <c r="A462" i="45"/>
  <c r="A461" i="45"/>
  <c r="A460" i="45"/>
  <c r="A459" i="45"/>
  <c r="A458" i="45"/>
  <c r="A457" i="45"/>
  <c r="A456" i="45"/>
  <c r="A455" i="45"/>
  <c r="A454" i="45"/>
  <c r="A453" i="45"/>
  <c r="A452" i="45"/>
  <c r="A451" i="45"/>
  <c r="A450" i="45"/>
  <c r="A449" i="45"/>
  <c r="A448" i="45"/>
  <c r="A447" i="45"/>
  <c r="A446" i="45"/>
  <c r="A445" i="45"/>
  <c r="A444" i="45"/>
  <c r="A443" i="45"/>
  <c r="A442" i="45"/>
  <c r="A441" i="45"/>
  <c r="A440" i="45"/>
  <c r="A439" i="45"/>
  <c r="A438" i="45"/>
  <c r="A437" i="45"/>
  <c r="A436" i="45"/>
  <c r="A435" i="45"/>
  <c r="A434" i="45"/>
  <c r="A433" i="45"/>
  <c r="A432" i="45"/>
  <c r="A431" i="45"/>
  <c r="A430" i="45"/>
  <c r="A429" i="45"/>
  <c r="A428" i="45"/>
  <c r="A427" i="45"/>
  <c r="A426" i="45"/>
  <c r="A425" i="45"/>
  <c r="A424" i="45"/>
  <c r="A423" i="45"/>
  <c r="A422" i="45"/>
  <c r="A421" i="45"/>
  <c r="A420" i="45"/>
  <c r="A419" i="45"/>
  <c r="A418" i="45"/>
  <c r="A417" i="45"/>
  <c r="A416" i="45"/>
  <c r="A415" i="45"/>
  <c r="A414" i="45"/>
  <c r="A413" i="45"/>
  <c r="A412" i="45"/>
  <c r="A411" i="45"/>
  <c r="A410" i="45"/>
  <c r="A409" i="45"/>
  <c r="A408" i="45"/>
  <c r="A407" i="45"/>
  <c r="A406" i="45"/>
  <c r="A405" i="45"/>
  <c r="A404" i="45"/>
  <c r="A403" i="45"/>
  <c r="A402" i="45"/>
  <c r="A401" i="45"/>
  <c r="A400" i="45"/>
  <c r="A399" i="45"/>
  <c r="A398" i="45"/>
  <c r="A397" i="45"/>
  <c r="A396" i="45"/>
  <c r="A395" i="45"/>
  <c r="A394" i="45"/>
  <c r="A393" i="45"/>
  <c r="A392" i="45"/>
  <c r="A391" i="45"/>
  <c r="A390" i="45"/>
  <c r="A389" i="45"/>
  <c r="A388" i="45"/>
  <c r="A387" i="45"/>
  <c r="A386" i="45"/>
  <c r="A385" i="45"/>
  <c r="A384" i="45"/>
  <c r="A383" i="45"/>
  <c r="A382" i="45"/>
  <c r="A381" i="45"/>
  <c r="A380" i="45"/>
  <c r="A379" i="45"/>
  <c r="A378" i="45"/>
  <c r="A377" i="45"/>
  <c r="A376" i="45"/>
  <c r="A375" i="45"/>
  <c r="A374" i="45"/>
  <c r="A373" i="45"/>
  <c r="A372" i="45"/>
  <c r="A371" i="45"/>
  <c r="A370" i="45"/>
  <c r="A369" i="45"/>
  <c r="A368" i="45"/>
  <c r="A367" i="45"/>
  <c r="A366" i="45"/>
  <c r="A365" i="45"/>
  <c r="A364" i="45"/>
  <c r="A363" i="45"/>
  <c r="A362" i="45"/>
  <c r="A361" i="45"/>
  <c r="A360" i="45"/>
  <c r="A359" i="45"/>
  <c r="A358" i="45"/>
  <c r="A357" i="45"/>
  <c r="A356" i="45"/>
  <c r="A355" i="45"/>
  <c r="A354" i="45"/>
  <c r="A353" i="45"/>
  <c r="A352" i="45"/>
  <c r="A351" i="45"/>
  <c r="A350" i="45"/>
  <c r="A349" i="45"/>
  <c r="A348" i="45"/>
  <c r="A347" i="45"/>
  <c r="A346" i="45"/>
  <c r="A345" i="45"/>
  <c r="A344" i="45"/>
  <c r="A343" i="45"/>
  <c r="A342" i="45"/>
  <c r="A341" i="45"/>
  <c r="A340" i="45"/>
  <c r="A339" i="45"/>
  <c r="A338" i="45"/>
  <c r="A337" i="45"/>
  <c r="A336" i="45"/>
  <c r="A335" i="45"/>
  <c r="A334" i="45"/>
  <c r="A333" i="45"/>
  <c r="A332" i="45"/>
  <c r="A331" i="45"/>
  <c r="A330" i="45"/>
  <c r="A329" i="45"/>
  <c r="A328" i="45"/>
  <c r="A327" i="45"/>
  <c r="A326" i="45"/>
  <c r="A325" i="45"/>
  <c r="A324" i="45"/>
  <c r="A323" i="45"/>
  <c r="A322" i="45"/>
  <c r="A321" i="45"/>
  <c r="A320" i="45"/>
  <c r="A319" i="45"/>
  <c r="A318" i="45"/>
  <c r="A317" i="45"/>
  <c r="A316" i="45"/>
  <c r="A315" i="45"/>
  <c r="A314" i="45"/>
  <c r="A313" i="45"/>
  <c r="A312" i="45"/>
  <c r="A311" i="45"/>
  <c r="A310" i="45"/>
  <c r="A309" i="45"/>
  <c r="A308" i="45"/>
  <c r="A307" i="45"/>
  <c r="A306" i="45"/>
  <c r="A305" i="45"/>
  <c r="A304" i="45"/>
  <c r="A303" i="45"/>
  <c r="A302" i="45"/>
  <c r="A301" i="45"/>
  <c r="A300" i="45"/>
  <c r="A299" i="45"/>
  <c r="A298" i="45"/>
  <c r="A297" i="45"/>
  <c r="A296" i="45"/>
  <c r="A295" i="45"/>
  <c r="A294" i="45"/>
  <c r="A293" i="45"/>
  <c r="A292" i="45"/>
  <c r="A291" i="45"/>
  <c r="A290" i="45"/>
  <c r="A289" i="45"/>
  <c r="A288" i="45"/>
  <c r="A287" i="45"/>
  <c r="A286" i="45"/>
  <c r="A285" i="45"/>
  <c r="A284" i="45"/>
  <c r="A283" i="45"/>
  <c r="A282" i="45"/>
  <c r="A281" i="45"/>
  <c r="A280" i="45"/>
  <c r="A279" i="45"/>
  <c r="A278" i="45"/>
  <c r="A277" i="45"/>
  <c r="A276" i="45"/>
  <c r="A275" i="45"/>
  <c r="A274" i="45"/>
  <c r="A273" i="45"/>
  <c r="A272" i="45"/>
  <c r="A271" i="45"/>
  <c r="A270" i="45"/>
  <c r="A269" i="45"/>
  <c r="A268" i="45"/>
  <c r="A267" i="45"/>
  <c r="A266" i="45"/>
  <c r="A265" i="45"/>
  <c r="A264" i="45"/>
  <c r="A263" i="45"/>
  <c r="A262" i="45"/>
  <c r="A261" i="45"/>
  <c r="A260" i="45"/>
  <c r="A259" i="45"/>
  <c r="A258" i="45"/>
  <c r="A257" i="45"/>
  <c r="A256" i="45"/>
  <c r="A255" i="45"/>
  <c r="A254" i="45"/>
  <c r="A253" i="45"/>
  <c r="A252" i="45"/>
  <c r="A251" i="45"/>
  <c r="A250" i="45"/>
  <c r="A249" i="45"/>
  <c r="A248" i="45"/>
  <c r="A247" i="45"/>
  <c r="A246" i="45"/>
  <c r="A245" i="45"/>
  <c r="A244" i="45"/>
  <c r="A243" i="45"/>
  <c r="A242" i="45"/>
  <c r="A241" i="45"/>
  <c r="A240" i="45"/>
  <c r="A239" i="45"/>
  <c r="A238" i="45"/>
  <c r="A237" i="45"/>
  <c r="A236" i="45"/>
  <c r="A235" i="45"/>
  <c r="A234" i="45"/>
  <c r="A233" i="45"/>
  <c r="A232" i="45"/>
  <c r="A231" i="45"/>
  <c r="A230" i="45"/>
  <c r="A229" i="45"/>
  <c r="A228" i="45"/>
  <c r="A227" i="45"/>
  <c r="A226" i="45"/>
  <c r="A225" i="45"/>
  <c r="A224" i="45"/>
  <c r="A223" i="45"/>
  <c r="A222" i="45"/>
  <c r="A221" i="45"/>
  <c r="A220" i="45"/>
  <c r="A219" i="45"/>
  <c r="A218" i="45"/>
  <c r="A217" i="45"/>
  <c r="A216" i="45"/>
  <c r="A215" i="45"/>
  <c r="A214" i="45"/>
  <c r="A213" i="45"/>
  <c r="A212" i="45"/>
  <c r="A211" i="45"/>
  <c r="A210" i="45"/>
  <c r="A209" i="45"/>
  <c r="A208" i="45"/>
  <c r="A207" i="45"/>
  <c r="A206" i="45"/>
  <c r="A205" i="45"/>
  <c r="A204" i="45"/>
  <c r="A203" i="45"/>
  <c r="A202" i="45"/>
  <c r="A201" i="45"/>
  <c r="A200" i="45"/>
  <c r="A199" i="45"/>
  <c r="A198" i="45"/>
  <c r="A197" i="45"/>
  <c r="A196" i="45"/>
  <c r="A195" i="45"/>
  <c r="A194" i="45"/>
  <c r="A193" i="45"/>
  <c r="A192" i="45"/>
  <c r="A191" i="45"/>
  <c r="A190" i="45"/>
  <c r="A189" i="45"/>
  <c r="A188" i="45"/>
  <c r="A187" i="45"/>
  <c r="A186" i="45"/>
  <c r="A185" i="45"/>
  <c r="A184" i="45"/>
  <c r="A183" i="45"/>
  <c r="A182" i="45"/>
  <c r="A181" i="45"/>
  <c r="A180" i="45"/>
  <c r="A179" i="45"/>
  <c r="A178" i="45"/>
  <c r="A177" i="45"/>
  <c r="A176" i="45"/>
  <c r="A175" i="45"/>
  <c r="A174" i="45"/>
  <c r="A173" i="45"/>
  <c r="A172" i="45"/>
  <c r="A171" i="45"/>
  <c r="A170" i="45"/>
  <c r="A169" i="45"/>
  <c r="A168" i="45"/>
  <c r="A167" i="45"/>
  <c r="A166" i="45"/>
  <c r="A165" i="45"/>
  <c r="A164" i="45"/>
  <c r="A163" i="45"/>
  <c r="A162" i="45"/>
  <c r="A161" i="45"/>
  <c r="A160" i="45"/>
  <c r="A159" i="45"/>
  <c r="A158" i="45"/>
  <c r="A157" i="45"/>
  <c r="A156" i="45"/>
  <c r="A155" i="45"/>
  <c r="A154" i="45"/>
  <c r="A153" i="45"/>
  <c r="A152" i="45"/>
  <c r="A151" i="45"/>
  <c r="A150" i="45"/>
  <c r="A149" i="45"/>
  <c r="A148" i="45"/>
  <c r="A147" i="45"/>
  <c r="A146" i="45"/>
  <c r="A145" i="45"/>
  <c r="A144" i="45"/>
  <c r="A143" i="45"/>
  <c r="A142" i="45"/>
  <c r="A141" i="45"/>
  <c r="A140" i="45"/>
  <c r="A139" i="45"/>
  <c r="A138" i="45"/>
  <c r="A137" i="45"/>
  <c r="A136" i="45"/>
  <c r="A135" i="45"/>
  <c r="A134" i="45"/>
  <c r="A133" i="45"/>
  <c r="A132" i="45"/>
  <c r="A131" i="45"/>
  <c r="A130" i="45"/>
  <c r="A129" i="45"/>
  <c r="A128" i="45"/>
  <c r="A127" i="45"/>
  <c r="A126" i="45"/>
  <c r="A125" i="45"/>
  <c r="A124" i="45"/>
  <c r="A123" i="45"/>
  <c r="A122" i="45"/>
  <c r="A121" i="45"/>
  <c r="A120" i="45"/>
  <c r="A119" i="45"/>
  <c r="A118" i="45"/>
  <c r="A117" i="45"/>
  <c r="A116" i="45"/>
  <c r="A115" i="45"/>
  <c r="A114" i="45"/>
  <c r="A113" i="45"/>
  <c r="A112" i="45"/>
  <c r="A111" i="45"/>
  <c r="A110" i="45"/>
  <c r="A109" i="45"/>
  <c r="A108" i="45"/>
  <c r="A107" i="45"/>
  <c r="A106" i="45"/>
  <c r="A105" i="45"/>
  <c r="A104" i="45"/>
  <c r="A103" i="45"/>
  <c r="A102" i="45"/>
  <c r="A101" i="45"/>
  <c r="A100" i="45"/>
  <c r="A99" i="45"/>
  <c r="A98" i="45"/>
  <c r="A97" i="45"/>
  <c r="A96" i="45"/>
  <c r="A95" i="45"/>
  <c r="A94" i="45"/>
  <c r="A93" i="45"/>
  <c r="A92" i="45"/>
  <c r="A91" i="45"/>
  <c r="A90" i="45"/>
  <c r="A89" i="45"/>
  <c r="A88" i="45"/>
  <c r="A87" i="45"/>
  <c r="A86" i="45"/>
  <c r="A85" i="45"/>
  <c r="A84" i="45"/>
  <c r="A83" i="45"/>
  <c r="A82" i="45"/>
  <c r="A81" i="45"/>
  <c r="A80" i="45"/>
  <c r="A79" i="45"/>
  <c r="A78" i="45"/>
  <c r="A77" i="45"/>
  <c r="A76" i="45"/>
  <c r="A75" i="45"/>
  <c r="A74" i="45"/>
  <c r="A73" i="45"/>
  <c r="A72" i="45"/>
  <c r="A71" i="45"/>
  <c r="A70" i="45"/>
  <c r="A69" i="45"/>
  <c r="A68" i="45"/>
  <c r="A67" i="45"/>
  <c r="A65" i="45"/>
  <c r="A64" i="45"/>
  <c r="A63" i="45"/>
  <c r="A62" i="45"/>
  <c r="A61" i="45"/>
  <c r="A60" i="45"/>
  <c r="A59" i="45"/>
  <c r="A58" i="45"/>
  <c r="A57" i="45"/>
  <c r="A56" i="45"/>
  <c r="A55" i="45"/>
  <c r="A54" i="45"/>
  <c r="A53" i="45"/>
  <c r="A52" i="45"/>
  <c r="A51" i="45"/>
  <c r="A50" i="45"/>
  <c r="A49" i="45"/>
  <c r="A48" i="45"/>
  <c r="A47" i="45"/>
  <c r="A46" i="45"/>
  <c r="A45" i="45"/>
  <c r="A44" i="45"/>
  <c r="A43" i="45"/>
  <c r="A42" i="45"/>
  <c r="A41" i="45"/>
  <c r="A40" i="45"/>
  <c r="A39" i="45"/>
  <c r="A38" i="45"/>
  <c r="A37" i="45"/>
  <c r="A36" i="45"/>
  <c r="A35" i="45"/>
  <c r="A34" i="45"/>
  <c r="A33" i="45"/>
  <c r="A32" i="45"/>
  <c r="A31" i="45"/>
  <c r="A30" i="45"/>
  <c r="A29" i="45"/>
  <c r="A28" i="45"/>
  <c r="A27" i="45"/>
  <c r="A26" i="45"/>
  <c r="A25" i="45"/>
  <c r="A24" i="45"/>
  <c r="A23" i="45"/>
  <c r="A22" i="45"/>
  <c r="A21" i="45"/>
  <c r="A20" i="45"/>
  <c r="A19" i="45"/>
  <c r="A18" i="45"/>
  <c r="A17" i="45"/>
  <c r="A16" i="45"/>
  <c r="A15" i="45"/>
  <c r="A14" i="45"/>
  <c r="A13" i="45"/>
  <c r="A12" i="45"/>
  <c r="A11" i="45"/>
  <c r="A10" i="45"/>
  <c r="A9" i="45"/>
  <c r="A8" i="45"/>
  <c r="A7" i="45"/>
  <c r="A6" i="45"/>
  <c r="A5" i="45"/>
  <c r="A4" i="45"/>
  <c r="AK3" i="45"/>
  <c r="AL3" i="45"/>
  <c r="D8" i="43" l="1"/>
  <c r="J47" i="43"/>
  <c r="C82" i="43"/>
  <c r="B82" i="43"/>
  <c r="J7" i="44" s="1"/>
  <c r="AL1418" i="45" l="1"/>
  <c r="AL1202" i="45"/>
  <c r="AL576" i="45"/>
  <c r="AL1022" i="45"/>
  <c r="AL1346" i="45"/>
  <c r="AL391" i="45"/>
  <c r="AL390" i="45"/>
  <c r="AL418" i="45"/>
  <c r="AL1196" i="45"/>
  <c r="AL1003" i="45"/>
  <c r="AL98" i="45"/>
  <c r="AL531" i="45"/>
  <c r="AL150" i="45"/>
  <c r="AL1451" i="45"/>
  <c r="AL441" i="45"/>
  <c r="AL442" i="45"/>
  <c r="AL604" i="45"/>
  <c r="AL666" i="45"/>
  <c r="AL905" i="45"/>
  <c r="AL461" i="45"/>
  <c r="AL664" i="45"/>
  <c r="AL1469" i="45"/>
  <c r="AL712" i="45"/>
  <c r="AL709" i="45"/>
  <c r="AL264" i="45"/>
  <c r="AL835" i="45"/>
  <c r="AL131" i="45"/>
  <c r="AL1506" i="45"/>
  <c r="AL1502" i="45"/>
  <c r="AL1481" i="45"/>
  <c r="AL141" i="45"/>
  <c r="AL874" i="45"/>
  <c r="AL715" i="45"/>
  <c r="AL142" i="45"/>
  <c r="AL662" i="45"/>
  <c r="AL906" i="45"/>
  <c r="AL120" i="45"/>
  <c r="AL117" i="45"/>
  <c r="AL143" i="45"/>
  <c r="AL1439" i="45"/>
  <c r="AL154" i="45"/>
  <c r="AL155" i="45"/>
  <c r="AL8" i="45"/>
  <c r="AL102" i="45"/>
  <c r="AL694" i="45"/>
  <c r="AL737" i="45"/>
  <c r="AL1098" i="45"/>
  <c r="AL1504" i="45"/>
  <c r="AL333" i="45"/>
  <c r="AL14" i="45"/>
  <c r="AL753" i="45"/>
  <c r="AL259" i="45"/>
  <c r="AL1303" i="45"/>
  <c r="AL775" i="45"/>
  <c r="AL568" i="45"/>
  <c r="AL571" i="45"/>
  <c r="AL411" i="45"/>
  <c r="AL1492" i="45"/>
  <c r="AL750" i="45"/>
  <c r="AL550" i="45"/>
  <c r="AL397" i="45"/>
  <c r="AL1487" i="45"/>
  <c r="AL1318" i="45"/>
  <c r="AL1494" i="45"/>
  <c r="AL1475" i="45"/>
  <c r="AL1488" i="45"/>
  <c r="AL388" i="45"/>
  <c r="AL543" i="45"/>
  <c r="AL574" i="45"/>
  <c r="AL1008" i="45"/>
  <c r="AL29" i="45"/>
  <c r="AL1014" i="45"/>
  <c r="AL774" i="45"/>
  <c r="AL736" i="45"/>
  <c r="AL156" i="45"/>
  <c r="AL566" i="45"/>
  <c r="AL565" i="45"/>
  <c r="AL1378" i="45"/>
  <c r="AL1499" i="45"/>
  <c r="AL974" i="45"/>
  <c r="AL138" i="45"/>
  <c r="AL1491" i="45"/>
  <c r="AL1308" i="45"/>
  <c r="AL827" i="45"/>
  <c r="AL139" i="45"/>
  <c r="AL545" i="45"/>
  <c r="AL1498" i="45"/>
  <c r="AL1511" i="45"/>
  <c r="AL1503" i="45"/>
  <c r="AL408" i="45"/>
  <c r="AL1457" i="45"/>
  <c r="AL312" i="45"/>
  <c r="AL1472" i="45"/>
  <c r="AL1126" i="45"/>
  <c r="AL724" i="45"/>
  <c r="AL829" i="45"/>
  <c r="AL768" i="45"/>
  <c r="AL1012" i="45"/>
  <c r="AL69" i="45"/>
  <c r="AL1468" i="45"/>
  <c r="AL1467" i="45"/>
  <c r="AL516" i="45"/>
  <c r="AL1489" i="45"/>
  <c r="AL1510" i="45"/>
  <c r="AL1396" i="45"/>
  <c r="AL40" i="45"/>
  <c r="AL1476" i="45"/>
  <c r="AL1376" i="45"/>
  <c r="AL42" i="45"/>
  <c r="AL1495" i="45"/>
  <c r="AL1500" i="45"/>
  <c r="AL1471" i="45"/>
  <c r="AL1310" i="45"/>
  <c r="AL1479" i="45"/>
  <c r="AL1483" i="45"/>
  <c r="AL699" i="45"/>
  <c r="AL395" i="45"/>
  <c r="AL1496" i="45"/>
  <c r="AL1007" i="45"/>
  <c r="AL1377" i="45"/>
  <c r="AL1010" i="45"/>
  <c r="AL831" i="45"/>
  <c r="AL825" i="45"/>
  <c r="AL702" i="45"/>
  <c r="AL1473" i="45"/>
  <c r="AL1480" i="45"/>
  <c r="AL1501" i="45"/>
  <c r="AL1484" i="45"/>
  <c r="AL1422" i="45"/>
  <c r="AL661" i="45"/>
  <c r="AL660" i="45"/>
  <c r="AL447" i="45"/>
  <c r="AL445" i="45"/>
  <c r="AL584" i="45"/>
  <c r="AL659" i="45"/>
  <c r="AL551" i="45"/>
  <c r="AL22" i="45"/>
  <c r="AL45" i="45"/>
  <c r="AL255" i="45"/>
  <c r="AL1477" i="45"/>
  <c r="AL1478" i="45"/>
  <c r="AL731" i="45"/>
  <c r="AL1485" i="45"/>
  <c r="AL572" i="45"/>
  <c r="AL1300" i="45"/>
  <c r="AL1572" i="45"/>
  <c r="AL1576" i="45"/>
  <c r="AL853" i="45"/>
  <c r="AL854" i="45"/>
  <c r="AL9" i="45"/>
  <c r="AL1508" i="45"/>
  <c r="AL1509" i="45"/>
  <c r="AL103" i="45"/>
  <c r="AL830" i="45"/>
  <c r="AL1490" i="45"/>
  <c r="AL215" i="45"/>
  <c r="AL217" i="45"/>
  <c r="AL710" i="45"/>
  <c r="AL1436" i="45"/>
  <c r="AL1507" i="45"/>
  <c r="AL595" i="45"/>
  <c r="AL243" i="45"/>
  <c r="AL254" i="45"/>
  <c r="AL1493" i="45"/>
  <c r="AL244" i="45"/>
  <c r="AL718" i="45"/>
  <c r="AL719" i="45"/>
  <c r="AL720" i="45"/>
  <c r="AL246" i="45"/>
  <c r="AL717" i="45"/>
  <c r="AL429" i="45"/>
  <c r="AL65" i="45"/>
  <c r="AL67" i="45"/>
  <c r="AL1470" i="45"/>
  <c r="AL1497" i="45"/>
  <c r="AL1482" i="45"/>
  <c r="AL12" i="45"/>
  <c r="AL13" i="45"/>
  <c r="AL396" i="45"/>
  <c r="AL394" i="45"/>
  <c r="AL313" i="45"/>
  <c r="AL467" i="45"/>
  <c r="AL468" i="45"/>
  <c r="AL1204" i="45"/>
  <c r="AL1462" i="45"/>
  <c r="AL875" i="45"/>
  <c r="AL739" i="45"/>
  <c r="AL755" i="45"/>
  <c r="AL457" i="45"/>
  <c r="AL752" i="45"/>
  <c r="AL1293" i="45"/>
  <c r="AL158" i="45"/>
  <c r="AL1380" i="45"/>
  <c r="AL975" i="45"/>
  <c r="AL915" i="45"/>
  <c r="AL1464" i="45"/>
  <c r="AL1128" i="45"/>
  <c r="AL1466" i="45"/>
  <c r="AL1327" i="45"/>
  <c r="AL1463" i="45"/>
  <c r="AL124" i="45"/>
  <c r="AL1574" i="45"/>
  <c r="AL253" i="45"/>
  <c r="AL68" i="45"/>
  <c r="AL258" i="45"/>
  <c r="AL498" i="45"/>
  <c r="AL686" i="45"/>
  <c r="AL481" i="45"/>
  <c r="AL359" i="45"/>
  <c r="AL804" i="45"/>
  <c r="AL618" i="45"/>
  <c r="AL1530" i="45"/>
  <c r="AL627" i="45"/>
  <c r="AL600" i="45"/>
  <c r="AL979" i="45"/>
  <c r="AL1524" i="45"/>
  <c r="AL501" i="45"/>
  <c r="AL867" i="45"/>
  <c r="AL931" i="45"/>
  <c r="AL93" i="45"/>
  <c r="AL352" i="45"/>
  <c r="AL680" i="45"/>
  <c r="AL898" i="45"/>
  <c r="AL1330" i="45"/>
  <c r="AL1332" i="45"/>
  <c r="AL489" i="45"/>
  <c r="AL677" i="45"/>
  <c r="AL220" i="45"/>
  <c r="AL1519" i="45"/>
  <c r="AL226" i="45"/>
  <c r="AL1054" i="45"/>
  <c r="AL1107" i="45"/>
  <c r="AL475" i="45"/>
  <c r="AL30" i="45"/>
  <c r="AL347" i="45"/>
  <c r="AL399" i="45"/>
  <c r="AL1232" i="45"/>
  <c r="AL879" i="45"/>
  <c r="AL1236" i="45"/>
  <c r="AL935" i="45"/>
  <c r="AL283" i="45"/>
  <c r="AL1551" i="45"/>
  <c r="AL1556" i="45"/>
  <c r="AL451" i="45"/>
  <c r="AL1252" i="45"/>
  <c r="AL921" i="45"/>
  <c r="AL673" i="45"/>
  <c r="AL1151" i="45"/>
  <c r="AL1216" i="45"/>
  <c r="AL818" i="45"/>
  <c r="AL823" i="45"/>
  <c r="AL279" i="45"/>
  <c r="AL1222" i="45"/>
  <c r="AL286" i="45"/>
  <c r="AL1256" i="45"/>
  <c r="AL967" i="45"/>
  <c r="AL1371" i="45"/>
  <c r="AL758" i="45"/>
  <c r="AL1428" i="45"/>
  <c r="AL1233" i="45"/>
  <c r="AL880" i="45"/>
  <c r="AL1237" i="45"/>
  <c r="AL936" i="45"/>
  <c r="AL284" i="45"/>
  <c r="AL1552" i="45"/>
  <c r="AL1557" i="45"/>
  <c r="AL452" i="45"/>
  <c r="AL1253" i="45"/>
  <c r="AL922" i="45"/>
  <c r="AL674" i="45"/>
  <c r="AL1152" i="45"/>
  <c r="AL1217" i="45"/>
  <c r="AL819" i="45"/>
  <c r="AL824" i="45"/>
  <c r="AL280" i="45"/>
  <c r="AL1223" i="45"/>
  <c r="AL287" i="45"/>
  <c r="AL1257" i="45"/>
  <c r="AL966" i="45"/>
  <c r="AL1429" i="45"/>
  <c r="AL914" i="45"/>
  <c r="AL1325" i="45"/>
  <c r="AL327" i="45"/>
  <c r="AL564" i="45"/>
  <c r="AL1348" i="45"/>
  <c r="AL1412" i="45"/>
  <c r="AL345" i="45"/>
  <c r="AL435" i="45"/>
  <c r="AL1210" i="45"/>
  <c r="AL431" i="45"/>
  <c r="AL1365" i="45"/>
  <c r="AL184" i="45"/>
  <c r="AL1355" i="45"/>
  <c r="AL947" i="45"/>
  <c r="AL92" i="45"/>
  <c r="AL810" i="45"/>
  <c r="AL952" i="45"/>
  <c r="AL1349" i="45"/>
  <c r="AL1175" i="45"/>
  <c r="AL1360" i="45"/>
  <c r="AL1578" i="45"/>
  <c r="AL295" i="45"/>
  <c r="AL438" i="45"/>
  <c r="AL1444" i="45"/>
  <c r="AL1441" i="45"/>
  <c r="AL763" i="45"/>
  <c r="AL926" i="45"/>
  <c r="AL180" i="45"/>
  <c r="AL160" i="45"/>
  <c r="AL188" i="45"/>
  <c r="AL1361" i="45"/>
  <c r="AL186" i="45"/>
  <c r="AL1362" i="45"/>
  <c r="AL522" i="45"/>
  <c r="AL1356" i="45"/>
  <c r="AL1166" i="45"/>
  <c r="AL866" i="45"/>
  <c r="AL182" i="45"/>
  <c r="AL1400" i="45"/>
  <c r="AL1065" i="45"/>
  <c r="AL1060" i="45"/>
  <c r="AL1449" i="45"/>
  <c r="AL1434" i="45"/>
  <c r="AL549" i="45"/>
  <c r="AL323" i="45"/>
  <c r="AL1413" i="45"/>
  <c r="AL1381" i="45"/>
  <c r="AL1387" i="45"/>
  <c r="AL197" i="45"/>
  <c r="AL317" i="45"/>
  <c r="AL267" i="45"/>
  <c r="AL1402" i="45"/>
  <c r="AL319" i="45"/>
  <c r="AL638" i="45"/>
  <c r="AL642" i="45"/>
  <c r="AL406" i="45"/>
  <c r="AL1358" i="45"/>
  <c r="AL174" i="45"/>
  <c r="AL911" i="45"/>
  <c r="AL1118" i="45"/>
  <c r="AL311" i="45"/>
  <c r="AL166" i="45"/>
  <c r="AL1160" i="45"/>
  <c r="AL1141" i="45"/>
  <c r="AL337" i="45"/>
  <c r="AL1411" i="45"/>
  <c r="AL886" i="45"/>
  <c r="AL983" i="45"/>
  <c r="AL515" i="45"/>
  <c r="AL1364" i="45"/>
  <c r="AL1335" i="45"/>
  <c r="AL1336" i="45"/>
  <c r="AL1363" i="45"/>
  <c r="AL146" i="45"/>
  <c r="AL1357" i="45"/>
  <c r="AL178" i="45"/>
  <c r="AL1316" i="45"/>
  <c r="AL1138" i="45"/>
  <c r="AL587" i="45"/>
  <c r="AL1359" i="45"/>
  <c r="AL318" i="45"/>
  <c r="AL1354" i="45"/>
  <c r="AL862" i="45"/>
  <c r="AL1197" i="45"/>
  <c r="AL1417" i="45"/>
  <c r="AL1454" i="45"/>
  <c r="AL1146" i="45"/>
  <c r="AL1301" i="45"/>
  <c r="AL704" i="45"/>
  <c r="AL1105" i="45"/>
  <c r="AL1353" i="45"/>
  <c r="AL1000" i="45"/>
  <c r="AL1410" i="45"/>
  <c r="AL1414" i="45"/>
  <c r="AL1542" i="45"/>
  <c r="AL890" i="45"/>
  <c r="AL889" i="45"/>
  <c r="AL779" i="45"/>
  <c r="AL842" i="45"/>
  <c r="AL1159" i="45"/>
  <c r="AL929" i="45"/>
  <c r="AL192" i="45"/>
  <c r="AL1409" i="45"/>
  <c r="AL231" i="45"/>
  <c r="AL1125" i="45"/>
  <c r="AL1234" i="45"/>
  <c r="AL881" i="45"/>
  <c r="AL162" i="45"/>
  <c r="AL1113" i="45"/>
  <c r="AL453" i="45"/>
  <c r="AL992" i="45"/>
  <c r="AL923" i="45"/>
  <c r="AL675" i="45"/>
  <c r="AL1153" i="45"/>
  <c r="AL1393" i="45"/>
  <c r="AL820" i="45"/>
  <c r="AL1339" i="45"/>
  <c r="AL971" i="45"/>
  <c r="AL962" i="45"/>
  <c r="AL1136" i="45"/>
  <c r="AL1347" i="45"/>
  <c r="AL300" i="45"/>
  <c r="AL168" i="45"/>
  <c r="AL417" i="45"/>
  <c r="AL426" i="45"/>
  <c r="AL425" i="45"/>
  <c r="AL436" i="45"/>
  <c r="AL904" i="45"/>
  <c r="AL732" i="45"/>
  <c r="AL698" i="45"/>
  <c r="AL727" i="45"/>
  <c r="AL427" i="45"/>
  <c r="AL422" i="45"/>
  <c r="AL592" i="45"/>
  <c r="AL1184" i="45"/>
  <c r="AL1183" i="45"/>
  <c r="AL812" i="45"/>
  <c r="AL953" i="45"/>
  <c r="AL1350" i="45"/>
  <c r="AL1545" i="45"/>
  <c r="AL1144" i="45"/>
  <c r="AL1190" i="45"/>
  <c r="AL876" i="45"/>
  <c r="AL988" i="45"/>
  <c r="AL884" i="45"/>
  <c r="AL1176" i="45"/>
  <c r="AL439" i="45"/>
  <c r="AL1447" i="45"/>
  <c r="AL1445" i="45"/>
  <c r="AL1442" i="45"/>
  <c r="AL764" i="45"/>
  <c r="AL765" i="45"/>
  <c r="AL1182" i="45"/>
  <c r="AL692" i="45"/>
  <c r="AL1179" i="45"/>
  <c r="AL1177" i="45"/>
  <c r="AL277" i="45"/>
  <c r="AL685" i="45"/>
  <c r="AL340" i="45"/>
  <c r="AL1212" i="45"/>
  <c r="AL523" i="45"/>
  <c r="AL1296" i="45"/>
  <c r="AL1168" i="45"/>
  <c r="AL290" i="45"/>
  <c r="AL35" i="45"/>
  <c r="AL398" i="45"/>
  <c r="AL577" i="45"/>
  <c r="AL1401" i="45"/>
  <c r="AL1063" i="45"/>
  <c r="AL1061" i="45"/>
  <c r="AL547" i="45"/>
  <c r="AL1345" i="45"/>
  <c r="AL542" i="45"/>
  <c r="AL1382" i="45"/>
  <c r="AL1343" i="45"/>
  <c r="AL747" i="45"/>
  <c r="AL795" i="45"/>
  <c r="AL1181" i="45"/>
  <c r="AL772" i="45"/>
  <c r="AL544" i="45"/>
  <c r="AL1403" i="45"/>
  <c r="AL1189" i="45"/>
  <c r="AL292" i="45"/>
  <c r="AL640" i="45"/>
  <c r="AL639" i="45"/>
  <c r="AL644" i="45"/>
  <c r="AL643" i="45"/>
  <c r="AL559" i="45"/>
  <c r="AL581" i="45"/>
  <c r="AL336" i="45"/>
  <c r="AL172" i="45"/>
  <c r="AL729" i="45"/>
  <c r="AL407" i="45"/>
  <c r="AL1460" i="45"/>
  <c r="AL308" i="45"/>
  <c r="AL1066" i="45"/>
  <c r="AL903" i="45"/>
  <c r="AL1162" i="45"/>
  <c r="AL1163" i="45"/>
  <c r="AL1161" i="45"/>
  <c r="AL1143" i="45"/>
  <c r="AL817" i="45"/>
  <c r="AL1169" i="45"/>
  <c r="AL1188" i="45"/>
  <c r="AL1186" i="45"/>
  <c r="AL1187" i="45"/>
  <c r="AL338" i="45"/>
  <c r="AL527" i="45"/>
  <c r="AL526" i="45"/>
  <c r="AL518" i="45"/>
  <c r="AL984" i="45"/>
  <c r="AL303" i="45"/>
  <c r="AL270" i="45"/>
  <c r="AL421" i="45"/>
  <c r="AL86" i="45"/>
  <c r="AL1312" i="45"/>
  <c r="AL1070" i="45"/>
  <c r="AL1307" i="45"/>
  <c r="AL1139" i="45"/>
  <c r="AL272" i="45"/>
  <c r="AL588" i="45"/>
  <c r="AL294" i="45"/>
  <c r="AL1423" i="45"/>
  <c r="AL1199" i="45"/>
  <c r="AL968" i="45"/>
  <c r="AL1148" i="45"/>
  <c r="AL1147" i="45"/>
  <c r="AL1103" i="45"/>
  <c r="AL239" i="45"/>
  <c r="AL1302" i="45"/>
  <c r="AL1180" i="45"/>
  <c r="AL833" i="45"/>
  <c r="AL1178" i="45"/>
  <c r="AL721" i="45"/>
  <c r="AL1437" i="45"/>
  <c r="AL999" i="45"/>
  <c r="AL777" i="45"/>
  <c r="AL851" i="45"/>
  <c r="AL885" i="45"/>
  <c r="AL115" i="45"/>
  <c r="AL892" i="45"/>
  <c r="AL780" i="45"/>
  <c r="AL430" i="45"/>
  <c r="AL843" i="45"/>
  <c r="AL723" i="45"/>
  <c r="AL392" i="45"/>
  <c r="AL1165" i="45"/>
  <c r="AL784" i="45"/>
  <c r="AL930" i="45"/>
  <c r="AL424" i="45"/>
  <c r="AL1185" i="45"/>
  <c r="AL423" i="45"/>
  <c r="AL512" i="45"/>
  <c r="AL1276" i="45"/>
  <c r="AL1248" i="45"/>
  <c r="AL1205" i="45"/>
  <c r="AL1228" i="45"/>
  <c r="AL1240" i="45"/>
  <c r="AL1285" i="45"/>
  <c r="AL1279" i="45"/>
  <c r="AL1123" i="45"/>
  <c r="AL882" i="45"/>
  <c r="AL1114" i="45"/>
  <c r="AL1238" i="45"/>
  <c r="AL163" i="45"/>
  <c r="AL634" i="45"/>
  <c r="AL1224" i="45"/>
  <c r="AL1266" i="45"/>
  <c r="AL1226" i="45"/>
  <c r="AL459" i="45"/>
  <c r="AL1250" i="45"/>
  <c r="AL533" i="45"/>
  <c r="AL1274" i="45"/>
  <c r="AL52" i="45"/>
  <c r="AL1553" i="45"/>
  <c r="AL454" i="45"/>
  <c r="AL1558" i="45"/>
  <c r="AL458" i="45"/>
  <c r="AL236" i="45"/>
  <c r="AL1294" i="45"/>
  <c r="AL1268" i="45"/>
  <c r="AL297" i="45"/>
  <c r="AL1433" i="45"/>
  <c r="AL27" i="45"/>
  <c r="AL1230" i="45"/>
  <c r="AL864" i="45"/>
  <c r="AL1001" i="45"/>
  <c r="AL1030" i="45"/>
  <c r="AL991" i="45"/>
  <c r="AL1219" i="45"/>
  <c r="AL590" i="45"/>
  <c r="AL1154" i="45"/>
  <c r="AL683" i="45"/>
  <c r="AL1116" i="45"/>
  <c r="AL912" i="45"/>
  <c r="AL1264" i="45"/>
  <c r="AL1461" i="45"/>
  <c r="AL1036" i="45"/>
  <c r="AL309" i="45"/>
  <c r="AL1215" i="45"/>
  <c r="AL816" i="45"/>
  <c r="AL1394" i="45"/>
  <c r="AL1131" i="45"/>
  <c r="AL821" i="45"/>
  <c r="AL1337" i="45"/>
  <c r="AL111" i="45"/>
  <c r="AL1260" i="45"/>
  <c r="AL1328" i="45"/>
  <c r="AL1254" i="45"/>
  <c r="AL1129" i="45"/>
  <c r="AL122" i="45"/>
  <c r="AL596" i="45"/>
  <c r="AL989" i="45"/>
  <c r="AL513" i="45"/>
  <c r="AL1043" i="45"/>
  <c r="AL934" i="45"/>
  <c r="AL540" i="45"/>
  <c r="AL1372" i="45"/>
  <c r="AL1244" i="45"/>
  <c r="AL655" i="45"/>
  <c r="AL1287" i="45"/>
  <c r="AL1424" i="45"/>
  <c r="AL636" i="45"/>
  <c r="AL972" i="45"/>
  <c r="AL281" i="45"/>
  <c r="AL1283" i="45"/>
  <c r="AL1242" i="45"/>
  <c r="AL288" i="45"/>
  <c r="AL1258" i="45"/>
  <c r="AL955" i="45"/>
  <c r="AL315" i="45"/>
  <c r="AL247" i="45"/>
  <c r="AL1575" i="45"/>
  <c r="AL1366" i="45"/>
  <c r="AL1155" i="45"/>
  <c r="AL1109" i="45"/>
  <c r="AL1133" i="45"/>
  <c r="AL1246" i="45"/>
  <c r="AL1367" i="45"/>
  <c r="AL756" i="45"/>
  <c r="AL1157" i="45"/>
  <c r="AL1323" i="45"/>
  <c r="AL996" i="45"/>
  <c r="AL249" i="45"/>
  <c r="AL1047" i="45"/>
  <c r="AL759" i="45"/>
  <c r="AL836" i="45"/>
  <c r="AL840" i="45"/>
  <c r="AL1173" i="45"/>
  <c r="AL1213" i="45"/>
  <c r="AL761" i="45"/>
  <c r="AL994" i="45"/>
  <c r="AL1398" i="45"/>
  <c r="AL1262" i="45"/>
  <c r="AL657" i="45"/>
  <c r="AL63" i="45"/>
  <c r="AL1270" i="45"/>
  <c r="AL1281" i="45"/>
  <c r="AL1430" i="45"/>
  <c r="AL1272" i="45"/>
  <c r="AL888" i="45"/>
  <c r="AL556" i="45"/>
  <c r="AL552" i="45"/>
  <c r="AL623" i="45"/>
  <c r="AL813" i="45"/>
  <c r="AL499" i="45"/>
  <c r="AL370" i="45"/>
  <c r="AL372" i="45"/>
  <c r="AL82" i="45"/>
  <c r="AL896" i="45"/>
  <c r="AL608" i="45"/>
  <c r="AL151" i="45"/>
  <c r="AL802" i="45"/>
  <c r="AL1026" i="45"/>
  <c r="AL471" i="45"/>
  <c r="AL479" i="45"/>
  <c r="AL78" i="45"/>
  <c r="AL941" i="45"/>
  <c r="AL482" i="45"/>
  <c r="AL360" i="45"/>
  <c r="AL805" i="45"/>
  <c r="AL593" i="45"/>
  <c r="AL465" i="45"/>
  <c r="AL1539" i="45"/>
  <c r="AL860" i="45"/>
  <c r="AL1051" i="45"/>
  <c r="AL628" i="45"/>
  <c r="AL350" i="45"/>
  <c r="AL612" i="45"/>
  <c r="AL1516" i="45"/>
  <c r="AL1568" i="45"/>
  <c r="AL976" i="45"/>
  <c r="AL59" i="45"/>
  <c r="AL521" i="45"/>
  <c r="AL469" i="45"/>
  <c r="AL601" i="45"/>
  <c r="AL1404" i="45"/>
  <c r="AL1514" i="45"/>
  <c r="AL1528" i="45"/>
  <c r="AL1191" i="45"/>
  <c r="AL616" i="45"/>
  <c r="AL229" i="45"/>
  <c r="AL958" i="45"/>
  <c r="AL1567" i="45"/>
  <c r="AL980" i="45"/>
  <c r="AL894" i="45"/>
  <c r="AL413" i="45"/>
  <c r="AL484" i="45"/>
  <c r="AL364" i="45"/>
  <c r="AL1533" i="45"/>
  <c r="AL1525" i="45"/>
  <c r="AL943" i="45"/>
  <c r="AL224" i="45"/>
  <c r="AL1579" i="45"/>
  <c r="AL84" i="45"/>
  <c r="AL858" i="45"/>
  <c r="AL502" i="45"/>
  <c r="AL847" i="45"/>
  <c r="AL273" i="45"/>
  <c r="AL485" i="45"/>
  <c r="AL366" i="45"/>
  <c r="AL868" i="45"/>
  <c r="AL148" i="45"/>
  <c r="AL932" i="45"/>
  <c r="AL487" i="45"/>
  <c r="AL94" i="45"/>
  <c r="AL448" i="45"/>
  <c r="AL1565" i="45"/>
  <c r="AL1384" i="45"/>
  <c r="AL918" i="45"/>
  <c r="AL355" i="45"/>
  <c r="AL1512" i="45"/>
  <c r="AL113" i="45"/>
  <c r="AL1034" i="45"/>
  <c r="AL492" i="45"/>
  <c r="AL353" i="45"/>
  <c r="AL368" i="45"/>
  <c r="AL681" i="45"/>
  <c r="AL127" i="45"/>
  <c r="AL33" i="45"/>
  <c r="AL473" i="45"/>
  <c r="AL265" i="45"/>
  <c r="AL374" i="45"/>
  <c r="AL554" i="45"/>
  <c r="AL899" i="45"/>
  <c r="AL80" i="45"/>
  <c r="AL598" i="45"/>
  <c r="AL321" i="45"/>
  <c r="AL939" i="45"/>
  <c r="AL490" i="45"/>
  <c r="AL378" i="45"/>
  <c r="AL678" i="45"/>
  <c r="AL221" i="45"/>
  <c r="AL1536" i="45"/>
  <c r="AL690" i="45"/>
  <c r="AL1390" i="45"/>
  <c r="AL1520" i="45"/>
  <c r="AL1044" i="45"/>
  <c r="AL504" i="45"/>
  <c r="AL376" i="45"/>
  <c r="AL1420" i="45"/>
  <c r="AL227" i="45"/>
  <c r="AL621" i="45"/>
  <c r="AL1058" i="45"/>
  <c r="AL506" i="45"/>
  <c r="AL129" i="45"/>
  <c r="AL740" i="45"/>
  <c r="AL494" i="45"/>
  <c r="AL535" i="45"/>
  <c r="AL1111" i="45"/>
  <c r="AL1055" i="45"/>
  <c r="AL357" i="45"/>
  <c r="AL109" i="45"/>
  <c r="AL743" i="45"/>
  <c r="AL614" i="45"/>
  <c r="AL606" i="45"/>
  <c r="AL807" i="45"/>
  <c r="AL382" i="45"/>
  <c r="AL1321" i="45"/>
  <c r="AL342" i="45"/>
  <c r="AL496" i="45"/>
  <c r="AL415" i="45"/>
  <c r="AL1040" i="45"/>
  <c r="AL1031" i="45"/>
  <c r="AL838" i="45"/>
  <c r="AL362" i="45"/>
  <c r="AL476" i="45"/>
  <c r="AL725" i="45"/>
  <c r="AL31" i="45"/>
  <c r="AL348" i="45"/>
  <c r="AL126" i="45"/>
  <c r="AL1426" i="45"/>
  <c r="AL380" i="45"/>
  <c r="AL1092" i="45"/>
  <c r="AL1099" i="45"/>
  <c r="AL1101" i="45"/>
  <c r="AL1071" i="45"/>
  <c r="AL26" i="45"/>
  <c r="AL108" i="45"/>
  <c r="AL1069" i="45"/>
  <c r="AL1100" i="45"/>
  <c r="AL106" i="45"/>
  <c r="AL50" i="45"/>
  <c r="AL672" i="45"/>
  <c r="AL1093" i="45"/>
  <c r="AL963" i="45"/>
  <c r="AL301" i="45"/>
  <c r="AL790" i="45"/>
  <c r="AL153" i="45"/>
  <c r="AL1084" i="45"/>
  <c r="AL1090" i="45"/>
  <c r="AL437" i="45"/>
  <c r="AL1102" i="45"/>
  <c r="AL1209" i="45"/>
  <c r="AL1207" i="45"/>
  <c r="AL798" i="45"/>
  <c r="AL510" i="45"/>
  <c r="AL1305" i="45"/>
  <c r="AL1172" i="45"/>
  <c r="AL159" i="45"/>
  <c r="AL520" i="45"/>
  <c r="AL728" i="45"/>
  <c r="AL716" i="45"/>
  <c r="AL17" i="45"/>
  <c r="AL101" i="45"/>
  <c r="AL1201" i="45"/>
  <c r="AL116" i="45"/>
  <c r="AL529" i="45"/>
  <c r="AL276" i="45"/>
  <c r="AL714" i="45"/>
  <c r="AL409" i="45"/>
  <c r="AL789" i="45"/>
  <c r="AL797" i="45"/>
  <c r="AL701" i="45"/>
  <c r="AL949" i="45"/>
  <c r="AL787" i="45"/>
  <c r="AL878" i="45"/>
  <c r="AL788" i="45"/>
  <c r="AL62" i="45"/>
  <c r="AL1397" i="45"/>
  <c r="AL1438" i="45"/>
  <c r="AL1450" i="45"/>
  <c r="AL4" i="45"/>
  <c r="AL1555" i="45"/>
  <c r="AL77" i="45"/>
  <c r="AL1550" i="45"/>
  <c r="AL434" i="45"/>
  <c r="AL734" i="45"/>
  <c r="AL1076" i="45"/>
  <c r="AL46" i="45"/>
  <c r="AL21" i="45"/>
  <c r="AL410" i="45"/>
  <c r="AL278" i="45"/>
  <c r="AL1080" i="45"/>
  <c r="AL1352" i="45"/>
  <c r="AL1435" i="45"/>
  <c r="AL1344" i="45"/>
  <c r="AL850" i="45"/>
  <c r="AL1077" i="45"/>
  <c r="AL1297" i="45"/>
  <c r="AL770" i="45"/>
  <c r="AL15" i="45"/>
  <c r="AL1097" i="45"/>
  <c r="AL18" i="45"/>
  <c r="AL6" i="45"/>
  <c r="AL389" i="45"/>
  <c r="AL1081" i="45"/>
  <c r="AL1167" i="45"/>
  <c r="AL291" i="45"/>
  <c r="AL871" i="45"/>
  <c r="AL37" i="45"/>
  <c r="AL1085" i="45"/>
  <c r="AL579" i="45"/>
  <c r="AL1068" i="45"/>
  <c r="AL275" i="45"/>
  <c r="AL1388" i="45"/>
  <c r="AL1383" i="45"/>
  <c r="AL329" i="45"/>
  <c r="AL1386" i="45"/>
  <c r="AL749" i="45"/>
  <c r="AL1389" i="45"/>
  <c r="AL443" i="45"/>
  <c r="AL71" i="45"/>
  <c r="AL707" i="45"/>
  <c r="AL1095" i="45"/>
  <c r="AL1391" i="45"/>
  <c r="AL1408" i="45"/>
  <c r="AL560" i="45"/>
  <c r="AL57" i="45"/>
  <c r="AL582" i="45"/>
  <c r="AL730" i="45"/>
  <c r="AL1096" i="45"/>
  <c r="AL1455" i="45"/>
  <c r="AL10" i="45"/>
  <c r="AL1083" i="45"/>
  <c r="AL1164" i="45"/>
  <c r="AL791" i="45"/>
  <c r="AL1170" i="45"/>
  <c r="AL1079" i="45"/>
  <c r="AL648" i="45"/>
  <c r="AL563" i="45"/>
  <c r="AL946" i="45"/>
  <c r="AL987" i="45"/>
  <c r="AL304" i="45"/>
  <c r="AL325" i="45"/>
  <c r="AL1094" i="45"/>
  <c r="AL1315" i="45"/>
  <c r="AL517" i="45"/>
  <c r="AL87" i="45"/>
  <c r="AL1561" i="45"/>
  <c r="AL1088" i="45"/>
  <c r="AL986" i="45"/>
  <c r="AL1074" i="45"/>
  <c r="AL302" i="45"/>
  <c r="AL75" i="45"/>
  <c r="AL43" i="45"/>
  <c r="AL1082" i="45"/>
  <c r="AL145" i="45"/>
  <c r="AL7" i="45"/>
  <c r="AL1078" i="45"/>
  <c r="AL1291" i="45"/>
  <c r="AL539" i="45"/>
  <c r="AL1306" i="45"/>
  <c r="AL562" i="45"/>
  <c r="AL170" i="45"/>
  <c r="AL769" i="45"/>
  <c r="AL786" i="45"/>
  <c r="AL585" i="45"/>
  <c r="AL649" i="45"/>
  <c r="AL1122" i="45"/>
  <c r="AL76" i="45"/>
  <c r="AL647" i="45"/>
  <c r="AL48" i="45"/>
  <c r="AL964" i="45"/>
  <c r="AL90" i="45"/>
  <c r="AL268" i="45"/>
  <c r="AL697" i="45"/>
  <c r="AL1582" i="45"/>
  <c r="AL132" i="45"/>
  <c r="AL241" i="45"/>
  <c r="AL970" i="45"/>
  <c r="AL440" i="45"/>
  <c r="AL669" i="45"/>
  <c r="AL1407" i="45"/>
  <c r="AL99" i="45"/>
  <c r="AL965" i="45"/>
  <c r="AL1104" i="45"/>
  <c r="AL696" i="45"/>
  <c r="AL240" i="45"/>
  <c r="AL1577" i="45"/>
  <c r="AL945" i="45"/>
  <c r="AL857" i="45"/>
  <c r="AL16" i="45"/>
  <c r="AL722" i="45"/>
  <c r="AL54" i="45"/>
  <c r="AL330" i="45"/>
  <c r="AL558" i="45"/>
  <c r="AL1544" i="45"/>
  <c r="AL785" i="45"/>
  <c r="AL891" i="45"/>
  <c r="AL88" i="45"/>
  <c r="AL1320" i="45"/>
  <c r="AL781" i="45"/>
  <c r="AL792" i="45"/>
  <c r="AL173" i="45"/>
  <c r="AL844" i="45"/>
  <c r="AL219" i="45"/>
  <c r="AL393" i="45"/>
  <c r="AL957" i="45"/>
  <c r="AL1033" i="45"/>
  <c r="AL783" i="45"/>
  <c r="AL733" i="45"/>
  <c r="AL1091" i="45"/>
  <c r="AL462" i="45"/>
  <c r="AL782" i="45"/>
  <c r="AL651" i="45"/>
  <c r="AL61" i="45"/>
  <c r="AL161" i="45"/>
  <c r="AL1541" i="45"/>
  <c r="AL404" i="45"/>
  <c r="AL530" i="45"/>
  <c r="AL794" i="45"/>
  <c r="AL856" i="45"/>
  <c r="AL801" i="45"/>
  <c r="AL214" i="45"/>
  <c r="AL5" i="45"/>
  <c r="AL773" i="45"/>
  <c r="AL20" i="45"/>
  <c r="AL735" i="45"/>
  <c r="AL19" i="45"/>
  <c r="AL36" i="45"/>
  <c r="AL305" i="45"/>
  <c r="AL748" i="45"/>
  <c r="AL1075" i="45"/>
  <c r="AL55" i="45"/>
  <c r="AL11" i="45"/>
  <c r="AL653" i="45"/>
  <c r="AL938" i="45"/>
  <c r="AL1314" i="45"/>
  <c r="AL433" i="45"/>
  <c r="AL688" i="45"/>
  <c r="AL652" i="45"/>
  <c r="AL89" i="45"/>
  <c r="AL242" i="45"/>
  <c r="AL1106" i="45"/>
  <c r="AL169" i="45"/>
  <c r="AL326" i="45"/>
  <c r="AL670" i="45"/>
  <c r="AL793" i="45"/>
  <c r="AL1571" i="45"/>
  <c r="AL1570" i="45"/>
  <c r="AL654" i="45"/>
  <c r="AL960" i="45"/>
  <c r="AL509" i="45"/>
  <c r="AL1086" i="45"/>
  <c r="AL51" i="45"/>
  <c r="AL877" i="45"/>
  <c r="AL1073" i="45"/>
  <c r="AL25" i="45"/>
  <c r="AL144" i="45"/>
  <c r="AL107" i="45"/>
  <c r="AL578" i="45"/>
  <c r="AL870" i="45"/>
  <c r="AL1067" i="45"/>
  <c r="AL1089" i="45"/>
  <c r="AL56" i="45"/>
  <c r="AL580" i="45"/>
  <c r="AL105" i="45"/>
  <c r="AL1313" i="45"/>
  <c r="AL1087" i="45"/>
  <c r="AL49" i="45"/>
  <c r="AL405" i="45"/>
  <c r="AL1072" i="45"/>
  <c r="AL537" i="45"/>
  <c r="AL645" i="45"/>
  <c r="AL47" i="45"/>
  <c r="AL238" i="45"/>
  <c r="AL1375" i="45"/>
  <c r="AL671" i="45"/>
  <c r="AL650" i="45"/>
  <c r="AL1548" i="45"/>
  <c r="AL233" i="45"/>
  <c r="AL961" i="45"/>
  <c r="AL299" i="45"/>
  <c r="AL511" i="45"/>
  <c r="AL320" i="45"/>
  <c r="AL428" i="45"/>
  <c r="AL100" i="45"/>
  <c r="AL1023" i="45"/>
  <c r="AL742" i="45"/>
  <c r="AL746" i="45"/>
  <c r="AL887" i="45"/>
  <c r="AL538" i="45"/>
  <c r="AL969" i="45"/>
  <c r="AL1203" i="45"/>
  <c r="AL1021" i="45"/>
  <c r="AL419" i="45"/>
  <c r="AL1452" i="45"/>
  <c r="AL1195" i="45"/>
  <c r="AL708" i="45"/>
  <c r="AL667" i="45"/>
  <c r="AL832" i="45"/>
  <c r="AL1020" i="45"/>
  <c r="AL665" i="45"/>
  <c r="AL713" i="45"/>
  <c r="AL263" i="45"/>
  <c r="AL331" i="45"/>
  <c r="AL834" i="45"/>
  <c r="AL873" i="45"/>
  <c r="AL663" i="45"/>
  <c r="AL118" i="45"/>
  <c r="AL119" i="45"/>
  <c r="AL1440" i="45"/>
  <c r="AL695" i="45"/>
  <c r="AL738" i="45"/>
  <c r="AL1505" i="45"/>
  <c r="AL334" i="45"/>
  <c r="AL754" i="45"/>
  <c r="AL260" i="45"/>
  <c r="AL1304" i="45"/>
  <c r="AL776" i="45"/>
  <c r="AL456" i="45"/>
  <c r="AL570" i="45"/>
  <c r="AL412" i="45"/>
  <c r="AL262" i="45"/>
  <c r="AL751" i="45"/>
  <c r="AL1292" i="45"/>
  <c r="AL1319" i="45"/>
  <c r="AL261" i="45"/>
  <c r="AL575" i="45"/>
  <c r="AL1009" i="45"/>
  <c r="AL39" i="45"/>
  <c r="AL1015" i="45"/>
  <c r="AL693" i="45"/>
  <c r="AL157" i="45"/>
  <c r="AL463" i="45"/>
  <c r="AL567" i="45"/>
  <c r="AL1379" i="45"/>
  <c r="AL137" i="45"/>
  <c r="AL1309" i="45"/>
  <c r="AL828" i="45"/>
  <c r="AL140" i="45"/>
  <c r="AL546" i="45"/>
  <c r="AL913" i="45"/>
  <c r="AL1005" i="45"/>
  <c r="AL1016" i="45"/>
  <c r="AL1458" i="45"/>
  <c r="AL1456" i="45"/>
  <c r="AL1127" i="45"/>
  <c r="AL767" i="45"/>
  <c r="AL1013" i="45"/>
  <c r="AL70" i="45"/>
  <c r="AL1465" i="45"/>
  <c r="AL1326" i="45"/>
  <c r="AL1017" i="45"/>
  <c r="AL41" i="45"/>
  <c r="AL1311" i="45"/>
  <c r="AL1006" i="45"/>
  <c r="AL1011" i="45"/>
  <c r="AL826" i="45"/>
  <c r="AL703" i="45"/>
  <c r="AL1474" i="45"/>
  <c r="AL1029" i="45"/>
  <c r="AL444" i="45"/>
  <c r="AL446" i="45"/>
  <c r="AL1004" i="45"/>
  <c r="AL583" i="45"/>
  <c r="AL23" i="45"/>
  <c r="AL24" i="45"/>
  <c r="AL256" i="45"/>
  <c r="AL1486" i="45"/>
  <c r="AL464" i="45"/>
  <c r="AL569" i="45"/>
  <c r="AL1573" i="45"/>
  <c r="AL855" i="45"/>
  <c r="AL104" i="45"/>
  <c r="AL216" i="45"/>
  <c r="AL218" i="45"/>
  <c r="AL711" i="45"/>
  <c r="AL1018" i="45"/>
  <c r="AL252" i="45"/>
  <c r="AL66" i="45"/>
  <c r="AL257" i="45"/>
  <c r="AL1019" i="45"/>
  <c r="AL1137" i="45"/>
  <c r="AL811" i="45"/>
  <c r="AL954" i="45"/>
  <c r="AL1351" i="45"/>
  <c r="AL1145" i="45"/>
  <c r="AL1446" i="45"/>
  <c r="AL1443" i="45"/>
  <c r="AL524" i="45"/>
  <c r="AL1064" i="45"/>
  <c r="AL1062" i="45"/>
  <c r="AL548" i="45"/>
  <c r="AL641" i="45"/>
  <c r="AL328" i="45"/>
  <c r="AL646" i="45"/>
  <c r="AL1142" i="45"/>
  <c r="AL339" i="45"/>
  <c r="AL985" i="45"/>
  <c r="AL1140" i="45"/>
  <c r="AL589" i="45"/>
  <c r="AL1198" i="45"/>
  <c r="AL1149" i="45"/>
  <c r="AL998" i="45"/>
  <c r="AL893" i="45"/>
  <c r="AL1415" i="45"/>
  <c r="AL624" i="45"/>
  <c r="AL629" i="45"/>
  <c r="AL1517" i="45"/>
  <c r="AL977" i="45"/>
  <c r="AL602" i="45"/>
  <c r="AL1192" i="45"/>
  <c r="AL981" i="45"/>
  <c r="AL1526" i="45"/>
  <c r="AL919" i="45"/>
  <c r="AL900" i="45"/>
  <c r="AL1521" i="45"/>
  <c r="AL1298" i="45"/>
  <c r="AL1056" i="45"/>
  <c r="AL744" i="45"/>
  <c r="AL808" i="45"/>
  <c r="AL343" i="45"/>
  <c r="AL1581" i="45"/>
  <c r="AL1041" i="45"/>
  <c r="AL400" i="45"/>
  <c r="AL1277" i="45"/>
  <c r="AL1278" i="45"/>
  <c r="AL1249" i="45"/>
  <c r="AL1206" i="45"/>
  <c r="AL1229" i="45"/>
  <c r="AL1241" i="45"/>
  <c r="AL1286" i="45"/>
  <c r="AL1280" i="45"/>
  <c r="AL1124" i="45"/>
  <c r="AL796" i="45"/>
  <c r="AL883" i="45"/>
  <c r="AL1115" i="45"/>
  <c r="AL1239" i="45"/>
  <c r="AL164" i="45"/>
  <c r="AL635" i="45"/>
  <c r="AL1225" i="45"/>
  <c r="AL1267" i="45"/>
  <c r="AL1227" i="45"/>
  <c r="AL455" i="45"/>
  <c r="AL460" i="45"/>
  <c r="AL1549" i="45"/>
  <c r="AL285" i="45"/>
  <c r="AL534" i="45"/>
  <c r="AL1275" i="45"/>
  <c r="AL53" i="45"/>
  <c r="AL1554" i="45"/>
  <c r="AL1559" i="45"/>
  <c r="AL293" i="45"/>
  <c r="AL237" i="45"/>
  <c r="AL1295" i="45"/>
  <c r="AL1269" i="45"/>
  <c r="AL298" i="45"/>
  <c r="AL1432" i="45"/>
  <c r="AL28" i="45"/>
  <c r="AL1231" i="45"/>
  <c r="AL865" i="45"/>
  <c r="AL1002" i="45"/>
  <c r="AL924" i="45"/>
  <c r="AL528" i="45"/>
  <c r="AL993" i="45"/>
  <c r="AL1220" i="45"/>
  <c r="AL676" i="45"/>
  <c r="AL591" i="45"/>
  <c r="AL1150" i="45"/>
  <c r="AL684" i="45"/>
  <c r="AL1218" i="45"/>
  <c r="AL1117" i="45"/>
  <c r="AL916" i="45"/>
  <c r="AL1037" i="45"/>
  <c r="AL1265" i="45"/>
  <c r="AL1459" i="45"/>
  <c r="AL310" i="45"/>
  <c r="AL815" i="45"/>
  <c r="AL1395" i="45"/>
  <c r="AL1132" i="45"/>
  <c r="AL822" i="45"/>
  <c r="AL1340" i="45"/>
  <c r="AL1338" i="45"/>
  <c r="AL332" i="45"/>
  <c r="AL1235" i="45"/>
  <c r="AL112" i="45"/>
  <c r="AL1261" i="45"/>
  <c r="AL1329" i="45"/>
  <c r="AL1255" i="45"/>
  <c r="AL1130" i="45"/>
  <c r="AL1251" i="45"/>
  <c r="AL123" i="45"/>
  <c r="AL597" i="45"/>
  <c r="AL44" i="45"/>
  <c r="AL990" i="45"/>
  <c r="AL514" i="45"/>
  <c r="AL1045" i="45"/>
  <c r="AL937" i="45"/>
  <c r="AL541" i="45"/>
  <c r="AL1373" i="45"/>
  <c r="AL135" i="45"/>
  <c r="AL1245" i="45"/>
  <c r="AL656" i="45"/>
  <c r="AL1288" i="45"/>
  <c r="AL1425" i="45"/>
  <c r="AL637" i="45"/>
  <c r="AL1200" i="45"/>
  <c r="AL973" i="45"/>
  <c r="AL282" i="45"/>
  <c r="AL1221" i="45"/>
  <c r="AL1243" i="45"/>
  <c r="AL1284" i="45"/>
  <c r="AL289" i="45"/>
  <c r="AL1259" i="45"/>
  <c r="AL956" i="45"/>
  <c r="AL316" i="45"/>
  <c r="AL248" i="45"/>
  <c r="AL1053" i="45"/>
  <c r="AL1369" i="45"/>
  <c r="AL1156" i="45"/>
  <c r="AL1110" i="45"/>
  <c r="AL928" i="45"/>
  <c r="AL1134" i="45"/>
  <c r="AL1247" i="45"/>
  <c r="AL1368" i="45"/>
  <c r="AL757" i="45"/>
  <c r="AL1158" i="45"/>
  <c r="AL1324" i="45"/>
  <c r="AL997" i="45"/>
  <c r="AL250" i="45"/>
  <c r="AL1342" i="45"/>
  <c r="AL760" i="45"/>
  <c r="AL837" i="45"/>
  <c r="AL841" i="45"/>
  <c r="AL1174" i="45"/>
  <c r="AL1214" i="45"/>
  <c r="AL762" i="45"/>
  <c r="AL995" i="45"/>
  <c r="AL1399" i="45"/>
  <c r="AL1263" i="45"/>
  <c r="AL658" i="45"/>
  <c r="AL64" i="45"/>
  <c r="AL1271" i="45"/>
  <c r="AL1282" i="45"/>
  <c r="AL1431" i="45"/>
  <c r="AL1273" i="45"/>
  <c r="AL1546" i="45"/>
  <c r="AL167" i="45"/>
  <c r="AL799" i="45"/>
  <c r="AL432" i="45"/>
  <c r="AL185" i="45"/>
  <c r="AL385" i="45"/>
  <c r="AL907" i="45"/>
  <c r="AL948" i="45"/>
  <c r="AL204" i="45"/>
  <c r="AL271" i="45"/>
  <c r="AL136" i="45"/>
  <c r="AL1341" i="45"/>
  <c r="AL800" i="45"/>
  <c r="AL199" i="45"/>
  <c r="AL1448" i="45"/>
  <c r="AL177" i="45"/>
  <c r="AL420" i="45"/>
  <c r="AL1374" i="45"/>
  <c r="AL97" i="45"/>
  <c r="AL296" i="45"/>
  <c r="AL213" i="45"/>
  <c r="AL1370" i="45"/>
  <c r="AL450" i="45"/>
  <c r="AL1547" i="45"/>
  <c r="AL195" i="45"/>
  <c r="AL181" i="45"/>
  <c r="AL519" i="45"/>
  <c r="AL189" i="45"/>
  <c r="AL927" i="45"/>
  <c r="AL187" i="45"/>
  <c r="AL705" i="45"/>
  <c r="AL205" i="45"/>
  <c r="AL766" i="45"/>
  <c r="AL525" i="45"/>
  <c r="AL632" i="45"/>
  <c r="AL200" i="45"/>
  <c r="AL386" i="45"/>
  <c r="AL223" i="45"/>
  <c r="AL403" i="45"/>
  <c r="AL183" i="45"/>
  <c r="AL324" i="45"/>
  <c r="AL198" i="45"/>
  <c r="AL917" i="45"/>
  <c r="AL1048" i="45"/>
  <c r="AL706" i="45"/>
  <c r="AL194" i="45"/>
  <c r="AL771" i="45"/>
  <c r="AL910" i="45"/>
  <c r="AL561" i="45"/>
  <c r="AL171" i="45"/>
  <c r="AL335" i="45"/>
  <c r="AL202" i="45"/>
  <c r="AL175" i="45"/>
  <c r="AL196" i="45"/>
  <c r="AL307" i="45"/>
  <c r="AL1119" i="45"/>
  <c r="AL306" i="45"/>
  <c r="AL1562" i="45"/>
  <c r="AL201" i="45"/>
  <c r="AL269" i="45"/>
  <c r="AL909" i="45"/>
  <c r="AL211" i="45"/>
  <c r="AL191" i="45"/>
  <c r="AL58" i="45"/>
  <c r="AL925" i="45"/>
  <c r="AL668" i="45"/>
  <c r="AL207" i="45"/>
  <c r="AL908" i="45"/>
  <c r="AL147" i="45"/>
  <c r="AL245" i="45"/>
  <c r="AL387" i="45"/>
  <c r="AL689" i="45"/>
  <c r="AL1121" i="45"/>
  <c r="AL179" i="45"/>
  <c r="AL212" i="45"/>
  <c r="AL1289" i="45"/>
  <c r="AL402" i="45"/>
  <c r="AL206" i="45"/>
  <c r="AL235" i="45"/>
  <c r="AL1290" i="45"/>
  <c r="AL1028" i="45"/>
  <c r="AL1194" i="45"/>
  <c r="AL96" i="45"/>
  <c r="AL203" i="45"/>
  <c r="AL190" i="45"/>
  <c r="AL1135" i="45"/>
  <c r="AL586" i="45"/>
  <c r="AL384" i="45"/>
  <c r="AL863" i="45"/>
  <c r="AL208" i="45"/>
  <c r="AL1453" i="45"/>
  <c r="AL1120" i="45"/>
  <c r="AL176" i="45"/>
  <c r="AL209" i="45"/>
  <c r="AL1025" i="45"/>
  <c r="AL633" i="45"/>
  <c r="AL133" i="45"/>
  <c r="AL631" i="45"/>
  <c r="AL573" i="45"/>
  <c r="AL849" i="45"/>
  <c r="AL778" i="45"/>
  <c r="AL234" i="45"/>
  <c r="AL1543" i="45"/>
  <c r="AL532" i="45"/>
  <c r="AL1406" i="45"/>
  <c r="AL210" i="45"/>
  <c r="AL902" i="45"/>
  <c r="AL508" i="45"/>
  <c r="AL193" i="45"/>
  <c r="AL872" i="45"/>
  <c r="AL232" i="45"/>
  <c r="AL121" i="45"/>
  <c r="AL125" i="45"/>
  <c r="AL251" i="45"/>
  <c r="AL557" i="45"/>
  <c r="AL1208" i="45"/>
  <c r="AL553" i="45"/>
  <c r="AL625" i="45"/>
  <c r="AL814" i="45"/>
  <c r="AL346" i="45"/>
  <c r="AL500" i="45"/>
  <c r="AL371" i="45"/>
  <c r="AL373" i="45"/>
  <c r="AL83" i="45"/>
  <c r="AL897" i="45"/>
  <c r="AL609" i="45"/>
  <c r="AL152" i="45"/>
  <c r="AL803" i="45"/>
  <c r="AL1523" i="45"/>
  <c r="AL1027" i="45"/>
  <c r="AL472" i="45"/>
  <c r="AL480" i="45"/>
  <c r="AL1538" i="45"/>
  <c r="AL687" i="45"/>
  <c r="AL79" i="45"/>
  <c r="AL942" i="45"/>
  <c r="AL483" i="45"/>
  <c r="AL361" i="45"/>
  <c r="AL806" i="45"/>
  <c r="AL594" i="45"/>
  <c r="AL626" i="45"/>
  <c r="AL466" i="45"/>
  <c r="AL314" i="45"/>
  <c r="AL619" i="45"/>
  <c r="AL1531" i="45"/>
  <c r="AL165" i="45"/>
  <c r="AL1540" i="45"/>
  <c r="AL861" i="45"/>
  <c r="AL1052" i="45"/>
  <c r="AL630" i="45"/>
  <c r="AL1050" i="45"/>
  <c r="AL351" i="45"/>
  <c r="AL613" i="45"/>
  <c r="AL1518" i="45"/>
  <c r="AL1569" i="45"/>
  <c r="AL978" i="45"/>
  <c r="AL60" i="45"/>
  <c r="AL470" i="45"/>
  <c r="AL603" i="45"/>
  <c r="AL845" i="45"/>
  <c r="AL1405" i="45"/>
  <c r="AL1515" i="45"/>
  <c r="AL1529" i="45"/>
  <c r="AL1193" i="45"/>
  <c r="AL617" i="45"/>
  <c r="AL230" i="45"/>
  <c r="AL1535" i="45"/>
  <c r="AL959" i="45"/>
  <c r="AL982" i="45"/>
  <c r="AL895" i="45"/>
  <c r="AL414" i="45"/>
  <c r="AL478" i="45"/>
  <c r="AL365" i="45"/>
  <c r="AL1564" i="45"/>
  <c r="AL1534" i="45"/>
  <c r="AL1527" i="45"/>
  <c r="AL622" i="45"/>
  <c r="AL944" i="45"/>
  <c r="AL225" i="45"/>
  <c r="AL1580" i="45"/>
  <c r="AL85" i="45"/>
  <c r="AL73" i="45"/>
  <c r="AL1171" i="45"/>
  <c r="AL859" i="45"/>
  <c r="AL503" i="45"/>
  <c r="AL848" i="45"/>
  <c r="AL274" i="45"/>
  <c r="AL486" i="45"/>
  <c r="AL367" i="45"/>
  <c r="AL869" i="45"/>
  <c r="AL149" i="45"/>
  <c r="AL933" i="45"/>
  <c r="AL488" i="45"/>
  <c r="AL95" i="45"/>
  <c r="AL38" i="45"/>
  <c r="AL449" i="45"/>
  <c r="AL1566" i="45"/>
  <c r="AL852" i="45"/>
  <c r="AL950" i="45"/>
  <c r="AL951" i="45"/>
  <c r="AL1385" i="45"/>
  <c r="AL920" i="45"/>
  <c r="AL356" i="45"/>
  <c r="AL1563" i="45"/>
  <c r="AL1513" i="45"/>
  <c r="AL605" i="45"/>
  <c r="AL114" i="45"/>
  <c r="AL1035" i="45"/>
  <c r="AL493" i="45"/>
  <c r="AL354" i="45"/>
  <c r="AL369" i="45"/>
  <c r="AL682" i="45"/>
  <c r="AL128" i="45"/>
  <c r="AL34" i="45"/>
  <c r="AL474" i="45"/>
  <c r="AL266" i="45"/>
  <c r="AL1049" i="45"/>
  <c r="AL1038" i="45"/>
  <c r="AL1560" i="45"/>
  <c r="AL375" i="45"/>
  <c r="AL555" i="45"/>
  <c r="AL1317" i="45"/>
  <c r="AL846" i="45"/>
  <c r="AL901" i="45"/>
  <c r="AL1331" i="45"/>
  <c r="AL1333" i="45"/>
  <c r="AL1334" i="45"/>
  <c r="AL81" i="45"/>
  <c r="AL599" i="45"/>
  <c r="AL322" i="45"/>
  <c r="AL940" i="45"/>
  <c r="AL491" i="45"/>
  <c r="AL379" i="45"/>
  <c r="AL679" i="45"/>
  <c r="AL222" i="45"/>
  <c r="AL1537" i="45"/>
  <c r="AL691" i="45"/>
  <c r="AL1392" i="45"/>
  <c r="AL134" i="45"/>
  <c r="AL74" i="45"/>
  <c r="AL1522" i="45"/>
  <c r="AL610" i="45"/>
  <c r="AL1024" i="45"/>
  <c r="AL1046" i="45"/>
  <c r="AL505" i="45"/>
  <c r="AL377" i="45"/>
  <c r="AL1421" i="45"/>
  <c r="AL228" i="45"/>
  <c r="AL72" i="45"/>
  <c r="AL620" i="45"/>
  <c r="AL1059" i="45"/>
  <c r="AL1039" i="45"/>
  <c r="AL507" i="45"/>
  <c r="AL130" i="45"/>
  <c r="AL341" i="45"/>
  <c r="AL700" i="45"/>
  <c r="AL741" i="45"/>
  <c r="AL91" i="45"/>
  <c r="AL495" i="45"/>
  <c r="AL1532" i="45"/>
  <c r="AL1299" i="45"/>
  <c r="AL536" i="45"/>
  <c r="AL1112" i="45"/>
  <c r="AL1057" i="45"/>
  <c r="AL358" i="45"/>
  <c r="AL110" i="45"/>
  <c r="AL1108" i="45"/>
  <c r="AL745" i="45"/>
  <c r="AL615" i="45"/>
  <c r="AL607" i="45"/>
  <c r="AL809" i="45"/>
  <c r="AL383" i="45"/>
  <c r="AL1322" i="45"/>
  <c r="AL344" i="45"/>
  <c r="AL1585" i="45"/>
  <c r="AL497" i="45"/>
  <c r="AL611" i="45"/>
  <c r="AL416" i="45"/>
  <c r="AL1042" i="45"/>
  <c r="AL1032" i="45"/>
  <c r="AL839" i="45"/>
  <c r="AL363" i="45"/>
  <c r="AL477" i="45"/>
  <c r="AL726" i="45"/>
  <c r="AL32" i="45"/>
  <c r="AL349" i="45"/>
  <c r="AL401" i="45"/>
  <c r="AL1211" i="45"/>
  <c r="AL1427" i="45"/>
  <c r="AL381" i="45"/>
  <c r="AL1416" i="45"/>
  <c r="AL1583" i="45"/>
  <c r="AL1584" i="45"/>
  <c r="AL1586" i="45"/>
  <c r="AL1587" i="45"/>
  <c r="AL1588" i="45"/>
  <c r="AL1589" i="45"/>
  <c r="AL1590" i="45"/>
  <c r="AL1591" i="45"/>
  <c r="AL1593" i="45"/>
  <c r="AL1592" i="45"/>
  <c r="AL1594" i="45"/>
  <c r="AL1595" i="45"/>
  <c r="AL1596" i="45"/>
  <c r="AL1597" i="45"/>
  <c r="AL1598" i="45"/>
  <c r="AL1599" i="45"/>
  <c r="AL1600" i="45"/>
  <c r="AL1601" i="45"/>
  <c r="AL1602" i="45"/>
  <c r="AL1603" i="45"/>
  <c r="AL1604" i="45"/>
  <c r="AL1605" i="45"/>
  <c r="AL1606" i="45"/>
  <c r="AL1607" i="45"/>
  <c r="AL1608" i="45"/>
  <c r="AL1693" i="45"/>
  <c r="AL1609" i="45"/>
  <c r="AL1610" i="45"/>
  <c r="AL1611" i="45"/>
  <c r="AL1612" i="45"/>
  <c r="AL1613" i="45"/>
  <c r="AL1614" i="45"/>
  <c r="AL1615" i="45"/>
  <c r="AL1616" i="45"/>
  <c r="AL1617" i="45"/>
  <c r="AL1618" i="45"/>
  <c r="AL1619" i="45"/>
  <c r="AL1620" i="45"/>
  <c r="AL1621" i="45"/>
  <c r="AL1622" i="45"/>
  <c r="AL1623" i="45"/>
  <c r="AL1624" i="45"/>
  <c r="AL1625" i="45"/>
  <c r="AL1626" i="45"/>
  <c r="AL1627" i="45"/>
  <c r="AL1628" i="45"/>
  <c r="AL1629" i="45"/>
  <c r="AL1630" i="45"/>
  <c r="AL1631" i="45"/>
  <c r="AL1632" i="45"/>
  <c r="AL1633" i="45"/>
  <c r="AL1634" i="45"/>
  <c r="AL1635" i="45"/>
  <c r="AL1636" i="45"/>
  <c r="AL1637" i="45"/>
  <c r="AL1638" i="45"/>
  <c r="AL1639" i="45"/>
  <c r="AL1640" i="45"/>
  <c r="AL1641" i="45"/>
  <c r="AL1642" i="45"/>
  <c r="AL1643" i="45"/>
  <c r="AL1644" i="45"/>
  <c r="AL1645" i="45"/>
  <c r="AL1646" i="45"/>
  <c r="AL1647" i="45"/>
  <c r="AL1648" i="45"/>
  <c r="AL1649" i="45"/>
  <c r="AL1650" i="45"/>
  <c r="AL1651" i="45"/>
  <c r="AL1652" i="45"/>
  <c r="AL1653" i="45"/>
  <c r="AL1654" i="45"/>
  <c r="AL1655" i="45"/>
  <c r="AL1656" i="45"/>
  <c r="AL1657" i="45"/>
  <c r="AL1658" i="45"/>
  <c r="AL1659" i="45"/>
  <c r="AL1660" i="45"/>
  <c r="AL1661" i="45"/>
  <c r="AL1662" i="45"/>
  <c r="AL1663" i="45"/>
  <c r="AL1664" i="45"/>
  <c r="AL1665" i="45"/>
  <c r="AL1666" i="45"/>
  <c r="AL1667" i="45"/>
  <c r="AL1668" i="45"/>
  <c r="AL1669" i="45"/>
  <c r="AL1670" i="45"/>
  <c r="AL1671" i="45"/>
  <c r="AL1672" i="45"/>
  <c r="AL1673" i="45"/>
  <c r="AL1674" i="45"/>
  <c r="AL1675" i="45"/>
  <c r="AL1676" i="45"/>
  <c r="AL1677" i="45"/>
  <c r="AL1678" i="45"/>
  <c r="AL1679" i="45"/>
  <c r="AL1680" i="45"/>
  <c r="AL1681" i="45"/>
  <c r="AL1682" i="45"/>
  <c r="AL1683" i="45"/>
  <c r="AL1684" i="45"/>
  <c r="AL1685" i="45"/>
  <c r="AL1686" i="45"/>
  <c r="AL1687" i="45"/>
  <c r="AL1688" i="45"/>
  <c r="AL1689" i="45"/>
  <c r="AL1690" i="45"/>
  <c r="AL1691" i="45"/>
  <c r="AL1692" i="45"/>
  <c r="AL1419" i="45"/>
  <c r="AK150" i="45"/>
  <c r="AK1451" i="45"/>
  <c r="AK441" i="45"/>
  <c r="AK442" i="45"/>
  <c r="AK604" i="45"/>
  <c r="AK666" i="45"/>
  <c r="AK905" i="45"/>
  <c r="AK461" i="45"/>
  <c r="AK664" i="45"/>
  <c r="AK1469" i="45"/>
  <c r="AK712" i="45"/>
  <c r="AK709" i="45"/>
  <c r="AK264" i="45"/>
  <c r="AK835" i="45"/>
  <c r="AK131" i="45"/>
  <c r="AK1506" i="45"/>
  <c r="AK1502" i="45"/>
  <c r="AK1481" i="45"/>
  <c r="AK141" i="45"/>
  <c r="AK874" i="45"/>
  <c r="AK715" i="45"/>
  <c r="AK142" i="45"/>
  <c r="AK662" i="45"/>
  <c r="AK906" i="45"/>
  <c r="AK120" i="45"/>
  <c r="AK117" i="45"/>
  <c r="AK143" i="45"/>
  <c r="AK1439" i="45"/>
  <c r="AK154" i="45"/>
  <c r="AK155" i="45"/>
  <c r="AK8" i="45"/>
  <c r="AK102" i="45"/>
  <c r="AK694" i="45"/>
  <c r="AK737" i="45"/>
  <c r="AK1098" i="45"/>
  <c r="AK1504" i="45"/>
  <c r="AK333" i="45"/>
  <c r="AK14" i="45"/>
  <c r="AK753" i="45"/>
  <c r="AK259" i="45"/>
  <c r="AK1303" i="45"/>
  <c r="AK775" i="45"/>
  <c r="AK568" i="45"/>
  <c r="AK571" i="45"/>
  <c r="AK411" i="45"/>
  <c r="AK1492" i="45"/>
  <c r="AK750" i="45"/>
  <c r="AK550" i="45"/>
  <c r="AK397" i="45"/>
  <c r="AK1487" i="45"/>
  <c r="AK1318" i="45"/>
  <c r="AK1494" i="45"/>
  <c r="AK1475" i="45"/>
  <c r="AK1488" i="45"/>
  <c r="AK388" i="45"/>
  <c r="AK543" i="45"/>
  <c r="AK574" i="45"/>
  <c r="AK1008" i="45"/>
  <c r="AK29" i="45"/>
  <c r="AK1014" i="45"/>
  <c r="AK774" i="45"/>
  <c r="AK736" i="45"/>
  <c r="AK156" i="45"/>
  <c r="AK566" i="45"/>
  <c r="AK565" i="45"/>
  <c r="AK1378" i="45"/>
  <c r="AK1499" i="45"/>
  <c r="AK974" i="45"/>
  <c r="AK138" i="45"/>
  <c r="AK1491" i="45"/>
  <c r="AK1308" i="45"/>
  <c r="AK827" i="45"/>
  <c r="AK139" i="45"/>
  <c r="AK545" i="45"/>
  <c r="AK1498" i="45"/>
  <c r="AK1511" i="45"/>
  <c r="AK1503" i="45"/>
  <c r="AK408" i="45"/>
  <c r="AK1457" i="45"/>
  <c r="AK312" i="45"/>
  <c r="AK1472" i="45"/>
  <c r="AK1126" i="45"/>
  <c r="AK724" i="45"/>
  <c r="AK829" i="45"/>
  <c r="AK768" i="45"/>
  <c r="AK1012" i="45"/>
  <c r="AK69" i="45"/>
  <c r="AK1468" i="45"/>
  <c r="AK1467" i="45"/>
  <c r="AK516" i="45"/>
  <c r="AK1489" i="45"/>
  <c r="AK1510" i="45"/>
  <c r="AK1396" i="45"/>
  <c r="AK40" i="45"/>
  <c r="AK1476" i="45"/>
  <c r="AK1376" i="45"/>
  <c r="AK42" i="45"/>
  <c r="AK1495" i="45"/>
  <c r="AK1500" i="45"/>
  <c r="AK1471" i="45"/>
  <c r="AK1310" i="45"/>
  <c r="AK1479" i="45"/>
  <c r="AK1483" i="45"/>
  <c r="AK699" i="45"/>
  <c r="AK395" i="45"/>
  <c r="AK1496" i="45"/>
  <c r="AK1007" i="45"/>
  <c r="AK1377" i="45"/>
  <c r="AK1010" i="45"/>
  <c r="AK831" i="45"/>
  <c r="AK825" i="45"/>
  <c r="AK702" i="45"/>
  <c r="AK1473" i="45"/>
  <c r="AK1480" i="45"/>
  <c r="AK1501" i="45"/>
  <c r="AK1484" i="45"/>
  <c r="AK1422" i="45"/>
  <c r="AK661" i="45"/>
  <c r="AK660" i="45"/>
  <c r="AK447" i="45"/>
  <c r="AK445" i="45"/>
  <c r="AK584" i="45"/>
  <c r="AK659" i="45"/>
  <c r="AK551" i="45"/>
  <c r="AK22" i="45"/>
  <c r="AK45" i="45"/>
  <c r="AK255" i="45"/>
  <c r="AK1477" i="45"/>
  <c r="AK1478" i="45"/>
  <c r="AK731" i="45"/>
  <c r="AK1485" i="45"/>
  <c r="AK572" i="45"/>
  <c r="AK1300" i="45"/>
  <c r="AK1572" i="45"/>
  <c r="AK1576" i="45"/>
  <c r="AK853" i="45"/>
  <c r="AK854" i="45"/>
  <c r="AK9" i="45"/>
  <c r="AK1508" i="45"/>
  <c r="AK1509" i="45"/>
  <c r="AK103" i="45"/>
  <c r="AK830" i="45"/>
  <c r="AK1490" i="45"/>
  <c r="AK215" i="45"/>
  <c r="AK217" i="45"/>
  <c r="AK710" i="45"/>
  <c r="AK1436" i="45"/>
  <c r="AK1507" i="45"/>
  <c r="AK595" i="45"/>
  <c r="AK243" i="45"/>
  <c r="AK254" i="45"/>
  <c r="AK1493" i="45"/>
  <c r="AK244" i="45"/>
  <c r="AK718" i="45"/>
  <c r="AK719" i="45"/>
  <c r="AK720" i="45"/>
  <c r="AK246" i="45"/>
  <c r="AK717" i="45"/>
  <c r="AK429" i="45"/>
  <c r="AK65" i="45"/>
  <c r="AK67" i="45"/>
  <c r="AK1470" i="45"/>
  <c r="AK1497" i="45"/>
  <c r="AK1482" i="45"/>
  <c r="AK12" i="45"/>
  <c r="AK13" i="45"/>
  <c r="AK396" i="45"/>
  <c r="AK394" i="45"/>
  <c r="AK313" i="45"/>
  <c r="AK467" i="45"/>
  <c r="AK468" i="45"/>
  <c r="AK1204" i="45"/>
  <c r="AK1462" i="45"/>
  <c r="AK875" i="45"/>
  <c r="AK739" i="45"/>
  <c r="AK755" i="45"/>
  <c r="AK457" i="45"/>
  <c r="AK752" i="45"/>
  <c r="AK1293" i="45"/>
  <c r="AK158" i="45"/>
  <c r="AK1380" i="45"/>
  <c r="AK975" i="45"/>
  <c r="AK915" i="45"/>
  <c r="AK1464" i="45"/>
  <c r="AK1128" i="45"/>
  <c r="AK1466" i="45"/>
  <c r="AK1327" i="45"/>
  <c r="AK1463" i="45"/>
  <c r="AK124" i="45"/>
  <c r="AK1574" i="45"/>
  <c r="AK253" i="45"/>
  <c r="AK68" i="45"/>
  <c r="AK258" i="45"/>
  <c r="AK498" i="45"/>
  <c r="AK686" i="45"/>
  <c r="AK481" i="45"/>
  <c r="AK359" i="45"/>
  <c r="AK804" i="45"/>
  <c r="AK618" i="45"/>
  <c r="AK1530" i="45"/>
  <c r="AK627" i="45"/>
  <c r="AK600" i="45"/>
  <c r="AK979" i="45"/>
  <c r="AK1524" i="45"/>
  <c r="AK501" i="45"/>
  <c r="AK867" i="45"/>
  <c r="AK931" i="45"/>
  <c r="AK93" i="45"/>
  <c r="AK352" i="45"/>
  <c r="AK680" i="45"/>
  <c r="AK898" i="45"/>
  <c r="AK1330" i="45"/>
  <c r="AK1332" i="45"/>
  <c r="AK489" i="45"/>
  <c r="AK677" i="45"/>
  <c r="AK220" i="45"/>
  <c r="AK1519" i="45"/>
  <c r="AK226" i="45"/>
  <c r="AK1054" i="45"/>
  <c r="AK1107" i="45"/>
  <c r="AK475" i="45"/>
  <c r="AK30" i="45"/>
  <c r="AK347" i="45"/>
  <c r="AK399" i="45"/>
  <c r="AK1232" i="45"/>
  <c r="AK879" i="45"/>
  <c r="AK1236" i="45"/>
  <c r="AK935" i="45"/>
  <c r="AK283" i="45"/>
  <c r="AK1551" i="45"/>
  <c r="AK1556" i="45"/>
  <c r="AK451" i="45"/>
  <c r="AK1252" i="45"/>
  <c r="AK921" i="45"/>
  <c r="AK673" i="45"/>
  <c r="AK1151" i="45"/>
  <c r="AK1216" i="45"/>
  <c r="AK818" i="45"/>
  <c r="AK823" i="45"/>
  <c r="AK279" i="45"/>
  <c r="AK1222" i="45"/>
  <c r="AK286" i="45"/>
  <c r="AK1256" i="45"/>
  <c r="AK967" i="45"/>
  <c r="AK1371" i="45"/>
  <c r="AK758" i="45"/>
  <c r="AK1428" i="45"/>
  <c r="AK1233" i="45"/>
  <c r="AK880" i="45"/>
  <c r="AK1237" i="45"/>
  <c r="AK936" i="45"/>
  <c r="AK284" i="45"/>
  <c r="AK1552" i="45"/>
  <c r="AK1557" i="45"/>
  <c r="AK452" i="45"/>
  <c r="AK1253" i="45"/>
  <c r="AK922" i="45"/>
  <c r="AK674" i="45"/>
  <c r="AK1152" i="45"/>
  <c r="AK1217" i="45"/>
  <c r="AK819" i="45"/>
  <c r="AK824" i="45"/>
  <c r="AK280" i="45"/>
  <c r="AK1223" i="45"/>
  <c r="AK287" i="45"/>
  <c r="AK1257" i="45"/>
  <c r="AK966" i="45"/>
  <c r="AK1429" i="45"/>
  <c r="AK914" i="45"/>
  <c r="AK1325" i="45"/>
  <c r="AK327" i="45"/>
  <c r="AK564" i="45"/>
  <c r="AK1348" i="45"/>
  <c r="AK1412" i="45"/>
  <c r="AK345" i="45"/>
  <c r="AK435" i="45"/>
  <c r="AK1210" i="45"/>
  <c r="AK431" i="45"/>
  <c r="AK1365" i="45"/>
  <c r="AK184" i="45"/>
  <c r="AK1355" i="45"/>
  <c r="AK947" i="45"/>
  <c r="AK92" i="45"/>
  <c r="AK810" i="45"/>
  <c r="AK952" i="45"/>
  <c r="AK1349" i="45"/>
  <c r="AK1175" i="45"/>
  <c r="AK1360" i="45"/>
  <c r="AK1578" i="45"/>
  <c r="AK295" i="45"/>
  <c r="AK438" i="45"/>
  <c r="AK1444" i="45"/>
  <c r="AK1441" i="45"/>
  <c r="AK763" i="45"/>
  <c r="AK926" i="45"/>
  <c r="AK180" i="45"/>
  <c r="AK160" i="45"/>
  <c r="AK188" i="45"/>
  <c r="AK1361" i="45"/>
  <c r="AK186" i="45"/>
  <c r="AK1362" i="45"/>
  <c r="AK522" i="45"/>
  <c r="AK1356" i="45"/>
  <c r="AK1166" i="45"/>
  <c r="AK866" i="45"/>
  <c r="AK182" i="45"/>
  <c r="AK1400" i="45"/>
  <c r="AK1065" i="45"/>
  <c r="AK1060" i="45"/>
  <c r="AK1449" i="45"/>
  <c r="AK1434" i="45"/>
  <c r="AK549" i="45"/>
  <c r="AK323" i="45"/>
  <c r="AK1413" i="45"/>
  <c r="AK1381" i="45"/>
  <c r="AK1387" i="45"/>
  <c r="AK197" i="45"/>
  <c r="AK317" i="45"/>
  <c r="AK267" i="45"/>
  <c r="AK1402" i="45"/>
  <c r="AK319" i="45"/>
  <c r="AK638" i="45"/>
  <c r="AK642" i="45"/>
  <c r="AK406" i="45"/>
  <c r="AK1358" i="45"/>
  <c r="AK174" i="45"/>
  <c r="AK911" i="45"/>
  <c r="AK1118" i="45"/>
  <c r="AK311" i="45"/>
  <c r="AK166" i="45"/>
  <c r="AK1160" i="45"/>
  <c r="AK1141" i="45"/>
  <c r="AK337" i="45"/>
  <c r="AK1411" i="45"/>
  <c r="AK886" i="45"/>
  <c r="AK983" i="45"/>
  <c r="AK515" i="45"/>
  <c r="AK1364" i="45"/>
  <c r="AK1335" i="45"/>
  <c r="AK1336" i="45"/>
  <c r="AK1363" i="45"/>
  <c r="AK146" i="45"/>
  <c r="AK1357" i="45"/>
  <c r="AK178" i="45"/>
  <c r="AK1316" i="45"/>
  <c r="AK1138" i="45"/>
  <c r="AK587" i="45"/>
  <c r="AK1359" i="45"/>
  <c r="AK318" i="45"/>
  <c r="AK1354" i="45"/>
  <c r="AK862" i="45"/>
  <c r="AK1197" i="45"/>
  <c r="AK1417" i="45"/>
  <c r="AK1454" i="45"/>
  <c r="AK1146" i="45"/>
  <c r="AK1301" i="45"/>
  <c r="AK704" i="45"/>
  <c r="AK1105" i="45"/>
  <c r="AK1353" i="45"/>
  <c r="AK1000" i="45"/>
  <c r="AK1410" i="45"/>
  <c r="AK1414" i="45"/>
  <c r="AK1542" i="45"/>
  <c r="AK890" i="45"/>
  <c r="AK889" i="45"/>
  <c r="AK779" i="45"/>
  <c r="AK842" i="45"/>
  <c r="AK1159" i="45"/>
  <c r="AK929" i="45"/>
  <c r="AK192" i="45"/>
  <c r="AK1409" i="45"/>
  <c r="AK231" i="45"/>
  <c r="AK1125" i="45"/>
  <c r="AK1234" i="45"/>
  <c r="AK881" i="45"/>
  <c r="AK162" i="45"/>
  <c r="AK1113" i="45"/>
  <c r="AK453" i="45"/>
  <c r="AK992" i="45"/>
  <c r="AK923" i="45"/>
  <c r="AK675" i="45"/>
  <c r="AK1153" i="45"/>
  <c r="AK1393" i="45"/>
  <c r="AK820" i="45"/>
  <c r="AK1339" i="45"/>
  <c r="AK971" i="45"/>
  <c r="AK962" i="45"/>
  <c r="AK1136" i="45"/>
  <c r="AK1347" i="45"/>
  <c r="AK300" i="45"/>
  <c r="AK168" i="45"/>
  <c r="AK417" i="45"/>
  <c r="AK426" i="45"/>
  <c r="AK425" i="45"/>
  <c r="AK436" i="45"/>
  <c r="AK904" i="45"/>
  <c r="AK732" i="45"/>
  <c r="AK698" i="45"/>
  <c r="AK727" i="45"/>
  <c r="AK427" i="45"/>
  <c r="AK422" i="45"/>
  <c r="AK592" i="45"/>
  <c r="AK1184" i="45"/>
  <c r="AK1183" i="45"/>
  <c r="AK812" i="45"/>
  <c r="AK953" i="45"/>
  <c r="AK1350" i="45"/>
  <c r="AK1545" i="45"/>
  <c r="AK1144" i="45"/>
  <c r="AK1190" i="45"/>
  <c r="AK876" i="45"/>
  <c r="AK988" i="45"/>
  <c r="AK884" i="45"/>
  <c r="AK1176" i="45"/>
  <c r="AK439" i="45"/>
  <c r="AK1447" i="45"/>
  <c r="AK1445" i="45"/>
  <c r="AK1442" i="45"/>
  <c r="AK764" i="45"/>
  <c r="AK765" i="45"/>
  <c r="AK1182" i="45"/>
  <c r="AK692" i="45"/>
  <c r="AK1179" i="45"/>
  <c r="AK1177" i="45"/>
  <c r="AK277" i="45"/>
  <c r="AK685" i="45"/>
  <c r="AK340" i="45"/>
  <c r="AK1212" i="45"/>
  <c r="AK523" i="45"/>
  <c r="AK1296" i="45"/>
  <c r="AK1168" i="45"/>
  <c r="AK290" i="45"/>
  <c r="AK35" i="45"/>
  <c r="AK398" i="45"/>
  <c r="AK577" i="45"/>
  <c r="AK1401" i="45"/>
  <c r="AK1063" i="45"/>
  <c r="AK1061" i="45"/>
  <c r="AK547" i="45"/>
  <c r="AK1345" i="45"/>
  <c r="AK542" i="45"/>
  <c r="AK1382" i="45"/>
  <c r="AK1343" i="45"/>
  <c r="AK747" i="45"/>
  <c r="AK795" i="45"/>
  <c r="AK1181" i="45"/>
  <c r="AK772" i="45"/>
  <c r="AK544" i="45"/>
  <c r="AK1403" i="45"/>
  <c r="AK1189" i="45"/>
  <c r="AK292" i="45"/>
  <c r="AK640" i="45"/>
  <c r="AK639" i="45"/>
  <c r="AK644" i="45"/>
  <c r="AK643" i="45"/>
  <c r="AK559" i="45"/>
  <c r="AK581" i="45"/>
  <c r="AK336" i="45"/>
  <c r="AK172" i="45"/>
  <c r="AK729" i="45"/>
  <c r="AK407" i="45"/>
  <c r="AK1460" i="45"/>
  <c r="AK308" i="45"/>
  <c r="AK1066" i="45"/>
  <c r="AK903" i="45"/>
  <c r="AK1162" i="45"/>
  <c r="AK1163" i="45"/>
  <c r="AK1161" i="45"/>
  <c r="AK1143" i="45"/>
  <c r="AK817" i="45"/>
  <c r="AK1169" i="45"/>
  <c r="AK1188" i="45"/>
  <c r="AK1186" i="45"/>
  <c r="AK1187" i="45"/>
  <c r="AK338" i="45"/>
  <c r="AK527" i="45"/>
  <c r="AK526" i="45"/>
  <c r="AK518" i="45"/>
  <c r="AK984" i="45"/>
  <c r="AK303" i="45"/>
  <c r="AK270" i="45"/>
  <c r="AK421" i="45"/>
  <c r="AK86" i="45"/>
  <c r="AK1312" i="45"/>
  <c r="AK1070" i="45"/>
  <c r="AK1307" i="45"/>
  <c r="AK1139" i="45"/>
  <c r="AK272" i="45"/>
  <c r="AK588" i="45"/>
  <c r="AK294" i="45"/>
  <c r="AK1423" i="45"/>
  <c r="AK1199" i="45"/>
  <c r="AK968" i="45"/>
  <c r="AK1148" i="45"/>
  <c r="AK1147" i="45"/>
  <c r="AK1103" i="45"/>
  <c r="AK239" i="45"/>
  <c r="AK1302" i="45"/>
  <c r="AK1180" i="45"/>
  <c r="AK833" i="45"/>
  <c r="AK1178" i="45"/>
  <c r="AK721" i="45"/>
  <c r="AK1437" i="45"/>
  <c r="AK999" i="45"/>
  <c r="AK777" i="45"/>
  <c r="AK851" i="45"/>
  <c r="AK885" i="45"/>
  <c r="AK115" i="45"/>
  <c r="AK892" i="45"/>
  <c r="AK780" i="45"/>
  <c r="AK430" i="45"/>
  <c r="AK843" i="45"/>
  <c r="AK723" i="45"/>
  <c r="AK392" i="45"/>
  <c r="AK1165" i="45"/>
  <c r="AK784" i="45"/>
  <c r="AK930" i="45"/>
  <c r="AK424" i="45"/>
  <c r="AK1185" i="45"/>
  <c r="AK423" i="45"/>
  <c r="AK512" i="45"/>
  <c r="AK1276" i="45"/>
  <c r="AK1248" i="45"/>
  <c r="AK1205" i="45"/>
  <c r="AK1228" i="45"/>
  <c r="AK1240" i="45"/>
  <c r="AK1285" i="45"/>
  <c r="AK1279" i="45"/>
  <c r="AK1123" i="45"/>
  <c r="AK882" i="45"/>
  <c r="AK1114" i="45"/>
  <c r="AK1238" i="45"/>
  <c r="AK163" i="45"/>
  <c r="AK634" i="45"/>
  <c r="AK1224" i="45"/>
  <c r="AK1266" i="45"/>
  <c r="AK1226" i="45"/>
  <c r="AK459" i="45"/>
  <c r="AK1250" i="45"/>
  <c r="AK533" i="45"/>
  <c r="AK1274" i="45"/>
  <c r="AK52" i="45"/>
  <c r="AK1553" i="45"/>
  <c r="AK454" i="45"/>
  <c r="AK1558" i="45"/>
  <c r="AK458" i="45"/>
  <c r="AK236" i="45"/>
  <c r="AK1294" i="45"/>
  <c r="AK1268" i="45"/>
  <c r="AK297" i="45"/>
  <c r="AK1433" i="45"/>
  <c r="AK27" i="45"/>
  <c r="AK1230" i="45"/>
  <c r="AK864" i="45"/>
  <c r="AK1001" i="45"/>
  <c r="AK1030" i="45"/>
  <c r="AK991" i="45"/>
  <c r="AK1219" i="45"/>
  <c r="AK590" i="45"/>
  <c r="AK1154" i="45"/>
  <c r="AK683" i="45"/>
  <c r="AK1116" i="45"/>
  <c r="AK912" i="45"/>
  <c r="AK1264" i="45"/>
  <c r="AK1461" i="45"/>
  <c r="AK1036" i="45"/>
  <c r="AK309" i="45"/>
  <c r="AK1215" i="45"/>
  <c r="AK816" i="45"/>
  <c r="AK1394" i="45"/>
  <c r="AK1131" i="45"/>
  <c r="AK821" i="45"/>
  <c r="AK1337" i="45"/>
  <c r="AK111" i="45"/>
  <c r="AK1260" i="45"/>
  <c r="AK1328" i="45"/>
  <c r="AK1254" i="45"/>
  <c r="AK1129" i="45"/>
  <c r="AK122" i="45"/>
  <c r="AK596" i="45"/>
  <c r="AK989" i="45"/>
  <c r="AK513" i="45"/>
  <c r="AK1043" i="45"/>
  <c r="AK934" i="45"/>
  <c r="AK540" i="45"/>
  <c r="AK1372" i="45"/>
  <c r="AK1244" i="45"/>
  <c r="AK655" i="45"/>
  <c r="AK1287" i="45"/>
  <c r="AK1424" i="45"/>
  <c r="AK636" i="45"/>
  <c r="AK972" i="45"/>
  <c r="AK281" i="45"/>
  <c r="AK1283" i="45"/>
  <c r="AK1242" i="45"/>
  <c r="AK288" i="45"/>
  <c r="AK1258" i="45"/>
  <c r="AK955" i="45"/>
  <c r="AK315" i="45"/>
  <c r="AK247" i="45"/>
  <c r="AK1575" i="45"/>
  <c r="AK1366" i="45"/>
  <c r="AK1155" i="45"/>
  <c r="AK1109" i="45"/>
  <c r="AK1133" i="45"/>
  <c r="AK1246" i="45"/>
  <c r="AK1367" i="45"/>
  <c r="AK756" i="45"/>
  <c r="AK1157" i="45"/>
  <c r="AK1323" i="45"/>
  <c r="AK996" i="45"/>
  <c r="AK249" i="45"/>
  <c r="AK1047" i="45"/>
  <c r="AK759" i="45"/>
  <c r="AK836" i="45"/>
  <c r="AK840" i="45"/>
  <c r="AK1173" i="45"/>
  <c r="AK1213" i="45"/>
  <c r="AK761" i="45"/>
  <c r="AK994" i="45"/>
  <c r="AK1398" i="45"/>
  <c r="AK1262" i="45"/>
  <c r="AK657" i="45"/>
  <c r="AK63" i="45"/>
  <c r="AK1270" i="45"/>
  <c r="AK1281" i="45"/>
  <c r="AK1430" i="45"/>
  <c r="AK1272" i="45"/>
  <c r="AK888" i="45"/>
  <c r="AK556" i="45"/>
  <c r="AK552" i="45"/>
  <c r="AK623" i="45"/>
  <c r="AK813" i="45"/>
  <c r="AK499" i="45"/>
  <c r="AK370" i="45"/>
  <c r="AK372" i="45"/>
  <c r="AK82" i="45"/>
  <c r="AK896" i="45"/>
  <c r="AK608" i="45"/>
  <c r="AK151" i="45"/>
  <c r="AK802" i="45"/>
  <c r="AK1026" i="45"/>
  <c r="AK471" i="45"/>
  <c r="AK479" i="45"/>
  <c r="AK78" i="45"/>
  <c r="AK941" i="45"/>
  <c r="AK482" i="45"/>
  <c r="AK360" i="45"/>
  <c r="AK805" i="45"/>
  <c r="AK593" i="45"/>
  <c r="AK465" i="45"/>
  <c r="AK1539" i="45"/>
  <c r="AK860" i="45"/>
  <c r="AK1051" i="45"/>
  <c r="AK628" i="45"/>
  <c r="AK350" i="45"/>
  <c r="AK612" i="45"/>
  <c r="AK1516" i="45"/>
  <c r="AK1568" i="45"/>
  <c r="AK976" i="45"/>
  <c r="AK59" i="45"/>
  <c r="AK521" i="45"/>
  <c r="AK469" i="45"/>
  <c r="AK601" i="45"/>
  <c r="AK1404" i="45"/>
  <c r="AK1514" i="45"/>
  <c r="AK1528" i="45"/>
  <c r="AK1191" i="45"/>
  <c r="AK616" i="45"/>
  <c r="AK229" i="45"/>
  <c r="AK958" i="45"/>
  <c r="AK1567" i="45"/>
  <c r="AK980" i="45"/>
  <c r="AK894" i="45"/>
  <c r="AK413" i="45"/>
  <c r="AK484" i="45"/>
  <c r="AK364" i="45"/>
  <c r="AK1533" i="45"/>
  <c r="AK1525" i="45"/>
  <c r="AK943" i="45"/>
  <c r="AK224" i="45"/>
  <c r="AK1579" i="45"/>
  <c r="AK84" i="45"/>
  <c r="AK858" i="45"/>
  <c r="AK502" i="45"/>
  <c r="AK847" i="45"/>
  <c r="AK273" i="45"/>
  <c r="AK485" i="45"/>
  <c r="AK366" i="45"/>
  <c r="AK868" i="45"/>
  <c r="AK148" i="45"/>
  <c r="AK932" i="45"/>
  <c r="AK487" i="45"/>
  <c r="AK94" i="45"/>
  <c r="AK448" i="45"/>
  <c r="AK1565" i="45"/>
  <c r="AK1384" i="45"/>
  <c r="AK918" i="45"/>
  <c r="AK355" i="45"/>
  <c r="AK1512" i="45"/>
  <c r="AK113" i="45"/>
  <c r="AK1034" i="45"/>
  <c r="AK492" i="45"/>
  <c r="AK353" i="45"/>
  <c r="AK368" i="45"/>
  <c r="AK681" i="45"/>
  <c r="AK127" i="45"/>
  <c r="AK33" i="45"/>
  <c r="AK473" i="45"/>
  <c r="AK265" i="45"/>
  <c r="AK374" i="45"/>
  <c r="AK554" i="45"/>
  <c r="AK899" i="45"/>
  <c r="AK80" i="45"/>
  <c r="AK598" i="45"/>
  <c r="AK321" i="45"/>
  <c r="AK939" i="45"/>
  <c r="AK490" i="45"/>
  <c r="AK378" i="45"/>
  <c r="AK678" i="45"/>
  <c r="AK221" i="45"/>
  <c r="AK1536" i="45"/>
  <c r="AK690" i="45"/>
  <c r="AK1390" i="45"/>
  <c r="AK1520" i="45"/>
  <c r="AK1044" i="45"/>
  <c r="AK504" i="45"/>
  <c r="AK376" i="45"/>
  <c r="AK1420" i="45"/>
  <c r="AK227" i="45"/>
  <c r="AK621" i="45"/>
  <c r="AK1058" i="45"/>
  <c r="AK506" i="45"/>
  <c r="AK129" i="45"/>
  <c r="AK740" i="45"/>
  <c r="AK494" i="45"/>
  <c r="AK535" i="45"/>
  <c r="AK1111" i="45"/>
  <c r="AK1055" i="45"/>
  <c r="AK357" i="45"/>
  <c r="AK109" i="45"/>
  <c r="AK743" i="45"/>
  <c r="AK614" i="45"/>
  <c r="AK606" i="45"/>
  <c r="AK807" i="45"/>
  <c r="AK382" i="45"/>
  <c r="AK1321" i="45"/>
  <c r="AK342" i="45"/>
  <c r="AK496" i="45"/>
  <c r="AK415" i="45"/>
  <c r="AK1040" i="45"/>
  <c r="AK1031" i="45"/>
  <c r="AK838" i="45"/>
  <c r="AK362" i="45"/>
  <c r="AK476" i="45"/>
  <c r="AK725" i="45"/>
  <c r="AK31" i="45"/>
  <c r="AK348" i="45"/>
  <c r="AK126" i="45"/>
  <c r="AK1426" i="45"/>
  <c r="AK380" i="45"/>
  <c r="AK1092" i="45"/>
  <c r="AK1099" i="45"/>
  <c r="AK1101" i="45"/>
  <c r="AK1071" i="45"/>
  <c r="AK26" i="45"/>
  <c r="AK108" i="45"/>
  <c r="AK1069" i="45"/>
  <c r="AK1100" i="45"/>
  <c r="AK106" i="45"/>
  <c r="AK50" i="45"/>
  <c r="AK672" i="45"/>
  <c r="AK1093" i="45"/>
  <c r="AK963" i="45"/>
  <c r="AK301" i="45"/>
  <c r="AK790" i="45"/>
  <c r="AK153" i="45"/>
  <c r="AK1084" i="45"/>
  <c r="AK1090" i="45"/>
  <c r="AK437" i="45"/>
  <c r="AK1102" i="45"/>
  <c r="AK1209" i="45"/>
  <c r="AK1207" i="45"/>
  <c r="AK798" i="45"/>
  <c r="AK510" i="45"/>
  <c r="AK1305" i="45"/>
  <c r="AK1172" i="45"/>
  <c r="AK159" i="45"/>
  <c r="AK520" i="45"/>
  <c r="AK728" i="45"/>
  <c r="AK716" i="45"/>
  <c r="AK17" i="45"/>
  <c r="AK101" i="45"/>
  <c r="AK1201" i="45"/>
  <c r="AK116" i="45"/>
  <c r="AK529" i="45"/>
  <c r="AK276" i="45"/>
  <c r="AK714" i="45"/>
  <c r="AK409" i="45"/>
  <c r="AK789" i="45"/>
  <c r="AK797" i="45"/>
  <c r="AK701" i="45"/>
  <c r="AK949" i="45"/>
  <c r="AK787" i="45"/>
  <c r="AK878" i="45"/>
  <c r="AK788" i="45"/>
  <c r="AK62" i="45"/>
  <c r="AK1397" i="45"/>
  <c r="AK1438" i="45"/>
  <c r="AK1450" i="45"/>
  <c r="AK4" i="45"/>
  <c r="AK1555" i="45"/>
  <c r="AK77" i="45"/>
  <c r="AK1550" i="45"/>
  <c r="AK434" i="45"/>
  <c r="AK734" i="45"/>
  <c r="AK1076" i="45"/>
  <c r="AK46" i="45"/>
  <c r="AK21" i="45"/>
  <c r="AK410" i="45"/>
  <c r="AK278" i="45"/>
  <c r="AK1080" i="45"/>
  <c r="AK1352" i="45"/>
  <c r="AK1435" i="45"/>
  <c r="AK1344" i="45"/>
  <c r="AK850" i="45"/>
  <c r="AK1077" i="45"/>
  <c r="AK1297" i="45"/>
  <c r="AK770" i="45"/>
  <c r="AK15" i="45"/>
  <c r="AK1097" i="45"/>
  <c r="AK18" i="45"/>
  <c r="AK6" i="45"/>
  <c r="AK389" i="45"/>
  <c r="AK1081" i="45"/>
  <c r="AK1167" i="45"/>
  <c r="AK291" i="45"/>
  <c r="AK871" i="45"/>
  <c r="AK37" i="45"/>
  <c r="AK1085" i="45"/>
  <c r="AK579" i="45"/>
  <c r="AK1068" i="45"/>
  <c r="AK275" i="45"/>
  <c r="AK1388" i="45"/>
  <c r="AK1383" i="45"/>
  <c r="AK329" i="45"/>
  <c r="AK1386" i="45"/>
  <c r="AK749" i="45"/>
  <c r="AK1389" i="45"/>
  <c r="AK443" i="45"/>
  <c r="AK71" i="45"/>
  <c r="AK707" i="45"/>
  <c r="AK1095" i="45"/>
  <c r="AK1391" i="45"/>
  <c r="AK1408" i="45"/>
  <c r="AK560" i="45"/>
  <c r="AK57" i="45"/>
  <c r="AK582" i="45"/>
  <c r="AK730" i="45"/>
  <c r="AK1096" i="45"/>
  <c r="AK1455" i="45"/>
  <c r="AK10" i="45"/>
  <c r="AK1083" i="45"/>
  <c r="AK1164" i="45"/>
  <c r="AK791" i="45"/>
  <c r="AK1170" i="45"/>
  <c r="AK1079" i="45"/>
  <c r="AK648" i="45"/>
  <c r="AK563" i="45"/>
  <c r="AK946" i="45"/>
  <c r="AK987" i="45"/>
  <c r="AK304" i="45"/>
  <c r="AK325" i="45"/>
  <c r="AK1094" i="45"/>
  <c r="AK1315" i="45"/>
  <c r="AK517" i="45"/>
  <c r="AK87" i="45"/>
  <c r="AK1561" i="45"/>
  <c r="AK1088" i="45"/>
  <c r="AK986" i="45"/>
  <c r="AK1074" i="45"/>
  <c r="AK302" i="45"/>
  <c r="AK75" i="45"/>
  <c r="AK43" i="45"/>
  <c r="AK1082" i="45"/>
  <c r="AK145" i="45"/>
  <c r="AK7" i="45"/>
  <c r="AK1078" i="45"/>
  <c r="AK1291" i="45"/>
  <c r="AK539" i="45"/>
  <c r="AK1306" i="45"/>
  <c r="AK562" i="45"/>
  <c r="AK170" i="45"/>
  <c r="AK769" i="45"/>
  <c r="AK786" i="45"/>
  <c r="AK585" i="45"/>
  <c r="AK649" i="45"/>
  <c r="AK1122" i="45"/>
  <c r="AK76" i="45"/>
  <c r="AK647" i="45"/>
  <c r="AK48" i="45"/>
  <c r="AK964" i="45"/>
  <c r="AK90" i="45"/>
  <c r="AK268" i="45"/>
  <c r="AK697" i="45"/>
  <c r="AK1582" i="45"/>
  <c r="AK132" i="45"/>
  <c r="AK241" i="45"/>
  <c r="AK970" i="45"/>
  <c r="AK440" i="45"/>
  <c r="AK669" i="45"/>
  <c r="AK1407" i="45"/>
  <c r="AK99" i="45"/>
  <c r="AK965" i="45"/>
  <c r="AK1104" i="45"/>
  <c r="AK696" i="45"/>
  <c r="AK240" i="45"/>
  <c r="AK1577" i="45"/>
  <c r="AK945" i="45"/>
  <c r="AK857" i="45"/>
  <c r="AK16" i="45"/>
  <c r="AK722" i="45"/>
  <c r="AK54" i="45"/>
  <c r="AK330" i="45"/>
  <c r="AK558" i="45"/>
  <c r="AK1544" i="45"/>
  <c r="AK785" i="45"/>
  <c r="AK891" i="45"/>
  <c r="AK88" i="45"/>
  <c r="AK1320" i="45"/>
  <c r="AK781" i="45"/>
  <c r="AK792" i="45"/>
  <c r="AK173" i="45"/>
  <c r="AK844" i="45"/>
  <c r="AK219" i="45"/>
  <c r="AK393" i="45"/>
  <c r="AK957" i="45"/>
  <c r="AK1033" i="45"/>
  <c r="AK783" i="45"/>
  <c r="AK733" i="45"/>
  <c r="AK1091" i="45"/>
  <c r="AK462" i="45"/>
  <c r="AK782" i="45"/>
  <c r="AK651" i="45"/>
  <c r="AK61" i="45"/>
  <c r="AK161" i="45"/>
  <c r="AK1541" i="45"/>
  <c r="AK404" i="45"/>
  <c r="AK530" i="45"/>
  <c r="AK794" i="45"/>
  <c r="AK856" i="45"/>
  <c r="AK801" i="45"/>
  <c r="AK214" i="45"/>
  <c r="AK5" i="45"/>
  <c r="AK773" i="45"/>
  <c r="AK20" i="45"/>
  <c r="AK735" i="45"/>
  <c r="AK19" i="45"/>
  <c r="AK36" i="45"/>
  <c r="AK305" i="45"/>
  <c r="AK748" i="45"/>
  <c r="AK1075" i="45"/>
  <c r="AK55" i="45"/>
  <c r="AK11" i="45"/>
  <c r="AK653" i="45"/>
  <c r="AK938" i="45"/>
  <c r="AK1314" i="45"/>
  <c r="AK433" i="45"/>
  <c r="AK688" i="45"/>
  <c r="AK652" i="45"/>
  <c r="AK89" i="45"/>
  <c r="AK242" i="45"/>
  <c r="AK1106" i="45"/>
  <c r="AK169" i="45"/>
  <c r="AK326" i="45"/>
  <c r="AK670" i="45"/>
  <c r="AK793" i="45"/>
  <c r="AK1571" i="45"/>
  <c r="AK1570" i="45"/>
  <c r="AK654" i="45"/>
  <c r="AK960" i="45"/>
  <c r="AK509" i="45"/>
  <c r="AK1086" i="45"/>
  <c r="AK51" i="45"/>
  <c r="AK877" i="45"/>
  <c r="AK1073" i="45"/>
  <c r="AK25" i="45"/>
  <c r="AK144" i="45"/>
  <c r="AK107" i="45"/>
  <c r="AK578" i="45"/>
  <c r="AK870" i="45"/>
  <c r="AK1067" i="45"/>
  <c r="AK1089" i="45"/>
  <c r="AK56" i="45"/>
  <c r="AK580" i="45"/>
  <c r="AK105" i="45"/>
  <c r="AK1313" i="45"/>
  <c r="AK1087" i="45"/>
  <c r="AK49" i="45"/>
  <c r="AK405" i="45"/>
  <c r="AK1072" i="45"/>
  <c r="AK537" i="45"/>
  <c r="AK645" i="45"/>
  <c r="AK47" i="45"/>
  <c r="AK238" i="45"/>
  <c r="AK1375" i="45"/>
  <c r="AK671" i="45"/>
  <c r="AK650" i="45"/>
  <c r="AK1548" i="45"/>
  <c r="AK233" i="45"/>
  <c r="AK961" i="45"/>
  <c r="AK299" i="45"/>
  <c r="AK511" i="45"/>
  <c r="AK320" i="45"/>
  <c r="AK428" i="45"/>
  <c r="AK100" i="45"/>
  <c r="AK1023" i="45"/>
  <c r="AK742" i="45"/>
  <c r="AK746" i="45"/>
  <c r="AK887" i="45"/>
  <c r="AK538" i="45"/>
  <c r="AK969" i="45"/>
  <c r="AK1203" i="45"/>
  <c r="AK1021" i="45"/>
  <c r="AK419" i="45"/>
  <c r="AK1452" i="45"/>
  <c r="AK1195" i="45"/>
  <c r="AK708" i="45"/>
  <c r="AK667" i="45"/>
  <c r="AK832" i="45"/>
  <c r="AK1020" i="45"/>
  <c r="AK665" i="45"/>
  <c r="AK713" i="45"/>
  <c r="AK263" i="45"/>
  <c r="AK331" i="45"/>
  <c r="AK834" i="45"/>
  <c r="AK873" i="45"/>
  <c r="AK663" i="45"/>
  <c r="AK118" i="45"/>
  <c r="AK119" i="45"/>
  <c r="AK1440" i="45"/>
  <c r="AK695" i="45"/>
  <c r="AK738" i="45"/>
  <c r="AK1505" i="45"/>
  <c r="AK334" i="45"/>
  <c r="AK754" i="45"/>
  <c r="AK260" i="45"/>
  <c r="AK1304" i="45"/>
  <c r="AK776" i="45"/>
  <c r="AK456" i="45"/>
  <c r="AK570" i="45"/>
  <c r="AK412" i="45"/>
  <c r="AK262" i="45"/>
  <c r="AK751" i="45"/>
  <c r="AK1292" i="45"/>
  <c r="AK1319" i="45"/>
  <c r="AK261" i="45"/>
  <c r="AK575" i="45"/>
  <c r="AK1009" i="45"/>
  <c r="AK39" i="45"/>
  <c r="AK1015" i="45"/>
  <c r="AK693" i="45"/>
  <c r="AK157" i="45"/>
  <c r="AK463" i="45"/>
  <c r="AK567" i="45"/>
  <c r="AK1379" i="45"/>
  <c r="AK137" i="45"/>
  <c r="AK1309" i="45"/>
  <c r="AK828" i="45"/>
  <c r="AK140" i="45"/>
  <c r="AK546" i="45"/>
  <c r="AK913" i="45"/>
  <c r="AK1005" i="45"/>
  <c r="AK1016" i="45"/>
  <c r="AK1458" i="45"/>
  <c r="AK1456" i="45"/>
  <c r="AK1127" i="45"/>
  <c r="AK767" i="45"/>
  <c r="AK1013" i="45"/>
  <c r="AK70" i="45"/>
  <c r="AK1465" i="45"/>
  <c r="AK1326" i="45"/>
  <c r="AK1017" i="45"/>
  <c r="AK41" i="45"/>
  <c r="AK1311" i="45"/>
  <c r="AK1006" i="45"/>
  <c r="AK1011" i="45"/>
  <c r="AK826" i="45"/>
  <c r="AK703" i="45"/>
  <c r="AK1474" i="45"/>
  <c r="AK1029" i="45"/>
  <c r="AK444" i="45"/>
  <c r="AK446" i="45"/>
  <c r="AK1004" i="45"/>
  <c r="AK583" i="45"/>
  <c r="AK23" i="45"/>
  <c r="AK24" i="45"/>
  <c r="AK256" i="45"/>
  <c r="AK1486" i="45"/>
  <c r="AK464" i="45"/>
  <c r="AK569" i="45"/>
  <c r="AK1573" i="45"/>
  <c r="AK855" i="45"/>
  <c r="AK104" i="45"/>
  <c r="AK216" i="45"/>
  <c r="AK218" i="45"/>
  <c r="AK711" i="45"/>
  <c r="AK1018" i="45"/>
  <c r="AK252" i="45"/>
  <c r="AK66" i="45"/>
  <c r="AK257" i="45"/>
  <c r="AK1019" i="45"/>
  <c r="AK1137" i="45"/>
  <c r="AK811" i="45"/>
  <c r="AK954" i="45"/>
  <c r="AK1351" i="45"/>
  <c r="AK1145" i="45"/>
  <c r="AK1446" i="45"/>
  <c r="AK1443" i="45"/>
  <c r="AK524" i="45"/>
  <c r="AK1064" i="45"/>
  <c r="AK1062" i="45"/>
  <c r="AK548" i="45"/>
  <c r="AK641" i="45"/>
  <c r="AK328" i="45"/>
  <c r="AK646" i="45"/>
  <c r="AK1142" i="45"/>
  <c r="AK339" i="45"/>
  <c r="AK985" i="45"/>
  <c r="AK1140" i="45"/>
  <c r="AK589" i="45"/>
  <c r="AK1198" i="45"/>
  <c r="AK1149" i="45"/>
  <c r="AK998" i="45"/>
  <c r="AK893" i="45"/>
  <c r="AK1415" i="45"/>
  <c r="AK624" i="45"/>
  <c r="AK629" i="45"/>
  <c r="AK1517" i="45"/>
  <c r="AK977" i="45"/>
  <c r="AK602" i="45"/>
  <c r="AK1192" i="45"/>
  <c r="AK981" i="45"/>
  <c r="AK1526" i="45"/>
  <c r="AK919" i="45"/>
  <c r="AK900" i="45"/>
  <c r="AK1521" i="45"/>
  <c r="AK1298" i="45"/>
  <c r="AK1056" i="45"/>
  <c r="AK744" i="45"/>
  <c r="AK808" i="45"/>
  <c r="AK343" i="45"/>
  <c r="AK1581" i="45"/>
  <c r="AK1041" i="45"/>
  <c r="AK400" i="45"/>
  <c r="AK1277" i="45"/>
  <c r="AK1278" i="45"/>
  <c r="AK1249" i="45"/>
  <c r="AK1206" i="45"/>
  <c r="AK1229" i="45"/>
  <c r="AK1241" i="45"/>
  <c r="AK1286" i="45"/>
  <c r="AK1280" i="45"/>
  <c r="AK1124" i="45"/>
  <c r="AK796" i="45"/>
  <c r="AK883" i="45"/>
  <c r="AK1115" i="45"/>
  <c r="AK1239" i="45"/>
  <c r="AK164" i="45"/>
  <c r="AK635" i="45"/>
  <c r="AK1225" i="45"/>
  <c r="AK1267" i="45"/>
  <c r="AK1227" i="45"/>
  <c r="AK455" i="45"/>
  <c r="AK460" i="45"/>
  <c r="AK1549" i="45"/>
  <c r="AK285" i="45"/>
  <c r="AK534" i="45"/>
  <c r="AK1275" i="45"/>
  <c r="AK53" i="45"/>
  <c r="AK1554" i="45"/>
  <c r="AK1559" i="45"/>
  <c r="AK293" i="45"/>
  <c r="AK237" i="45"/>
  <c r="AK1295" i="45"/>
  <c r="AK1269" i="45"/>
  <c r="AK298" i="45"/>
  <c r="AK1432" i="45"/>
  <c r="AK28" i="45"/>
  <c r="AK1231" i="45"/>
  <c r="AK865" i="45"/>
  <c r="AK1002" i="45"/>
  <c r="AK924" i="45"/>
  <c r="AK528" i="45"/>
  <c r="AK993" i="45"/>
  <c r="AK1220" i="45"/>
  <c r="AK676" i="45"/>
  <c r="AK591" i="45"/>
  <c r="AK1150" i="45"/>
  <c r="AK684" i="45"/>
  <c r="AK1218" i="45"/>
  <c r="AK1117" i="45"/>
  <c r="AK916" i="45"/>
  <c r="AK1037" i="45"/>
  <c r="AK1265" i="45"/>
  <c r="AK1459" i="45"/>
  <c r="AK310" i="45"/>
  <c r="AK815" i="45"/>
  <c r="AK1395" i="45"/>
  <c r="AK1132" i="45"/>
  <c r="AK822" i="45"/>
  <c r="AK1340" i="45"/>
  <c r="AK1338" i="45"/>
  <c r="AK332" i="45"/>
  <c r="AK1235" i="45"/>
  <c r="AK112" i="45"/>
  <c r="AK1261" i="45"/>
  <c r="AK1329" i="45"/>
  <c r="AK1255" i="45"/>
  <c r="AK1130" i="45"/>
  <c r="AK1251" i="45"/>
  <c r="AK123" i="45"/>
  <c r="AK597" i="45"/>
  <c r="AK44" i="45"/>
  <c r="AK990" i="45"/>
  <c r="AK514" i="45"/>
  <c r="AK1045" i="45"/>
  <c r="AK937" i="45"/>
  <c r="AK541" i="45"/>
  <c r="AK1373" i="45"/>
  <c r="AK135" i="45"/>
  <c r="AK1245" i="45"/>
  <c r="AK656" i="45"/>
  <c r="AK1288" i="45"/>
  <c r="AK1425" i="45"/>
  <c r="AK637" i="45"/>
  <c r="AK1200" i="45"/>
  <c r="AK973" i="45"/>
  <c r="AK282" i="45"/>
  <c r="AK1221" i="45"/>
  <c r="AK1243" i="45"/>
  <c r="AK1284" i="45"/>
  <c r="AK289" i="45"/>
  <c r="AK1259" i="45"/>
  <c r="AK956" i="45"/>
  <c r="AK316" i="45"/>
  <c r="AK248" i="45"/>
  <c r="AK1053" i="45"/>
  <c r="AK1369" i="45"/>
  <c r="AK1156" i="45"/>
  <c r="AK1110" i="45"/>
  <c r="AK928" i="45"/>
  <c r="AK1134" i="45"/>
  <c r="AK1247" i="45"/>
  <c r="AK1368" i="45"/>
  <c r="AK757" i="45"/>
  <c r="AK1158" i="45"/>
  <c r="AK1324" i="45"/>
  <c r="AK997" i="45"/>
  <c r="AK250" i="45"/>
  <c r="AK1342" i="45"/>
  <c r="AK760" i="45"/>
  <c r="AK837" i="45"/>
  <c r="AK841" i="45"/>
  <c r="AK1174" i="45"/>
  <c r="AK1214" i="45"/>
  <c r="AK762" i="45"/>
  <c r="AK995" i="45"/>
  <c r="AK1399" i="45"/>
  <c r="AK1263" i="45"/>
  <c r="AK658" i="45"/>
  <c r="AK64" i="45"/>
  <c r="AK1271" i="45"/>
  <c r="AK1282" i="45"/>
  <c r="AK1431" i="45"/>
  <c r="AK1273" i="45"/>
  <c r="AK1546" i="45"/>
  <c r="AK167" i="45"/>
  <c r="AK799" i="45"/>
  <c r="AK432" i="45"/>
  <c r="AK185" i="45"/>
  <c r="AK385" i="45"/>
  <c r="AK907" i="45"/>
  <c r="AK948" i="45"/>
  <c r="AK204" i="45"/>
  <c r="AK271" i="45"/>
  <c r="AK136" i="45"/>
  <c r="AK1341" i="45"/>
  <c r="AK800" i="45"/>
  <c r="AK199" i="45"/>
  <c r="AK1448" i="45"/>
  <c r="AK177" i="45"/>
  <c r="AK420" i="45"/>
  <c r="AK1374" i="45"/>
  <c r="AK97" i="45"/>
  <c r="AK296" i="45"/>
  <c r="AK213" i="45"/>
  <c r="AK1370" i="45"/>
  <c r="AK450" i="45"/>
  <c r="AK1547" i="45"/>
  <c r="AK195" i="45"/>
  <c r="AK181" i="45"/>
  <c r="AK519" i="45"/>
  <c r="AK189" i="45"/>
  <c r="AK927" i="45"/>
  <c r="AK187" i="45"/>
  <c r="AK705" i="45"/>
  <c r="AK205" i="45"/>
  <c r="AK766" i="45"/>
  <c r="AK525" i="45"/>
  <c r="AK632" i="45"/>
  <c r="AK200" i="45"/>
  <c r="AK386" i="45"/>
  <c r="AK223" i="45"/>
  <c r="AK403" i="45"/>
  <c r="AK183" i="45"/>
  <c r="AK324" i="45"/>
  <c r="AK198" i="45"/>
  <c r="AK917" i="45"/>
  <c r="AK1048" i="45"/>
  <c r="AK706" i="45"/>
  <c r="AK194" i="45"/>
  <c r="AK771" i="45"/>
  <c r="AK910" i="45"/>
  <c r="AK561" i="45"/>
  <c r="AK171" i="45"/>
  <c r="AK335" i="45"/>
  <c r="AK202" i="45"/>
  <c r="AK175" i="45"/>
  <c r="AK196" i="45"/>
  <c r="AK307" i="45"/>
  <c r="AK1119" i="45"/>
  <c r="AK306" i="45"/>
  <c r="AK1562" i="45"/>
  <c r="AK201" i="45"/>
  <c r="AK269" i="45"/>
  <c r="AK909" i="45"/>
  <c r="AK211" i="45"/>
  <c r="AK191" i="45"/>
  <c r="AK58" i="45"/>
  <c r="AK925" i="45"/>
  <c r="AK668" i="45"/>
  <c r="AK207" i="45"/>
  <c r="AK908" i="45"/>
  <c r="AK147" i="45"/>
  <c r="AK245" i="45"/>
  <c r="AK387" i="45"/>
  <c r="AK689" i="45"/>
  <c r="AK1121" i="45"/>
  <c r="AK179" i="45"/>
  <c r="AK212" i="45"/>
  <c r="AK1289" i="45"/>
  <c r="AK402" i="45"/>
  <c r="AK206" i="45"/>
  <c r="AK235" i="45"/>
  <c r="AK1290" i="45"/>
  <c r="AK1028" i="45"/>
  <c r="AK1194" i="45"/>
  <c r="AK96" i="45"/>
  <c r="AK203" i="45"/>
  <c r="AK190" i="45"/>
  <c r="AK1135" i="45"/>
  <c r="AK586" i="45"/>
  <c r="AK384" i="45"/>
  <c r="AK863" i="45"/>
  <c r="AK208" i="45"/>
  <c r="AK1453" i="45"/>
  <c r="AK1120" i="45"/>
  <c r="AK176" i="45"/>
  <c r="AK209" i="45"/>
  <c r="AK1025" i="45"/>
  <c r="AK633" i="45"/>
  <c r="AK133" i="45"/>
  <c r="AK631" i="45"/>
  <c r="AK573" i="45"/>
  <c r="AK849" i="45"/>
  <c r="AK778" i="45"/>
  <c r="AK234" i="45"/>
  <c r="AK1543" i="45"/>
  <c r="AK532" i="45"/>
  <c r="AK1406" i="45"/>
  <c r="AK210" i="45"/>
  <c r="AK902" i="45"/>
  <c r="AK508" i="45"/>
  <c r="AK193" i="45"/>
  <c r="AK872" i="45"/>
  <c r="AK232" i="45"/>
  <c r="AK121" i="45"/>
  <c r="AK125" i="45"/>
  <c r="AK251" i="45"/>
  <c r="AK557" i="45"/>
  <c r="AK1208" i="45"/>
  <c r="AK553" i="45"/>
  <c r="AK625" i="45"/>
  <c r="AK814" i="45"/>
  <c r="AK346" i="45"/>
  <c r="AK500" i="45"/>
  <c r="AK371" i="45"/>
  <c r="AK373" i="45"/>
  <c r="AK83" i="45"/>
  <c r="AK897" i="45"/>
  <c r="AK609" i="45"/>
  <c r="AK152" i="45"/>
  <c r="AK803" i="45"/>
  <c r="AK1523" i="45"/>
  <c r="AK1027" i="45"/>
  <c r="AK472" i="45"/>
  <c r="AK480" i="45"/>
  <c r="AK1538" i="45"/>
  <c r="AK687" i="45"/>
  <c r="AK79" i="45"/>
  <c r="AK942" i="45"/>
  <c r="AK483" i="45"/>
  <c r="AK361" i="45"/>
  <c r="AK806" i="45"/>
  <c r="AK594" i="45"/>
  <c r="AK626" i="45"/>
  <c r="AK466" i="45"/>
  <c r="AK314" i="45"/>
  <c r="AK619" i="45"/>
  <c r="AK1531" i="45"/>
  <c r="AK165" i="45"/>
  <c r="AK1540" i="45"/>
  <c r="AK861" i="45"/>
  <c r="AK1052" i="45"/>
  <c r="AK630" i="45"/>
  <c r="AK1050" i="45"/>
  <c r="AK351" i="45"/>
  <c r="AK613" i="45"/>
  <c r="AK1518" i="45"/>
  <c r="AK1569" i="45"/>
  <c r="AK978" i="45"/>
  <c r="AK60" i="45"/>
  <c r="AK470" i="45"/>
  <c r="AK603" i="45"/>
  <c r="AK845" i="45"/>
  <c r="AK1405" i="45"/>
  <c r="AK1515" i="45"/>
  <c r="AK1529" i="45"/>
  <c r="AK1193" i="45"/>
  <c r="AK617" i="45"/>
  <c r="AK230" i="45"/>
  <c r="AK1535" i="45"/>
  <c r="AK959" i="45"/>
  <c r="AK982" i="45"/>
  <c r="AK895" i="45"/>
  <c r="AK414" i="45"/>
  <c r="AK478" i="45"/>
  <c r="AK365" i="45"/>
  <c r="AK1564" i="45"/>
  <c r="AK1534" i="45"/>
  <c r="AK1527" i="45"/>
  <c r="AK622" i="45"/>
  <c r="AK944" i="45"/>
  <c r="AK225" i="45"/>
  <c r="AK1580" i="45"/>
  <c r="AK85" i="45"/>
  <c r="AK73" i="45"/>
  <c r="AK1171" i="45"/>
  <c r="AK859" i="45"/>
  <c r="AK503" i="45"/>
  <c r="AK848" i="45"/>
  <c r="AK274" i="45"/>
  <c r="AK486" i="45"/>
  <c r="AK367" i="45"/>
  <c r="AK869" i="45"/>
  <c r="AK149" i="45"/>
  <c r="AK933" i="45"/>
  <c r="AK488" i="45"/>
  <c r="AK95" i="45"/>
  <c r="AK38" i="45"/>
  <c r="AK449" i="45"/>
  <c r="AK1566" i="45"/>
  <c r="AK852" i="45"/>
  <c r="AK950" i="45"/>
  <c r="AK951" i="45"/>
  <c r="AK1385" i="45"/>
  <c r="AK920" i="45"/>
  <c r="AK356" i="45"/>
  <c r="AK1563" i="45"/>
  <c r="AK1513" i="45"/>
  <c r="AK605" i="45"/>
  <c r="AK114" i="45"/>
  <c r="AK1035" i="45"/>
  <c r="AK493" i="45"/>
  <c r="AK354" i="45"/>
  <c r="AK369" i="45"/>
  <c r="AK682" i="45"/>
  <c r="AK128" i="45"/>
  <c r="AK34" i="45"/>
  <c r="AK474" i="45"/>
  <c r="AK266" i="45"/>
  <c r="AK1049" i="45"/>
  <c r="AK1038" i="45"/>
  <c r="AK1560" i="45"/>
  <c r="AK375" i="45"/>
  <c r="AK555" i="45"/>
  <c r="AK1317" i="45"/>
  <c r="AK846" i="45"/>
  <c r="AK901" i="45"/>
  <c r="AK1331" i="45"/>
  <c r="AK1333" i="45"/>
  <c r="AK1334" i="45"/>
  <c r="AK81" i="45"/>
  <c r="AK599" i="45"/>
  <c r="AK322" i="45"/>
  <c r="AK940" i="45"/>
  <c r="AK491" i="45"/>
  <c r="AK379" i="45"/>
  <c r="AK679" i="45"/>
  <c r="AK222" i="45"/>
  <c r="AK1537" i="45"/>
  <c r="AK691" i="45"/>
  <c r="AK1392" i="45"/>
  <c r="AK134" i="45"/>
  <c r="AK74" i="45"/>
  <c r="AK1522" i="45"/>
  <c r="AK610" i="45"/>
  <c r="AK1024" i="45"/>
  <c r="AK1046" i="45"/>
  <c r="AK505" i="45"/>
  <c r="AK377" i="45"/>
  <c r="AK1421" i="45"/>
  <c r="AK228" i="45"/>
  <c r="AK72" i="45"/>
  <c r="AK620" i="45"/>
  <c r="AK1059" i="45"/>
  <c r="AK1039" i="45"/>
  <c r="AK507" i="45"/>
  <c r="AK130" i="45"/>
  <c r="AK341" i="45"/>
  <c r="AK700" i="45"/>
  <c r="AK741" i="45"/>
  <c r="AK91" i="45"/>
  <c r="AK495" i="45"/>
  <c r="AK1532" i="45"/>
  <c r="AK1299" i="45"/>
  <c r="AK536" i="45"/>
  <c r="AK1112" i="45"/>
  <c r="AK1057" i="45"/>
  <c r="AK358" i="45"/>
  <c r="AK110" i="45"/>
  <c r="AK1108" i="45"/>
  <c r="AK745" i="45"/>
  <c r="AK615" i="45"/>
  <c r="AK607" i="45"/>
  <c r="AK809" i="45"/>
  <c r="AK383" i="45"/>
  <c r="AK1322" i="45"/>
  <c r="AK344" i="45"/>
  <c r="AK1585" i="45"/>
  <c r="AK497" i="45"/>
  <c r="AK611" i="45"/>
  <c r="AK416" i="45"/>
  <c r="AK1042" i="45"/>
  <c r="AK1032" i="45"/>
  <c r="AK839" i="45"/>
  <c r="AK363" i="45"/>
  <c r="AK477" i="45"/>
  <c r="AK726" i="45"/>
  <c r="AK32" i="45"/>
  <c r="AK349" i="45"/>
  <c r="AK401" i="45"/>
  <c r="AK1211" i="45"/>
  <c r="AK1427" i="45"/>
  <c r="AK381" i="45"/>
  <c r="AK1416" i="45"/>
  <c r="AK1583" i="45"/>
  <c r="AK1584" i="45"/>
  <c r="AK1586" i="45"/>
  <c r="AK1587" i="45"/>
  <c r="AK1588" i="45"/>
  <c r="AK1589" i="45"/>
  <c r="AK1590" i="45"/>
  <c r="AK1591" i="45"/>
  <c r="AK1593" i="45"/>
  <c r="AK1592" i="45"/>
  <c r="AK1594" i="45"/>
  <c r="AK1595" i="45"/>
  <c r="AK1596" i="45"/>
  <c r="AK1597" i="45"/>
  <c r="AK1598" i="45"/>
  <c r="AK1599" i="45"/>
  <c r="AK1600" i="45"/>
  <c r="AK1601" i="45"/>
  <c r="AK1602" i="45"/>
  <c r="AK1603" i="45"/>
  <c r="AK1604" i="45"/>
  <c r="AK1605" i="45"/>
  <c r="AK1606" i="45"/>
  <c r="AK1607" i="45"/>
  <c r="AK1608" i="45"/>
  <c r="AK1609" i="45"/>
  <c r="AK1610" i="45"/>
  <c r="AK1611" i="45"/>
  <c r="AK1612" i="45"/>
  <c r="AK1613" i="45"/>
  <c r="AK1614" i="45"/>
  <c r="AK1615" i="45"/>
  <c r="AK1616" i="45"/>
  <c r="AK1617" i="45"/>
  <c r="AK1618" i="45"/>
  <c r="AK1619" i="45"/>
  <c r="AK1620" i="45"/>
  <c r="AK1621" i="45"/>
  <c r="AK1622" i="45"/>
  <c r="AK1623" i="45"/>
  <c r="AK1624" i="45"/>
  <c r="AK1625" i="45"/>
  <c r="AK1626" i="45"/>
  <c r="AK1627" i="45"/>
  <c r="AK1628" i="45"/>
  <c r="AK1629" i="45"/>
  <c r="AK1630" i="45"/>
  <c r="AK1631" i="45"/>
  <c r="AK1632" i="45"/>
  <c r="AK1633" i="45"/>
  <c r="AK1634" i="45"/>
  <c r="AK1635" i="45"/>
  <c r="AK1636" i="45"/>
  <c r="AK1637" i="45"/>
  <c r="AK1638" i="45"/>
  <c r="AK1639" i="45"/>
  <c r="AK1640" i="45"/>
  <c r="AK1641" i="45"/>
  <c r="AK1642" i="45"/>
  <c r="AK1643" i="45"/>
  <c r="AK1644" i="45"/>
  <c r="AK1645" i="45"/>
  <c r="AK1646" i="45"/>
  <c r="AK1647" i="45"/>
  <c r="AK1648" i="45"/>
  <c r="AK1649" i="45"/>
  <c r="AK1650" i="45"/>
  <c r="AK1651" i="45"/>
  <c r="AK1652" i="45"/>
  <c r="AK1653" i="45"/>
  <c r="AK1654" i="45"/>
  <c r="AK1655" i="45"/>
  <c r="AK1656" i="45"/>
  <c r="AK1657" i="45"/>
  <c r="AK1658" i="45"/>
  <c r="AK1659" i="45"/>
  <c r="AK1660" i="45"/>
  <c r="AK1661" i="45"/>
  <c r="AK1662" i="45"/>
  <c r="AK1663" i="45"/>
  <c r="AK1664" i="45"/>
  <c r="AK1665" i="45"/>
  <c r="AK1666" i="45"/>
  <c r="AK1667" i="45"/>
  <c r="AK1668" i="45"/>
  <c r="AK1669" i="45"/>
  <c r="AK1670" i="45"/>
  <c r="AK1671" i="45"/>
  <c r="AK1672" i="45"/>
  <c r="AK1673" i="45"/>
  <c r="AK1674" i="45"/>
  <c r="AK1675" i="45"/>
  <c r="AK1676" i="45"/>
  <c r="AK1677" i="45"/>
  <c r="AK1678" i="45"/>
  <c r="AK1679" i="45"/>
  <c r="AK1680" i="45"/>
  <c r="AK1681" i="45"/>
  <c r="AK1682" i="45"/>
  <c r="AK1683" i="45"/>
  <c r="AK1684" i="45"/>
  <c r="AK1685" i="45"/>
  <c r="AK1686" i="45"/>
  <c r="AK1687" i="45"/>
  <c r="AK1688" i="45"/>
  <c r="AK1689" i="45"/>
  <c r="AK1690" i="45"/>
  <c r="AK1691" i="45"/>
  <c r="AK1692" i="45"/>
  <c r="AK1202" i="45"/>
  <c r="AK576" i="45"/>
  <c r="AK1022" i="45"/>
  <c r="AK1346" i="45"/>
  <c r="AK391" i="45"/>
  <c r="AK390" i="45"/>
  <c r="AK418" i="45"/>
  <c r="AK1196" i="45"/>
  <c r="AK1003" i="45"/>
  <c r="AK98" i="45"/>
  <c r="AK531" i="45"/>
  <c r="AK1418" i="45"/>
  <c r="AK1419" i="45"/>
  <c r="G4" i="43" l="1"/>
  <c r="E12" i="20" s="1"/>
  <c r="E14" i="20"/>
  <c r="K13" i="20"/>
  <c r="H13" i="20"/>
  <c r="H9" i="43" l="1"/>
  <c r="H10" i="43"/>
  <c r="H11" i="43"/>
  <c r="H12" i="43"/>
  <c r="H13" i="43"/>
  <c r="H14" i="43"/>
  <c r="H15" i="43"/>
  <c r="H16" i="43"/>
  <c r="H17" i="43"/>
  <c r="H18" i="43"/>
  <c r="H19" i="43"/>
  <c r="H20" i="43"/>
  <c r="H21" i="43"/>
  <c r="H22" i="43"/>
  <c r="H23" i="43"/>
  <c r="H24" i="43"/>
  <c r="H25" i="43"/>
  <c r="H26" i="43"/>
  <c r="H27" i="43"/>
  <c r="H28" i="43"/>
  <c r="H29" i="43"/>
  <c r="H30" i="43"/>
  <c r="H31" i="43"/>
  <c r="H32" i="43"/>
  <c r="H33" i="43"/>
  <c r="H34" i="43"/>
  <c r="H35" i="43"/>
  <c r="H8" i="43"/>
  <c r="D76" i="43" l="1"/>
  <c r="D56" i="43"/>
  <c r="D64" i="43"/>
  <c r="D72" i="43"/>
  <c r="F12" i="43"/>
  <c r="F20" i="43"/>
  <c r="F28" i="43"/>
  <c r="F9" i="43"/>
  <c r="D18" i="43"/>
  <c r="D26" i="43"/>
  <c r="D34" i="43"/>
  <c r="D49" i="43"/>
  <c r="D57" i="43"/>
  <c r="D65" i="43"/>
  <c r="D73" i="43"/>
  <c r="F13" i="43"/>
  <c r="F21" i="43"/>
  <c r="F29" i="43"/>
  <c r="F8" i="43"/>
  <c r="D19" i="43"/>
  <c r="D27" i="43"/>
  <c r="D35" i="43"/>
  <c r="D10" i="43"/>
  <c r="D60" i="43"/>
  <c r="D48" i="43"/>
  <c r="F24" i="43"/>
  <c r="D14" i="43"/>
  <c r="D9" i="43"/>
  <c r="D50" i="43"/>
  <c r="D58" i="43"/>
  <c r="D66" i="43"/>
  <c r="D74" i="43"/>
  <c r="F14" i="43"/>
  <c r="F22" i="43"/>
  <c r="F30" i="43"/>
  <c r="D12" i="43"/>
  <c r="D20" i="43"/>
  <c r="D28" i="43"/>
  <c r="D11" i="43"/>
  <c r="D75" i="43"/>
  <c r="F15" i="43"/>
  <c r="F23" i="43"/>
  <c r="F31" i="43"/>
  <c r="D13" i="43"/>
  <c r="D21" i="43"/>
  <c r="D29" i="43"/>
  <c r="D52" i="43"/>
  <c r="D68" i="43"/>
  <c r="F16" i="43"/>
  <c r="F32" i="43"/>
  <c r="D22" i="43"/>
  <c r="D33" i="43"/>
  <c r="D51" i="43"/>
  <c r="D59" i="43"/>
  <c r="D67" i="43"/>
  <c r="D30" i="43"/>
  <c r="D53" i="43"/>
  <c r="D61" i="43"/>
  <c r="D69" i="43"/>
  <c r="D47" i="43"/>
  <c r="F17" i="43"/>
  <c r="F25" i="43"/>
  <c r="F33" i="43"/>
  <c r="D15" i="43"/>
  <c r="D23" i="43"/>
  <c r="D31" i="43"/>
  <c r="D54" i="43"/>
  <c r="D62" i="43"/>
  <c r="D70" i="43"/>
  <c r="F10" i="43"/>
  <c r="F18" i="43"/>
  <c r="F26" i="43"/>
  <c r="F34" i="43"/>
  <c r="D16" i="43"/>
  <c r="D24" i="43"/>
  <c r="D32" i="43"/>
  <c r="D55" i="43"/>
  <c r="D63" i="43"/>
  <c r="D71" i="43"/>
  <c r="F11" i="43"/>
  <c r="F19" i="43"/>
  <c r="F27" i="43"/>
  <c r="F35" i="43"/>
  <c r="D17" i="43"/>
  <c r="D25" i="43"/>
  <c r="E74" i="48"/>
  <c r="E75" i="48"/>
  <c r="E76" i="48"/>
  <c r="E77" i="48"/>
  <c r="E78" i="48"/>
  <c r="E79" i="48"/>
  <c r="E80" i="48"/>
  <c r="E81" i="48"/>
  <c r="E82" i="48"/>
  <c r="E83" i="48"/>
  <c r="E84" i="48"/>
  <c r="E85" i="48"/>
  <c r="E86" i="48"/>
  <c r="E87" i="48"/>
  <c r="E88" i="48"/>
  <c r="E89" i="48"/>
  <c r="E90" i="48"/>
  <c r="E91" i="48"/>
  <c r="E92" i="48"/>
  <c r="E93" i="48"/>
  <c r="E94" i="48"/>
  <c r="E95" i="48"/>
  <c r="E96" i="48"/>
  <c r="E97" i="48"/>
  <c r="E98" i="48"/>
  <c r="E99" i="48"/>
  <c r="E100" i="48"/>
  <c r="E101" i="48"/>
  <c r="E102" i="48"/>
  <c r="D74" i="48"/>
  <c r="D75" i="48"/>
  <c r="D76" i="48"/>
  <c r="D77" i="48"/>
  <c r="D78" i="48"/>
  <c r="D79" i="48"/>
  <c r="D80" i="48"/>
  <c r="D81" i="48"/>
  <c r="D82" i="48"/>
  <c r="D83" i="48"/>
  <c r="D84" i="48"/>
  <c r="D85" i="48"/>
  <c r="D86" i="48"/>
  <c r="D87" i="48"/>
  <c r="D88" i="48"/>
  <c r="D89" i="48"/>
  <c r="D90" i="48"/>
  <c r="D91" i="48"/>
  <c r="D92" i="48"/>
  <c r="D93" i="48"/>
  <c r="D94" i="48"/>
  <c r="D95" i="48"/>
  <c r="D96" i="48"/>
  <c r="D97" i="48"/>
  <c r="D98" i="48"/>
  <c r="D99" i="48"/>
  <c r="D100" i="48"/>
  <c r="D101" i="48"/>
  <c r="D102" i="48"/>
  <c r="E41" i="48"/>
  <c r="E42" i="48"/>
  <c r="E43" i="48"/>
  <c r="E44" i="48"/>
  <c r="E45" i="48"/>
  <c r="E46" i="48"/>
  <c r="E47" i="48"/>
  <c r="E48" i="48"/>
  <c r="E49" i="48"/>
  <c r="E50" i="48"/>
  <c r="E51" i="48"/>
  <c r="E52" i="48"/>
  <c r="E53" i="48"/>
  <c r="E54" i="48"/>
  <c r="E55" i="48"/>
  <c r="E56" i="48"/>
  <c r="E57" i="48"/>
  <c r="E58" i="48"/>
  <c r="E59" i="48"/>
  <c r="E60" i="48"/>
  <c r="E61" i="48"/>
  <c r="E62" i="48"/>
  <c r="E63" i="48"/>
  <c r="E64" i="48"/>
  <c r="E65" i="48"/>
  <c r="E66" i="48"/>
  <c r="E67" i="48"/>
  <c r="E68" i="48"/>
  <c r="E69" i="48"/>
  <c r="D41" i="48"/>
  <c r="D42" i="48"/>
  <c r="D43" i="48"/>
  <c r="D44" i="48"/>
  <c r="D45" i="48"/>
  <c r="D46" i="48"/>
  <c r="D47" i="48"/>
  <c r="D48" i="48"/>
  <c r="D49" i="48"/>
  <c r="D50" i="48"/>
  <c r="D51" i="48"/>
  <c r="D52" i="48"/>
  <c r="D53" i="48"/>
  <c r="D54" i="48"/>
  <c r="D55" i="48"/>
  <c r="D56" i="48"/>
  <c r="D57" i="48"/>
  <c r="D58" i="48"/>
  <c r="D59" i="48"/>
  <c r="D60" i="48"/>
  <c r="D61" i="48"/>
  <c r="D62" i="48"/>
  <c r="D63" i="48"/>
  <c r="D64" i="48"/>
  <c r="D65" i="48"/>
  <c r="D66" i="48"/>
  <c r="D67" i="48"/>
  <c r="D68" i="48"/>
  <c r="D69" i="48"/>
  <c r="B41" i="48"/>
  <c r="B42" i="48"/>
  <c r="B43" i="48"/>
  <c r="B44" i="48"/>
  <c r="B45" i="48"/>
  <c r="B46" i="48"/>
  <c r="B47" i="48"/>
  <c r="B48" i="48"/>
  <c r="B49" i="48"/>
  <c r="B50" i="48"/>
  <c r="B51" i="48"/>
  <c r="B52" i="48"/>
  <c r="B53" i="48"/>
  <c r="B54" i="48"/>
  <c r="B55" i="48"/>
  <c r="B56" i="48"/>
  <c r="B57" i="48"/>
  <c r="B58" i="48"/>
  <c r="B59" i="48"/>
  <c r="B60" i="48"/>
  <c r="B61" i="48"/>
  <c r="B62" i="48"/>
  <c r="B63" i="48"/>
  <c r="B64" i="48"/>
  <c r="B65" i="48"/>
  <c r="B66" i="48"/>
  <c r="B67" i="48"/>
  <c r="B68" i="48"/>
  <c r="B69" i="48"/>
  <c r="A41" i="48"/>
  <c r="A42" i="48"/>
  <c r="A43" i="48"/>
  <c r="A44" i="48"/>
  <c r="A45" i="48"/>
  <c r="A46" i="48"/>
  <c r="A47" i="48"/>
  <c r="A48" i="48"/>
  <c r="A49" i="48"/>
  <c r="A50" i="48"/>
  <c r="A51" i="48"/>
  <c r="A52" i="48"/>
  <c r="A53" i="48"/>
  <c r="A54" i="48"/>
  <c r="A55" i="48"/>
  <c r="A56" i="48"/>
  <c r="A57" i="48"/>
  <c r="A58" i="48"/>
  <c r="A59" i="48"/>
  <c r="A60" i="48"/>
  <c r="A61" i="48"/>
  <c r="A62" i="48"/>
  <c r="A63" i="48"/>
  <c r="A64" i="48"/>
  <c r="A65" i="48"/>
  <c r="A66" i="48"/>
  <c r="A67" i="48"/>
  <c r="A68" i="48"/>
  <c r="A69" i="48"/>
  <c r="F9" i="48"/>
  <c r="F10" i="48"/>
  <c r="F11" i="48"/>
  <c r="F12" i="48"/>
  <c r="F13" i="48"/>
  <c r="F14" i="48"/>
  <c r="F15" i="48"/>
  <c r="F16" i="48"/>
  <c r="F17" i="48"/>
  <c r="F18" i="48"/>
  <c r="F19" i="48"/>
  <c r="F20" i="48"/>
  <c r="F21" i="48"/>
  <c r="F22" i="48"/>
  <c r="F23" i="48"/>
  <c r="F24" i="48"/>
  <c r="F25" i="48"/>
  <c r="F26" i="48"/>
  <c r="F27" i="48"/>
  <c r="F28" i="48"/>
  <c r="F29" i="48"/>
  <c r="F30" i="48"/>
  <c r="F31" i="48"/>
  <c r="F32" i="48"/>
  <c r="F33" i="48"/>
  <c r="F34" i="48"/>
  <c r="F35"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B9" i="48"/>
  <c r="B10" i="48"/>
  <c r="B11" i="48"/>
  <c r="B12" i="48"/>
  <c r="B13" i="48"/>
  <c r="B14" i="48"/>
  <c r="B15" i="48"/>
  <c r="B16" i="48"/>
  <c r="B17" i="48"/>
  <c r="B18" i="48"/>
  <c r="B19" i="48"/>
  <c r="B20" i="48"/>
  <c r="B21" i="48"/>
  <c r="B22" i="48"/>
  <c r="B23" i="48"/>
  <c r="B24" i="48"/>
  <c r="B25" i="48"/>
  <c r="B26" i="48"/>
  <c r="B27" i="48"/>
  <c r="B28" i="48"/>
  <c r="B29" i="48"/>
  <c r="B30" i="48"/>
  <c r="B31" i="48"/>
  <c r="B32" i="48"/>
  <c r="B33" i="48"/>
  <c r="B34" i="48"/>
  <c r="B35" i="48"/>
  <c r="A9" i="48"/>
  <c r="A10" i="48"/>
  <c r="A11" i="48"/>
  <c r="A12" i="48"/>
  <c r="A13" i="48"/>
  <c r="A14" i="48"/>
  <c r="A15" i="48"/>
  <c r="A16" i="48"/>
  <c r="A17" i="48"/>
  <c r="A18" i="48"/>
  <c r="A19" i="48"/>
  <c r="A20" i="48"/>
  <c r="A21" i="48"/>
  <c r="A22" i="48"/>
  <c r="A23" i="48"/>
  <c r="A24" i="48"/>
  <c r="A25" i="48"/>
  <c r="A26" i="48"/>
  <c r="A27" i="48"/>
  <c r="A28" i="48"/>
  <c r="A29" i="48"/>
  <c r="A30" i="48"/>
  <c r="A31" i="48"/>
  <c r="A32" i="48"/>
  <c r="A33" i="48"/>
  <c r="A34" i="48"/>
  <c r="A35" i="48"/>
  <c r="J245" i="44" l="1"/>
  <c r="J237" i="44"/>
  <c r="J229" i="44"/>
  <c r="J221" i="44"/>
  <c r="J213" i="44"/>
  <c r="J205" i="44"/>
  <c r="J197" i="44"/>
  <c r="J189" i="44"/>
  <c r="J181" i="44"/>
  <c r="J173" i="44"/>
  <c r="J165" i="44"/>
  <c r="J157" i="44"/>
  <c r="J149" i="44"/>
  <c r="J141" i="44"/>
  <c r="J133" i="44"/>
  <c r="J125" i="44"/>
  <c r="J117" i="44"/>
  <c r="J109" i="44"/>
  <c r="J101" i="44"/>
  <c r="J93" i="44"/>
  <c r="J85" i="44"/>
  <c r="J77" i="44"/>
  <c r="J69" i="44"/>
  <c r="J61" i="44"/>
  <c r="J53" i="44"/>
  <c r="J45" i="44"/>
  <c r="J37" i="44"/>
  <c r="J29" i="44"/>
  <c r="J21" i="44"/>
  <c r="AY5" i="44" l="1"/>
  <c r="I83" i="43" l="1"/>
  <c r="G74" i="48" s="1"/>
  <c r="I84" i="43"/>
  <c r="G75" i="48" s="1"/>
  <c r="I85" i="43"/>
  <c r="G76" i="48" s="1"/>
  <c r="I86" i="43"/>
  <c r="G77" i="48" s="1"/>
  <c r="I87" i="43"/>
  <c r="G78" i="48" s="1"/>
  <c r="I88" i="43"/>
  <c r="G79" i="48" s="1"/>
  <c r="I89" i="43"/>
  <c r="G80" i="48" s="1"/>
  <c r="I90" i="43"/>
  <c r="G81" i="48" s="1"/>
  <c r="I91" i="43"/>
  <c r="G82" i="48" s="1"/>
  <c r="I92" i="43"/>
  <c r="G83" i="48" s="1"/>
  <c r="I93" i="43"/>
  <c r="G84" i="48" s="1"/>
  <c r="I94" i="43"/>
  <c r="G85" i="48" s="1"/>
  <c r="I95" i="43"/>
  <c r="G86" i="48" s="1"/>
  <c r="I96" i="43"/>
  <c r="G87" i="48" s="1"/>
  <c r="I97" i="43"/>
  <c r="G88" i="48" s="1"/>
  <c r="I98" i="43"/>
  <c r="G89" i="48" s="1"/>
  <c r="I99" i="43"/>
  <c r="G90" i="48" s="1"/>
  <c r="I100" i="43"/>
  <c r="G91" i="48" s="1"/>
  <c r="I101" i="43"/>
  <c r="G92" i="48" s="1"/>
  <c r="I102" i="43"/>
  <c r="G93" i="48" s="1"/>
  <c r="I103" i="43"/>
  <c r="G94" i="48" s="1"/>
  <c r="I104" i="43"/>
  <c r="G95" i="48" s="1"/>
  <c r="I105" i="43"/>
  <c r="G96" i="48" s="1"/>
  <c r="I106" i="43"/>
  <c r="G97" i="48" s="1"/>
  <c r="I107" i="43"/>
  <c r="G98" i="48" s="1"/>
  <c r="I108" i="43"/>
  <c r="G99" i="48" s="1"/>
  <c r="I109" i="43"/>
  <c r="G100" i="48" s="1"/>
  <c r="I110" i="43"/>
  <c r="G101" i="48" s="1"/>
  <c r="I111" i="43"/>
  <c r="G102" i="48" s="1"/>
  <c r="B86" i="43"/>
  <c r="L49" i="43"/>
  <c r="L48" i="43"/>
  <c r="L50" i="43"/>
  <c r="L51" i="43"/>
  <c r="L52" i="43"/>
  <c r="L53" i="43"/>
  <c r="L54" i="43"/>
  <c r="L55" i="43"/>
  <c r="L56" i="43"/>
  <c r="L57" i="43"/>
  <c r="L58" i="43"/>
  <c r="L59" i="43"/>
  <c r="L60" i="43"/>
  <c r="L61" i="43"/>
  <c r="L62" i="43"/>
  <c r="L63" i="43"/>
  <c r="L64" i="43"/>
  <c r="L65" i="43"/>
  <c r="L66" i="43"/>
  <c r="L67" i="43"/>
  <c r="L68" i="43"/>
  <c r="L69" i="43"/>
  <c r="L70" i="43"/>
  <c r="L71" i="43"/>
  <c r="L72" i="43"/>
  <c r="L73" i="43"/>
  <c r="L74" i="43"/>
  <c r="L75" i="43"/>
  <c r="L76" i="43"/>
  <c r="J39" i="44" l="1"/>
  <c r="A77" i="48"/>
  <c r="C84" i="43"/>
  <c r="B75" i="48" s="1"/>
  <c r="C85" i="43"/>
  <c r="B76" i="48" s="1"/>
  <c r="C86" i="43"/>
  <c r="B77" i="48" s="1"/>
  <c r="C87" i="43"/>
  <c r="B78" i="48" s="1"/>
  <c r="C88" i="43"/>
  <c r="B79" i="48" s="1"/>
  <c r="C89" i="43"/>
  <c r="B80" i="48" s="1"/>
  <c r="C90" i="43"/>
  <c r="B81" i="48" s="1"/>
  <c r="C91" i="43"/>
  <c r="B82" i="48" s="1"/>
  <c r="C92" i="43"/>
  <c r="B83" i="48" s="1"/>
  <c r="C93" i="43"/>
  <c r="B84" i="48" s="1"/>
  <c r="C94" i="43"/>
  <c r="B85" i="48" s="1"/>
  <c r="C95" i="43"/>
  <c r="B86" i="48" s="1"/>
  <c r="C96" i="43"/>
  <c r="B87" i="48" s="1"/>
  <c r="C97" i="43"/>
  <c r="B88" i="48" s="1"/>
  <c r="C98" i="43"/>
  <c r="B89" i="48" s="1"/>
  <c r="C99" i="43"/>
  <c r="B90" i="48" s="1"/>
  <c r="C100" i="43"/>
  <c r="B91" i="48" s="1"/>
  <c r="C101" i="43"/>
  <c r="B92" i="48" s="1"/>
  <c r="C102" i="43"/>
  <c r="B93" i="48" s="1"/>
  <c r="C103" i="43"/>
  <c r="B94" i="48" s="1"/>
  <c r="C104" i="43"/>
  <c r="C105" i="43"/>
  <c r="C106" i="43"/>
  <c r="C107" i="43"/>
  <c r="C108" i="43"/>
  <c r="C109" i="43"/>
  <c r="C110" i="43"/>
  <c r="C83" i="43"/>
  <c r="B74" i="48" s="1"/>
  <c r="B84" i="43"/>
  <c r="B85" i="43"/>
  <c r="B87" i="43"/>
  <c r="B88" i="43"/>
  <c r="B89" i="43"/>
  <c r="B90" i="43"/>
  <c r="B91" i="43"/>
  <c r="B92" i="43"/>
  <c r="B93" i="43"/>
  <c r="B94" i="43"/>
  <c r="B95" i="43"/>
  <c r="B96" i="43"/>
  <c r="B97" i="43"/>
  <c r="B98" i="43"/>
  <c r="B99" i="43"/>
  <c r="B100" i="43"/>
  <c r="B101" i="43"/>
  <c r="B102" i="43"/>
  <c r="B103" i="43"/>
  <c r="B104" i="43"/>
  <c r="B105" i="43"/>
  <c r="B106" i="43"/>
  <c r="B107" i="43"/>
  <c r="B108" i="43"/>
  <c r="B109" i="43"/>
  <c r="B110" i="43"/>
  <c r="B83" i="43"/>
  <c r="J15" i="44" s="1"/>
  <c r="J49" i="43"/>
  <c r="F42" i="48" s="1"/>
  <c r="J50" i="43"/>
  <c r="F43" i="48" s="1"/>
  <c r="J51" i="43"/>
  <c r="F44" i="48" s="1"/>
  <c r="J52" i="43"/>
  <c r="F45" i="48" s="1"/>
  <c r="J53" i="43"/>
  <c r="F46" i="48" s="1"/>
  <c r="J54" i="43"/>
  <c r="F47" i="48" s="1"/>
  <c r="J55" i="43"/>
  <c r="F48" i="48" s="1"/>
  <c r="J56" i="43"/>
  <c r="F49" i="48" s="1"/>
  <c r="J57" i="43"/>
  <c r="F50" i="48" s="1"/>
  <c r="J58" i="43"/>
  <c r="F51" i="48" s="1"/>
  <c r="J59" i="43"/>
  <c r="F52" i="48" s="1"/>
  <c r="J60" i="43"/>
  <c r="F53" i="48" s="1"/>
  <c r="J61" i="43"/>
  <c r="F54" i="48" s="1"/>
  <c r="J62" i="43"/>
  <c r="F55" i="48" s="1"/>
  <c r="J63" i="43"/>
  <c r="F56" i="48" s="1"/>
  <c r="J64" i="43"/>
  <c r="F57" i="48" s="1"/>
  <c r="J65" i="43"/>
  <c r="F58" i="48" s="1"/>
  <c r="J66" i="43"/>
  <c r="F59" i="48" s="1"/>
  <c r="J67" i="43"/>
  <c r="F60" i="48" s="1"/>
  <c r="J68" i="43"/>
  <c r="F61" i="48" s="1"/>
  <c r="J69" i="43"/>
  <c r="F62" i="48" s="1"/>
  <c r="J70" i="43"/>
  <c r="F63" i="48" s="1"/>
  <c r="J71" i="43"/>
  <c r="F64" i="48" s="1"/>
  <c r="J72" i="43"/>
  <c r="F65" i="48" s="1"/>
  <c r="J73" i="43"/>
  <c r="F66" i="48" s="1"/>
  <c r="J74" i="43"/>
  <c r="F67" i="48" s="1"/>
  <c r="J75" i="43"/>
  <c r="F68" i="48" s="1"/>
  <c r="J48" i="43"/>
  <c r="F41" i="48" s="1"/>
  <c r="J233" i="44" l="1"/>
  <c r="B101" i="48"/>
  <c r="J231" i="44"/>
  <c r="A101" i="48"/>
  <c r="J225" i="44"/>
  <c r="B100" i="48"/>
  <c r="J223" i="44"/>
  <c r="A100" i="48"/>
  <c r="J217" i="44"/>
  <c r="B99" i="48"/>
  <c r="J215" i="44"/>
  <c r="A99" i="48"/>
  <c r="J209" i="44"/>
  <c r="B98" i="48"/>
  <c r="J207" i="44"/>
  <c r="A98" i="48"/>
  <c r="J201" i="44"/>
  <c r="B97" i="48"/>
  <c r="J199" i="44"/>
  <c r="A97" i="48"/>
  <c r="J193" i="44"/>
  <c r="B96" i="48"/>
  <c r="J191" i="44"/>
  <c r="A96" i="48"/>
  <c r="J185" i="44"/>
  <c r="B95" i="48"/>
  <c r="J183" i="44"/>
  <c r="A95" i="48"/>
  <c r="J175" i="44"/>
  <c r="A94" i="48"/>
  <c r="J167" i="44"/>
  <c r="A93" i="48"/>
  <c r="J159" i="44"/>
  <c r="A92" i="48"/>
  <c r="J151" i="44"/>
  <c r="A91" i="48"/>
  <c r="J143" i="44"/>
  <c r="A90" i="48"/>
  <c r="J135" i="44"/>
  <c r="A89" i="48"/>
  <c r="J127" i="44"/>
  <c r="A88" i="48"/>
  <c r="J119" i="44"/>
  <c r="A87" i="48"/>
  <c r="J111" i="44"/>
  <c r="A86" i="48"/>
  <c r="J103" i="44"/>
  <c r="A85" i="48"/>
  <c r="J95" i="44"/>
  <c r="A84" i="48"/>
  <c r="J87" i="44"/>
  <c r="A83" i="48"/>
  <c r="J79" i="44"/>
  <c r="A82" i="48"/>
  <c r="J71" i="44"/>
  <c r="A81" i="48"/>
  <c r="J63" i="44"/>
  <c r="A80" i="48"/>
  <c r="J55" i="44"/>
  <c r="A79" i="48"/>
  <c r="J47" i="44"/>
  <c r="A78" i="48"/>
  <c r="J31" i="44"/>
  <c r="A76" i="48"/>
  <c r="J23" i="44"/>
  <c r="A75" i="48"/>
  <c r="A74" i="48"/>
  <c r="D102" i="43"/>
  <c r="C93" i="48" s="1"/>
  <c r="C60" i="48"/>
  <c r="D95" i="43"/>
  <c r="C86" i="48" s="1"/>
  <c r="C53" i="48"/>
  <c r="D101" i="43"/>
  <c r="C92" i="48" s="1"/>
  <c r="C59" i="48"/>
  <c r="D96" i="43"/>
  <c r="C87" i="48" s="1"/>
  <c r="C54" i="48"/>
  <c r="D89" i="43"/>
  <c r="C80" i="48" s="1"/>
  <c r="C47" i="48"/>
  <c r="D86" i="43"/>
  <c r="C77" i="48" s="1"/>
  <c r="C44" i="48"/>
  <c r="D88" i="43"/>
  <c r="C79" i="48" s="1"/>
  <c r="C46" i="48"/>
  <c r="D94" i="43"/>
  <c r="L94" i="43" s="1"/>
  <c r="C52" i="48"/>
  <c r="D110" i="43"/>
  <c r="C101" i="48" s="1"/>
  <c r="C68" i="48"/>
  <c r="D109" i="43"/>
  <c r="C100" i="48" s="1"/>
  <c r="C67" i="48"/>
  <c r="D108" i="43"/>
  <c r="C99" i="48" s="1"/>
  <c r="C66" i="48"/>
  <c r="D87" i="43"/>
  <c r="C78" i="48" s="1"/>
  <c r="C45" i="48"/>
  <c r="D100" i="43"/>
  <c r="C91" i="48" s="1"/>
  <c r="C58" i="48"/>
  <c r="D93" i="43"/>
  <c r="C84" i="48" s="1"/>
  <c r="C51" i="48"/>
  <c r="D99" i="43"/>
  <c r="C90" i="48" s="1"/>
  <c r="C57" i="48"/>
  <c r="D105" i="43"/>
  <c r="C96" i="48" s="1"/>
  <c r="C63" i="48"/>
  <c r="D83" i="43"/>
  <c r="C74" i="48" s="1"/>
  <c r="C41" i="48"/>
  <c r="D107" i="43"/>
  <c r="C65" i="48"/>
  <c r="D92" i="43"/>
  <c r="C83" i="48" s="1"/>
  <c r="C50" i="48"/>
  <c r="D98" i="43"/>
  <c r="C89" i="48" s="1"/>
  <c r="C56" i="48"/>
  <c r="D104" i="43"/>
  <c r="C95" i="48" s="1"/>
  <c r="C62" i="48"/>
  <c r="D90" i="43"/>
  <c r="C81" i="48" s="1"/>
  <c r="C48" i="48"/>
  <c r="D85" i="43"/>
  <c r="C76" i="48" s="1"/>
  <c r="C43" i="48"/>
  <c r="D84" i="43"/>
  <c r="C75" i="48" s="1"/>
  <c r="C42" i="48"/>
  <c r="D106" i="43"/>
  <c r="C97" i="48" s="1"/>
  <c r="C64" i="48"/>
  <c r="D91" i="43"/>
  <c r="C82" i="48" s="1"/>
  <c r="C49" i="48"/>
  <c r="D97" i="43"/>
  <c r="C88" i="48" s="1"/>
  <c r="C55" i="48"/>
  <c r="D103" i="43"/>
  <c r="C94" i="48" s="1"/>
  <c r="C61" i="48"/>
  <c r="M67" i="43"/>
  <c r="J171" i="44"/>
  <c r="J172" i="44" s="1"/>
  <c r="M66" i="43"/>
  <c r="J163" i="44"/>
  <c r="J164" i="44" s="1"/>
  <c r="M50" i="43"/>
  <c r="J35" i="44"/>
  <c r="J36" i="44" s="1"/>
  <c r="M73" i="43"/>
  <c r="J219" i="44"/>
  <c r="J220" i="44" s="1"/>
  <c r="M65" i="43"/>
  <c r="J155" i="44"/>
  <c r="J156" i="44" s="1"/>
  <c r="M57" i="43"/>
  <c r="J91" i="44"/>
  <c r="J92" i="44" s="1"/>
  <c r="M49" i="43"/>
  <c r="J27" i="44"/>
  <c r="J28" i="44" s="1"/>
  <c r="M72" i="43"/>
  <c r="J211" i="44"/>
  <c r="J212" i="44" s="1"/>
  <c r="M64" i="43"/>
  <c r="J147" i="44"/>
  <c r="J148" i="44" s="1"/>
  <c r="M56" i="43"/>
  <c r="J83" i="44"/>
  <c r="J84" i="44" s="1"/>
  <c r="M59" i="43"/>
  <c r="J107" i="44"/>
  <c r="J108" i="44" s="1"/>
  <c r="M74" i="43"/>
  <c r="J227" i="44"/>
  <c r="J228" i="44" s="1"/>
  <c r="M58" i="43"/>
  <c r="J99" i="44"/>
  <c r="J100" i="44" s="1"/>
  <c r="M71" i="43"/>
  <c r="J203" i="44"/>
  <c r="J204" i="44" s="1"/>
  <c r="M63" i="43"/>
  <c r="J139" i="44"/>
  <c r="J140" i="44" s="1"/>
  <c r="M55" i="43"/>
  <c r="J75" i="44"/>
  <c r="J76" i="44" s="1"/>
  <c r="M70" i="43"/>
  <c r="J195" i="44"/>
  <c r="J196" i="44" s="1"/>
  <c r="M62" i="43"/>
  <c r="J131" i="44"/>
  <c r="J132" i="44" s="1"/>
  <c r="M54" i="43"/>
  <c r="J67" i="44"/>
  <c r="J68" i="44" s="1"/>
  <c r="M75" i="43"/>
  <c r="J235" i="44"/>
  <c r="J236" i="44" s="1"/>
  <c r="M51" i="43"/>
  <c r="J43" i="44"/>
  <c r="J44" i="44" s="1"/>
  <c r="M69" i="43"/>
  <c r="J187" i="44"/>
  <c r="J188" i="44" s="1"/>
  <c r="M61" i="43"/>
  <c r="J123" i="44"/>
  <c r="J124" i="44" s="1"/>
  <c r="M53" i="43"/>
  <c r="J59" i="44"/>
  <c r="J60" i="44" s="1"/>
  <c r="J19" i="44"/>
  <c r="J20" i="44" s="1"/>
  <c r="M48" i="43"/>
  <c r="M68" i="43"/>
  <c r="J179" i="44"/>
  <c r="J180" i="44" s="1"/>
  <c r="M60" i="43"/>
  <c r="J115" i="44"/>
  <c r="J116" i="44" s="1"/>
  <c r="M52" i="43"/>
  <c r="J51" i="44"/>
  <c r="J52" i="44" s="1"/>
  <c r="J137" i="44"/>
  <c r="H98" i="43"/>
  <c r="F89" i="48" s="1"/>
  <c r="J73" i="44"/>
  <c r="H90" i="43"/>
  <c r="F81" i="48" s="1"/>
  <c r="J17" i="44"/>
  <c r="H83" i="43"/>
  <c r="F74" i="48" s="1"/>
  <c r="J177" i="44"/>
  <c r="H103" i="43"/>
  <c r="F94" i="48" s="1"/>
  <c r="J113" i="44"/>
  <c r="H95" i="43"/>
  <c r="F86" i="48" s="1"/>
  <c r="J49" i="44"/>
  <c r="H87" i="43"/>
  <c r="F78" i="48" s="1"/>
  <c r="J57" i="44"/>
  <c r="H88" i="43"/>
  <c r="F79" i="48" s="1"/>
  <c r="J169" i="44"/>
  <c r="H102" i="43"/>
  <c r="F93" i="48" s="1"/>
  <c r="J105" i="44"/>
  <c r="H94" i="43"/>
  <c r="F85" i="48" s="1"/>
  <c r="J41" i="44"/>
  <c r="H86" i="43"/>
  <c r="F77" i="48" s="1"/>
  <c r="J129" i="44"/>
  <c r="H97" i="43"/>
  <c r="F88" i="48" s="1"/>
  <c r="J65" i="44"/>
  <c r="H89" i="43"/>
  <c r="F80" i="48" s="1"/>
  <c r="J161" i="44"/>
  <c r="H101" i="43"/>
  <c r="F92" i="48" s="1"/>
  <c r="J97" i="44"/>
  <c r="H93" i="43"/>
  <c r="F84" i="48" s="1"/>
  <c r="J33" i="44"/>
  <c r="H85" i="43"/>
  <c r="F76" i="48" s="1"/>
  <c r="J153" i="44"/>
  <c r="H100" i="43"/>
  <c r="F91" i="48" s="1"/>
  <c r="J89" i="44"/>
  <c r="H92" i="43"/>
  <c r="F83" i="48" s="1"/>
  <c r="J25" i="44"/>
  <c r="H84" i="43"/>
  <c r="J121" i="44"/>
  <c r="H96" i="43"/>
  <c r="F87" i="48" s="1"/>
  <c r="J145" i="44"/>
  <c r="H99" i="43"/>
  <c r="F90" i="48" s="1"/>
  <c r="J81" i="44"/>
  <c r="H91" i="43"/>
  <c r="F82" i="48" s="1"/>
  <c r="I10" i="43"/>
  <c r="H10" i="48" s="1"/>
  <c r="I11" i="43"/>
  <c r="H11" i="48" s="1"/>
  <c r="I12" i="43"/>
  <c r="H12" i="48" s="1"/>
  <c r="I13" i="43"/>
  <c r="H13" i="48" s="1"/>
  <c r="I14" i="43"/>
  <c r="H14" i="48" s="1"/>
  <c r="I15" i="43"/>
  <c r="H15" i="48" s="1"/>
  <c r="I16" i="43"/>
  <c r="H16" i="48" s="1"/>
  <c r="I17" i="43"/>
  <c r="H17" i="48" s="1"/>
  <c r="I18" i="43"/>
  <c r="H18" i="48" s="1"/>
  <c r="I19" i="43"/>
  <c r="H19" i="48" s="1"/>
  <c r="I20" i="43"/>
  <c r="H20" i="48" s="1"/>
  <c r="I21" i="43"/>
  <c r="H21" i="48" s="1"/>
  <c r="I22" i="43"/>
  <c r="H22" i="48" s="1"/>
  <c r="I23" i="43"/>
  <c r="H23" i="48" s="1"/>
  <c r="I24" i="43"/>
  <c r="H24" i="48" s="1"/>
  <c r="I25" i="43"/>
  <c r="H25" i="48" s="1"/>
  <c r="I26" i="43"/>
  <c r="H26" i="48" s="1"/>
  <c r="I27" i="43"/>
  <c r="H27" i="48" s="1"/>
  <c r="I28" i="43"/>
  <c r="H28" i="48" s="1"/>
  <c r="I29" i="43"/>
  <c r="H29" i="48" s="1"/>
  <c r="I30" i="43"/>
  <c r="H30" i="48" s="1"/>
  <c r="I31" i="43"/>
  <c r="H31" i="48" s="1"/>
  <c r="I32" i="43"/>
  <c r="H32" i="48" s="1"/>
  <c r="I33" i="43"/>
  <c r="H33" i="48" s="1"/>
  <c r="I34" i="43"/>
  <c r="H34" i="48" s="1"/>
  <c r="G10" i="48"/>
  <c r="G11" i="48"/>
  <c r="G12" i="48"/>
  <c r="G13" i="48"/>
  <c r="G14" i="48"/>
  <c r="G15" i="48"/>
  <c r="G16" i="48"/>
  <c r="G17" i="48"/>
  <c r="G18" i="48"/>
  <c r="G19" i="48"/>
  <c r="G20" i="48"/>
  <c r="G21" i="48"/>
  <c r="G22" i="48"/>
  <c r="G23" i="48"/>
  <c r="G24" i="48"/>
  <c r="G25" i="48"/>
  <c r="G26" i="48"/>
  <c r="G27" i="48"/>
  <c r="G28" i="48"/>
  <c r="G29" i="48"/>
  <c r="G30" i="48"/>
  <c r="G31" i="48"/>
  <c r="G32" i="48"/>
  <c r="G33" i="48"/>
  <c r="E12" i="48"/>
  <c r="E13" i="48"/>
  <c r="E14" i="48"/>
  <c r="E15" i="48"/>
  <c r="E16" i="48"/>
  <c r="E17" i="48"/>
  <c r="E18" i="48"/>
  <c r="E19" i="48"/>
  <c r="E20" i="48"/>
  <c r="E21" i="48"/>
  <c r="E22" i="48"/>
  <c r="E23" i="48"/>
  <c r="E24" i="48"/>
  <c r="E25" i="48"/>
  <c r="E26" i="48"/>
  <c r="E27" i="48"/>
  <c r="E28" i="48"/>
  <c r="E29" i="48"/>
  <c r="E30" i="48"/>
  <c r="E31" i="48"/>
  <c r="E11" i="48"/>
  <c r="E10" i="48"/>
  <c r="C32" i="48"/>
  <c r="C31" i="48"/>
  <c r="C30" i="48"/>
  <c r="C29" i="48"/>
  <c r="C28" i="48"/>
  <c r="C27" i="48"/>
  <c r="C26" i="48"/>
  <c r="C25" i="48"/>
  <c r="C24" i="48"/>
  <c r="C23" i="48"/>
  <c r="C22" i="48"/>
  <c r="C21" i="48"/>
  <c r="C20" i="48"/>
  <c r="C19" i="48"/>
  <c r="C18" i="48"/>
  <c r="C17" i="48"/>
  <c r="C16" i="48"/>
  <c r="C15" i="48"/>
  <c r="C14" i="48"/>
  <c r="C13" i="48"/>
  <c r="C12" i="48"/>
  <c r="C11" i="48"/>
  <c r="C10" i="48"/>
  <c r="J120" i="44" l="1"/>
  <c r="L95" i="43"/>
  <c r="J232" i="44"/>
  <c r="L83" i="43"/>
  <c r="J152" i="44"/>
  <c r="L100" i="43"/>
  <c r="L110" i="43"/>
  <c r="L89" i="43"/>
  <c r="J112" i="44"/>
  <c r="J72" i="44"/>
  <c r="F75" i="48"/>
  <c r="J26" i="44"/>
  <c r="L93" i="43"/>
  <c r="L109" i="43"/>
  <c r="L107" i="43"/>
  <c r="J80" i="44"/>
  <c r="J40" i="44"/>
  <c r="L86" i="43"/>
  <c r="J224" i="44"/>
  <c r="J216" i="44"/>
  <c r="L108" i="43"/>
  <c r="J200" i="44"/>
  <c r="J184" i="44"/>
  <c r="L104" i="43"/>
  <c r="J168" i="44"/>
  <c r="L102" i="43"/>
  <c r="L96" i="43"/>
  <c r="J96" i="44"/>
  <c r="L91" i="43"/>
  <c r="J64" i="44"/>
  <c r="J56" i="44"/>
  <c r="L88" i="43"/>
  <c r="J48" i="44"/>
  <c r="L87" i="43"/>
  <c r="L106" i="43"/>
  <c r="L90" i="43"/>
  <c r="J16" i="44"/>
  <c r="J176" i="44"/>
  <c r="J192" i="44"/>
  <c r="J128" i="44"/>
  <c r="J136" i="44"/>
  <c r="J144" i="44"/>
  <c r="J160" i="44"/>
  <c r="J104" i="44"/>
  <c r="C85" i="48"/>
  <c r="L97" i="43"/>
  <c r="L98" i="43"/>
  <c r="L99" i="43"/>
  <c r="L101" i="43"/>
  <c r="J208" i="44"/>
  <c r="C98" i="48"/>
  <c r="J88" i="44"/>
  <c r="J24" i="44"/>
  <c r="J32" i="44"/>
  <c r="L103" i="43"/>
  <c r="L105" i="43"/>
  <c r="L92" i="43"/>
  <c r="L84" i="43"/>
  <c r="L85" i="43"/>
  <c r="J146" i="44"/>
  <c r="J99" i="43"/>
  <c r="J154" i="44"/>
  <c r="J100" i="43"/>
  <c r="J66" i="44"/>
  <c r="J89" i="43"/>
  <c r="J170" i="44"/>
  <c r="J102" i="43"/>
  <c r="J178" i="44"/>
  <c r="J103" i="43"/>
  <c r="J18" i="44"/>
  <c r="J83" i="43"/>
  <c r="J122" i="44"/>
  <c r="J96" i="43"/>
  <c r="J84" i="43"/>
  <c r="J98" i="44"/>
  <c r="J93" i="43"/>
  <c r="J42" i="44"/>
  <c r="J86" i="43"/>
  <c r="J50" i="44"/>
  <c r="J87" i="43"/>
  <c r="J74" i="44"/>
  <c r="J90" i="43"/>
  <c r="J34" i="44"/>
  <c r="J85" i="43"/>
  <c r="J58" i="44"/>
  <c r="J88" i="43"/>
  <c r="J90" i="44"/>
  <c r="J92" i="43"/>
  <c r="J106" i="44"/>
  <c r="J94" i="43"/>
  <c r="J114" i="44"/>
  <c r="J95" i="43"/>
  <c r="J138" i="44"/>
  <c r="J98" i="43"/>
  <c r="J130" i="44"/>
  <c r="J97" i="43"/>
  <c r="J82" i="44"/>
  <c r="J91" i="43"/>
  <c r="J162" i="44"/>
  <c r="J101" i="43"/>
  <c r="J26" i="43"/>
  <c r="I26" i="48" s="1"/>
  <c r="J21" i="43"/>
  <c r="I21" i="48" s="1"/>
  <c r="J18" i="43"/>
  <c r="I18" i="48" s="1"/>
  <c r="J13" i="43"/>
  <c r="I13" i="48" s="1"/>
  <c r="J10" i="43"/>
  <c r="I10" i="48" s="1"/>
  <c r="J22" i="43"/>
  <c r="I22" i="48" s="1"/>
  <c r="J14" i="43"/>
  <c r="I14" i="48" s="1"/>
  <c r="J23" i="43"/>
  <c r="I23" i="48" s="1"/>
  <c r="J15" i="43"/>
  <c r="I15" i="48" s="1"/>
  <c r="J25" i="43"/>
  <c r="I25" i="48" s="1"/>
  <c r="J17" i="43"/>
  <c r="I17" i="48" s="1"/>
  <c r="J24" i="43"/>
  <c r="I24" i="48" s="1"/>
  <c r="J16" i="43"/>
  <c r="I16" i="48" s="1"/>
  <c r="J28" i="43"/>
  <c r="I28" i="48" s="1"/>
  <c r="J20" i="43"/>
  <c r="I20" i="48" s="1"/>
  <c r="J12" i="43"/>
  <c r="I12" i="48" s="1"/>
  <c r="J27" i="43"/>
  <c r="I27" i="48" s="1"/>
  <c r="J19" i="43"/>
  <c r="I19" i="48" s="1"/>
  <c r="J11" i="43"/>
  <c r="I11" i="48" s="1"/>
  <c r="E73" i="48"/>
  <c r="J102" i="44" l="1"/>
  <c r="H84" i="48"/>
  <c r="J150" i="44"/>
  <c r="H90" i="48"/>
  <c r="J110" i="44"/>
  <c r="H85" i="48"/>
  <c r="J174" i="44"/>
  <c r="H93" i="48"/>
  <c r="J38" i="44"/>
  <c r="H76" i="48"/>
  <c r="J182" i="44"/>
  <c r="H94" i="48"/>
  <c r="J86" i="44"/>
  <c r="H82" i="48"/>
  <c r="J78" i="44"/>
  <c r="H81" i="48"/>
  <c r="J94" i="44"/>
  <c r="H83" i="48"/>
  <c r="J70" i="44"/>
  <c r="H80" i="48"/>
  <c r="J118" i="44"/>
  <c r="H86" i="48"/>
  <c r="J134" i="44"/>
  <c r="H88" i="48"/>
  <c r="J126" i="44"/>
  <c r="H87" i="48"/>
  <c r="J142" i="44"/>
  <c r="H89" i="48"/>
  <c r="J46" i="44"/>
  <c r="H77" i="48"/>
  <c r="J22" i="44"/>
  <c r="H74" i="48"/>
  <c r="J158" i="44"/>
  <c r="H91" i="48"/>
  <c r="J166" i="44"/>
  <c r="H92" i="48"/>
  <c r="J54" i="44"/>
  <c r="H78" i="48"/>
  <c r="J62" i="44"/>
  <c r="H79" i="48"/>
  <c r="J30" i="44"/>
  <c r="H75" i="48"/>
  <c r="L47" i="43"/>
  <c r="U4" i="48" l="1"/>
  <c r="T4" i="48"/>
  <c r="S4" i="48"/>
  <c r="R4" i="48"/>
  <c r="A71" i="48"/>
  <c r="A72" i="48"/>
  <c r="B72" i="48"/>
  <c r="C72" i="48"/>
  <c r="D72" i="48"/>
  <c r="F72" i="48"/>
  <c r="H72" i="48"/>
  <c r="D73" i="48"/>
  <c r="E40" i="48"/>
  <c r="B40" i="48"/>
  <c r="D40" i="48"/>
  <c r="A40" i="48"/>
  <c r="D8" i="48"/>
  <c r="F8" i="48"/>
  <c r="B8" i="48"/>
  <c r="A8" i="48"/>
  <c r="Q4" i="48"/>
  <c r="P4" i="48"/>
  <c r="O4" i="48"/>
  <c r="N4" i="48"/>
  <c r="L4" i="48" l="1"/>
  <c r="K4" i="48"/>
  <c r="J4" i="48"/>
  <c r="I4" i="48"/>
  <c r="G4" i="48"/>
  <c r="I8" i="43" l="1"/>
  <c r="H8" i="48" s="1"/>
  <c r="J76" i="43"/>
  <c r="F69" i="48" s="1"/>
  <c r="J11" i="44"/>
  <c r="M76" i="43" l="1"/>
  <c r="J243" i="44"/>
  <c r="J244" i="44" s="1"/>
  <c r="F40" i="48"/>
  <c r="M47" i="43"/>
  <c r="C111" i="43" l="1"/>
  <c r="B111" i="43"/>
  <c r="J241" i="44" l="1"/>
  <c r="B102" i="48"/>
  <c r="J239" i="44"/>
  <c r="A102" i="48"/>
  <c r="B73" i="48"/>
  <c r="J9" i="44"/>
  <c r="A73" i="48"/>
  <c r="H111" i="43"/>
  <c r="J12" i="44"/>
  <c r="J242" i="44" l="1"/>
  <c r="F102" i="48"/>
  <c r="I35" i="43"/>
  <c r="H35" i="48" s="1"/>
  <c r="I9" i="43"/>
  <c r="H9" i="48" s="1"/>
  <c r="G35" i="48"/>
  <c r="G34" i="48"/>
  <c r="G9" i="48"/>
  <c r="J111" i="43" l="1"/>
  <c r="H110" i="43"/>
  <c r="H109" i="43"/>
  <c r="H108" i="43"/>
  <c r="H107" i="43"/>
  <c r="F98" i="48" s="1"/>
  <c r="H106" i="43"/>
  <c r="F97" i="48" s="1"/>
  <c r="H105" i="43"/>
  <c r="F96" i="48" s="1"/>
  <c r="H104" i="43"/>
  <c r="F95" i="48" s="1"/>
  <c r="I82" i="43"/>
  <c r="G73" i="48" s="1"/>
  <c r="J246" i="44" l="1"/>
  <c r="H102" i="48"/>
  <c r="J218" i="44"/>
  <c r="F99" i="48"/>
  <c r="J226" i="44"/>
  <c r="F100" i="48"/>
  <c r="J234" i="44"/>
  <c r="F101" i="48"/>
  <c r="J194" i="44"/>
  <c r="J210" i="44"/>
  <c r="J202" i="44"/>
  <c r="J186" i="44"/>
  <c r="J109" i="43"/>
  <c r="J108" i="43"/>
  <c r="J110" i="43"/>
  <c r="J107" i="43"/>
  <c r="J106" i="43"/>
  <c r="J105" i="43"/>
  <c r="J104" i="43"/>
  <c r="H82" i="43"/>
  <c r="G8" i="48"/>
  <c r="J206" i="44" l="1"/>
  <c r="H97" i="48"/>
  <c r="J214" i="44"/>
  <c r="H98" i="48"/>
  <c r="J230" i="44"/>
  <c r="H100" i="48"/>
  <c r="J238" i="44"/>
  <c r="H101" i="48"/>
  <c r="J222" i="44"/>
  <c r="H99" i="48"/>
  <c r="J190" i="44"/>
  <c r="H95" i="48"/>
  <c r="J198" i="44"/>
  <c r="H96" i="48"/>
  <c r="F73" i="48"/>
  <c r="J10" i="44"/>
  <c r="J82" i="43"/>
  <c r="J14" i="44" s="1"/>
  <c r="BP5" i="44" s="1"/>
  <c r="J112" i="43" l="1"/>
  <c r="H73" i="48"/>
  <c r="C69" i="48"/>
  <c r="E33" i="48"/>
  <c r="C9" i="48"/>
  <c r="C34" i="48"/>
  <c r="E35" i="48"/>
  <c r="E9" i="48"/>
  <c r="E34" i="48"/>
  <c r="C35" i="48"/>
  <c r="E32" i="48"/>
  <c r="C33" i="48"/>
  <c r="E8" i="48"/>
  <c r="C4" i="48"/>
  <c r="B4" i="48"/>
  <c r="E4" i="48"/>
  <c r="D4" i="48"/>
  <c r="C8" i="48"/>
  <c r="D111" i="43" l="1"/>
  <c r="C102" i="48" s="1"/>
  <c r="D82" i="43"/>
  <c r="J8" i="44" s="1"/>
  <c r="C40" i="48"/>
  <c r="J32" i="43"/>
  <c r="I32" i="48" s="1"/>
  <c r="J9" i="43"/>
  <c r="I9" i="48" s="1"/>
  <c r="J29" i="43"/>
  <c r="I29" i="48" s="1"/>
  <c r="J34" i="43"/>
  <c r="I34" i="48" s="1"/>
  <c r="J30" i="43"/>
  <c r="I30" i="48" s="1"/>
  <c r="J33" i="43"/>
  <c r="I33" i="48" s="1"/>
  <c r="J31" i="43"/>
  <c r="I31" i="48" s="1"/>
  <c r="J35" i="43"/>
  <c r="I35" i="48" s="1"/>
  <c r="J8" i="43"/>
  <c r="I8" i="48" s="1"/>
  <c r="A4" i="48"/>
  <c r="K5" i="44"/>
  <c r="L111" i="43" l="1"/>
  <c r="J240" i="44"/>
  <c r="L82" i="43"/>
  <c r="C73" i="48"/>
  <c r="J36" i="43"/>
  <c r="J116" i="43" l="1"/>
  <c r="J20" i="20" s="1"/>
  <c r="H4" i="4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宮城県</author>
    <author>kai Hayasaka</author>
  </authors>
  <commentList>
    <comment ref="E11" authorId="0" shapeId="0" xr:uid="{D0082ED6-D394-457A-84FA-B8A6BCE3E858}">
      <text>
        <r>
          <rPr>
            <b/>
            <sz val="9"/>
            <color indexed="81"/>
            <rFont val="MS P ゴシック"/>
            <family val="3"/>
            <charset val="128"/>
          </rPr>
          <t>フリガナが表示されない場合は手入力願います。</t>
        </r>
      </text>
    </comment>
    <comment ref="E12" authorId="1" shapeId="0" xr:uid="{00000000-0006-0000-0200-000001000000}">
      <text>
        <r>
          <rPr>
            <b/>
            <sz val="9"/>
            <color indexed="81"/>
            <rFont val="ＭＳ Ｐゴシック"/>
            <family val="3"/>
            <charset val="128"/>
          </rPr>
          <t>法人名</t>
        </r>
      </text>
    </comment>
    <comment ref="J20" authorId="0" shapeId="0" xr:uid="{96DAF587-1B32-48F0-9167-01292BB2AC2F}">
      <text>
        <r>
          <rPr>
            <sz val="16"/>
            <color indexed="81"/>
            <rFont val="MS P ゴシック"/>
            <family val="3"/>
            <charset val="128"/>
          </rPr>
          <t>・</t>
        </r>
        <r>
          <rPr>
            <b/>
            <sz val="16"/>
            <color indexed="81"/>
            <rFont val="MS P ゴシック"/>
            <family val="3"/>
            <charset val="128"/>
          </rPr>
          <t>「令和７年度上期事業※」で申請いただきました事業者様</t>
        </r>
        <r>
          <rPr>
            <sz val="16"/>
            <color indexed="81"/>
            <rFont val="MS P ゴシック"/>
            <family val="3"/>
            <charset val="128"/>
          </rPr>
          <t>におかれましても、「障害児通所系20,500円/人</t>
        </r>
        <r>
          <rPr>
            <b/>
            <sz val="16"/>
            <color indexed="81"/>
            <rFont val="MS P ゴシック"/>
            <family val="3"/>
            <charset val="128"/>
          </rPr>
          <t>（正：1,500円/人）</t>
        </r>
        <r>
          <rPr>
            <sz val="16"/>
            <color indexed="81"/>
            <rFont val="MS P ゴシック"/>
            <family val="3"/>
            <charset val="128"/>
          </rPr>
          <t>」、
「訪問系及び相談系7,000円/台</t>
        </r>
        <r>
          <rPr>
            <b/>
            <sz val="16"/>
            <color indexed="81"/>
            <rFont val="MS P ゴシック"/>
            <family val="3"/>
            <charset val="128"/>
          </rPr>
          <t>（正：0円/台のため補助対象外）</t>
        </r>
        <r>
          <rPr>
            <sz val="16"/>
            <color indexed="81"/>
            <rFont val="MS P ゴシック"/>
            <family val="3"/>
            <charset val="128"/>
          </rPr>
          <t>」で交付申請額が算出されます。
→該当の事業者様におかれましては、補助金担当による申請状況確認・交付申請書兼実績報告書修正後、メールにて修正後の交付申請書兼実績報告書を送付し確認連絡を行いますので、そちらにて最終の交付申請額をご確認ください。
※「令和７年度宮城県障害福祉施設（訪問・相談・障害児（通所））原油価格・物価高騰対策事業」（令和7年8月事業開始）</t>
        </r>
      </text>
    </comment>
    <comment ref="Q29" authorId="0" shapeId="0" xr:uid="{00000000-0006-0000-0200-000002000000}">
      <text>
        <r>
          <rPr>
            <sz val="9"/>
            <color indexed="81"/>
            <rFont val="MS P ゴシック"/>
            <family val="3"/>
            <charset val="128"/>
          </rPr>
          <t>リストから選択してください。</t>
        </r>
      </text>
    </comment>
    <comment ref="Y29" authorId="0" shapeId="0" xr:uid="{00000000-0006-0000-0200-000003000000}">
      <text>
        <r>
          <rPr>
            <sz val="9"/>
            <color indexed="81"/>
            <rFont val="MS P ゴシック"/>
            <family val="3"/>
            <charset val="128"/>
          </rPr>
          <t>リストから選択してください。</t>
        </r>
      </text>
    </comment>
    <comment ref="Y30" authorId="0" shapeId="0" xr:uid="{00000000-0006-0000-0200-000004000000}">
      <text>
        <r>
          <rPr>
            <sz val="9"/>
            <color indexed="81"/>
            <rFont val="MS P ゴシック"/>
            <family val="3"/>
            <charset val="128"/>
          </rPr>
          <t>リストから選択してください。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J7" authorId="0" shapeId="0" xr:uid="{ED847EF4-BCD7-49DB-B923-C2DBDDF8A322}">
      <text>
        <r>
          <rPr>
            <b/>
            <sz val="16"/>
            <color indexed="81"/>
            <rFont val="MS P ゴシック"/>
            <family val="3"/>
            <charset val="128"/>
          </rPr>
          <t>・「令和７年度上期事業※」で申請いただきました事業者様におかれましても、「障害児通所系20,500円/人（正：1,500円/人）」で交付申請額が算出されます。
→該当の事業者様におかれましては、補助金担当による申請状況確認・交付申請書兼実績報告書修正後、メールにて修正後の交付申請書兼実績報告書を送付し確認連絡を行いますので、そちらにて最終の交付申請額をご確認ください。
※「令和７年度宮城県障害福祉施設（訪問・相談・障害児（通所））原油価格・物価高騰対策事業」（令和7年8月事業開始）</t>
        </r>
      </text>
    </comment>
    <comment ref="J81" authorId="0" shapeId="0" xr:uid="{35D0E139-DD5F-46B7-AF33-494F19267FED}">
      <text>
        <r>
          <rPr>
            <b/>
            <sz val="16"/>
            <color indexed="81"/>
            <rFont val="MS P ゴシック"/>
            <family val="3"/>
            <charset val="128"/>
          </rPr>
          <t>・「令和７年度上期事業※」で申請いただきました事業者様におかれましても、「障害児通所系20,500円/人（正：1,500円/人）」、
「訪問系及び相談系7,000円/台（正：0円/台のため補助対象外）」で交付申請額が算出されます。
→該当の事業者様におかれましては、補助金担当による申請状況確認・交付申請書兼実績報告書修正後、メールにて修正後の交付申請書兼実績報告書を送付し確認連絡を行いますので、そちらにて最終の交付申請額をご確認ください。
※「令和７年度宮城県障害福祉施設（訪問・相談・障害児（通所））原油価格・物価高騰対策事業」（令和7年8月事業開始）</t>
        </r>
      </text>
    </comment>
    <comment ref="F82" authorId="0" shapeId="0" xr:uid="{00000000-0006-0000-0300-000001000000}">
      <text>
        <r>
          <rPr>
            <sz val="8"/>
            <color indexed="81"/>
            <rFont val="MS P ゴシック"/>
            <family val="3"/>
            <charset val="128"/>
          </rPr>
          <t>(１)補助対象とできる車両の上限，を超えないように入力して下さい。</t>
        </r>
      </text>
    </comment>
    <comment ref="F83" authorId="0" shapeId="0" xr:uid="{00000000-0006-0000-0300-000002000000}">
      <text>
        <r>
          <rPr>
            <sz val="8"/>
            <color indexed="81"/>
            <rFont val="MS P ゴシック"/>
            <family val="3"/>
            <charset val="128"/>
          </rPr>
          <t>(１)補助対象とできる車両の上限，を超えないように入力して下さい。</t>
        </r>
      </text>
    </comment>
    <comment ref="F84" authorId="0" shapeId="0" xr:uid="{00000000-0006-0000-0300-000003000000}">
      <text>
        <r>
          <rPr>
            <sz val="8"/>
            <color indexed="81"/>
            <rFont val="MS P ゴシック"/>
            <family val="3"/>
            <charset val="128"/>
          </rPr>
          <t xml:space="preserve">(１)補助対象とできる車両の上限，を超えないように入力して下さい。
</t>
        </r>
      </text>
    </comment>
    <comment ref="F85" authorId="0" shapeId="0" xr:uid="{00000000-0006-0000-0300-000004000000}">
      <text>
        <r>
          <rPr>
            <sz val="8"/>
            <color indexed="81"/>
            <rFont val="MS P ゴシック"/>
            <family val="3"/>
            <charset val="128"/>
          </rPr>
          <t xml:space="preserve">(１)補助対象とできる車両の上限，を超えないように入力して下さい。
</t>
        </r>
      </text>
    </comment>
    <comment ref="F86" authorId="0" shapeId="0" xr:uid="{00000000-0006-0000-0300-000005000000}">
      <text>
        <r>
          <rPr>
            <sz val="8"/>
            <color indexed="81"/>
            <rFont val="MS P ゴシック"/>
            <family val="3"/>
            <charset val="128"/>
          </rPr>
          <t xml:space="preserve">(１)補助対象とできる車両の上限，を超えないように入力して下さい。
</t>
        </r>
      </text>
    </comment>
    <comment ref="F87" authorId="0" shapeId="0" xr:uid="{00000000-0006-0000-0300-000006000000}">
      <text>
        <r>
          <rPr>
            <sz val="8"/>
            <color indexed="81"/>
            <rFont val="MS P ゴシック"/>
            <family val="3"/>
            <charset val="128"/>
          </rPr>
          <t xml:space="preserve">(１)補助対象とできる車両の上限，を超えないように入力して下さい。
</t>
        </r>
      </text>
    </comment>
    <comment ref="F88" authorId="0" shapeId="0" xr:uid="{00000000-0006-0000-0300-000007000000}">
      <text>
        <r>
          <rPr>
            <sz val="8"/>
            <color indexed="81"/>
            <rFont val="MS P ゴシック"/>
            <family val="3"/>
            <charset val="128"/>
          </rPr>
          <t xml:space="preserve">(１)補助対象とできる車両の上限，を超えないように入力して下さい。
</t>
        </r>
      </text>
    </comment>
    <comment ref="F89" authorId="0" shapeId="0" xr:uid="{00000000-0006-0000-0300-000008000000}">
      <text>
        <r>
          <rPr>
            <sz val="8"/>
            <color indexed="81"/>
            <rFont val="MS P ゴシック"/>
            <family val="3"/>
            <charset val="128"/>
          </rPr>
          <t xml:space="preserve">(１)補助対象とできる車両の上限，を超えないように入力して下さい。
</t>
        </r>
      </text>
    </comment>
    <comment ref="F90" authorId="0" shapeId="0" xr:uid="{00000000-0006-0000-0300-000009000000}">
      <text>
        <r>
          <rPr>
            <sz val="8"/>
            <color indexed="81"/>
            <rFont val="MS P ゴシック"/>
            <family val="3"/>
            <charset val="128"/>
          </rPr>
          <t xml:space="preserve">(１)補助対象とできる車両の上限，を超えないように入力して下さい。
</t>
        </r>
      </text>
    </comment>
    <comment ref="F91" authorId="0" shapeId="0" xr:uid="{00000000-0006-0000-0300-00000A000000}">
      <text>
        <r>
          <rPr>
            <sz val="8"/>
            <color indexed="81"/>
            <rFont val="MS P ゴシック"/>
            <family val="3"/>
            <charset val="128"/>
          </rPr>
          <t xml:space="preserve">(１)補助対象とできる車両の上限，を超えないように入力して下さい。
</t>
        </r>
      </text>
    </comment>
    <comment ref="F92" authorId="0" shapeId="0" xr:uid="{00000000-0006-0000-0300-00000B000000}">
      <text>
        <r>
          <rPr>
            <sz val="8"/>
            <color indexed="81"/>
            <rFont val="MS P ゴシック"/>
            <family val="3"/>
            <charset val="128"/>
          </rPr>
          <t xml:space="preserve">(１)補助対象とできる車両の上限，を超えないように入力して下さい。
</t>
        </r>
      </text>
    </comment>
    <comment ref="F93" authorId="0" shapeId="0" xr:uid="{00000000-0006-0000-0300-00000C000000}">
      <text>
        <r>
          <rPr>
            <sz val="8"/>
            <color indexed="81"/>
            <rFont val="MS P ゴシック"/>
            <family val="3"/>
            <charset val="128"/>
          </rPr>
          <t xml:space="preserve">(１)補助対象とできる車両の上限，を超えないように入力して下さい。
</t>
        </r>
      </text>
    </comment>
    <comment ref="F94" authorId="0" shapeId="0" xr:uid="{00000000-0006-0000-0300-00000D000000}">
      <text>
        <r>
          <rPr>
            <sz val="8"/>
            <color indexed="81"/>
            <rFont val="MS P ゴシック"/>
            <family val="3"/>
            <charset val="128"/>
          </rPr>
          <t xml:space="preserve">(１)補助対象とできる車両の上限，を超えないように入力して下さい。
</t>
        </r>
      </text>
    </comment>
    <comment ref="F95" authorId="0" shapeId="0" xr:uid="{00000000-0006-0000-0300-00000E000000}">
      <text>
        <r>
          <rPr>
            <sz val="8"/>
            <color indexed="81"/>
            <rFont val="MS P ゴシック"/>
            <family val="3"/>
            <charset val="128"/>
          </rPr>
          <t xml:space="preserve">(１)補助対象とできる車両の上限，を超えないように入力して下さい。
</t>
        </r>
      </text>
    </comment>
    <comment ref="F96" authorId="0" shapeId="0" xr:uid="{00000000-0006-0000-0300-00000F000000}">
      <text>
        <r>
          <rPr>
            <sz val="8"/>
            <color indexed="81"/>
            <rFont val="MS P ゴシック"/>
            <family val="3"/>
            <charset val="128"/>
          </rPr>
          <t xml:space="preserve">(１)補助対象とできる車両の上限，を超えないように入力して下さい。
</t>
        </r>
      </text>
    </comment>
    <comment ref="F97" authorId="0" shapeId="0" xr:uid="{00000000-0006-0000-0300-000010000000}">
      <text>
        <r>
          <rPr>
            <sz val="8"/>
            <color indexed="81"/>
            <rFont val="MS P ゴシック"/>
            <family val="3"/>
            <charset val="128"/>
          </rPr>
          <t xml:space="preserve">(１)補助対象とできる車両の上限，を超えないように入力して下さい。
</t>
        </r>
      </text>
    </comment>
    <comment ref="F98" authorId="0" shapeId="0" xr:uid="{00000000-0006-0000-0300-000011000000}">
      <text>
        <r>
          <rPr>
            <sz val="8"/>
            <color indexed="81"/>
            <rFont val="MS P ゴシック"/>
            <family val="3"/>
            <charset val="128"/>
          </rPr>
          <t xml:space="preserve">(１)補助対象とできる車両の上限，を超えないように入力して下さい。
</t>
        </r>
      </text>
    </comment>
    <comment ref="F99" authorId="0" shapeId="0" xr:uid="{00000000-0006-0000-0300-000012000000}">
      <text>
        <r>
          <rPr>
            <sz val="8"/>
            <color indexed="81"/>
            <rFont val="MS P ゴシック"/>
            <family val="3"/>
            <charset val="128"/>
          </rPr>
          <t xml:space="preserve">(１)補助対象とできる車両の上限，を超えないように入力して下さい。
</t>
        </r>
      </text>
    </comment>
    <comment ref="F100" authorId="0" shapeId="0" xr:uid="{00000000-0006-0000-0300-000013000000}">
      <text>
        <r>
          <rPr>
            <sz val="8"/>
            <color indexed="81"/>
            <rFont val="MS P ゴシック"/>
            <family val="3"/>
            <charset val="128"/>
          </rPr>
          <t xml:space="preserve">(１)補助対象とできる車両の上限，を超えないように入力して下さい。
</t>
        </r>
      </text>
    </comment>
    <comment ref="F101" authorId="0" shapeId="0" xr:uid="{00000000-0006-0000-0300-000014000000}">
      <text>
        <r>
          <rPr>
            <sz val="8"/>
            <color indexed="81"/>
            <rFont val="MS P ゴシック"/>
            <family val="3"/>
            <charset val="128"/>
          </rPr>
          <t xml:space="preserve">(１)補助対象とできる車両の上限，を超えないように入力して下さい。
</t>
        </r>
      </text>
    </comment>
    <comment ref="F102" authorId="0" shapeId="0" xr:uid="{00000000-0006-0000-0300-000015000000}">
      <text>
        <r>
          <rPr>
            <sz val="8"/>
            <color indexed="81"/>
            <rFont val="MS P ゴシック"/>
            <family val="3"/>
            <charset val="128"/>
          </rPr>
          <t xml:space="preserve">(１)補助対象とできる車両の上限，を超えないように入力して下さい。
</t>
        </r>
      </text>
    </comment>
    <comment ref="F103" authorId="0" shapeId="0" xr:uid="{00000000-0006-0000-0300-000016000000}">
      <text>
        <r>
          <rPr>
            <sz val="8"/>
            <color indexed="81"/>
            <rFont val="MS P ゴシック"/>
            <family val="3"/>
            <charset val="128"/>
          </rPr>
          <t xml:space="preserve">(１)補助対象とできる車両の上限，を超えないように入力して下さい。
</t>
        </r>
      </text>
    </comment>
    <comment ref="F104" authorId="0" shapeId="0" xr:uid="{00000000-0006-0000-0300-000017000000}">
      <text>
        <r>
          <rPr>
            <sz val="8"/>
            <color indexed="81"/>
            <rFont val="MS P ゴシック"/>
            <family val="3"/>
            <charset val="128"/>
          </rPr>
          <t xml:space="preserve">(１)補助対象とできる車両の上限，を超えないように入力して下さい。
</t>
        </r>
      </text>
    </comment>
    <comment ref="F105" authorId="0" shapeId="0" xr:uid="{00000000-0006-0000-0300-000018000000}">
      <text>
        <r>
          <rPr>
            <sz val="8"/>
            <color indexed="81"/>
            <rFont val="MS P ゴシック"/>
            <family val="3"/>
            <charset val="128"/>
          </rPr>
          <t xml:space="preserve">(１)補助対象とできる車両の上限，を超えないように入力して下さい。
</t>
        </r>
      </text>
    </comment>
    <comment ref="F106" authorId="0" shapeId="0" xr:uid="{00000000-0006-0000-0300-000019000000}">
      <text>
        <r>
          <rPr>
            <sz val="8"/>
            <color indexed="81"/>
            <rFont val="MS P ゴシック"/>
            <family val="3"/>
            <charset val="128"/>
          </rPr>
          <t xml:space="preserve">(１)補助対象とできる車両の上限，を超えないように入力して下さい。
</t>
        </r>
      </text>
    </comment>
    <comment ref="F107" authorId="0" shapeId="0" xr:uid="{00000000-0006-0000-0300-00001A000000}">
      <text>
        <r>
          <rPr>
            <sz val="8"/>
            <color indexed="81"/>
            <rFont val="MS P ゴシック"/>
            <family val="3"/>
            <charset val="128"/>
          </rPr>
          <t xml:space="preserve">(１)補助対象とできる車両の上限，を超えないように入力して下さい。
</t>
        </r>
      </text>
    </comment>
    <comment ref="F108" authorId="0" shapeId="0" xr:uid="{00000000-0006-0000-0300-00001B000000}">
      <text>
        <r>
          <rPr>
            <sz val="8"/>
            <color indexed="81"/>
            <rFont val="MS P ゴシック"/>
            <family val="3"/>
            <charset val="128"/>
          </rPr>
          <t xml:space="preserve">(１)補助対象とできる車両の上限，を超えないように入力して下さい。
</t>
        </r>
      </text>
    </comment>
    <comment ref="F109" authorId="0" shapeId="0" xr:uid="{00000000-0006-0000-0300-00001C000000}">
      <text>
        <r>
          <rPr>
            <sz val="8"/>
            <color indexed="81"/>
            <rFont val="MS P ゴシック"/>
            <family val="3"/>
            <charset val="128"/>
          </rPr>
          <t xml:space="preserve">(１)補助対象とできる車両の上限，を超えないように入力して下さい。
</t>
        </r>
      </text>
    </comment>
    <comment ref="F110" authorId="0" shapeId="0" xr:uid="{00000000-0006-0000-0300-00001D000000}">
      <text>
        <r>
          <rPr>
            <sz val="8"/>
            <color indexed="81"/>
            <rFont val="MS P ゴシック"/>
            <family val="3"/>
            <charset val="128"/>
          </rPr>
          <t xml:space="preserve">(１)補助対象とできる車両の上限，を超えないように入力して下さい。
</t>
        </r>
      </text>
    </comment>
    <comment ref="F111" authorId="0" shapeId="0" xr:uid="{00000000-0006-0000-0300-00001E000000}">
      <text>
        <r>
          <rPr>
            <sz val="8"/>
            <color indexed="81"/>
            <rFont val="MS P ゴシック"/>
            <family val="3"/>
            <charset val="128"/>
          </rPr>
          <t xml:space="preserve">(１)補助対象とできる車両の上限，を超えないように入力して下さい。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P5" authorId="0" shapeId="0" xr:uid="{7B7B9F04-CF28-46F6-BD1E-6C6287FCD6E3}">
      <text>
        <r>
          <rPr>
            <b/>
            <sz val="16"/>
            <color indexed="81"/>
            <rFont val="MS P ゴシック"/>
            <family val="3"/>
            <charset val="128"/>
          </rPr>
          <t>・「令和７年度上期事業※」で申請いただきました事業者様におかれましても、「訪問系及び相談系7,000円/台（正：0円/台のため補助対象外）」で交付申請額が算出されます。
→該当の事業者様におかれましては、補助金担当による申請状況確認・交付申請書兼実績報告書修正後、メールにて修正後の交付申請書兼実績報告書を送付し確認連絡を行いますので、そちらにて最終の交付申請額をご確認ください。
※「令和７年度宮城県障害福祉施設（訪問・相談・障害児（通所））原油価格・物価高騰対策事業」（令和7年8月事業開始）</t>
        </r>
      </text>
    </comment>
  </commentList>
</comments>
</file>

<file path=xl/sharedStrings.xml><?xml version="1.0" encoding="utf-8"?>
<sst xmlns="http://schemas.openxmlformats.org/spreadsheetml/2006/main" count="20267" uniqueCount="4788">
  <si>
    <t>殿</t>
    <rPh sb="0" eb="1">
      <t>トノ</t>
    </rPh>
    <phoneticPr fontId="4"/>
  </si>
  <si>
    <t>日</t>
    <rPh sb="0" eb="1">
      <t>ニチ</t>
    </rPh>
    <phoneticPr fontId="4"/>
  </si>
  <si>
    <t>月</t>
    <rPh sb="0" eb="1">
      <t>ゲツ</t>
    </rPh>
    <phoneticPr fontId="4"/>
  </si>
  <si>
    <t>年</t>
    <rPh sb="0" eb="1">
      <t>ネン</t>
    </rPh>
    <phoneticPr fontId="4"/>
  </si>
  <si>
    <t>フリガナ</t>
    <phoneticPr fontId="4"/>
  </si>
  <si>
    <t>名　　称</t>
    <rPh sb="0" eb="1">
      <t>ナ</t>
    </rPh>
    <rPh sb="3" eb="4">
      <t>ショウ</t>
    </rPh>
    <phoneticPr fontId="4"/>
  </si>
  <si>
    <t>（郵便番号</t>
    <rPh sb="1" eb="3">
      <t>ユウビン</t>
    </rPh>
    <rPh sb="3" eb="5">
      <t>バンゴウ</t>
    </rPh>
    <phoneticPr fontId="4"/>
  </si>
  <si>
    <t>‐</t>
    <phoneticPr fontId="4"/>
  </si>
  <si>
    <t>）</t>
    <phoneticPr fontId="4"/>
  </si>
  <si>
    <t>連絡先</t>
    <rPh sb="0" eb="3">
      <t>レンラクサキ</t>
    </rPh>
    <phoneticPr fontId="4"/>
  </si>
  <si>
    <t>電話番号</t>
    <rPh sb="0" eb="2">
      <t>デンワ</t>
    </rPh>
    <rPh sb="2" eb="4">
      <t>バンゴウ</t>
    </rPh>
    <phoneticPr fontId="4"/>
  </si>
  <si>
    <t>代表者の職・氏名</t>
    <rPh sb="0" eb="3">
      <t>ダイヒョウシャ</t>
    </rPh>
    <rPh sb="4" eb="5">
      <t>ショク</t>
    </rPh>
    <rPh sb="6" eb="8">
      <t>シメイ</t>
    </rPh>
    <phoneticPr fontId="4"/>
  </si>
  <si>
    <t>職　　名</t>
    <rPh sb="0" eb="1">
      <t>ショク</t>
    </rPh>
    <rPh sb="3" eb="4">
      <t>ナ</t>
    </rPh>
    <phoneticPr fontId="4"/>
  </si>
  <si>
    <t>氏　　名</t>
    <rPh sb="0" eb="1">
      <t>シ</t>
    </rPh>
    <rPh sb="3" eb="4">
      <t>ナ</t>
    </rPh>
    <phoneticPr fontId="4"/>
  </si>
  <si>
    <t>申　請　者</t>
    <rPh sb="0" eb="1">
      <t>サル</t>
    </rPh>
    <rPh sb="2" eb="3">
      <t>ショウ</t>
    </rPh>
    <rPh sb="4" eb="5">
      <t>シャ</t>
    </rPh>
    <phoneticPr fontId="4"/>
  </si>
  <si>
    <t>所在地</t>
    <rPh sb="0" eb="3">
      <t>ショザイチ</t>
    </rPh>
    <phoneticPr fontId="4"/>
  </si>
  <si>
    <t>E-mail</t>
    <phoneticPr fontId="4"/>
  </si>
  <si>
    <t>　　令和</t>
    <rPh sb="2" eb="4">
      <t>レイワ</t>
    </rPh>
    <phoneticPr fontId="4"/>
  </si>
  <si>
    <t>各事業所の作業</t>
    <rPh sb="0" eb="1">
      <t>カク</t>
    </rPh>
    <rPh sb="1" eb="4">
      <t>ジギョウショ</t>
    </rPh>
    <rPh sb="5" eb="7">
      <t>サギョウ</t>
    </rPh>
    <phoneticPr fontId="4"/>
  </si>
  <si>
    <t>手順</t>
    <rPh sb="0" eb="2">
      <t>テジュン</t>
    </rPh>
    <phoneticPr fontId="4"/>
  </si>
  <si>
    <t>本Excelを管内の事業者・事業所に配布</t>
    <rPh sb="0" eb="1">
      <t>ホン</t>
    </rPh>
    <rPh sb="7" eb="9">
      <t>カンナイ</t>
    </rPh>
    <rPh sb="10" eb="13">
      <t>ジギョウシャ</t>
    </rPh>
    <rPh sb="14" eb="17">
      <t>ジギョウショ</t>
    </rPh>
    <rPh sb="18" eb="20">
      <t>ハイフ</t>
    </rPh>
    <phoneticPr fontId="4"/>
  </si>
  <si>
    <t>事業者（法人本部）の作業</t>
    <rPh sb="0" eb="3">
      <t>ジギョウシャ</t>
    </rPh>
    <rPh sb="4" eb="6">
      <t>ホウジン</t>
    </rPh>
    <rPh sb="6" eb="8">
      <t>ホンブ</t>
    </rPh>
    <rPh sb="10" eb="12">
      <t>サギョウ</t>
    </rPh>
    <phoneticPr fontId="4"/>
  </si>
  <si>
    <t>シート名を修正した個票を一つのExcelファイルに集約</t>
    <rPh sb="3" eb="4">
      <t>メイ</t>
    </rPh>
    <rPh sb="5" eb="7">
      <t>シュウセイ</t>
    </rPh>
    <rPh sb="9" eb="11">
      <t>コヒョウ</t>
    </rPh>
    <rPh sb="12" eb="13">
      <t>ヒト</t>
    </rPh>
    <rPh sb="25" eb="27">
      <t>シュウヤク</t>
    </rPh>
    <phoneticPr fontId="4"/>
  </si>
  <si>
    <t>本申請書の使い方</t>
    <rPh sb="0" eb="1">
      <t>ホン</t>
    </rPh>
    <rPh sb="1" eb="4">
      <t>シンセイショ</t>
    </rPh>
    <rPh sb="5" eb="6">
      <t>ツカ</t>
    </rPh>
    <rPh sb="7" eb="8">
      <t>カタ</t>
    </rPh>
    <phoneticPr fontId="4"/>
  </si>
  <si>
    <t>都道府県の作業</t>
    <rPh sb="0" eb="4">
      <t>トドウフケン</t>
    </rPh>
    <rPh sb="5" eb="7">
      <t>サギョウ</t>
    </rPh>
    <phoneticPr fontId="4"/>
  </si>
  <si>
    <t>本Excelを各事業所に配布し、個票のシートを記入するように依頼　</t>
    <rPh sb="0" eb="1">
      <t>ホン</t>
    </rPh>
    <rPh sb="7" eb="8">
      <t>カク</t>
    </rPh>
    <rPh sb="8" eb="11">
      <t>ジギョウショ</t>
    </rPh>
    <rPh sb="12" eb="14">
      <t>ハイフ</t>
    </rPh>
    <rPh sb="16" eb="18">
      <t>コヒョウ</t>
    </rPh>
    <rPh sb="23" eb="25">
      <t>キニュウ</t>
    </rPh>
    <rPh sb="30" eb="32">
      <t>イライ</t>
    </rPh>
    <phoneticPr fontId="4"/>
  </si>
  <si>
    <t>個表シート（個票●）の着色セルを入力（黄色セル：必要情報の入力・該当する取組内容のチェック）し、事業者（法人本部）へ返送</t>
    <rPh sb="0" eb="2">
      <t>コヒョウ</t>
    </rPh>
    <rPh sb="6" eb="8">
      <t>コヒョウ</t>
    </rPh>
    <rPh sb="11" eb="13">
      <t>チャクショク</t>
    </rPh>
    <rPh sb="16" eb="18">
      <t>ニュウリョク</t>
    </rPh>
    <rPh sb="19" eb="21">
      <t>キイロ</t>
    </rPh>
    <rPh sb="24" eb="26">
      <t>ヒツヨウ</t>
    </rPh>
    <rPh sb="26" eb="28">
      <t>ジョウホウ</t>
    </rPh>
    <rPh sb="29" eb="31">
      <t>ニュウリョク</t>
    </rPh>
    <rPh sb="32" eb="34">
      <t>ガイトウ</t>
    </rPh>
    <rPh sb="36" eb="38">
      <t>トリクミ</t>
    </rPh>
    <rPh sb="38" eb="40">
      <t>ナイヨウ</t>
    </rPh>
    <rPh sb="48" eb="51">
      <t>ジギョウシャ</t>
    </rPh>
    <rPh sb="52" eb="54">
      <t>ホウジン</t>
    </rPh>
    <rPh sb="54" eb="56">
      <t>ホンブ</t>
    </rPh>
    <rPh sb="58" eb="60">
      <t>ヘンソウ</t>
    </rPh>
    <phoneticPr fontId="4"/>
  </si>
  <si>
    <t>（個票●シート）及び（申請額一覧シート）の内容が様式１（総括表）にも正しく反映されていることを確認するとともに、様式１の記入欄（黄色セル）を記載</t>
    <rPh sb="1" eb="3">
      <t>コヒョウ</t>
    </rPh>
    <rPh sb="8" eb="9">
      <t>オヨ</t>
    </rPh>
    <rPh sb="11" eb="14">
      <t>シンセイガク</t>
    </rPh>
    <rPh sb="14" eb="16">
      <t>イチラン</t>
    </rPh>
    <rPh sb="21" eb="23">
      <t>ナイヨウ</t>
    </rPh>
    <rPh sb="24" eb="26">
      <t>ヨウシキ</t>
    </rPh>
    <rPh sb="28" eb="31">
      <t>ソウカツヒョウ</t>
    </rPh>
    <rPh sb="34" eb="35">
      <t>タダ</t>
    </rPh>
    <rPh sb="37" eb="39">
      <t>ハンエイ</t>
    </rPh>
    <rPh sb="47" eb="49">
      <t>カクニン</t>
    </rPh>
    <rPh sb="56" eb="58">
      <t>ヨウシキ</t>
    </rPh>
    <rPh sb="60" eb="63">
      <t>キニュウラン</t>
    </rPh>
    <rPh sb="64" eb="66">
      <t>キイロ</t>
    </rPh>
    <rPh sb="70" eb="72">
      <t>キサイ</t>
    </rPh>
    <phoneticPr fontId="4"/>
  </si>
  <si>
    <t>事業所番号</t>
    <rPh sb="0" eb="3">
      <t>ジギョウショ</t>
    </rPh>
    <rPh sb="3" eb="5">
      <t>バンゴウ</t>
    </rPh>
    <phoneticPr fontId="4"/>
  </si>
  <si>
    <r>
      <t xml:space="preserve">事業者からExcelファイルを受領し、内容を審査
</t>
    </r>
    <r>
      <rPr>
        <sz val="9"/>
        <color theme="4"/>
        <rFont val="ＭＳ 明朝"/>
        <family val="1"/>
        <charset val="128"/>
      </rPr>
      <t>※都道府県が受付・支払業務を各都道府県の国保連に委託する場合は、国保連を通じて都道府県に送付</t>
    </r>
    <rPh sb="0" eb="3">
      <t>ジギョウシャ</t>
    </rPh>
    <rPh sb="15" eb="17">
      <t>ジュリョウ</t>
    </rPh>
    <rPh sb="19" eb="21">
      <t>ナイヨウ</t>
    </rPh>
    <rPh sb="22" eb="24">
      <t>シンサ</t>
    </rPh>
    <phoneticPr fontId="4"/>
  </si>
  <si>
    <t>Excelファイル名を代表となる事業所の事業所番号に変更</t>
    <phoneticPr fontId="4"/>
  </si>
  <si>
    <t>申請に関する担当者※</t>
    <rPh sb="0" eb="2">
      <t>シンセイ</t>
    </rPh>
    <rPh sb="3" eb="4">
      <t>カン</t>
    </rPh>
    <rPh sb="6" eb="9">
      <t>タントウシャ</t>
    </rPh>
    <phoneticPr fontId="4"/>
  </si>
  <si>
    <t>申請書の提出先（国保連or都道府県）について確認
≪都道府県が受付・支払い業務を国保連に委託する場合≫
本Excelを使用する
≪都道府県が提出先となる場合≫
「都道府県提出用」の申請様式を使用する</t>
    <phoneticPr fontId="4"/>
  </si>
  <si>
    <t>各事業所から回収した個票の入力内容を確認
各事業所の申請先が同一都道府県知事となっているか確認。</t>
    <rPh sb="0" eb="1">
      <t>カク</t>
    </rPh>
    <rPh sb="1" eb="4">
      <t>ジギョウショ</t>
    </rPh>
    <rPh sb="6" eb="8">
      <t>カイシュウ</t>
    </rPh>
    <rPh sb="10" eb="12">
      <t>コヒョウ</t>
    </rPh>
    <rPh sb="13" eb="15">
      <t>ニュウリョク</t>
    </rPh>
    <rPh sb="15" eb="17">
      <t>ナイヨウ</t>
    </rPh>
    <rPh sb="18" eb="20">
      <t>カクニン</t>
    </rPh>
    <rPh sb="21" eb="22">
      <t>カク</t>
    </rPh>
    <rPh sb="22" eb="25">
      <t>ジギョウショ</t>
    </rPh>
    <rPh sb="26" eb="28">
      <t>シンセイ</t>
    </rPh>
    <rPh sb="28" eb="29">
      <t>サキ</t>
    </rPh>
    <rPh sb="30" eb="32">
      <t>ドウイツ</t>
    </rPh>
    <rPh sb="32" eb="36">
      <t>トドウフケン</t>
    </rPh>
    <rPh sb="36" eb="38">
      <t>チジ</t>
    </rPh>
    <rPh sb="45" eb="47">
      <t>カクニン</t>
    </rPh>
    <phoneticPr fontId="4"/>
  </si>
  <si>
    <t>【国保連提出用】</t>
    <rPh sb="1" eb="3">
      <t>コクホ</t>
    </rPh>
    <rPh sb="3" eb="4">
      <t>レン</t>
    </rPh>
    <rPh sb="4" eb="6">
      <t>テイシュツ</t>
    </rPh>
    <rPh sb="6" eb="7">
      <t>ヨウ</t>
    </rPh>
    <phoneticPr fontId="4"/>
  </si>
  <si>
    <t>完成したExcelファイルを電子請求受付システムからアップロード</t>
    <rPh sb="0" eb="2">
      <t>カンセイ</t>
    </rPh>
    <rPh sb="14" eb="16">
      <t>デンシ</t>
    </rPh>
    <rPh sb="16" eb="18">
      <t>セイキュウ</t>
    </rPh>
    <rPh sb="18" eb="20">
      <t>ウケツケ</t>
    </rPh>
    <phoneticPr fontId="4"/>
  </si>
  <si>
    <r>
      <t>都道府県内で必要な作業を行い、事業者に</t>
    </r>
    <r>
      <rPr>
        <sz val="11"/>
        <rFont val="ＭＳ 明朝"/>
        <family val="1"/>
        <charset val="128"/>
      </rPr>
      <t>助成金</t>
    </r>
    <r>
      <rPr>
        <sz val="11"/>
        <color theme="1"/>
        <rFont val="ＭＳ 明朝"/>
        <family val="1"/>
        <charset val="128"/>
      </rPr>
      <t xml:space="preserve">を交付
</t>
    </r>
    <r>
      <rPr>
        <sz val="9"/>
        <color theme="4"/>
        <rFont val="ＭＳ 明朝"/>
        <family val="1"/>
        <charset val="128"/>
      </rPr>
      <t>※支払業務を国保連に委託する場合は、様式２（申請額一覧）の「審査結果」欄に「可」を入力の上、国保連に送付（月末までに送付があったものについて、翌月末に支払い）
なお、国保連による支払確定後、国保連から事業所（事業所台帳に登録された住所宛て）に対し、支払通知書を送付</t>
    </r>
    <rPh sb="0" eb="4">
      <t>トドウフケン</t>
    </rPh>
    <rPh sb="4" eb="5">
      <t>ナイ</t>
    </rPh>
    <rPh sb="6" eb="8">
      <t>ヒツヨウ</t>
    </rPh>
    <rPh sb="9" eb="11">
      <t>サギョウ</t>
    </rPh>
    <rPh sb="12" eb="13">
      <t>オコナ</t>
    </rPh>
    <rPh sb="15" eb="18">
      <t>ジギョウシャ</t>
    </rPh>
    <rPh sb="19" eb="22">
      <t>ジョセイキン</t>
    </rPh>
    <rPh sb="23" eb="25">
      <t>コウフ</t>
    </rPh>
    <phoneticPr fontId="4"/>
  </si>
  <si>
    <r>
      <t>（申請額一覧シート）に全事業所分が正しく反映されているか確認（151事業所以上ある場合には153行目を行ごとコピーし、154行目に右クリック→「コピーしたセルの挿入」で挿入すること。</t>
    </r>
    <r>
      <rPr>
        <sz val="9"/>
        <color rgb="FF0070C0"/>
        <rFont val="ＭＳ 明朝"/>
        <family val="1"/>
        <charset val="128"/>
      </rPr>
      <t>※保護解除が必要なため、行数を追加する場合は都道府県へその旨連絡。</t>
    </r>
    <r>
      <rPr>
        <sz val="11"/>
        <color theme="1"/>
        <rFont val="ＭＳ 明朝"/>
        <family val="1"/>
        <charset val="128"/>
      </rPr>
      <t>）</t>
    </r>
    <rPh sb="92" eb="94">
      <t>ホゴ</t>
    </rPh>
    <rPh sb="94" eb="96">
      <t>カイジョ</t>
    </rPh>
    <rPh sb="97" eb="99">
      <t>ヒツヨウ</t>
    </rPh>
    <rPh sb="103" eb="105">
      <t>ギョウスウ</t>
    </rPh>
    <rPh sb="106" eb="108">
      <t>ツイカ</t>
    </rPh>
    <rPh sb="110" eb="112">
      <t>バアイ</t>
    </rPh>
    <rPh sb="113" eb="117">
      <t>トドウフケン</t>
    </rPh>
    <rPh sb="120" eb="121">
      <t>ムネ</t>
    </rPh>
    <rPh sb="121" eb="123">
      <t>レンラク</t>
    </rPh>
    <phoneticPr fontId="4"/>
  </si>
  <si>
    <r>
      <t xml:space="preserve">各事業所の個票のシート名を「個票●」（●は１からの通し番号）に修正
</t>
    </r>
    <r>
      <rPr>
        <sz val="9"/>
        <color theme="4"/>
        <rFont val="ＭＳ 明朝"/>
        <family val="1"/>
        <charset val="128"/>
      </rPr>
      <t xml:space="preserve">※異なる都道府県事業所分は含めない
</t>
    </r>
    <r>
      <rPr>
        <sz val="9"/>
        <color rgb="FF0070C0"/>
        <rFont val="ＭＳ 明朝"/>
        <family val="1"/>
        <charset val="128"/>
      </rPr>
      <t>※「個票●」以外のシート名は絶対に編集しないでください</t>
    </r>
    <rPh sb="0" eb="1">
      <t>カク</t>
    </rPh>
    <rPh sb="1" eb="4">
      <t>ジギョウショ</t>
    </rPh>
    <rPh sb="5" eb="7">
      <t>コヒョウ</t>
    </rPh>
    <rPh sb="11" eb="12">
      <t>メイ</t>
    </rPh>
    <rPh sb="14" eb="16">
      <t>コヒョウ</t>
    </rPh>
    <rPh sb="25" eb="26">
      <t>トオ</t>
    </rPh>
    <rPh sb="27" eb="29">
      <t>バンゴウ</t>
    </rPh>
    <rPh sb="31" eb="33">
      <t>シュウセイ</t>
    </rPh>
    <rPh sb="35" eb="36">
      <t>コト</t>
    </rPh>
    <rPh sb="38" eb="42">
      <t>トドウフケン</t>
    </rPh>
    <rPh sb="42" eb="45">
      <t>ジギョウショ</t>
    </rPh>
    <rPh sb="45" eb="46">
      <t>ブン</t>
    </rPh>
    <rPh sb="47" eb="48">
      <t>フク</t>
    </rPh>
    <rPh sb="54" eb="56">
      <t>コヒョウ</t>
    </rPh>
    <rPh sb="58" eb="60">
      <t>イガイ</t>
    </rPh>
    <rPh sb="64" eb="65">
      <t>メイ</t>
    </rPh>
    <rPh sb="66" eb="68">
      <t>ゼッタイ</t>
    </rPh>
    <rPh sb="69" eb="71">
      <t>ヘンシュウ</t>
    </rPh>
    <phoneticPr fontId="4"/>
  </si>
  <si>
    <t>申請者名称</t>
  </si>
  <si>
    <t>申請者カナ名称</t>
  </si>
  <si>
    <t>主たる事務所の郵便番号</t>
  </si>
  <si>
    <t>主たる事務所の所在地</t>
  </si>
  <si>
    <t>主たる事務所の電話番号</t>
  </si>
  <si>
    <t>主たる事務所のFAX番号</t>
  </si>
  <si>
    <t>代表者の職名</t>
  </si>
  <si>
    <t>代表者の氏名</t>
  </si>
  <si>
    <t>代表事業所名称</t>
  </si>
  <si>
    <t>事業所番号</t>
  </si>
  <si>
    <t>サービス種類名</t>
  </si>
  <si>
    <t>事業所名称</t>
  </si>
  <si>
    <t>事業所カナ名称</t>
  </si>
  <si>
    <t>事業所郵便番号</t>
  </si>
  <si>
    <t>事業所市町村名</t>
  </si>
  <si>
    <t>事業所所在地</t>
  </si>
  <si>
    <t>事業所電話番号</t>
  </si>
  <si>
    <t>事業所FAX番号</t>
  </si>
  <si>
    <t>指定状態</t>
  </si>
  <si>
    <t>社会福祉法人　ふれあいの里</t>
  </si>
  <si>
    <t>宮城県登米市迫町新田字狼ノ欠20番地420</t>
  </si>
  <si>
    <t>在宅障害者多機能支援施設　ラボラーレ</t>
  </si>
  <si>
    <t>石巻市</t>
  </si>
  <si>
    <t>0410200026</t>
  </si>
  <si>
    <t>生活介護</t>
  </si>
  <si>
    <t>在宅障害者多機能支援施設ラボラーレ</t>
  </si>
  <si>
    <t>就労移行支援</t>
  </si>
  <si>
    <t>社会福祉法人石巻祥心会</t>
  </si>
  <si>
    <t>宮城県石巻市門脇字元捨喰５番の１</t>
  </si>
  <si>
    <t>ひたかみ園</t>
  </si>
  <si>
    <t>0410200042</t>
  </si>
  <si>
    <t>障害者支援施設　ひたかみ園</t>
  </si>
  <si>
    <t>短期入所</t>
  </si>
  <si>
    <t>宮城県石巻市門脇字元捨喰５－１</t>
  </si>
  <si>
    <t>第二ひたかみ園</t>
  </si>
  <si>
    <t>0410200059</t>
  </si>
  <si>
    <t>社会福祉法人旭壽会</t>
  </si>
  <si>
    <t>宮城県石巻市北村字幕ヶ崎一１７番地２</t>
  </si>
  <si>
    <t>特別養護老人ホーム　雄心苑</t>
  </si>
  <si>
    <t>0410200067</t>
  </si>
  <si>
    <t>社会福祉法人東北福祉会</t>
  </si>
  <si>
    <t>宮城県仙台市青葉区国見ケ丘六丁目１４９番地1</t>
  </si>
  <si>
    <t>せんだんの杜ものう短期入所生活介護事業所</t>
  </si>
  <si>
    <t>0410200075</t>
  </si>
  <si>
    <t>有限会社ピー・エイチ・エス</t>
  </si>
  <si>
    <t>宮城県石巻市丸井戸三丁目３－８</t>
  </si>
  <si>
    <t>ぱんぷきん介護センターウェルキャブステーション</t>
  </si>
  <si>
    <t>0410200125</t>
  </si>
  <si>
    <t>居宅介護</t>
  </si>
  <si>
    <t>重度訪問介護</t>
  </si>
  <si>
    <t>社会福祉法人石巻市社会福祉協議会</t>
  </si>
  <si>
    <t>宮城県石巻市穀町１５番２号</t>
  </si>
  <si>
    <t>石巻市社協ホームヘルパーセンター</t>
  </si>
  <si>
    <t>0410200174</t>
  </si>
  <si>
    <t>ぱんぷきん株式会社</t>
  </si>
  <si>
    <t>宮城県石巻市丸井戸３丁目３番８号</t>
  </si>
  <si>
    <t>ぱんぷきん介護センター　ヘルパーステーションぱんぷきん</t>
  </si>
  <si>
    <t>0410200182</t>
  </si>
  <si>
    <t>ヘルプグループ”ＫＡＩ”</t>
  </si>
  <si>
    <t>0410200224</t>
  </si>
  <si>
    <t>行動援護</t>
  </si>
  <si>
    <t>医療法人社団健育会</t>
  </si>
  <si>
    <t>東京都板橋区桜川２丁目１９番１号</t>
  </si>
  <si>
    <t>医療法人　社団健育会　ひまわり在宅ケアステーション</t>
  </si>
  <si>
    <t>0410200232</t>
  </si>
  <si>
    <t>サンネットなごみ</t>
  </si>
  <si>
    <t>0410200356</t>
  </si>
  <si>
    <t>ワークスつばさ</t>
  </si>
  <si>
    <t>0410200364</t>
  </si>
  <si>
    <t>かなん</t>
  </si>
  <si>
    <t>0410200372</t>
  </si>
  <si>
    <t>せんだんの杜ものう訪問介護事業所</t>
  </si>
  <si>
    <t>株式会社ニチイ学館</t>
  </si>
  <si>
    <t>ニチイケアセンター石巻</t>
  </si>
  <si>
    <t>0410200448</t>
  </si>
  <si>
    <t>同行援護</t>
  </si>
  <si>
    <t>セントケア宮城株式会社</t>
  </si>
  <si>
    <t>宮城県仙台市青葉区本町１丁目１１番１１号</t>
  </si>
  <si>
    <t>セントケア石巻中央</t>
  </si>
  <si>
    <t>0410200455</t>
  </si>
  <si>
    <t>セントケア石巻東</t>
  </si>
  <si>
    <t>0410200463</t>
  </si>
  <si>
    <t>くじらのしっぽ</t>
  </si>
  <si>
    <t>0410200539</t>
  </si>
  <si>
    <t>アースサポート株式会社</t>
  </si>
  <si>
    <t>東京都渋谷区本町１丁目４番１４号</t>
  </si>
  <si>
    <t>アースサポート石巻</t>
  </si>
  <si>
    <t>0410200562</t>
  </si>
  <si>
    <t>つくし</t>
  </si>
  <si>
    <t>0410200570</t>
  </si>
  <si>
    <t>社会福祉法人　夢みの里</t>
  </si>
  <si>
    <t>宮城県石巻市門脇町1丁目2－21</t>
  </si>
  <si>
    <t>デイサービスセンター　桜・さくら</t>
  </si>
  <si>
    <t>0410200596</t>
  </si>
  <si>
    <t>就労継続支援センター桜・さくら</t>
  </si>
  <si>
    <t>デイサービスセンター　こもれび</t>
  </si>
  <si>
    <t>0410200612</t>
  </si>
  <si>
    <t>株式会社北上の郷</t>
  </si>
  <si>
    <t>宮城県石巻市鹿又字山下東５１番</t>
  </si>
  <si>
    <t>北上の郷</t>
  </si>
  <si>
    <t>0410200646</t>
  </si>
  <si>
    <t>株式会社フィール・ライフ</t>
  </si>
  <si>
    <t>青森県南津軽郡藤崎町大字藤崎字西村井３２－１</t>
  </si>
  <si>
    <t>居宅介護センター　フィール・ライフ</t>
  </si>
  <si>
    <t>0410200653</t>
  </si>
  <si>
    <t>就労支援センターAKARI</t>
  </si>
  <si>
    <t>0410200661</t>
  </si>
  <si>
    <t>就労定着支援</t>
  </si>
  <si>
    <t>相川商会合同会社</t>
  </si>
  <si>
    <t>宮城県石巻市大街道南４丁目４番４３号</t>
  </si>
  <si>
    <t>ヘルパーステーション　スカイクリエイト</t>
  </si>
  <si>
    <t>0410200737</t>
  </si>
  <si>
    <t>トータルサポートセンター　みんなの夢広場</t>
  </si>
  <si>
    <t>0410210058</t>
  </si>
  <si>
    <t>小国の郷</t>
  </si>
  <si>
    <t>0410210074</t>
  </si>
  <si>
    <t>石巻市社協みどり園</t>
  </si>
  <si>
    <t>0410210082</t>
  </si>
  <si>
    <t>石巻市社協かしわホーム</t>
  </si>
  <si>
    <t>0410210090</t>
  </si>
  <si>
    <t>愛さんさん宅食株式会社</t>
  </si>
  <si>
    <t>宮城県塩竈市本町１２－５</t>
  </si>
  <si>
    <t>0410210132</t>
  </si>
  <si>
    <t>愛さんさん　石巻事業所</t>
  </si>
  <si>
    <t>共生型福祉施設　はぴねすプラザ</t>
  </si>
  <si>
    <t>0410210140</t>
  </si>
  <si>
    <t>株式会社希望の光</t>
  </si>
  <si>
    <t>宮城県石巻市鹿又字新八幡前6番地</t>
  </si>
  <si>
    <t>のぞみ</t>
  </si>
  <si>
    <t>0410210173</t>
  </si>
  <si>
    <t>特定非営利活動法人Switch</t>
  </si>
  <si>
    <t>宮城県仙台市宮城野区榴岡1丁目6番3号－602</t>
  </si>
  <si>
    <t>スイッチ・イシノマキ</t>
  </si>
  <si>
    <t>0410210199</t>
  </si>
  <si>
    <t>株式会社ダンライフ</t>
  </si>
  <si>
    <t>宮城県石巻市鹿又字役場前４３番３</t>
  </si>
  <si>
    <t>ダンライフ</t>
  </si>
  <si>
    <t>0410210231</t>
  </si>
  <si>
    <t>東京都豊島区東池袋１丁目４４－３池袋ＩＳＰタマビル</t>
  </si>
  <si>
    <t>就労継続Ｂ型事業所　YUTTARI</t>
  </si>
  <si>
    <t>0410210249</t>
  </si>
  <si>
    <t>多機能型事業所　YUTTARI</t>
  </si>
  <si>
    <t>株式会社ジョウセイ</t>
  </si>
  <si>
    <t>宮城県石巻市鹿妻南４丁目５番地４５号</t>
  </si>
  <si>
    <t>かづまホームケアサービス</t>
  </si>
  <si>
    <t>0410210256</t>
  </si>
  <si>
    <t>特定非営利活動法人輝くなかまチャレンジド</t>
  </si>
  <si>
    <t>宮城県石巻市中浦一丁目2番62号</t>
  </si>
  <si>
    <t>織音</t>
  </si>
  <si>
    <t>0410210264</t>
  </si>
  <si>
    <t>よつば</t>
  </si>
  <si>
    <t>0410210322</t>
  </si>
  <si>
    <t>愛さんさんビレッジ株式会社</t>
  </si>
  <si>
    <t>宮城県石巻市大街道南４丁目６番２０号</t>
  </si>
  <si>
    <t>愛さんさん訪問介護　石巻（障）</t>
  </si>
  <si>
    <t>0410210330</t>
  </si>
  <si>
    <t>株式会社北村笑店</t>
  </si>
  <si>
    <t>きゅう</t>
  </si>
  <si>
    <t>0410210355</t>
  </si>
  <si>
    <t>特定非営利活動法人高橋園</t>
  </si>
  <si>
    <t>宮城県石巻市中央３丁目１番３２号</t>
  </si>
  <si>
    <t>みっちゃんち</t>
  </si>
  <si>
    <t>0410210363</t>
  </si>
  <si>
    <t>一般社団法人地域障害者雇用促進協会Ｎさぽーと・みやぎ</t>
  </si>
  <si>
    <t>宮城県石巻市開成１－２０　メディアテック株式会社様内</t>
  </si>
  <si>
    <t>就労支援カレッジ　ぴゅあ・さぽーと</t>
  </si>
  <si>
    <t>0410210371</t>
  </si>
  <si>
    <t>一般社団法人石巻グリーフサポート</t>
  </si>
  <si>
    <t>宮城県石巻市前谷地字小谷地８０番地</t>
  </si>
  <si>
    <t>パーラー山と田んぼ</t>
  </si>
  <si>
    <t>0410210389</t>
  </si>
  <si>
    <t>宮城県石巻市門脇町一丁目２－２１</t>
  </si>
  <si>
    <t>石巻市立病院</t>
  </si>
  <si>
    <t>0410210405</t>
  </si>
  <si>
    <t>株式会社こすもす訪問介護石巻</t>
  </si>
  <si>
    <t>宮城県石巻市大街道北三丁目４番８０号</t>
  </si>
  <si>
    <t>訪問介護こすもす</t>
  </si>
  <si>
    <t>0410210421</t>
  </si>
  <si>
    <t>ゆにばーさるプラザ</t>
  </si>
  <si>
    <t>0410210439</t>
  </si>
  <si>
    <t>株式会社　幸樹</t>
  </si>
  <si>
    <t>宮城県石巻市鹿又字曽波神前190番地1</t>
  </si>
  <si>
    <t>実里ケアサポート</t>
  </si>
  <si>
    <t>0410210462</t>
  </si>
  <si>
    <t>有限会社太陽介護サービス</t>
  </si>
  <si>
    <t>宮城県石巻市中屋敷１丁目４番１１号</t>
  </si>
  <si>
    <t>デイサービスセンターわたぼうし</t>
  </si>
  <si>
    <t>0410210470</t>
  </si>
  <si>
    <t>ニチイケアセンターあゆみ野</t>
  </si>
  <si>
    <t>0410210504</t>
  </si>
  <si>
    <t>株式会社めだか</t>
  </si>
  <si>
    <t>宮城県石巻市蛇田字土和田山４５番地１</t>
  </si>
  <si>
    <t>めだかのたいよう</t>
  </si>
  <si>
    <t>0410210512</t>
  </si>
  <si>
    <t>株式会社manaby</t>
  </si>
  <si>
    <t>宮城県仙台市宮城野区榴岡1-6-30　ディーグランツ仙台ビル５F</t>
  </si>
  <si>
    <t>manaby石巻駅前事業所</t>
  </si>
  <si>
    <t>0410210520</t>
  </si>
  <si>
    <t>Ecoリサイクル松並工場</t>
  </si>
  <si>
    <t>0410210538</t>
  </si>
  <si>
    <t>ニチイケアセンターわたのは</t>
  </si>
  <si>
    <t>0410210546</t>
  </si>
  <si>
    <t>有限会社しらさぎ苑</t>
  </si>
  <si>
    <t>宮城県石巻市須江字しらさぎ台３－２１－３</t>
  </si>
  <si>
    <t>訪問介護事業所　すえの森</t>
  </si>
  <si>
    <t>0410210553</t>
  </si>
  <si>
    <t>つむぎ</t>
  </si>
  <si>
    <t>0410210587</t>
  </si>
  <si>
    <t>株式会社アップルファーム</t>
  </si>
  <si>
    <t>宮城県仙台市若林区六丁目字南97-3</t>
  </si>
  <si>
    <t>あっぷるぷらす</t>
  </si>
  <si>
    <t>0410210595</t>
  </si>
  <si>
    <t>石巻メンテナンスセンター</t>
  </si>
  <si>
    <t>0410210603</t>
  </si>
  <si>
    <t>てのひら</t>
  </si>
  <si>
    <t>0410210611</t>
  </si>
  <si>
    <t>一般社団法人震災こころのケア・ネットワークみやぎ</t>
  </si>
  <si>
    <t>自立生活援助</t>
  </si>
  <si>
    <t>ぷりけあ株式会社</t>
  </si>
  <si>
    <t>宮城県石巻市蛇田字南久林14-3ユニバーサルⅠ-102</t>
  </si>
  <si>
    <t>ぷりけあデイサービス</t>
  </si>
  <si>
    <t>0410210652</t>
  </si>
  <si>
    <t>社会福祉法人夢みの里</t>
  </si>
  <si>
    <t>宮城県石巻市水押２丁目１－３６</t>
  </si>
  <si>
    <t>短期入所事業所あじさい館</t>
  </si>
  <si>
    <t>0410210660</t>
  </si>
  <si>
    <t>株式会社ラシエル</t>
  </si>
  <si>
    <t>宮城県石巻市穀町１０番４５号</t>
  </si>
  <si>
    <t>グループホームRASIEL石巻</t>
  </si>
  <si>
    <t>0410210678</t>
  </si>
  <si>
    <t>社会福祉法人あしたば福祉会</t>
  </si>
  <si>
    <t>宮城県塩竈市今宮町１０番２０号</t>
  </si>
  <si>
    <t>あすなろ</t>
  </si>
  <si>
    <t>塩竈市</t>
  </si>
  <si>
    <t>0410300016</t>
  </si>
  <si>
    <t>生活介護事業あすなろ</t>
  </si>
  <si>
    <t>あすなろショートステイ</t>
  </si>
  <si>
    <t>社会福祉法人宮城県障がい者福祉協会</t>
  </si>
  <si>
    <t>宮城県仙台市宮城野区幸町４丁目６番２号</t>
  </si>
  <si>
    <t>杏友園</t>
  </si>
  <si>
    <t>0410300024</t>
  </si>
  <si>
    <t>特定非営利活動法人まごころサービス塩竈センター</t>
  </si>
  <si>
    <t>宮城県塩竈市袖野田町３９番２号</t>
  </si>
  <si>
    <t>まごころ塩釜</t>
  </si>
  <si>
    <t>0410300057</t>
  </si>
  <si>
    <t>アースサポート塩釜</t>
  </si>
  <si>
    <t>0410300107</t>
  </si>
  <si>
    <t>公益財団法人　宮城厚生協会</t>
  </si>
  <si>
    <t>宮城県多賀城市下馬２丁目１３－７</t>
  </si>
  <si>
    <t>公益財団法人宮城厚生協会ケアステーションしおかぜ　介護</t>
  </si>
  <si>
    <t>0410300115</t>
  </si>
  <si>
    <t>ニチイケアセンター栄</t>
  </si>
  <si>
    <t>0410300164</t>
  </si>
  <si>
    <t>セントケア塩釜</t>
  </si>
  <si>
    <t>0410300172</t>
  </si>
  <si>
    <t>社会福祉法人　嶋福祉会</t>
  </si>
  <si>
    <t>宮城県塩竈市杉の入４丁目３番１７号</t>
  </si>
  <si>
    <t>さくら学園</t>
  </si>
  <si>
    <t>0410300180</t>
  </si>
  <si>
    <t>特定非営利活動法人利府の杜</t>
  </si>
  <si>
    <t>宮城県塩竈市藤倉三丁目２番６号</t>
  </si>
  <si>
    <t>ワカメの里</t>
  </si>
  <si>
    <t>宮城郡利府町</t>
  </si>
  <si>
    <t>0410300222</t>
  </si>
  <si>
    <t>医療法人菅野愛生会</t>
  </si>
  <si>
    <t>宮城県塩竈市西玉川町１番１６号</t>
  </si>
  <si>
    <t>メープルガーデン</t>
  </si>
  <si>
    <t>0410300230</t>
  </si>
  <si>
    <t>株式会社MKアシスト</t>
  </si>
  <si>
    <t>宮城県塩竈市新浜町1丁目27番16号</t>
  </si>
  <si>
    <t>0410300289</t>
  </si>
  <si>
    <t>愛さんさん塩竈事業所</t>
  </si>
  <si>
    <t>0410300305</t>
  </si>
  <si>
    <t>愛さんさん訪問介護（障）塩釜</t>
  </si>
  <si>
    <t>0410300321</t>
  </si>
  <si>
    <t>合同会社フルール</t>
  </si>
  <si>
    <t>宮城県宮城郡七ケ浜町汐見台南一丁目２６番地の２</t>
  </si>
  <si>
    <t>フルール介護ステーション</t>
  </si>
  <si>
    <t>0410300339</t>
  </si>
  <si>
    <t>社会福祉法人やまとみらい福祉会</t>
  </si>
  <si>
    <t>宮城県仙台市泉区上谷刈字向原3番地の30</t>
  </si>
  <si>
    <t>ホームヘルパーステーション東雲</t>
  </si>
  <si>
    <t>0410300347</t>
  </si>
  <si>
    <t>有限会社大裕</t>
  </si>
  <si>
    <t>青森県青森市富田一丁目１７番６号</t>
  </si>
  <si>
    <t>チョコしおがま</t>
  </si>
  <si>
    <t>0410300354</t>
  </si>
  <si>
    <t>一般社団法人ハッピーキャンパー</t>
  </si>
  <si>
    <t>ワークスタイル　にこ</t>
  </si>
  <si>
    <t>0410300370</t>
  </si>
  <si>
    <t>愛さんさん　ファーム</t>
  </si>
  <si>
    <t>0410300388</t>
  </si>
  <si>
    <t>株式会社メディカル・サイドポート</t>
  </si>
  <si>
    <t>宮城県塩竈市玉川３丁目８番６号</t>
  </si>
  <si>
    <t>にじいろ居宅介護</t>
  </si>
  <si>
    <t>0410300396</t>
  </si>
  <si>
    <t>社会福祉法人キングス・ガーデン宮城</t>
  </si>
  <si>
    <t>宮城県気仙沼市岩月星谷６４番の３</t>
  </si>
  <si>
    <t>幸町ブランチ</t>
  </si>
  <si>
    <t>気仙沼市</t>
  </si>
  <si>
    <t>0410500045</t>
  </si>
  <si>
    <t>社会福祉法人洗心会</t>
  </si>
  <si>
    <t>宮城県気仙沼市唐桑町只越３６６番地５</t>
  </si>
  <si>
    <t>高松園</t>
  </si>
  <si>
    <t>0410500052</t>
  </si>
  <si>
    <t>第二高松園</t>
  </si>
  <si>
    <t>0410500060</t>
  </si>
  <si>
    <t>夢の森</t>
  </si>
  <si>
    <t>0410500078</t>
  </si>
  <si>
    <t>社会福祉法人憲心会</t>
  </si>
  <si>
    <t>宮城県気仙沼市唐桑町只越３４６番１７</t>
  </si>
  <si>
    <t>障害者支援施設　只越荘</t>
  </si>
  <si>
    <t>0410500086</t>
  </si>
  <si>
    <t>身体障害者短期入所事業　只越荘　　</t>
  </si>
  <si>
    <t>生活介護事業所只越荘</t>
  </si>
  <si>
    <t>0410500193</t>
  </si>
  <si>
    <t>社会福祉法人気仙沼市社会福祉協議会</t>
  </si>
  <si>
    <t>宮城県気仙沼市東新城２丁目１番地２</t>
  </si>
  <si>
    <t>ワークショップひまわり</t>
  </si>
  <si>
    <t>0410500276</t>
  </si>
  <si>
    <t>ヘルパーステーションもとよし</t>
  </si>
  <si>
    <t>0410500284</t>
  </si>
  <si>
    <t>気仙沼市松峰園</t>
  </si>
  <si>
    <t>0410500300</t>
  </si>
  <si>
    <t>気仙沼市みのりの園</t>
  </si>
  <si>
    <t>0410500334</t>
  </si>
  <si>
    <t>訪問介護ステーションからくわ</t>
  </si>
  <si>
    <t>0410500342</t>
  </si>
  <si>
    <t>一般社団法人コ・エル</t>
  </si>
  <si>
    <t>宮城県気仙沼市本郷１１－１０</t>
  </si>
  <si>
    <t>就労サポートセンターとれいん</t>
  </si>
  <si>
    <t>0410500367</t>
  </si>
  <si>
    <t>就労サポートセンター　とれいんプラス</t>
  </si>
  <si>
    <t>ワークショップふれあい</t>
  </si>
  <si>
    <t>0410500375</t>
  </si>
  <si>
    <t>特定非営利活動法人セミナーレ</t>
  </si>
  <si>
    <t>宮城県気仙沼市本吉町登米沢２４番地１</t>
  </si>
  <si>
    <t>短期入所ほっぷ</t>
  </si>
  <si>
    <t>0410500474</t>
  </si>
  <si>
    <t>指定生活介護すてっぷ</t>
  </si>
  <si>
    <t>宮城県気仙沼市本吉町登米沢２４－１</t>
  </si>
  <si>
    <t>医療法人くさの実会</t>
  </si>
  <si>
    <t>宮城県気仙沼市浪板１４０番地</t>
  </si>
  <si>
    <t>老人保健施設　リバーサイド春圃</t>
  </si>
  <si>
    <t>0410500540</t>
  </si>
  <si>
    <t>特定非営利活動法人ネットワークオレンジ</t>
  </si>
  <si>
    <t>宮城県気仙沼市三日町２丁目２番１５号</t>
  </si>
  <si>
    <t>オレンジフラッグ</t>
  </si>
  <si>
    <t>宮城県気仙沼市三日町二丁目２番１５号</t>
  </si>
  <si>
    <t>0410500565</t>
  </si>
  <si>
    <t>Ｏｒａｎｇｅ　Ｍａｔｅｓ</t>
  </si>
  <si>
    <t>気仙沼地域福祉事業所すろーらいふ</t>
  </si>
  <si>
    <t>0410500573</t>
  </si>
  <si>
    <t>一般社団法人かもみーる</t>
  </si>
  <si>
    <t>働希舎かもみ～る</t>
  </si>
  <si>
    <t>0410500581</t>
  </si>
  <si>
    <t>キングスガーデン・ヘルパーステーション</t>
  </si>
  <si>
    <t>0410500599</t>
  </si>
  <si>
    <t>特定非営利活動法人水梨かふぇ</t>
  </si>
  <si>
    <t>宮城県気仙沼市物倉山6番地</t>
  </si>
  <si>
    <t>いっぽ</t>
  </si>
  <si>
    <t>0410500607</t>
  </si>
  <si>
    <t>生活介護　いっぽ</t>
  </si>
  <si>
    <t>社会福祉法人白石陽光園</t>
  </si>
  <si>
    <t>宮城県白石市福岡長袋字小倉山１４番地の２</t>
  </si>
  <si>
    <t>とも</t>
  </si>
  <si>
    <t>白石市</t>
  </si>
  <si>
    <t>0410600035</t>
  </si>
  <si>
    <t>白石陽光園</t>
  </si>
  <si>
    <t>0410600043</t>
  </si>
  <si>
    <t>白石あけぼの園</t>
  </si>
  <si>
    <t>0410600050</t>
  </si>
  <si>
    <t>白石寿光園</t>
  </si>
  <si>
    <t>0410600068</t>
  </si>
  <si>
    <t>株式会社ほほえみの里</t>
  </si>
  <si>
    <t>宮城県白石市白川小奥字表前６８番地</t>
  </si>
  <si>
    <t>0410600084</t>
  </si>
  <si>
    <t>社会福祉法人白石市社会福祉協議会</t>
  </si>
  <si>
    <t>宮城県白石市福岡蔵本字茶園６２番地の１</t>
  </si>
  <si>
    <t>社会福祉法人白石市社会福祉協議会　指定居宅支援事業所</t>
  </si>
  <si>
    <t>0410600100</t>
  </si>
  <si>
    <t>ホームヘルプステーション　ぽかぽか</t>
  </si>
  <si>
    <t>0410600118</t>
  </si>
  <si>
    <t>八枚田</t>
  </si>
  <si>
    <t>0410600167</t>
  </si>
  <si>
    <t>社会福祉法人白石ひまわり</t>
  </si>
  <si>
    <t>宮城県白石市福岡蔵本字薬師堂２８番地２</t>
  </si>
  <si>
    <t>社会福祉法人白石ひまわり　ひまわり福祉センター</t>
  </si>
  <si>
    <t>0410600191</t>
  </si>
  <si>
    <t>セントケアしろいし</t>
  </si>
  <si>
    <t>0410600217</t>
  </si>
  <si>
    <t>株式会社エスシー</t>
  </si>
  <si>
    <t>宮城県白石市福岡深谷字三本松１００番地</t>
  </si>
  <si>
    <t>ABAIN</t>
  </si>
  <si>
    <t>0410600225</t>
  </si>
  <si>
    <t>株式会社万緑</t>
  </si>
  <si>
    <t>宮城県白石市西益岡町５番５３号</t>
  </si>
  <si>
    <t>ヘルパーステーションはぐ・はんず</t>
  </si>
  <si>
    <t>0410610034</t>
  </si>
  <si>
    <t>社会福祉法人　みのり会</t>
  </si>
  <si>
    <t>宮城県名取市上余田字千刈田528-1</t>
  </si>
  <si>
    <t>るばーと</t>
  </si>
  <si>
    <t>名取市</t>
  </si>
  <si>
    <t>0410700033</t>
  </si>
  <si>
    <t>有限会社東北福祉サービス</t>
  </si>
  <si>
    <t>0410700066</t>
  </si>
  <si>
    <t>社会福祉法人名取市社会福祉協議会</t>
  </si>
  <si>
    <t>宮城県名取市増田5-13-35</t>
  </si>
  <si>
    <t>指定居宅サービス事業所ほっとなとり</t>
  </si>
  <si>
    <t>0410700074</t>
  </si>
  <si>
    <t>特定非営利活動法人なとりホームヘルプ協会</t>
  </si>
  <si>
    <t>宮城県名取市高舘吉田字真坂１０番１</t>
  </si>
  <si>
    <t>ＮＰＯ法人　なとりホームヘルプ協会</t>
  </si>
  <si>
    <t>0410700082</t>
  </si>
  <si>
    <t>株式会社バイタルケア</t>
  </si>
  <si>
    <t>宮城県名取市下余田字鹿島１０</t>
  </si>
  <si>
    <t>バイタルケア名取</t>
  </si>
  <si>
    <t>0410700108</t>
  </si>
  <si>
    <t>ニチイケアセンター　たてこし</t>
  </si>
  <si>
    <t>0410700124</t>
  </si>
  <si>
    <t>ベストケア有限会社</t>
  </si>
  <si>
    <t>宮城県名取市名取が丘六丁目4番10号</t>
  </si>
  <si>
    <t>0410700157</t>
  </si>
  <si>
    <t>有限会社すぽっとけあサポート</t>
  </si>
  <si>
    <t>宮城県名取市植松一丁目４－１０</t>
  </si>
  <si>
    <t>介護サービスセンターたすき</t>
  </si>
  <si>
    <t>0410700165</t>
  </si>
  <si>
    <t>特定非営利活動法人ドリーム・ゲート</t>
  </si>
  <si>
    <t>宮城県名取市大手町二丁目１番３号ひまわりビル１０１号室</t>
  </si>
  <si>
    <t>特定非営利活動法人ドリーム・ゲート　サポートクラブ未来</t>
  </si>
  <si>
    <t>0410700199</t>
  </si>
  <si>
    <t>名取市友愛作業所</t>
  </si>
  <si>
    <t>0410700249</t>
  </si>
  <si>
    <t>一般社団法人東北復興プロジェクト</t>
  </si>
  <si>
    <t>宮城県名取市杜せきのした五丁目３１番１号</t>
  </si>
  <si>
    <t>ロクファーム　アタラタ</t>
  </si>
  <si>
    <t>0410700280</t>
  </si>
  <si>
    <t>合同会社　にこライフケアセンター</t>
  </si>
  <si>
    <t>宮城県名取市増田六丁目５番２４号</t>
  </si>
  <si>
    <t>訪問介護　にこライフ</t>
  </si>
  <si>
    <t>0410700322</t>
  </si>
  <si>
    <t>医療法人一秀会</t>
  </si>
  <si>
    <t>宮城県栗原市金成末野台下３１－１</t>
  </si>
  <si>
    <t>訪問介護ステーション　ハウス・クルーなとり</t>
  </si>
  <si>
    <t>0410700348</t>
  </si>
  <si>
    <t>株式会社　ライフアップ</t>
  </si>
  <si>
    <t>宮城県仙台市泉区山の寺1丁目25番3号</t>
  </si>
  <si>
    <t>生活介護ひまわり</t>
  </si>
  <si>
    <t>0410700363</t>
  </si>
  <si>
    <t>一般社団法人こねくと</t>
  </si>
  <si>
    <t>宮城県名取市増田三丁目３番１２号</t>
  </si>
  <si>
    <t>wara</t>
  </si>
  <si>
    <t>0410700371</t>
  </si>
  <si>
    <t>名取市みのり園</t>
  </si>
  <si>
    <t>0410700389</t>
  </si>
  <si>
    <t>株式会社ゼンシン</t>
  </si>
  <si>
    <t>宮城県名取市高舘吉田字前沖７５－１８</t>
  </si>
  <si>
    <t>テラグラッサ</t>
  </si>
  <si>
    <t>0410700397</t>
  </si>
  <si>
    <t>社会福祉法人むそう</t>
  </si>
  <si>
    <t>愛知県半田市天王町1-40-5</t>
  </si>
  <si>
    <t>生活支援センターあっと名取</t>
  </si>
  <si>
    <t>0410700405</t>
  </si>
  <si>
    <t>合同会社フロンティア</t>
  </si>
  <si>
    <t>宮城県名取市上余田字市坪5番地の7</t>
  </si>
  <si>
    <t>ライフサポート　つばさ</t>
  </si>
  <si>
    <t>0410700439</t>
  </si>
  <si>
    <t>株式会社リーベン</t>
  </si>
  <si>
    <t>宮城県仙台市太白区八木山本町一丁目13番5号102</t>
  </si>
  <si>
    <t>桂實苑</t>
  </si>
  <si>
    <t>0410700447</t>
  </si>
  <si>
    <t>有限会社こすごう</t>
  </si>
  <si>
    <t>宮城県名取市本郷字町田４６</t>
  </si>
  <si>
    <t>ヘルパーステーションふるさと</t>
  </si>
  <si>
    <t>0410700454</t>
  </si>
  <si>
    <t>まるっとますだ</t>
  </si>
  <si>
    <t>0410700462</t>
  </si>
  <si>
    <t>グループホーム　那智の郷</t>
  </si>
  <si>
    <t>0410700470</t>
  </si>
  <si>
    <t>特定非営利活動法人名取メンタルヘルス協会</t>
  </si>
  <si>
    <t>宮城県名取市下余田字中荷６２７番地１５</t>
  </si>
  <si>
    <t>きらく</t>
  </si>
  <si>
    <t>0410700488</t>
  </si>
  <si>
    <t>ラ・フレーズ</t>
  </si>
  <si>
    <t>0410700496</t>
  </si>
  <si>
    <t>株式会社ゲンマ</t>
  </si>
  <si>
    <t>宮城県仙台市泉区泉中央一丁目３８番地の１１</t>
  </si>
  <si>
    <t>就労継続支援B型　MAKANA(マカナ)</t>
  </si>
  <si>
    <t>0410700512</t>
  </si>
  <si>
    <t>株式会社ウエルシスパートナーズ</t>
  </si>
  <si>
    <t>宮城県仙台市青葉区一番町１丁目１番３０号</t>
  </si>
  <si>
    <t>豊かな心株式会社</t>
  </si>
  <si>
    <t>宮城県名取市手倉田字堰根356番地</t>
  </si>
  <si>
    <t>ケアステーションあかり</t>
  </si>
  <si>
    <t>0410700553</t>
  </si>
  <si>
    <t>特定非営利活動法人スマイル・ワン</t>
  </si>
  <si>
    <t>宮城県仙台市青葉区錦ケ丘七丁目１３番地の１０</t>
  </si>
  <si>
    <t>訪問介護センター　スマイル・ワン</t>
  </si>
  <si>
    <t>0410700587</t>
  </si>
  <si>
    <t>一般社団法人明日葉</t>
  </si>
  <si>
    <t>宮城県名取市愛島台六丁目10番地の26</t>
  </si>
  <si>
    <t>在宅介護支援事業所　あしたば</t>
  </si>
  <si>
    <t>0410700595</t>
  </si>
  <si>
    <t>一般社団法人HELLOS</t>
  </si>
  <si>
    <t>東京都八王子市東町一丁目6番地橋完LKビル5階</t>
  </si>
  <si>
    <t>HELLOS名取（A型）</t>
  </si>
  <si>
    <t>0410700603</t>
  </si>
  <si>
    <t>株式会社アッタカーム</t>
  </si>
  <si>
    <t>宮城県名取市増田4丁目7-20</t>
  </si>
  <si>
    <t>manaby CREATORS 名取駅前</t>
  </si>
  <si>
    <t>0410700611</t>
  </si>
  <si>
    <t>HELLOS名取（B型）</t>
  </si>
  <si>
    <t>0410700637</t>
  </si>
  <si>
    <t>特定非営利活動法人　環</t>
  </si>
  <si>
    <t>宮城県仙台市太白区中田2丁目27番9号</t>
  </si>
  <si>
    <t>生活介護　ココア（心愛）Ⅲ</t>
  </si>
  <si>
    <t>0410700645</t>
  </si>
  <si>
    <t>社会福祉法人臥牛三敬会</t>
  </si>
  <si>
    <t>宮城県角田市佐倉字町裏一番６３番地</t>
  </si>
  <si>
    <t>第二虹の園</t>
  </si>
  <si>
    <t>角田市</t>
  </si>
  <si>
    <t>社会福祉法人　恵萩会</t>
  </si>
  <si>
    <t>宮城県角田市島田字御蔵林５９番地</t>
  </si>
  <si>
    <t>はぐくみ学園</t>
  </si>
  <si>
    <t>0410800023</t>
  </si>
  <si>
    <t>虹の園</t>
  </si>
  <si>
    <t>0410800031</t>
  </si>
  <si>
    <t>株式会社ツクイ</t>
  </si>
  <si>
    <t>神奈川県横浜市港南区上大岡西１丁目６番１号</t>
  </si>
  <si>
    <t>ツクイ角田北郷</t>
  </si>
  <si>
    <t>0410800072</t>
  </si>
  <si>
    <t>ニチイケアセンター角田</t>
  </si>
  <si>
    <t>0410800098</t>
  </si>
  <si>
    <t>セントケア角田</t>
  </si>
  <si>
    <t>0410800106</t>
  </si>
  <si>
    <t>0410800130</t>
  </si>
  <si>
    <t>有限会社かくだ介護センター</t>
  </si>
  <si>
    <t>宮城県角田市梶賀字高畑北１５４番地</t>
  </si>
  <si>
    <t>有限会社かくだ介護センター訪問介護事業所</t>
  </si>
  <si>
    <t>0410800148</t>
  </si>
  <si>
    <t>社会福祉法人角田市社会福祉協議会</t>
  </si>
  <si>
    <t>宮城県角田市角田字柳町３５番地１</t>
  </si>
  <si>
    <t>角田市障害者就労支援施設のぎく</t>
  </si>
  <si>
    <t>0410800155</t>
  </si>
  <si>
    <t>株式会社ミツイ</t>
  </si>
  <si>
    <t>訪問介護ステーション暖暖</t>
  </si>
  <si>
    <t>0410800163</t>
  </si>
  <si>
    <t>株式会社ケアハウス青葉</t>
  </si>
  <si>
    <t>宮城県角田市梶賀字高畑南294番地３トーホクハイツ２号棟１号室</t>
  </si>
  <si>
    <t>訪問介護ステーション　のぞみ</t>
  </si>
  <si>
    <t>0410800171</t>
  </si>
  <si>
    <t>公益財団法人宮城厚生協会ケアステーションつくし　介護</t>
  </si>
  <si>
    <t>多賀城市</t>
  </si>
  <si>
    <t>0410900039</t>
  </si>
  <si>
    <t>社会福祉法人　多賀城市社会福祉協議会</t>
  </si>
  <si>
    <t>宮城県多賀城市中央二丁目1-1</t>
  </si>
  <si>
    <t>多賀城市福祉工房のぞみ園</t>
  </si>
  <si>
    <t>0410900047</t>
  </si>
  <si>
    <t>レインボー多賀城</t>
  </si>
  <si>
    <t>0410900054</t>
  </si>
  <si>
    <t>株式会社ケアクルー</t>
  </si>
  <si>
    <t>宮城県塩竈市後楽町１２－７</t>
  </si>
  <si>
    <t>ケアクルー介護ステーション</t>
  </si>
  <si>
    <t>0410900062</t>
  </si>
  <si>
    <t>株式会社和泉介護サービス</t>
  </si>
  <si>
    <t>アースサポート多賀城</t>
  </si>
  <si>
    <t>0410900120</t>
  </si>
  <si>
    <t>一般社団法人ＣＯＭ’Ｓ</t>
  </si>
  <si>
    <t>宮城県多賀城市桜木３丁目４番１号Ｆ２１号館１Ｆ</t>
  </si>
  <si>
    <t>さくらビレッジ訪問介護</t>
  </si>
  <si>
    <t>ＳＯＭＰＯケア株式会社</t>
  </si>
  <si>
    <t>東京都品川区東品川4-12-8</t>
  </si>
  <si>
    <t>ＳＯＭＰＯケア　仙塩七ヶ浜　訪問介護</t>
  </si>
  <si>
    <t>株式会社ほいみケアステーション</t>
  </si>
  <si>
    <t>宮城県多賀城市山王字東町浦４７番地の１４</t>
  </si>
  <si>
    <t>0410917041</t>
  </si>
  <si>
    <t>ニチイケアセンター多賀城</t>
  </si>
  <si>
    <t>0410917066</t>
  </si>
  <si>
    <t>株式会社ＮＡＲＩＴＡ</t>
  </si>
  <si>
    <t>宮城県仙台市青葉区桜ケ丘7-34-35</t>
  </si>
  <si>
    <t>介護の杜</t>
  </si>
  <si>
    <t>0410917074</t>
  </si>
  <si>
    <t>特定非営利活動法人結</t>
  </si>
  <si>
    <t>宮城県多賀城市栄二丁目６番１８号</t>
  </si>
  <si>
    <t>就労支援事業所　ゆい</t>
  </si>
  <si>
    <t>0410917082</t>
  </si>
  <si>
    <t>みんなの家</t>
  </si>
  <si>
    <t>HELLOS多賀城</t>
  </si>
  <si>
    <t>0410917108</t>
  </si>
  <si>
    <t>結び株式会社</t>
  </si>
  <si>
    <t>宮城県多賀城市鶴ケ谷三丁目4番28号</t>
  </si>
  <si>
    <t>0410917116</t>
  </si>
  <si>
    <t>スタンディ株式会社</t>
  </si>
  <si>
    <t>福島県郡山市駅前1-14-21</t>
  </si>
  <si>
    <t>ソーシャルビレッジ仙台</t>
  </si>
  <si>
    <t>0410917124</t>
  </si>
  <si>
    <t>社会福祉法人ゆうゆう舎</t>
  </si>
  <si>
    <t>宮城県仙台市宮城野区西宮城野１０番２１号</t>
  </si>
  <si>
    <t>岩沼市</t>
  </si>
  <si>
    <t>ニチイケアセンター岩沼</t>
  </si>
  <si>
    <t>0411100068</t>
  </si>
  <si>
    <t>社会福祉法人しおかぜ福祉会</t>
  </si>
  <si>
    <t>宮城県岩沼市早股字五福田20番</t>
  </si>
  <si>
    <t>障害福祉サービス事業所しおかぜ</t>
  </si>
  <si>
    <t>0411100100</t>
  </si>
  <si>
    <t>セントケア岩沼</t>
  </si>
  <si>
    <t>0411100126</t>
  </si>
  <si>
    <t>特定非営利活動法人ハンス・バーガー協会</t>
  </si>
  <si>
    <t>宮城県岩沼市館下１丁目2-20</t>
  </si>
  <si>
    <t>サポートセンター　リーチェ</t>
  </si>
  <si>
    <t>0411100217</t>
  </si>
  <si>
    <t>株式会社ひよこホールディングス</t>
  </si>
  <si>
    <t>宮城県岩沼市中央三丁目２番３号</t>
  </si>
  <si>
    <t>ふぁいん</t>
  </si>
  <si>
    <t>0411100241</t>
  </si>
  <si>
    <t>公益社団法人青年海外協力協会</t>
  </si>
  <si>
    <t>長野県駒ヶ根市中央16番7号</t>
  </si>
  <si>
    <t>岩沼市障害者地域活動支援センター　やすらぎの里</t>
  </si>
  <si>
    <t>0411100266</t>
  </si>
  <si>
    <t>0411100274</t>
  </si>
  <si>
    <t>公益社団法人　青年海外協力協会</t>
  </si>
  <si>
    <t>東京都千代田区一番町２３番地３日本生命一番町ビル５Ｆ</t>
  </si>
  <si>
    <t>岩沼市障害者地域就労支援センター　ひまわりホーム</t>
  </si>
  <si>
    <t>0411100282</t>
  </si>
  <si>
    <t>株式会社アイ・ケイ・サポート</t>
  </si>
  <si>
    <t>宮城県仙台市若林区古城1-5-6-501</t>
  </si>
  <si>
    <t>カーサ岩沼　訪問介護事業所</t>
  </si>
  <si>
    <t>0411100290</t>
  </si>
  <si>
    <t>株式会社結</t>
  </si>
  <si>
    <t>宮城県岩沼市桜２丁目５番１５号</t>
  </si>
  <si>
    <t>結ヘルパーステーション</t>
  </si>
  <si>
    <t>0411100316</t>
  </si>
  <si>
    <t>ニチイケアセンター玉浦</t>
  </si>
  <si>
    <t>0411100332</t>
  </si>
  <si>
    <t>JOCA東北</t>
  </si>
  <si>
    <t>0411100340</t>
  </si>
  <si>
    <t>JOCA東北　J’sWork</t>
  </si>
  <si>
    <t>アゼスト株式会社</t>
  </si>
  <si>
    <t>宮城県岩沼市相の原３ーⅠー３３</t>
  </si>
  <si>
    <t>アゼストケアサービス</t>
  </si>
  <si>
    <t>0411100357</t>
  </si>
  <si>
    <t>ｊｓこどもＬａｂｏＮｅｔ</t>
  </si>
  <si>
    <t>0411100373</t>
  </si>
  <si>
    <t>一般社団法人　みやぎたけのこ会</t>
  </si>
  <si>
    <t>宮城県岩沼市本町４－３１</t>
  </si>
  <si>
    <t>たけのこ</t>
  </si>
  <si>
    <t>0411100381</t>
  </si>
  <si>
    <t>株式会社　ﾗｼｴﾙ</t>
  </si>
  <si>
    <t>大阪府大阪市北区大深町1番1号　ＬＩＮＫＳ・ＵＭＥＤＡ　８階</t>
  </si>
  <si>
    <t>グループホームＲＡＳＩＥＬ岩沼</t>
  </si>
  <si>
    <t>0411100399</t>
  </si>
  <si>
    <t>特定非営利活動法人　どんぐりの家</t>
  </si>
  <si>
    <t>宮城県登米市南方町新一ノ曲６２３－１</t>
  </si>
  <si>
    <t>登米市</t>
  </si>
  <si>
    <t>0411200017</t>
  </si>
  <si>
    <t>社会福祉法人　恵泉会</t>
  </si>
  <si>
    <t>宮城県登米市迫町佐沼字江合３－１６－２</t>
  </si>
  <si>
    <t>若草園</t>
  </si>
  <si>
    <t>0411200033</t>
  </si>
  <si>
    <t>若生園</t>
  </si>
  <si>
    <t>0411200041</t>
  </si>
  <si>
    <t>若葉園</t>
  </si>
  <si>
    <t>0411200058</t>
  </si>
  <si>
    <t>迫風園</t>
  </si>
  <si>
    <t>0411200066</t>
  </si>
  <si>
    <t>南風園</t>
  </si>
  <si>
    <t>0411200074</t>
  </si>
  <si>
    <t>社会福祉法人槃特会</t>
  </si>
  <si>
    <t>宮城県登米市米山町字桜岡貝待井３４番地１</t>
  </si>
  <si>
    <t>はんとく苑</t>
  </si>
  <si>
    <t>0411200082</t>
  </si>
  <si>
    <t>はんとく苑指定短期入所事業所</t>
  </si>
  <si>
    <t>有限会社はさま看護婦・家政婦紹介所</t>
  </si>
  <si>
    <t>宮城県登米市迫町佐沼字中江二丁目２１番地</t>
  </si>
  <si>
    <t>0411200090</t>
  </si>
  <si>
    <t>株式会社宮城登米広域介護サービス</t>
  </si>
  <si>
    <t>宮城県登米市迫町佐沼字光ケ丘１４０番地の２</t>
  </si>
  <si>
    <t>株式会社　宮城登米広域介護サービス</t>
  </si>
  <si>
    <t>0411200108</t>
  </si>
  <si>
    <t>広域介護サービス登米</t>
  </si>
  <si>
    <t>0411200116</t>
  </si>
  <si>
    <t>広域介護サービス東和</t>
  </si>
  <si>
    <t>0411200124</t>
  </si>
  <si>
    <t>社会福祉法人登米市社会福祉協議会</t>
  </si>
  <si>
    <t>宮城県登米市迫町北方字大洞45-3</t>
  </si>
  <si>
    <t>登米市社協米山訪問介護事業所</t>
  </si>
  <si>
    <t>0411200140</t>
  </si>
  <si>
    <t>第二はんとく苑</t>
  </si>
  <si>
    <t>0411200157</t>
  </si>
  <si>
    <t>宮城県登米市石越町南郷字小谷地前２４５</t>
  </si>
  <si>
    <t>すけっとホーム</t>
  </si>
  <si>
    <t>0411200173</t>
  </si>
  <si>
    <t>恵泉会ヘルパーステーション</t>
  </si>
  <si>
    <t>0411200223</t>
  </si>
  <si>
    <t>さくらワークス</t>
  </si>
  <si>
    <t>0411200249</t>
  </si>
  <si>
    <t>セントケアはさま</t>
  </si>
  <si>
    <t>0411200264</t>
  </si>
  <si>
    <t>パルめぐみ</t>
  </si>
  <si>
    <t>0411200298</t>
  </si>
  <si>
    <t>社会福祉法人はらから福祉会</t>
  </si>
  <si>
    <t>宮城県柴田郡柴田町船岡中央１丁目２－２３</t>
  </si>
  <si>
    <t>登米大地</t>
  </si>
  <si>
    <t>0411200306</t>
  </si>
  <si>
    <t>登米市社協南方福祉作業所あやめ園</t>
  </si>
  <si>
    <t>0411200322</t>
  </si>
  <si>
    <t>すてっぷ</t>
  </si>
  <si>
    <t>登米市社協豊里福祉作業所工房なかま</t>
  </si>
  <si>
    <t>0411200348</t>
  </si>
  <si>
    <t>指定生活介護事業所第三はんとく苑</t>
  </si>
  <si>
    <t>0411200355</t>
  </si>
  <si>
    <t>第三はんとく苑</t>
  </si>
  <si>
    <t>株式会社ワンズ</t>
  </si>
  <si>
    <t>宮城県登米市南方町雷１７０</t>
  </si>
  <si>
    <t>しいたけランド</t>
  </si>
  <si>
    <t>ラボラーレ登米</t>
  </si>
  <si>
    <t>0411200371</t>
  </si>
  <si>
    <t>特別養護老人ホーム～Secure～</t>
  </si>
  <si>
    <t>0411200405</t>
  </si>
  <si>
    <t>有限会社　ふれあい</t>
  </si>
  <si>
    <t>0411200413</t>
  </si>
  <si>
    <t>登米地域福祉事業所　心りっぷる</t>
  </si>
  <si>
    <t>0411200421</t>
  </si>
  <si>
    <t>登米市社協障害者ケアホーム「カーサにしき」</t>
  </si>
  <si>
    <t>0411200470</t>
  </si>
  <si>
    <t>株式会社ドリーム</t>
  </si>
  <si>
    <t>宮城県登米市南方町大平８６番地１</t>
  </si>
  <si>
    <t>ドリーム農園</t>
  </si>
  <si>
    <t>0411200504</t>
  </si>
  <si>
    <t>訪問介護　たすくる</t>
  </si>
  <si>
    <t>0411200520</t>
  </si>
  <si>
    <t>宮城県登米市迫町佐沼字中江２丁目６－１</t>
  </si>
  <si>
    <t>登米市立米谷病院</t>
  </si>
  <si>
    <t>0411200546</t>
  </si>
  <si>
    <t>一般社団法人つぐかふえ</t>
  </si>
  <si>
    <t>宮城県登米市迫町佐沼字錦１３０番地の１</t>
  </si>
  <si>
    <t>就労支援センター　つなぐ</t>
  </si>
  <si>
    <t>0411200553</t>
  </si>
  <si>
    <t>就労定着支援センターつなぐwork on</t>
  </si>
  <si>
    <t>特定非営利活動法人わらいの館四季</t>
  </si>
  <si>
    <t>宮城県登米市迫町新田字井守沢２０９番地３０</t>
  </si>
  <si>
    <t>Seed Company</t>
  </si>
  <si>
    <t>0411200561</t>
  </si>
  <si>
    <t>有限会社みんなの家</t>
  </si>
  <si>
    <t>宮城県登米市中田町宝江新井田字新姥沼１９０番地</t>
  </si>
  <si>
    <t>みんなの家のぞみ</t>
  </si>
  <si>
    <t>0411200579</t>
  </si>
  <si>
    <t>わらいの館四季</t>
  </si>
  <si>
    <t>0411200637</t>
  </si>
  <si>
    <t>グループホームさくらおか</t>
  </si>
  <si>
    <t>0411200652</t>
  </si>
  <si>
    <t>特定非営利活動法人　奏海の杜</t>
  </si>
  <si>
    <t>ショートステイ　おとま～る</t>
  </si>
  <si>
    <t>0411200660</t>
  </si>
  <si>
    <t>社会福祉法人　槃特会</t>
  </si>
  <si>
    <t>宮城県登米市米山町桜岡貝待井34番地１</t>
  </si>
  <si>
    <t>さーらの樹指定短期入所事業所</t>
  </si>
  <si>
    <t>0411200686</t>
  </si>
  <si>
    <t>特定非営利活動法人アンソレイユ</t>
  </si>
  <si>
    <t>宮城県登米市迫町北方字大洞１１８－９９</t>
  </si>
  <si>
    <t>多機能型事業所　ひだまりポッケ</t>
  </si>
  <si>
    <t>0411200694</t>
  </si>
  <si>
    <t>生活介護ひだまりポッケ</t>
  </si>
  <si>
    <t>医療法人　仁泉会</t>
  </si>
  <si>
    <t>青森県八戸市河原木字八太郎山１０番地８１</t>
  </si>
  <si>
    <t>ヘルパーステーション　あおぞら</t>
  </si>
  <si>
    <t>0411200702</t>
  </si>
  <si>
    <t>レポス</t>
  </si>
  <si>
    <t>0411200710</t>
  </si>
  <si>
    <t>特定非営利活動法人奏海の杜</t>
  </si>
  <si>
    <t>宮城県登米市登米町寺池桜小路96番地3</t>
  </si>
  <si>
    <t>合同会社ごえもん</t>
  </si>
  <si>
    <t>宮城県登米市中田町石森字駒牽84-7</t>
  </si>
  <si>
    <t>就労継続支援A型事業所　ごえん</t>
  </si>
  <si>
    <t>0411200736</t>
  </si>
  <si>
    <t>登米鱒淵事業所　呼人里</t>
  </si>
  <si>
    <t>0411200744</t>
  </si>
  <si>
    <t>特定非営利活動法人　虹の駅</t>
  </si>
  <si>
    <t>宮城県栗原市志波姫南堀口７０</t>
  </si>
  <si>
    <t>栗原市</t>
  </si>
  <si>
    <t>0411300015</t>
  </si>
  <si>
    <t>社会福祉法人栗原市社会福祉協議会</t>
  </si>
  <si>
    <t>宮城県栗原市築館薬師3丁目6-2</t>
  </si>
  <si>
    <t>0411300023</t>
  </si>
  <si>
    <t>特定非営利活動法人　みやぎ身体障害者サポートクラブ</t>
  </si>
  <si>
    <t>宮城県栗原市一迫真坂字鶴町135-4</t>
  </si>
  <si>
    <t>サポートセンターころんぶす</t>
  </si>
  <si>
    <t>0411300031</t>
  </si>
  <si>
    <t>ショートステイころんぶす鶴町</t>
  </si>
  <si>
    <t>社会福祉法人　栗原秀峰会</t>
  </si>
  <si>
    <t>宮城県栗原市金成梨崎道ノ上７番地の１</t>
  </si>
  <si>
    <t>ほっとさわべ１</t>
  </si>
  <si>
    <t>宮城県栗原市金成梨崎道ノ上7-1</t>
  </si>
  <si>
    <t>0411300056</t>
  </si>
  <si>
    <t>ほっとさわべ２</t>
  </si>
  <si>
    <t>0411300072</t>
  </si>
  <si>
    <t>社会福祉法人栗原市社会福祉協議会　居宅介護事業所</t>
  </si>
  <si>
    <t>0411300098</t>
  </si>
  <si>
    <t>パン工房いそっぷ</t>
  </si>
  <si>
    <t>0411300197</t>
  </si>
  <si>
    <t>社会福祉法人宮城福祉会</t>
  </si>
  <si>
    <t>宮城県名取市手倉田字山２０８番地の１</t>
  </si>
  <si>
    <t>ニチイケアセンター高清水</t>
  </si>
  <si>
    <t>0411300213</t>
  </si>
  <si>
    <t>セントケアつきだて</t>
  </si>
  <si>
    <t>0411300221</t>
  </si>
  <si>
    <t>セントケア栗駒</t>
  </si>
  <si>
    <t>0411300239</t>
  </si>
  <si>
    <t>特定非営利活動法人栗原市障害者就労支援センター</t>
  </si>
  <si>
    <t>宮城県栗原市築館藤木4番53号</t>
  </si>
  <si>
    <t>ＮＰＯステップアップ</t>
  </si>
  <si>
    <t>0411300247</t>
  </si>
  <si>
    <t>社会福祉法人豊明会</t>
  </si>
  <si>
    <t>宮城県栗原市若柳武鎗字藤貫沢85番地</t>
  </si>
  <si>
    <t>ふくし工房かつらっぱ</t>
  </si>
  <si>
    <t>0411300254</t>
  </si>
  <si>
    <t>株式会社ソワンモンド</t>
  </si>
  <si>
    <t>ホワイトベア栗原かいご</t>
  </si>
  <si>
    <t>0411300262</t>
  </si>
  <si>
    <t>特定非営利活動法人サン・エー</t>
  </si>
  <si>
    <t>宮城県栗原市築館字八沢南沢８５番地</t>
  </si>
  <si>
    <t>NPO　サン・Ａ</t>
  </si>
  <si>
    <t>0411300304</t>
  </si>
  <si>
    <t>すぷりんぐ</t>
  </si>
  <si>
    <t>0411300320</t>
  </si>
  <si>
    <t>くりこま「ゆめ工房」</t>
  </si>
  <si>
    <t>0411300338</t>
  </si>
  <si>
    <t>株式会社照隅</t>
  </si>
  <si>
    <t>宮城県栗原市若柳上畑岡鎌取場121番地</t>
  </si>
  <si>
    <t>ゆめや</t>
  </si>
  <si>
    <t>0411300387</t>
  </si>
  <si>
    <t>株式会社リツワ</t>
  </si>
  <si>
    <t>宮城県栗原市栗駒岩ケ崎桐木沢６６番地</t>
  </si>
  <si>
    <t>チャレンジド岩ヶ崎</t>
  </si>
  <si>
    <t>0411300452</t>
  </si>
  <si>
    <t>就労支援事業所　チャレンジド岩ヶ崎</t>
  </si>
  <si>
    <t>宮城県栗原市築館薬師１丁目７番１号</t>
  </si>
  <si>
    <t>短期入所かつらっぱ</t>
  </si>
  <si>
    <t>0411300486</t>
  </si>
  <si>
    <t>株式会社同仁</t>
  </si>
  <si>
    <t>宮城県栗原市鶯沢南郷下日照75番地</t>
  </si>
  <si>
    <t>風和の郷</t>
  </si>
  <si>
    <t>0411300528</t>
  </si>
  <si>
    <t>新みやぎ農業協同組合</t>
  </si>
  <si>
    <t>宮城県栗原市築館字照越大ケ原４３番地１</t>
  </si>
  <si>
    <t>ＪＡ新みやぎ栗っこケアサービスセンター</t>
  </si>
  <si>
    <t>0411300536</t>
  </si>
  <si>
    <t>ニチイケアセンターつきだて</t>
  </si>
  <si>
    <t>0411300544</t>
  </si>
  <si>
    <t>グループホーム　チャレンジド岩ケ崎</t>
  </si>
  <si>
    <t>チャレンジド岩ケ崎</t>
  </si>
  <si>
    <t>共同生活援助事業所ふきのとう</t>
  </si>
  <si>
    <t>0411300569</t>
  </si>
  <si>
    <t>シェアワークスくりはら生活介護事業所</t>
  </si>
  <si>
    <t>0411300577</t>
  </si>
  <si>
    <t>社会福祉法人矢本愛育会</t>
  </si>
  <si>
    <t>障害者日中活動支援施設ぎんの星</t>
  </si>
  <si>
    <t>東松島市</t>
  </si>
  <si>
    <t>0411400021</t>
  </si>
  <si>
    <t>ぎんの星</t>
  </si>
  <si>
    <t>障害者日中活動支援施設　共生園</t>
  </si>
  <si>
    <t>0411400039</t>
  </si>
  <si>
    <t>障害者支援施設　第二共生園</t>
  </si>
  <si>
    <t>0411400047</t>
  </si>
  <si>
    <t>社会福祉法人東松島市社会福祉協議会</t>
  </si>
  <si>
    <t>0411400070</t>
  </si>
  <si>
    <t>社会福祉法人慶和会</t>
  </si>
  <si>
    <t>宮城県東松島市赤井字七反谷地７３番２</t>
  </si>
  <si>
    <t>社会福祉法人慶和会ヘルパーステーション花いちもんめ</t>
  </si>
  <si>
    <t>0411400088</t>
  </si>
  <si>
    <t>社会福祉法人やすらぎ会</t>
  </si>
  <si>
    <t>宮城県東松島市野蒜ヶ丘三丁目２７番地１</t>
  </si>
  <si>
    <t>鳴瀬ヘルパーステーション</t>
  </si>
  <si>
    <t>0411400146</t>
  </si>
  <si>
    <t>医療法人社団健育会ひまわりデイサービスセンター</t>
  </si>
  <si>
    <t>セントケア石巻矢本</t>
  </si>
  <si>
    <t>0411400161</t>
  </si>
  <si>
    <t>一般社団法人くるり</t>
  </si>
  <si>
    <t>宮城県東松島市上下堤字萩窪24番地1</t>
  </si>
  <si>
    <t>ワークハウスくりの木</t>
  </si>
  <si>
    <t>0411400260</t>
  </si>
  <si>
    <t>太陽の家　ケアステーション</t>
  </si>
  <si>
    <t>合同会社タカワ</t>
  </si>
  <si>
    <t>宮城県東松島市矢本字下浦311-10</t>
  </si>
  <si>
    <t>障害福祉施設みらい</t>
  </si>
  <si>
    <t>0411400328</t>
  </si>
  <si>
    <t>社会福祉法人大崎市社会福祉協議会</t>
  </si>
  <si>
    <t>宮城県大崎市古川三日町２丁目５番１号</t>
  </si>
  <si>
    <t>生活介護事業所｢元気｣</t>
  </si>
  <si>
    <t>大崎市</t>
  </si>
  <si>
    <t>0411500010</t>
  </si>
  <si>
    <t>社会福祉法人大崎誠心会</t>
  </si>
  <si>
    <t>宮城県大崎市古川小野字嵐山１番地１０</t>
  </si>
  <si>
    <t>すまいるあやめ</t>
  </si>
  <si>
    <t>0411500051</t>
  </si>
  <si>
    <t>パステルあやめ</t>
  </si>
  <si>
    <t>0411500069</t>
  </si>
  <si>
    <t>社会福祉法人永楽会</t>
  </si>
  <si>
    <t>宮城県黒川郡大和町吉岡字中町３２番地２</t>
  </si>
  <si>
    <t>特別養護老人ホーム　百才館</t>
  </si>
  <si>
    <t>0411500077</t>
  </si>
  <si>
    <t>ハーモニーさんぼんぎ</t>
  </si>
  <si>
    <t>0411500085</t>
  </si>
  <si>
    <t>0411500093</t>
  </si>
  <si>
    <t>0411500101</t>
  </si>
  <si>
    <t>0411500127</t>
  </si>
  <si>
    <t>アースサポート古川</t>
  </si>
  <si>
    <t>0411500150</t>
  </si>
  <si>
    <t>プロンプター甲斐有限会社</t>
  </si>
  <si>
    <t>宮城県大崎市古川飯川字要害６４９</t>
  </si>
  <si>
    <t>0411500176</t>
  </si>
  <si>
    <t>社会福祉法人　田尻福祉会</t>
  </si>
  <si>
    <t>宮城県大崎市田尻通木字中崎東２４番地２</t>
  </si>
  <si>
    <t>スキップホームヘルプサービス</t>
  </si>
  <si>
    <t>0411500192</t>
  </si>
  <si>
    <t>工房パルコ</t>
  </si>
  <si>
    <t>0411500200</t>
  </si>
  <si>
    <t>宮城県</t>
  </si>
  <si>
    <t>宮城県仙台市青葉区本町３丁目８－１</t>
  </si>
  <si>
    <t>宮城県援護寮</t>
  </si>
  <si>
    <t>0411500283</t>
  </si>
  <si>
    <t>宿泊型自立訓練</t>
  </si>
  <si>
    <t>社会福祉法人　聖心会</t>
  </si>
  <si>
    <t>宮城県大崎市岩出山下野目字南山179-1</t>
  </si>
  <si>
    <t>指定障害者支援施設大崎太陽の村</t>
  </si>
  <si>
    <t>0411500309</t>
  </si>
  <si>
    <t>指定障害福祉サービス事業所　大崎太陽の村</t>
  </si>
  <si>
    <t>0411500325</t>
  </si>
  <si>
    <t>公益財団法人宮城厚生協会ケアステーションあゆみ　介護</t>
  </si>
  <si>
    <t>0411500333</t>
  </si>
  <si>
    <t>ニチイケアセンター古川</t>
  </si>
  <si>
    <t>0411500341</t>
  </si>
  <si>
    <t>特定非営利活動法人　くもりのち晴れ</t>
  </si>
  <si>
    <t>宮城県大崎市古川七日町４番３３号</t>
  </si>
  <si>
    <t>しあんくれ～る</t>
  </si>
  <si>
    <t>0411500382</t>
  </si>
  <si>
    <t>0411500408</t>
  </si>
  <si>
    <t>社会福祉法人　おおさきさくら福祉会</t>
  </si>
  <si>
    <t>宮城県大崎市田尻字町浦２２番</t>
  </si>
  <si>
    <t>すずかけの里</t>
  </si>
  <si>
    <t>0411500416</t>
  </si>
  <si>
    <t>ホワイトベア　訪問介護事業部</t>
  </si>
  <si>
    <t>0411500440</t>
  </si>
  <si>
    <t>特定非営利活動法人ドリーム・グリーン・プロジェクト</t>
  </si>
  <si>
    <t>宮城県大崎市岩出山字二ノ構３番地１</t>
  </si>
  <si>
    <t>NPOドリーム・グリーン・プロジェクト</t>
  </si>
  <si>
    <t>0411500473</t>
  </si>
  <si>
    <t>さくらの家</t>
  </si>
  <si>
    <t>就労支援センタードリームワン</t>
  </si>
  <si>
    <t>株式会社まちの豆腐屋プロジェクト</t>
  </si>
  <si>
    <t>宮城県遠田郡涌谷町字桑木荒１５６番地３</t>
  </si>
  <si>
    <t>古川とうふ店</t>
  </si>
  <si>
    <t>0411500481</t>
  </si>
  <si>
    <t>アビリティーズジャスコ株式会社</t>
  </si>
  <si>
    <t>宮城県仙台市青葉区中央３丁目３－３</t>
  </si>
  <si>
    <t>アビリティーズジャスコ古川センター</t>
  </si>
  <si>
    <t>0411500606</t>
  </si>
  <si>
    <t>社会福祉法人チャレンジドらいふ</t>
  </si>
  <si>
    <t>宮城県仙台市泉区高森7丁目1番地の4</t>
  </si>
  <si>
    <t>特定非営利活動法人ユアパートナーおおさき</t>
  </si>
  <si>
    <t>宮城県大崎市田尻小塩字渋取57番地5</t>
  </si>
  <si>
    <t>つばさ</t>
  </si>
  <si>
    <t>0411500655</t>
  </si>
  <si>
    <t>社会福祉法人宮城厚生福祉会</t>
  </si>
  <si>
    <t>宮城県仙台市宮城野区田子字富里153</t>
  </si>
  <si>
    <t>多機能型就労支援事業所てとて古川</t>
  </si>
  <si>
    <t>0411500697</t>
  </si>
  <si>
    <t>特定非営利活動法人まきばフリースクール</t>
  </si>
  <si>
    <t>宮城県栗原市高清水袖山62番地18</t>
  </si>
  <si>
    <t>まきばの実り</t>
  </si>
  <si>
    <t>株式会社コンフォート</t>
  </si>
  <si>
    <t>宮城県大崎市古川福沼１－１８－１９メモリアルパークＢ棟２０２</t>
  </si>
  <si>
    <t>ケア　コンシェルジュ</t>
  </si>
  <si>
    <t>0411500721</t>
  </si>
  <si>
    <t>0411500754</t>
  </si>
  <si>
    <t>社会福祉法人みんなの輪</t>
  </si>
  <si>
    <t>宮城県黒川郡大衡村大衡字鐙沢１２番５４</t>
  </si>
  <si>
    <t>あいあいファーム　わ・は・わ田尻</t>
  </si>
  <si>
    <t>0411500770</t>
  </si>
  <si>
    <t>短期入所事業所「元気」</t>
  </si>
  <si>
    <t>0411500788</t>
  </si>
  <si>
    <t>東京都豊島区東池袋１丁目４４番３号　池袋ISPタマビル７Ｆ</t>
  </si>
  <si>
    <t>鳴子地域福祉事業所　まるちゃん家</t>
  </si>
  <si>
    <t>0411500804</t>
  </si>
  <si>
    <t>株式会社サーパス</t>
  </si>
  <si>
    <t>宮城県登米市南方町原5番地</t>
  </si>
  <si>
    <t>訪問介護事業所　クローバー</t>
  </si>
  <si>
    <t>0411500812</t>
  </si>
  <si>
    <t>大崎市病院事業</t>
  </si>
  <si>
    <t>宮城県大崎市古川穂波三丁目８番１号</t>
  </si>
  <si>
    <t>大崎市民病院</t>
  </si>
  <si>
    <t>0411500846</t>
  </si>
  <si>
    <t>特定非営利活動法人　学びの庭</t>
  </si>
  <si>
    <t>宮城県大崎市古川西館三丁目６番１６号</t>
  </si>
  <si>
    <t>就労支援センター　『ジェムストーン』</t>
  </si>
  <si>
    <t>0411500853</t>
  </si>
  <si>
    <t>大崎市民病院鹿島台分院</t>
  </si>
  <si>
    <t>0411500861</t>
  </si>
  <si>
    <t>一般社団法人はぴかむ</t>
  </si>
  <si>
    <t>宮城県仙台市若林区木ノ下五丁目２－１７パステルコーポ１０３</t>
  </si>
  <si>
    <t>指定障害福祉サービス事業所　葵～あおい</t>
  </si>
  <si>
    <t>0411500879</t>
  </si>
  <si>
    <t>manaby古川事業所</t>
  </si>
  <si>
    <t>0411500887</t>
  </si>
  <si>
    <t>合同会社リレーション</t>
  </si>
  <si>
    <t>宮城県大崎市古川大幡字道上30番地8</t>
  </si>
  <si>
    <t>就労継続支援（B型）事業所ライフアップ</t>
  </si>
  <si>
    <t>0411500895</t>
  </si>
  <si>
    <t>社会福祉法人　優愛会</t>
  </si>
  <si>
    <t>宮城県大崎市古川福浦字道ノ上147-1</t>
  </si>
  <si>
    <t>しあわせカフェ</t>
  </si>
  <si>
    <t>0411500903</t>
  </si>
  <si>
    <t>宮城県大崎市古川下中目字町浦２８－１</t>
  </si>
  <si>
    <t>短期入所施設アムール</t>
  </si>
  <si>
    <t>0411500911</t>
  </si>
  <si>
    <t>特定非営利活動法人ふうどばんく東北ＡＧＡＩＮ</t>
  </si>
  <si>
    <t>宮城県富谷市成田八丁目１－１</t>
  </si>
  <si>
    <t>就労サポートセンターあがいん</t>
  </si>
  <si>
    <t>富谷市</t>
  </si>
  <si>
    <t>0411600026</t>
  </si>
  <si>
    <t>合同会社おれんじの羽</t>
  </si>
  <si>
    <t>おれんじ工房</t>
  </si>
  <si>
    <t>0411600059</t>
  </si>
  <si>
    <t>ＳＯＭＰＯケア　富谷　訪問介護</t>
  </si>
  <si>
    <t>株式会社ゴリラファーム</t>
  </si>
  <si>
    <t>宮城県仙台市泉区野村字野村９５番地の２</t>
  </si>
  <si>
    <t>ＡＭＥＨＡＲＥ</t>
  </si>
  <si>
    <t>0411600117</t>
  </si>
  <si>
    <t>社会福祉法人七ヶ宿町社会福祉協議会</t>
  </si>
  <si>
    <t>宮城県刈田郡七ケ宿町字関１８４番地</t>
  </si>
  <si>
    <t>七ヶ宿町高齢者生活福祉センター</t>
  </si>
  <si>
    <t>刈田郡七ケ宿町</t>
  </si>
  <si>
    <t>0412100018</t>
  </si>
  <si>
    <t>社会福祉法人蔵王町社会福祉協議会</t>
  </si>
  <si>
    <t>宮城県刈田郡蔵王町大字円田字十文字北３番地１</t>
  </si>
  <si>
    <t>刈田郡蔵王町</t>
  </si>
  <si>
    <t>0412100026</t>
  </si>
  <si>
    <t>蔵王すずしろ</t>
  </si>
  <si>
    <t>0412100075</t>
  </si>
  <si>
    <t>株式会社マザーアース</t>
  </si>
  <si>
    <t>宮城県刈田郡蔵王町大字小村崎字山崎１４番地１</t>
  </si>
  <si>
    <t>マザーアース</t>
  </si>
  <si>
    <t>0412100083</t>
  </si>
  <si>
    <t>はらから蔵王塾</t>
  </si>
  <si>
    <t>0412100109</t>
  </si>
  <si>
    <t>社会福祉法人常盤福祉会</t>
  </si>
  <si>
    <t>宮城県柴田郡柴田町船岡中央３丁目１８番３号</t>
  </si>
  <si>
    <t>多機能型地域ケアホームふなおか</t>
  </si>
  <si>
    <t>柴田郡柴田町</t>
  </si>
  <si>
    <t>0412200032</t>
  </si>
  <si>
    <t>社会福祉法人福寿会</t>
  </si>
  <si>
    <t>宮城県柴田郡柴田町大字本船迫字沢田３９番地</t>
  </si>
  <si>
    <t>多機能型事業所　旭園</t>
  </si>
  <si>
    <t>0412200040</t>
  </si>
  <si>
    <t>柴田郡大河原町</t>
  </si>
  <si>
    <t>びいんず夢楽多</t>
  </si>
  <si>
    <t>柴田郡村田町</t>
  </si>
  <si>
    <t>0412200222</t>
  </si>
  <si>
    <t>くりえいと柴田</t>
  </si>
  <si>
    <t>0412200230</t>
  </si>
  <si>
    <t>ニチイケアセンター大河原</t>
  </si>
  <si>
    <t>0412200263</t>
  </si>
  <si>
    <t>セントケア大河原</t>
  </si>
  <si>
    <t>0412200297</t>
  </si>
  <si>
    <t>柴田郡川崎町</t>
  </si>
  <si>
    <t>レインボー川崎</t>
  </si>
  <si>
    <t>0412200339</t>
  </si>
  <si>
    <t>有限会社ケイ</t>
  </si>
  <si>
    <t>宮城県柴田郡大河原町字西桜町２２番地の３</t>
  </si>
  <si>
    <t>南桜ケアサービス</t>
  </si>
  <si>
    <t>0412200347</t>
  </si>
  <si>
    <t>障害者支援施設　旭園</t>
  </si>
  <si>
    <t>0412200354</t>
  </si>
  <si>
    <t>さくらの風</t>
  </si>
  <si>
    <t>0412210049</t>
  </si>
  <si>
    <t>サポート南桜</t>
  </si>
  <si>
    <t>0412210106</t>
  </si>
  <si>
    <t>ワーク　サポート南桜</t>
  </si>
  <si>
    <t>一般社団法人ふくのね</t>
  </si>
  <si>
    <t>宮城県柴田郡大河原町字大巻２番地２</t>
  </si>
  <si>
    <t>0412210148</t>
  </si>
  <si>
    <t>株式会社すりーえいち</t>
  </si>
  <si>
    <t>宮城県柴田郡大河原町錦町３番地１８</t>
  </si>
  <si>
    <t>ケアステーション　はあと</t>
  </si>
  <si>
    <t>0412210163</t>
  </si>
  <si>
    <t>ふぼう</t>
  </si>
  <si>
    <t>0412210189</t>
  </si>
  <si>
    <t>SOMPOケア　柴田　訪問介護</t>
  </si>
  <si>
    <t>0412210213</t>
  </si>
  <si>
    <t>ほっとファーム　株式会社</t>
  </si>
  <si>
    <t>宮城県柴田郡柴田町槻木白幡２丁目４－１</t>
  </si>
  <si>
    <t>ほっとファーム柴田</t>
  </si>
  <si>
    <t>0412210221</t>
  </si>
  <si>
    <t>障がい者就労支援事業所　かけはし</t>
  </si>
  <si>
    <t>短期入所サポート南桜</t>
  </si>
  <si>
    <t>0412210247</t>
  </si>
  <si>
    <t>ほっとハート柴田</t>
  </si>
  <si>
    <t>0412210254</t>
  </si>
  <si>
    <t>0412210262</t>
  </si>
  <si>
    <t>アイビスカフェ槻木</t>
  </si>
  <si>
    <t>ざおう菜園</t>
  </si>
  <si>
    <t>有限会社　ケイ</t>
  </si>
  <si>
    <t>宮城県柴田郡大河原町西桜町22番地3</t>
  </si>
  <si>
    <t>南桜デイサービスセンター</t>
  </si>
  <si>
    <t>0412210296</t>
  </si>
  <si>
    <t>アイビスカフェ船岡</t>
  </si>
  <si>
    <t>0412210304</t>
  </si>
  <si>
    <t>みずきの里丸森</t>
  </si>
  <si>
    <t>伊具郡丸森町</t>
  </si>
  <si>
    <t>0412300022</t>
  </si>
  <si>
    <t>亘理町</t>
  </si>
  <si>
    <t>宮城県亘理郡亘理町字下小路7-4</t>
  </si>
  <si>
    <t>亘理町ゆうゆう作業所</t>
  </si>
  <si>
    <t>亘理郡亘理町</t>
  </si>
  <si>
    <t>0412400012</t>
  </si>
  <si>
    <t>社会福祉法人　静和会</t>
  </si>
  <si>
    <t>宮城県亘理郡山元町高瀬字合戦原111-11</t>
  </si>
  <si>
    <t>静和園</t>
  </si>
  <si>
    <t>亘理郡山元町</t>
  </si>
  <si>
    <t>0412400038</t>
  </si>
  <si>
    <t>独立行政法人国立病院機構宮城病院</t>
  </si>
  <si>
    <t>宮城県亘理郡山元町高瀬字合戦原１００</t>
  </si>
  <si>
    <t>0412400046</t>
  </si>
  <si>
    <t>療養介護</t>
  </si>
  <si>
    <t>社会福祉法人亘理町社会福祉協議会</t>
  </si>
  <si>
    <t>宮城県亘理郡亘理町字旧舘６０番地７</t>
  </si>
  <si>
    <t>社会福祉法人亘理町社会福祉協議会　居宅介護事業所</t>
  </si>
  <si>
    <t>0412400061</t>
  </si>
  <si>
    <t>社会福祉法人山元町社会福祉協議会</t>
  </si>
  <si>
    <t>宮城県亘理郡山元町浅生原字作田山2番地71</t>
  </si>
  <si>
    <t>社会福祉法人山元町社会福祉協議会　指定訪問介護事業所</t>
  </si>
  <si>
    <t>0412400079</t>
  </si>
  <si>
    <t>えいむ亘理</t>
  </si>
  <si>
    <t>0412400095</t>
  </si>
  <si>
    <t>ニチイケアセンター亘理</t>
  </si>
  <si>
    <t>0412400145</t>
  </si>
  <si>
    <t>特定非営利活動法人幸創</t>
  </si>
  <si>
    <t>宮城県宮城郡利府町しらかし台6丁目1-10</t>
  </si>
  <si>
    <t>こうそう亘理</t>
  </si>
  <si>
    <t>0412400160</t>
  </si>
  <si>
    <t>山元町</t>
  </si>
  <si>
    <t>山元町共同作業所</t>
  </si>
  <si>
    <t>0412400178</t>
  </si>
  <si>
    <t>浜吉田僕の家私の家</t>
  </si>
  <si>
    <t>0412400228</t>
  </si>
  <si>
    <t>ともに　はま道</t>
  </si>
  <si>
    <t>0412400269</t>
  </si>
  <si>
    <t>特定非営利活動法人ポラリス</t>
  </si>
  <si>
    <t>宮城県亘理郡山元町高瀬字合戦原７２番地６４</t>
  </si>
  <si>
    <t>ポラリス</t>
  </si>
  <si>
    <t>0412400285</t>
  </si>
  <si>
    <t>特定非営活動法人ホープワールドワイド・ジャパン</t>
  </si>
  <si>
    <t>東京都渋谷区笹塚二丁目１６番１号</t>
  </si>
  <si>
    <t>特定非営利活動法人ホープワールドワイド・ジャパン　ホープ就労支援センターみやぎ</t>
  </si>
  <si>
    <t>0412400327</t>
  </si>
  <si>
    <t>合同会社みらい介護</t>
  </si>
  <si>
    <t>宮城県亘理郡亘理町吉田字原247番地19</t>
  </si>
  <si>
    <t>みのり訪問介護ステーション</t>
  </si>
  <si>
    <t>0412400368</t>
  </si>
  <si>
    <t>社会福祉法人ありのまま舎</t>
  </si>
  <si>
    <t>宮城県仙台市太白区西多賀４丁目１９番１号</t>
  </si>
  <si>
    <t>障害者支援施設　難病ホスピスケア亘理ありのまま舎</t>
  </si>
  <si>
    <t>0412400384</t>
  </si>
  <si>
    <t>ライフケア県南ありのまま舎ケアセンター</t>
  </si>
  <si>
    <t>0412400418</t>
  </si>
  <si>
    <t>株式会社あしすと悠</t>
  </si>
  <si>
    <t>宮城県岩沼市館下二丁目3番30号</t>
  </si>
  <si>
    <t>あしすと悠</t>
  </si>
  <si>
    <t>0412400426</t>
  </si>
  <si>
    <t>ニチイケアセンター山下</t>
  </si>
  <si>
    <t>0412400442</t>
  </si>
  <si>
    <t>山元いちご農園れいずホーム</t>
  </si>
  <si>
    <t>認定ＮＰＯ法人さわおとの森</t>
  </si>
  <si>
    <t>多機能サポートランド　さわおとの森</t>
  </si>
  <si>
    <t>0412600025</t>
  </si>
  <si>
    <t>はまぎく介護ステーション有限会社</t>
  </si>
  <si>
    <t>宮城県宮城郡七ケ浜町東宮浜字上ノ台35-2</t>
  </si>
  <si>
    <t>宮城郡七ケ浜町</t>
  </si>
  <si>
    <t>0412600033</t>
  </si>
  <si>
    <t>社会福祉法人松島町社会福祉協議会</t>
  </si>
  <si>
    <t>宮城県宮城郡松島町根廻字上山王６－２７</t>
  </si>
  <si>
    <t>松島町社協指定障害者自立支援訪問介護事業所</t>
  </si>
  <si>
    <t>宮城郡松島町</t>
  </si>
  <si>
    <t>宮城県宮城郡松島町根廻字上山王6-27</t>
  </si>
  <si>
    <t>0412600041</t>
  </si>
  <si>
    <t>社会福祉法人利府町社会福祉協議会</t>
  </si>
  <si>
    <t>宮城県宮城郡利府町中央二丁目１１番地１</t>
  </si>
  <si>
    <t>社会福祉法人利府町社会福祉協議会　指定訪問介護事業所</t>
  </si>
  <si>
    <t>0412600074</t>
  </si>
  <si>
    <t>社会福祉法人　松の実福祉会</t>
  </si>
  <si>
    <t>松の実</t>
  </si>
  <si>
    <t>0412600108</t>
  </si>
  <si>
    <t>みお七ヶ浜</t>
  </si>
  <si>
    <t>0412600124</t>
  </si>
  <si>
    <t>セントケアりふ森の郷</t>
  </si>
  <si>
    <t>0412600140</t>
  </si>
  <si>
    <t>こうそう</t>
  </si>
  <si>
    <t>0412600157</t>
  </si>
  <si>
    <t>梨花</t>
  </si>
  <si>
    <t>0412600165</t>
  </si>
  <si>
    <t>工房　歩歩</t>
  </si>
  <si>
    <t>0412600181</t>
  </si>
  <si>
    <t>多機能サポートランドさわおとの森　生活介護わのみ</t>
  </si>
  <si>
    <t>0412610032</t>
  </si>
  <si>
    <t>株式会社千代興業</t>
  </si>
  <si>
    <t>宮城県宮城郡七ケ浜町松ヶ浜字謡２６番地の９</t>
  </si>
  <si>
    <t>ありすけあ</t>
  </si>
  <si>
    <t>0412610040</t>
  </si>
  <si>
    <t>一般社団法人松島のかぜ</t>
  </si>
  <si>
    <t>宮城県宮城郡松島町磯崎字釜１２番地</t>
  </si>
  <si>
    <t>松島のかぜ</t>
  </si>
  <si>
    <t>0412620031</t>
  </si>
  <si>
    <t>松島医療生活協同組合</t>
  </si>
  <si>
    <t>宮城県宮城郡松島町松島字普賢堂１番地４</t>
  </si>
  <si>
    <t>松島医療生活協同組合　まつしまホームヘルパー</t>
  </si>
  <si>
    <t>0412630022</t>
  </si>
  <si>
    <t>株式会社クリエイティブ笑未</t>
  </si>
  <si>
    <t>宮城県宮城郡松島町松島字陰の浜９番地の１</t>
  </si>
  <si>
    <t>クリエイティブ笑未</t>
  </si>
  <si>
    <t>0412630048</t>
  </si>
  <si>
    <t>株式会社春幸会</t>
  </si>
  <si>
    <t>宮城県仙台市泉区長命ケ丘五丁目1番10号</t>
  </si>
  <si>
    <t>生活介護つなぐ利府</t>
  </si>
  <si>
    <t>0412630055</t>
  </si>
  <si>
    <t>ぼくらの家</t>
  </si>
  <si>
    <t>宮城県宮城郡利府町利府字八幡崎63-1</t>
  </si>
  <si>
    <t>0412630105</t>
  </si>
  <si>
    <t>株式会社ＬＩＦＥ　ＲＩＣＨ</t>
  </si>
  <si>
    <t>宮城県多賀城市桜木二丁目8番28-3号</t>
  </si>
  <si>
    <t>ライフリッチ在宅サポートセンター</t>
  </si>
  <si>
    <t>0412630113</t>
  </si>
  <si>
    <t>株式会社あすファーム松島</t>
  </si>
  <si>
    <t>宮城県宮城郡松島町幡谷字鹿渡２２番地の１</t>
  </si>
  <si>
    <t>株式会社あすファーム松島　品井沼事業所</t>
  </si>
  <si>
    <t>0412630139</t>
  </si>
  <si>
    <t>一般社団法人宮城地域振興協会</t>
  </si>
  <si>
    <t>宮城県宮城郡松島町高城字浜４０番地の７</t>
  </si>
  <si>
    <t>天地人・未知の空</t>
  </si>
  <si>
    <t>0412630147</t>
  </si>
  <si>
    <t>榎の実</t>
  </si>
  <si>
    <t>0412630154</t>
  </si>
  <si>
    <t>松ぼっくり</t>
  </si>
  <si>
    <t>0412630162</t>
  </si>
  <si>
    <t>DiyCE</t>
  </si>
  <si>
    <t>0412630170</t>
  </si>
  <si>
    <t>一般社団法人　福祉の里</t>
  </si>
  <si>
    <t>宮城県東松島市新東名1丁目18-3</t>
  </si>
  <si>
    <t>一般社団法人福祉の里　ぴあ・すてーじ</t>
  </si>
  <si>
    <t>0412630188</t>
  </si>
  <si>
    <t>生活介護　ぴあ・すてーじ</t>
  </si>
  <si>
    <t>株式会社はなもも</t>
  </si>
  <si>
    <t>宮城県宮城郡七ケ浜町遠山二丁目３番２０号</t>
  </si>
  <si>
    <t>ヘルパーステーションはなもも</t>
  </si>
  <si>
    <t>0412630204</t>
  </si>
  <si>
    <t>特定非営利活動法人黒川こころの応援団</t>
  </si>
  <si>
    <t>宮城県黒川郡大和町吉岡字館下４７番</t>
  </si>
  <si>
    <t>nisipirica</t>
  </si>
  <si>
    <t>黒川郡大和町</t>
  </si>
  <si>
    <t>0412700015</t>
  </si>
  <si>
    <t>虹の風</t>
  </si>
  <si>
    <t>0412700023</t>
  </si>
  <si>
    <t>支援施設あさいな</t>
  </si>
  <si>
    <t>0412700064</t>
  </si>
  <si>
    <t>わ・は・わ大郷</t>
  </si>
  <si>
    <t>黒川郡大郷町</t>
  </si>
  <si>
    <t>0412700213</t>
  </si>
  <si>
    <t>特定非営利活動法人ふれあい</t>
  </si>
  <si>
    <t>活動支援センターふれあい</t>
  </si>
  <si>
    <t>宮城県黒川郡大和町宮床下小路４６－１</t>
  </si>
  <si>
    <t>0412700221</t>
  </si>
  <si>
    <t>社会福祉法人宮城県社会福祉協議会</t>
  </si>
  <si>
    <t>吉岡すまいる</t>
  </si>
  <si>
    <t>0412700247</t>
  </si>
  <si>
    <t>株式会社愛心ヘルプサービス</t>
  </si>
  <si>
    <t>宮城県仙台市青葉区中山９丁目１２番１３号</t>
  </si>
  <si>
    <t>愛心ヘルプサービス大富</t>
  </si>
  <si>
    <t>0412700254</t>
  </si>
  <si>
    <t>セントケア富谷中央</t>
  </si>
  <si>
    <t>0412700262</t>
  </si>
  <si>
    <t>社会福祉法人大郷町社会福祉協議会</t>
  </si>
  <si>
    <t>宮城県黒川郡大郷町粕川字東長崎３１番地の７</t>
  </si>
  <si>
    <t>大郷町社会福祉協議会ライフサポートおおさと</t>
  </si>
  <si>
    <t>0412700270</t>
  </si>
  <si>
    <t>有限会社　セベック</t>
  </si>
  <si>
    <t>宮城県富谷市成田６丁目８番地３</t>
  </si>
  <si>
    <t>セベック　ヘルパーステーション</t>
  </si>
  <si>
    <t>0412700312</t>
  </si>
  <si>
    <t>和泉介護サービス・七ツ森</t>
  </si>
  <si>
    <t>0412700338</t>
  </si>
  <si>
    <t>僕の家　私の家</t>
  </si>
  <si>
    <t>0412700346</t>
  </si>
  <si>
    <t>特定非営利活動法人ステップアップたいわ</t>
  </si>
  <si>
    <t>宮城県黒川郡大和町吉岡字下町７０番地</t>
  </si>
  <si>
    <t>ステップアップたいわ</t>
  </si>
  <si>
    <t>0412700353</t>
  </si>
  <si>
    <t>パン工房　わ・は・わ</t>
  </si>
  <si>
    <t>0412700379</t>
  </si>
  <si>
    <t>夢の風とみや</t>
  </si>
  <si>
    <t>0412700395</t>
  </si>
  <si>
    <t>わ・は・わ味明</t>
  </si>
  <si>
    <t>0412700429</t>
  </si>
  <si>
    <t>ニチイケアセンター七ツ森</t>
  </si>
  <si>
    <t>0412700437</t>
  </si>
  <si>
    <t>いこいの家たんぽぽ</t>
  </si>
  <si>
    <t>0412700445</t>
  </si>
  <si>
    <t>宮城県船形の郷</t>
  </si>
  <si>
    <t>0412700452</t>
  </si>
  <si>
    <t>宮城県七ツ森希望の家</t>
  </si>
  <si>
    <t>0412700460</t>
  </si>
  <si>
    <t>一般社団法人　Ａｉえりあサポート福祉会</t>
  </si>
  <si>
    <t>宮城県富谷市太子堂１丁目７－２</t>
  </si>
  <si>
    <t>あいの郷</t>
  </si>
  <si>
    <t>0412700478</t>
  </si>
  <si>
    <t>有限会社　シー・キューブ</t>
  </si>
  <si>
    <t>宮城県富谷市鷹乃杜一丁目13番9号</t>
  </si>
  <si>
    <t>ヘルパーステーション　陽</t>
  </si>
  <si>
    <t>0412700502</t>
  </si>
  <si>
    <t>特定非営利活動法人大郷ファーム</t>
  </si>
  <si>
    <t>大郷ファーム</t>
  </si>
  <si>
    <t>0412700536</t>
  </si>
  <si>
    <t>ポラリス富谷センター</t>
  </si>
  <si>
    <t>わ・は・わ大衡</t>
  </si>
  <si>
    <t>黒川郡大衡村</t>
  </si>
  <si>
    <t>0412700676</t>
  </si>
  <si>
    <t>宮城県黒川郡大衡村大衡字鐙沢12番54</t>
  </si>
  <si>
    <t>0412700684</t>
  </si>
  <si>
    <t>株式会社土屋</t>
  </si>
  <si>
    <t>岡山県井原市神代町６６１番地１</t>
  </si>
  <si>
    <t>社会福祉法人色麻町社会福祉協議会</t>
  </si>
  <si>
    <t>宮城県加美郡色麻町四竃字杉成27番地2</t>
  </si>
  <si>
    <t>社会福祉法人色麻町社会福祉協議会　指定訪問介護事業所</t>
  </si>
  <si>
    <t>加美郡色麻町</t>
  </si>
  <si>
    <t>0412800013</t>
  </si>
  <si>
    <t>社会福祉法人加美町社会福祉協議会</t>
  </si>
  <si>
    <t>宮城県加美郡加美町字町裏３２０番地</t>
  </si>
  <si>
    <t>社会福祉法人加美町社会福祉協議会中新田ヘルパーステーション</t>
  </si>
  <si>
    <t>加美郡加美町</t>
  </si>
  <si>
    <t>0412800021</t>
  </si>
  <si>
    <t>加美町</t>
  </si>
  <si>
    <t>宮城県加美郡加美町字西田三番５</t>
  </si>
  <si>
    <t>加美町障害者自立支援センター</t>
  </si>
  <si>
    <t>0412800062</t>
  </si>
  <si>
    <t>セントケア加美</t>
  </si>
  <si>
    <t>0412800070</t>
  </si>
  <si>
    <t>クローバーハウス</t>
  </si>
  <si>
    <t>0412800088</t>
  </si>
  <si>
    <t>やくらいアットハウス</t>
  </si>
  <si>
    <t>0412800104</t>
  </si>
  <si>
    <t>一般社団法人そにゃる</t>
  </si>
  <si>
    <t>宮城県遠田郡美里町青生字新鳴瀬２４９番地</t>
  </si>
  <si>
    <t>そにゃる</t>
  </si>
  <si>
    <t>0412800153</t>
  </si>
  <si>
    <t>ニチイケアセンターなかにいだ</t>
  </si>
  <si>
    <t>0412800179</t>
  </si>
  <si>
    <t>障害者日中活動支援施設のぎく</t>
  </si>
  <si>
    <t>遠田郡美里町</t>
  </si>
  <si>
    <t>0413100017</t>
  </si>
  <si>
    <t>障害者日中活動支援施設　のぎく</t>
  </si>
  <si>
    <t>社会福祉法人涌谷町社会福祉協議会</t>
  </si>
  <si>
    <t>宮城県遠田郡涌谷町涌谷字新下町浦１９２</t>
  </si>
  <si>
    <t>ゆうらいふホームヘルプサービス</t>
  </si>
  <si>
    <t>遠田郡涌谷町</t>
  </si>
  <si>
    <t>0413100033</t>
  </si>
  <si>
    <t>宮城県栗原市築館照越大ケ原</t>
  </si>
  <si>
    <t>ＪＡ新みやぎふれ愛福祉センター小牛田</t>
  </si>
  <si>
    <t>0413100058</t>
  </si>
  <si>
    <t>セントケアこごた</t>
  </si>
  <si>
    <t>0413100082</t>
  </si>
  <si>
    <t>社会福祉法人共生の森</t>
  </si>
  <si>
    <t>宮城県遠田郡涌谷町涌谷字築道西１-２</t>
  </si>
  <si>
    <t>0413100090</t>
  </si>
  <si>
    <t>社会福祉法人共生の森就労支援継続支援B型事業所</t>
  </si>
  <si>
    <t>涌谷とうふ店</t>
  </si>
  <si>
    <t>0413100108</t>
  </si>
  <si>
    <t>わ・は・わ美里</t>
  </si>
  <si>
    <t>0413100116</t>
  </si>
  <si>
    <t>ウェック小牛田ケアステーション</t>
  </si>
  <si>
    <t>0413100157</t>
  </si>
  <si>
    <t>株式会社エール</t>
  </si>
  <si>
    <t>宮城県遠田郡美里町字峯山３２番５</t>
  </si>
  <si>
    <t>よつば農園</t>
  </si>
  <si>
    <t>0413100165</t>
  </si>
  <si>
    <t>涌谷・放送字幕制作センター</t>
  </si>
  <si>
    <t>0413100181</t>
  </si>
  <si>
    <t>有限会社タックス</t>
  </si>
  <si>
    <t>宮城県遠田郡美里町字叔廼前２２番地の３</t>
  </si>
  <si>
    <t>タックス</t>
  </si>
  <si>
    <t>0413100199</t>
  </si>
  <si>
    <t>結の郷わくや</t>
  </si>
  <si>
    <t>0413100215</t>
  </si>
  <si>
    <t>有限会社穂乃香</t>
  </si>
  <si>
    <t>宮城県遠田郡美里町中埣字上戸33番2</t>
  </si>
  <si>
    <t>デイサービスおやゆび</t>
  </si>
  <si>
    <t>0413100231</t>
  </si>
  <si>
    <t>0413100264</t>
  </si>
  <si>
    <t>就労支援センターＡＫＡＲＩ</t>
  </si>
  <si>
    <t>0413100272</t>
  </si>
  <si>
    <t>一般社団法人ALC</t>
  </si>
  <si>
    <t>宮城県遠田郡涌谷町小里字右堂崎15番地8</t>
  </si>
  <si>
    <t>にじいろてらす</t>
  </si>
  <si>
    <t>宮城県遠田郡涌谷町小里字新一の坪81番地1</t>
  </si>
  <si>
    <t>0413100280</t>
  </si>
  <si>
    <t>わ・は・わ南郷</t>
  </si>
  <si>
    <t>0413100298</t>
  </si>
  <si>
    <t>0413100306</t>
  </si>
  <si>
    <t>生活介護事業所　そよ風</t>
  </si>
  <si>
    <t>ほっとファーム美里</t>
  </si>
  <si>
    <t>0413100314</t>
  </si>
  <si>
    <t>ほっとハート美里</t>
  </si>
  <si>
    <t>0413100322</t>
  </si>
  <si>
    <t>特別養護老人ホーム　おながわ</t>
  </si>
  <si>
    <t>牡鹿郡女川町</t>
  </si>
  <si>
    <t>0413500018</t>
  </si>
  <si>
    <t>特定非営利活動法人きらら女川</t>
  </si>
  <si>
    <t>宮城県牡鹿郡女川町鷲神浜鷲神１４４－７</t>
  </si>
  <si>
    <t>きらら女川</t>
  </si>
  <si>
    <t>0413500042</t>
  </si>
  <si>
    <t>社会福祉法人南三陸町社会福祉協議会</t>
  </si>
  <si>
    <t>宮城県本吉郡南三陸町志津川字沼田１４番地３</t>
  </si>
  <si>
    <t>南三陸町ヘルパーセンター　まごころ</t>
  </si>
  <si>
    <t>本吉郡南三陸町</t>
  </si>
  <si>
    <t>0413600024</t>
  </si>
  <si>
    <t>特定非営利活動法人泉里会</t>
  </si>
  <si>
    <t>宮城県気仙沼市本吉町猪の鼻１８２番地の４</t>
  </si>
  <si>
    <t>ケアホーム　めぐみ</t>
  </si>
  <si>
    <t>0413600081</t>
  </si>
  <si>
    <t>のぞみ福祉作業所</t>
  </si>
  <si>
    <t>0413600107</t>
  </si>
  <si>
    <t>セントケア南三陸</t>
  </si>
  <si>
    <t>0413600149</t>
  </si>
  <si>
    <t>ほっとファーム株式会社</t>
  </si>
  <si>
    <t>株式会社クラ・ゼミ</t>
  </si>
  <si>
    <t>株式会社kibidango</t>
  </si>
  <si>
    <t>東北福祉ビジネス株式会社</t>
  </si>
  <si>
    <t>オアシス</t>
  </si>
  <si>
    <t>まどか</t>
  </si>
  <si>
    <t>宮城県仙台市青葉区上杉一丁目２－３</t>
  </si>
  <si>
    <t>夢みの里　こもれび</t>
  </si>
  <si>
    <t>愛さんさんグループホーム</t>
  </si>
  <si>
    <t>0420210486</t>
  </si>
  <si>
    <t>0420210494</t>
  </si>
  <si>
    <t>0420210502</t>
  </si>
  <si>
    <t>グループホームひだまり</t>
  </si>
  <si>
    <t>0420300121</t>
  </si>
  <si>
    <t>0420300139</t>
  </si>
  <si>
    <t>株式会社ohana</t>
  </si>
  <si>
    <t>宮城県仙台市太白区松が丘１９番８号</t>
  </si>
  <si>
    <t>おはな</t>
  </si>
  <si>
    <t>0420300147</t>
  </si>
  <si>
    <t>株式会社Ｓｕｎｎｙ　Ｏｃｅａｎ</t>
  </si>
  <si>
    <t>宮城県仙台市青葉区国見一丁目1-1-301号</t>
  </si>
  <si>
    <t>大地</t>
  </si>
  <si>
    <t>0420300154</t>
  </si>
  <si>
    <t>白浜荘</t>
  </si>
  <si>
    <t>0420500142</t>
  </si>
  <si>
    <t>医療法人移川哲仁会</t>
  </si>
  <si>
    <t>宮城県気仙沼市松崎柳沢２１６番地５</t>
  </si>
  <si>
    <t>グループホーム　ラ・マンチャ</t>
  </si>
  <si>
    <t>0420500159</t>
  </si>
  <si>
    <t>0420500258</t>
  </si>
  <si>
    <t>仲町ブランチ</t>
  </si>
  <si>
    <t>0420500423</t>
  </si>
  <si>
    <t>アットホームオレンジ</t>
  </si>
  <si>
    <t>0420500480</t>
  </si>
  <si>
    <t>医療法人社団蔵王会</t>
  </si>
  <si>
    <t>宮城県白石市大鷹沢三沢字中山７４番地の１０</t>
  </si>
  <si>
    <t>グルッペ</t>
  </si>
  <si>
    <t>0420600017</t>
  </si>
  <si>
    <t>地域生活援助センター　ポレポレ</t>
  </si>
  <si>
    <t>0420600140</t>
  </si>
  <si>
    <t>ながさか</t>
  </si>
  <si>
    <t>0420600157</t>
  </si>
  <si>
    <t>名取メンタルヘルス</t>
  </si>
  <si>
    <t>0420700148</t>
  </si>
  <si>
    <t>社会福祉法人みずほ</t>
  </si>
  <si>
    <t>宮城県名取市下余田字鹿島８６番地５</t>
  </si>
  <si>
    <t>グループホームうらやす</t>
  </si>
  <si>
    <t>0420700189</t>
  </si>
  <si>
    <t>0420700411</t>
  </si>
  <si>
    <t>はーもにぃはうす</t>
  </si>
  <si>
    <t>0420700429</t>
  </si>
  <si>
    <t>グループホームひよこの家</t>
  </si>
  <si>
    <t>レインボー角田</t>
  </si>
  <si>
    <t>0420800062</t>
  </si>
  <si>
    <t>ホーム桜木</t>
  </si>
  <si>
    <t>0420913048</t>
  </si>
  <si>
    <t>合同会社ヒューマンサポート</t>
  </si>
  <si>
    <t>宮城県石巻市西山町９番２０号</t>
  </si>
  <si>
    <t>グループホームすず</t>
  </si>
  <si>
    <t>0420917056</t>
  </si>
  <si>
    <t>0421100157</t>
  </si>
  <si>
    <t>ケア・グループホーム　ピーガル</t>
  </si>
  <si>
    <t>たんぽぽ</t>
  </si>
  <si>
    <t>0421100306</t>
  </si>
  <si>
    <t>0421100330</t>
  </si>
  <si>
    <t>0421200171</t>
  </si>
  <si>
    <t>0421200189</t>
  </si>
  <si>
    <t>恵泉会グループホーム</t>
  </si>
  <si>
    <t>0421200197</t>
  </si>
  <si>
    <t>0421200437</t>
  </si>
  <si>
    <t>みんなの家なごみ</t>
  </si>
  <si>
    <t>0421200593</t>
  </si>
  <si>
    <t>グループホームうぐいすの里こもれびの家</t>
  </si>
  <si>
    <t>0421300161</t>
  </si>
  <si>
    <t>レガート</t>
  </si>
  <si>
    <t>0421300179</t>
  </si>
  <si>
    <t>0421300187</t>
  </si>
  <si>
    <t>0421300401</t>
  </si>
  <si>
    <t>0421300419</t>
  </si>
  <si>
    <t>0421300427</t>
  </si>
  <si>
    <t>グループホームのぞみ</t>
  </si>
  <si>
    <t>0421300476</t>
  </si>
  <si>
    <t>0421300518</t>
  </si>
  <si>
    <t>グループホームころんぶす鶴まち苑</t>
  </si>
  <si>
    <t>0421300526</t>
  </si>
  <si>
    <t>シェアワークスくりはら共同生活援助事業所</t>
  </si>
  <si>
    <t>0421300534</t>
  </si>
  <si>
    <t>矢本愛育会ケアホーム</t>
  </si>
  <si>
    <t>0421400110</t>
  </si>
  <si>
    <t>グループホームなのはな</t>
  </si>
  <si>
    <t>0421500216</t>
  </si>
  <si>
    <t>さくら</t>
  </si>
  <si>
    <t>0421500224</t>
  </si>
  <si>
    <t>共同生活援助事業所ケアホーム「あじさい」</t>
  </si>
  <si>
    <t>0421500232</t>
  </si>
  <si>
    <t>グループホーム支援センターふわり</t>
  </si>
  <si>
    <t>0421500240</t>
  </si>
  <si>
    <t>グループホームあざみ</t>
  </si>
  <si>
    <t>0421500265</t>
  </si>
  <si>
    <t>0421500497</t>
  </si>
  <si>
    <t>ＮＰＯドリーム・グリーン・プロジェクト</t>
  </si>
  <si>
    <t>宮城県大崎市岩出山字二ノ構３－１</t>
  </si>
  <si>
    <t>憩いのまきば</t>
  </si>
  <si>
    <t>0421500760</t>
  </si>
  <si>
    <t>有限会社太陽</t>
  </si>
  <si>
    <t>宮城県大崎市古川福浦字道ノ上９４番地１</t>
  </si>
  <si>
    <t>ボヌールメゾン福浦</t>
  </si>
  <si>
    <t>0421500778</t>
  </si>
  <si>
    <t>グループホームぼーのぼーの</t>
  </si>
  <si>
    <t>共同生活援助事業所　アビイロード</t>
  </si>
  <si>
    <t>0421500794</t>
  </si>
  <si>
    <t>0421600016</t>
  </si>
  <si>
    <t>グループホーム七ヶ宿こもれびの家</t>
  </si>
  <si>
    <t>0422100032</t>
  </si>
  <si>
    <t>蔵王ホーム</t>
  </si>
  <si>
    <t>0422100057</t>
  </si>
  <si>
    <t>たてやまホーム</t>
  </si>
  <si>
    <t>0422200147</t>
  </si>
  <si>
    <t>0422200154</t>
  </si>
  <si>
    <t>医療法人社団清山会</t>
  </si>
  <si>
    <t>宮城県仙台市泉区松森字下町８番地の１</t>
  </si>
  <si>
    <t>ケアホームさくらの杜</t>
  </si>
  <si>
    <t>0422200162</t>
  </si>
  <si>
    <t>村田ホーム</t>
  </si>
  <si>
    <t>0422200170</t>
  </si>
  <si>
    <t>柴田ホーム</t>
  </si>
  <si>
    <t>0422200188</t>
  </si>
  <si>
    <t>医療法人本多友愛会</t>
  </si>
  <si>
    <t>宮城県角田市角田字牛舘１６番地</t>
  </si>
  <si>
    <t>精神障害者グループホーム　さくら荘</t>
  </si>
  <si>
    <t>0422200204</t>
  </si>
  <si>
    <t>特定非営利活動法人ガンバ・ペッチャー</t>
  </si>
  <si>
    <t>宮城県柴田郡川崎町大字前川字堀切１３番地１３</t>
  </si>
  <si>
    <t>あったか荘</t>
  </si>
  <si>
    <t>0422200212</t>
  </si>
  <si>
    <t>社会福祉法人鶴寿会</t>
  </si>
  <si>
    <t>宮城県柴田郡川崎町大字川内字芋ノ窪１６番地の３</t>
  </si>
  <si>
    <t>知的障碍者グループホームはぐくみ</t>
  </si>
  <si>
    <t>0422200253</t>
  </si>
  <si>
    <t>グループホームはぐくみ</t>
  </si>
  <si>
    <t>グループホームあいやま　こもれびの家</t>
  </si>
  <si>
    <t>0422200279</t>
  </si>
  <si>
    <t>宮城県柴田郡柴田町船岡中央1丁目2-23</t>
  </si>
  <si>
    <t>丸森ホーム　たてやまはらからの家</t>
  </si>
  <si>
    <t>0422300012</t>
  </si>
  <si>
    <t>グループホームほっと</t>
  </si>
  <si>
    <t>0422400085</t>
  </si>
  <si>
    <t>0422400234</t>
  </si>
  <si>
    <t>グループホームみのり</t>
  </si>
  <si>
    <t>0422600098</t>
  </si>
  <si>
    <t>七ヶ浜ホーム</t>
  </si>
  <si>
    <t>0422630061</t>
  </si>
  <si>
    <t>0422630087</t>
  </si>
  <si>
    <t>ホーム輝</t>
  </si>
  <si>
    <t>0422700161</t>
  </si>
  <si>
    <t>ひなた</t>
  </si>
  <si>
    <t>0422700187</t>
  </si>
  <si>
    <t>街喫茶寮ともさん</t>
  </si>
  <si>
    <t>0422700203</t>
  </si>
  <si>
    <t>0422700302</t>
  </si>
  <si>
    <t>ケアホームいちいの杜</t>
  </si>
  <si>
    <t>0422700369</t>
  </si>
  <si>
    <t>0422700385</t>
  </si>
  <si>
    <t>特定非営利活動法人ふれあい　とみやホーム</t>
  </si>
  <si>
    <t>0422700708</t>
  </si>
  <si>
    <t>宮城県遠田郡涌谷町涌谷字築道西１番地２</t>
  </si>
  <si>
    <t>共生の森グループホーム１号館</t>
  </si>
  <si>
    <t>0423100122</t>
  </si>
  <si>
    <t>ヌーヴェルメゾンなかぞね</t>
  </si>
  <si>
    <t>0423100221</t>
  </si>
  <si>
    <t>0423100254</t>
  </si>
  <si>
    <t>0423600097</t>
  </si>
  <si>
    <t>相談支援センター　桜・さくら</t>
  </si>
  <si>
    <t>0430200683</t>
  </si>
  <si>
    <t>地域移行支援</t>
  </si>
  <si>
    <t>地域定着支援</t>
  </si>
  <si>
    <t>相談支援事業所ふりーすぺーす”kai”</t>
  </si>
  <si>
    <t>0430210013</t>
  </si>
  <si>
    <t>計画相談支援</t>
  </si>
  <si>
    <t>相談支援事業所フリースペース”Sora”</t>
  </si>
  <si>
    <t>0430210021</t>
  </si>
  <si>
    <t>相談支援センター桜・さくら</t>
  </si>
  <si>
    <t>0430210039</t>
  </si>
  <si>
    <t>石巻市かもめ学園</t>
  </si>
  <si>
    <t>0430210062</t>
  </si>
  <si>
    <t>一般社団法人　ほーぷの郷</t>
  </si>
  <si>
    <t>宮城県石巻市築山一丁目１０番３４号</t>
  </si>
  <si>
    <t>相談支援センター　ほーぷの郷</t>
  </si>
  <si>
    <t>0430210088</t>
  </si>
  <si>
    <t>宮城県仙台市青葉区昭和町２番２５号</t>
  </si>
  <si>
    <t>相談支援センターからころ</t>
  </si>
  <si>
    <t>0430210096</t>
  </si>
  <si>
    <t>相談事業所 Spun feeling 石巻</t>
  </si>
  <si>
    <t>0430210104</t>
  </si>
  <si>
    <t>相談事業所 Span feeling 石巻</t>
  </si>
  <si>
    <t>障がい者福祉相談支援センター「しおーも」</t>
  </si>
  <si>
    <t>0430300012</t>
  </si>
  <si>
    <t>気仙沼市障害者生活支援センター</t>
  </si>
  <si>
    <t>0430500025</t>
  </si>
  <si>
    <t>宮城県気仙沼市唐桑町只越366番地5</t>
  </si>
  <si>
    <t>0430500041</t>
  </si>
  <si>
    <t>松峰園相談支援センター</t>
  </si>
  <si>
    <t>0430500058</t>
  </si>
  <si>
    <t>特定非営利活動法人　泉里会</t>
  </si>
  <si>
    <t>宮城県気仙沼市本吉町中島141番地６</t>
  </si>
  <si>
    <t>相談支援センターいずみ</t>
  </si>
  <si>
    <t>0430500066</t>
  </si>
  <si>
    <t>キングス・ビレッジ相談支援室</t>
  </si>
  <si>
    <t>0430500074</t>
  </si>
  <si>
    <t>ほっとオレンジ</t>
  </si>
  <si>
    <t>0430500082</t>
  </si>
  <si>
    <t>相談支援センター　じょいん</t>
  </si>
  <si>
    <t>0430500108</t>
  </si>
  <si>
    <t>相談支援事業所　支援ねっと・もとよし</t>
  </si>
  <si>
    <t>0430500116</t>
  </si>
  <si>
    <t>0430500397</t>
  </si>
  <si>
    <t>宮城県気仙沼市古町三丁目3番8号</t>
  </si>
  <si>
    <t>県南生活サポートセンターアサンテ</t>
  </si>
  <si>
    <t>0430600189</t>
  </si>
  <si>
    <t>なとりソーシャルサポートセンターぽこあぽこ</t>
  </si>
  <si>
    <t>0430700013</t>
  </si>
  <si>
    <t>なとり生活支援センター窓</t>
  </si>
  <si>
    <t>0430700021</t>
  </si>
  <si>
    <t>0430700039</t>
  </si>
  <si>
    <t>サポートケア名取ありのまま舎難病・障害者相談支援センター</t>
  </si>
  <si>
    <t>0430700047</t>
  </si>
  <si>
    <t>ぱふ</t>
  </si>
  <si>
    <t>0430700070</t>
  </si>
  <si>
    <t>宮城県名取市増田３丁目３－１２</t>
  </si>
  <si>
    <t>サポートセンター虹</t>
  </si>
  <si>
    <t>0430800011</t>
  </si>
  <si>
    <t>けやき</t>
  </si>
  <si>
    <t>0430913012</t>
  </si>
  <si>
    <t>宮城県多賀城市中央２丁目１－１</t>
  </si>
  <si>
    <t>多賀城市児童発達支援センター太陽の家</t>
  </si>
  <si>
    <t>0430915017</t>
  </si>
  <si>
    <t>合同会社You＆My</t>
  </si>
  <si>
    <t>相談支援事業所　梯</t>
  </si>
  <si>
    <t>0430917013</t>
  </si>
  <si>
    <t>特定非営利活動法人ひよこ会</t>
  </si>
  <si>
    <t>さんてらす</t>
  </si>
  <si>
    <t>0431100031</t>
  </si>
  <si>
    <t>社会医療法人将道会</t>
  </si>
  <si>
    <t>宮城県岩沼市里の杜１丁目２－５</t>
  </si>
  <si>
    <t>南東北相談支援センター</t>
  </si>
  <si>
    <t>0431100049</t>
  </si>
  <si>
    <t>J’s support岩沼</t>
  </si>
  <si>
    <t>0431100056</t>
  </si>
  <si>
    <t>相談支援センター　りがぁれ</t>
  </si>
  <si>
    <t>0431100064</t>
  </si>
  <si>
    <t>児童サポートセンター「バンビ｣</t>
  </si>
  <si>
    <t>0431200013</t>
  </si>
  <si>
    <t>恵泉会地域生活支援センター</t>
  </si>
  <si>
    <t>0431200021</t>
  </si>
  <si>
    <t>はせやま相談支援事業所</t>
  </si>
  <si>
    <t>0431200070</t>
  </si>
  <si>
    <t>指定特定・障害児相談支援事業所　Spun feelings　登米</t>
  </si>
  <si>
    <t>0431200096</t>
  </si>
  <si>
    <t>株式会社　アンソレイユ</t>
  </si>
  <si>
    <t>宮城県登米市南方町山成１８９－２</t>
  </si>
  <si>
    <t>相談支援サービス　あゆみ</t>
  </si>
  <si>
    <t>0431200112</t>
  </si>
  <si>
    <t>ポレポレ</t>
  </si>
  <si>
    <t>0431200237</t>
  </si>
  <si>
    <t>ふらっと</t>
  </si>
  <si>
    <t>0431200302</t>
  </si>
  <si>
    <t>0431200484</t>
  </si>
  <si>
    <t>障害者相談支援センターあらいぶ</t>
  </si>
  <si>
    <t>0431300011</t>
  </si>
  <si>
    <t>障害者相談支援センター　あらいぶ</t>
  </si>
  <si>
    <t>ホワイトベア栗原相談支援センター</t>
  </si>
  <si>
    <t>0431300029</t>
  </si>
  <si>
    <t>相談支援ころんぶす</t>
  </si>
  <si>
    <t>0431300037</t>
  </si>
  <si>
    <t>障がい児（者）相談支援事業所　きぼう</t>
  </si>
  <si>
    <t>0431300433</t>
  </si>
  <si>
    <t>栗原市立はげまし学園</t>
  </si>
  <si>
    <t>0431300441</t>
  </si>
  <si>
    <t>社会福祉法人栗原市社会福祉協議会　相談支援事業所</t>
  </si>
  <si>
    <t>0431300490</t>
  </si>
  <si>
    <t>相談支援事業所　りつわ</t>
  </si>
  <si>
    <t>0431300508</t>
  </si>
  <si>
    <t>医療法人社団　健育会　ひまわりデイサービスセンター</t>
  </si>
  <si>
    <t>0431400191</t>
  </si>
  <si>
    <t>東まつしま地域生活支援センターカノン</t>
  </si>
  <si>
    <t>0431400209</t>
  </si>
  <si>
    <t>0431400282</t>
  </si>
  <si>
    <t>障害児相談支援センター　さぽーと　こどもの広場</t>
  </si>
  <si>
    <t>0431400308</t>
  </si>
  <si>
    <t>一般社団法人　心和会</t>
  </si>
  <si>
    <t>宮城県石巻市蛇田字新谷地前９７番地７</t>
  </si>
  <si>
    <t>一般社団法人心和会　障がい者相談支援事業所「とも」</t>
  </si>
  <si>
    <t>0431400324</t>
  </si>
  <si>
    <t>大崎東部相談支援事業所</t>
  </si>
  <si>
    <t>0431500016</t>
  </si>
  <si>
    <t>大崎地域相談支援センター　さてら</t>
  </si>
  <si>
    <t>0431500040</t>
  </si>
  <si>
    <t>ステップワン</t>
  </si>
  <si>
    <t>0431500065</t>
  </si>
  <si>
    <t>相談支援センター「アクセス」</t>
  </si>
  <si>
    <t>0431500073</t>
  </si>
  <si>
    <t>株式会社ファースト・ケア</t>
  </si>
  <si>
    <t>宮城県気仙沼市常楽２０３番地の２</t>
  </si>
  <si>
    <t>あんしん館ケアプランセンター</t>
  </si>
  <si>
    <t>0431500081</t>
  </si>
  <si>
    <t>相談支援事業所　ポンテ</t>
  </si>
  <si>
    <t>0431500099</t>
  </si>
  <si>
    <t>大崎地域広域行政事務組合</t>
  </si>
  <si>
    <t>宮城県大崎市古川北町３－２－２０</t>
  </si>
  <si>
    <t>大崎広域ほなみ園</t>
  </si>
  <si>
    <t>0431500107</t>
  </si>
  <si>
    <t>相談支援事業所　てとて</t>
  </si>
  <si>
    <t>0431500115</t>
  </si>
  <si>
    <t>特定非営利活動法人　自閉症ピアリンクセンターここねっと</t>
  </si>
  <si>
    <t>宮城県仙台市若林区石名坂５７ＴＦＭビル２Ｆ</t>
  </si>
  <si>
    <t>ふれんず</t>
  </si>
  <si>
    <t>0431600014</t>
  </si>
  <si>
    <t>一般社団法人Ａｉえりあサポート福祉会</t>
  </si>
  <si>
    <t>宮城県仙台市泉区山の寺２丁目１７番１３号</t>
  </si>
  <si>
    <t>Liebe</t>
  </si>
  <si>
    <t>0431600089</t>
  </si>
  <si>
    <t>指定相談支援事業所　らしさ（Rasisa）</t>
  </si>
  <si>
    <t>0431600097</t>
  </si>
  <si>
    <t>合同会社　フォーユニット</t>
  </si>
  <si>
    <t>宮城県富谷市東向陽台３丁目７番５－２１２号</t>
  </si>
  <si>
    <t>ハートプラン　みやぎ</t>
  </si>
  <si>
    <t>0431600105</t>
  </si>
  <si>
    <t>0432100097</t>
  </si>
  <si>
    <t>0432210011</t>
  </si>
  <si>
    <t>はらから地域生活支援センター</t>
  </si>
  <si>
    <t>0432210052</t>
  </si>
  <si>
    <t>仲間の家</t>
  </si>
  <si>
    <t>0432210136</t>
  </si>
  <si>
    <t>0432210177</t>
  </si>
  <si>
    <t>相談支援センターふくのね</t>
  </si>
  <si>
    <t>0432210193</t>
  </si>
  <si>
    <t>ほっとプラン</t>
  </si>
  <si>
    <t>0432210250</t>
  </si>
  <si>
    <t>株式会社かすみ草</t>
  </si>
  <si>
    <t>宮城県柴田郡柴田町船岡土手内２丁目１４番２３号</t>
  </si>
  <si>
    <t>相談事業所かすみ草</t>
  </si>
  <si>
    <t>0432210268</t>
  </si>
  <si>
    <t>株式会社　結び</t>
  </si>
  <si>
    <t>宮城県柴田郡柴田町槻木白幡3丁目5番29号</t>
  </si>
  <si>
    <t>一般相談支援事業所かすみ草</t>
  </si>
  <si>
    <t>0432210284</t>
  </si>
  <si>
    <t>一般相談事業所かすみ草</t>
  </si>
  <si>
    <t>0432400018</t>
  </si>
  <si>
    <t>山元町障害者地域活動支援センターやすらぎ作業所</t>
  </si>
  <si>
    <t>0432400026</t>
  </si>
  <si>
    <t>サポートケア県南ありのまま舎難病・障害者相談支援センター</t>
  </si>
  <si>
    <t>0432400034</t>
  </si>
  <si>
    <t>株式会社ぬまた福祉総合研究所</t>
  </si>
  <si>
    <t>宮城県亘理郡亘理町吉田字境１番地２</t>
  </si>
  <si>
    <t>相談支援センター　Ｔ・Ｍ　あい</t>
  </si>
  <si>
    <t>0432400059</t>
  </si>
  <si>
    <t>相談支援センターともケア</t>
  </si>
  <si>
    <t>0432400075</t>
  </si>
  <si>
    <t>相談支援センター　T・Mあい</t>
  </si>
  <si>
    <t>0432400307</t>
  </si>
  <si>
    <t>相談支援室ポラリス</t>
  </si>
  <si>
    <t>0432400372</t>
  </si>
  <si>
    <t>サポートケア亘理ありのまま舎基幹相談支援センター</t>
  </si>
  <si>
    <t>0432400398</t>
  </si>
  <si>
    <t>こども相談支援つくしんぼ</t>
  </si>
  <si>
    <t>0432610038</t>
  </si>
  <si>
    <t>0432610053</t>
  </si>
  <si>
    <t>地域支援センターふきのとう</t>
  </si>
  <si>
    <t>0432610061</t>
  </si>
  <si>
    <t>社会福祉法人七ヶ浜社会福祉協議会</t>
  </si>
  <si>
    <t>宮城県宮城郡七ケ浜町汐見台７丁目８－１５３</t>
  </si>
  <si>
    <t>障害者相談支援事業所　ふっとわ～く（七ヶ浜社協）</t>
  </si>
  <si>
    <t>0432620011</t>
  </si>
  <si>
    <t>松島町社会福祉協議会障がい者相談支援事業所</t>
  </si>
  <si>
    <t>0432630010</t>
  </si>
  <si>
    <t>松島町社会福祉協議会障害者相談支援事業所</t>
  </si>
  <si>
    <t>地域定着支援たんぽぽ</t>
  </si>
  <si>
    <t>0432630127</t>
  </si>
  <si>
    <t>計画相談支援事業所　りんく</t>
  </si>
  <si>
    <t>0432630135</t>
  </si>
  <si>
    <t>株式会社　アシスト</t>
  </si>
  <si>
    <t>宮城県名取市高舘吉田字鹿東75</t>
  </si>
  <si>
    <t>障害児相談支援事業所アシスト</t>
  </si>
  <si>
    <t>0432630143</t>
  </si>
  <si>
    <t>ｶﾌﾞｼｷｶﾞｲｼｬ　ｶﾙﾐｱ</t>
  </si>
  <si>
    <t>宮城県仙台市泉区松森字沢目１４番地の２</t>
  </si>
  <si>
    <t>相談支援センターもりのひろば</t>
  </si>
  <si>
    <t>0432630150</t>
  </si>
  <si>
    <t>地域支援センターぱれっとよしおか</t>
  </si>
  <si>
    <t>0432700011</t>
  </si>
  <si>
    <t>るーぶ大郷</t>
  </si>
  <si>
    <t>0432700029</t>
  </si>
  <si>
    <t>社会福祉法人富谷市社会福祉協議会</t>
  </si>
  <si>
    <t>宮城県富谷市富谷西沢１３番地</t>
  </si>
  <si>
    <t>障害者相談支援事業所　富谷社協らいふ</t>
  </si>
  <si>
    <t>0432700045</t>
  </si>
  <si>
    <t>社会福祉法人大衡村社会福祉協議会</t>
  </si>
  <si>
    <t>宮城県黒川郡大衡村大衡字平林６２</t>
  </si>
  <si>
    <t>大衡村社会福祉協議会相談支援事業所</t>
  </si>
  <si>
    <t>0432700052</t>
  </si>
  <si>
    <t>指定特定相談支援事業所あさいな</t>
  </si>
  <si>
    <t>0432700060</t>
  </si>
  <si>
    <t>こども相談支援つくしんぼ黒川</t>
  </si>
  <si>
    <t>0432700078</t>
  </si>
  <si>
    <t>社会福祉法人大和町社会福祉協議会</t>
  </si>
  <si>
    <t>宮城県黒川郡大和町吉岡字館下88</t>
  </si>
  <si>
    <t>大和町社会福祉協議会相談支援事業所スケッチ</t>
  </si>
  <si>
    <t>0432700086</t>
  </si>
  <si>
    <t>るーぶ大衡</t>
  </si>
  <si>
    <t>0432700094</t>
  </si>
  <si>
    <t>加美地域相談支援センターらいと</t>
  </si>
  <si>
    <t>0432800019</t>
  </si>
  <si>
    <t>加美町社協相談支援事業所カミング</t>
  </si>
  <si>
    <t>0432800027</t>
  </si>
  <si>
    <t>色麻社協相談支援事業所しんしん</t>
  </si>
  <si>
    <t>0432800167</t>
  </si>
  <si>
    <t>一般社団法人　こらそん</t>
  </si>
  <si>
    <t>宮城県加美郡色麻町高城字上ノ原7番地</t>
  </si>
  <si>
    <t>相談支援　こらそん</t>
  </si>
  <si>
    <t>0432800183</t>
  </si>
  <si>
    <t>るーぶ美里</t>
  </si>
  <si>
    <t>0433100013</t>
  </si>
  <si>
    <t>指定特定相談・障害児相談事業所ひなぎく</t>
  </si>
  <si>
    <t>0433100039</t>
  </si>
  <si>
    <t>特定相談支援事業所そよ風</t>
  </si>
  <si>
    <t>0433100062</t>
  </si>
  <si>
    <t>相談支援事業所　りーも</t>
  </si>
  <si>
    <t>0433100070</t>
  </si>
  <si>
    <t>相談支援事業所りあん</t>
  </si>
  <si>
    <t>ほっとプラン美里</t>
  </si>
  <si>
    <t>0433100096</t>
  </si>
  <si>
    <t>南三陸町相談支援センター</t>
  </si>
  <si>
    <t>0433600012</t>
  </si>
  <si>
    <t>宮城県本吉郡南三陸町入谷字鏡石４番地１</t>
  </si>
  <si>
    <t>相談支援事業所ぱらそる</t>
  </si>
  <si>
    <t>宮城県本吉郡南三陸町入谷字鏡石4-1</t>
  </si>
  <si>
    <t>0433600020</t>
  </si>
  <si>
    <t>0433600111</t>
  </si>
  <si>
    <t>宮城県石巻市穀町１４番１号</t>
  </si>
  <si>
    <t>0450200753</t>
  </si>
  <si>
    <t>児童発達支援</t>
  </si>
  <si>
    <t>放課後等デイサービス</t>
  </si>
  <si>
    <t>保育所等訪問支援</t>
  </si>
  <si>
    <t>特定非営利活動法人　夢みの里</t>
  </si>
  <si>
    <t>宮城県石巻市大橋３丁目７番６号</t>
  </si>
  <si>
    <t>ぴのっちお</t>
  </si>
  <si>
    <t>0450200787</t>
  </si>
  <si>
    <t>宮城県石巻市鹿又字山下東51番</t>
  </si>
  <si>
    <t>児童福祉サービス　みらい</t>
  </si>
  <si>
    <t>0450200803</t>
  </si>
  <si>
    <t>0450210042</t>
  </si>
  <si>
    <t>ＮＰＯ法人そくしん</t>
  </si>
  <si>
    <t>宮城県石巻市鹿又字山下西１１５－５</t>
  </si>
  <si>
    <t>そくしん渡波</t>
  </si>
  <si>
    <t>0450210067</t>
  </si>
  <si>
    <t>そくしん河南</t>
  </si>
  <si>
    <t>0450210075</t>
  </si>
  <si>
    <t>つなぐ石巻</t>
  </si>
  <si>
    <t>0450210083</t>
  </si>
  <si>
    <t>青い鳥児童館</t>
  </si>
  <si>
    <t>0450210091</t>
  </si>
  <si>
    <t>株式会社ココステップ</t>
  </si>
  <si>
    <t>宮城県石巻市蛇田字新谷地前126-1</t>
  </si>
  <si>
    <t>児童デイサービス　ステップメイト蛇田</t>
  </si>
  <si>
    <t>0450210117</t>
  </si>
  <si>
    <t>あっぷるじゃんぷ石巻</t>
  </si>
  <si>
    <t>0450210133</t>
  </si>
  <si>
    <t>株式会社はなまる</t>
  </si>
  <si>
    <t>宮城県石巻市大街道西三丁目１番地２</t>
  </si>
  <si>
    <t>ハッピーテラス石巻教室</t>
  </si>
  <si>
    <t>0450210141</t>
  </si>
  <si>
    <t>カズライフサポートコンサルタント株式会社</t>
  </si>
  <si>
    <t>宮城県石巻市湊字立石152番地</t>
  </si>
  <si>
    <t>カズライフサポート放課後等デイサービス</t>
  </si>
  <si>
    <t>0450210158</t>
  </si>
  <si>
    <t>社会福祉法人牧人会</t>
  </si>
  <si>
    <t>福島県西白河郡西郷村小田倉字上上野原158番地1</t>
  </si>
  <si>
    <t>発達支援センター　栄光まきびと園</t>
  </si>
  <si>
    <t>0450210166</t>
  </si>
  <si>
    <t>青い鳥ことり</t>
  </si>
  <si>
    <t>0450210174</t>
  </si>
  <si>
    <t>株式会社エヌ・イー・エス</t>
  </si>
  <si>
    <t>宮城県石巻市門脇字青葉東９２番地３</t>
  </si>
  <si>
    <t>ドリームハウス</t>
  </si>
  <si>
    <t>0450210182</t>
  </si>
  <si>
    <t>ドリームハウス　中里</t>
  </si>
  <si>
    <t>0450210190</t>
  </si>
  <si>
    <t>一般社団法人豊結苑</t>
  </si>
  <si>
    <t>べりるらんど</t>
  </si>
  <si>
    <t>0450210208</t>
  </si>
  <si>
    <t>宮城県石巻市向陽町４丁目１－３</t>
  </si>
  <si>
    <t>みんなはなまる</t>
  </si>
  <si>
    <t>0450210216</t>
  </si>
  <si>
    <t>認定NPO法人さわおとの森</t>
  </si>
  <si>
    <t>塩竈市ひまわり園</t>
  </si>
  <si>
    <t>0450300256</t>
  </si>
  <si>
    <t>塩竈市ひまわり園　児童発達支援ひまわりキッズ</t>
  </si>
  <si>
    <t>塩竈市ひまわり園　放課後等デイサービスひまわりクラブ</t>
  </si>
  <si>
    <t>株式会社ＪＩＮプロジェクト</t>
  </si>
  <si>
    <t>宮城県仙台市若林区一本杉町４番２１号</t>
  </si>
  <si>
    <t>うぇる</t>
  </si>
  <si>
    <t>0450300280</t>
  </si>
  <si>
    <t>特定非営利活動法人ぶれいんはーと</t>
  </si>
  <si>
    <t>宮城県仙台市青葉区台原３丁目３８番２号ベルシティ森林公園４０５</t>
  </si>
  <si>
    <t>放課後等デイサービスぶれいんはーと</t>
  </si>
  <si>
    <t>0450300298</t>
  </si>
  <si>
    <t>社会福祉法人嶋福祉会</t>
  </si>
  <si>
    <t>放課後等デイサービスかりん</t>
  </si>
  <si>
    <t>0450300306</t>
  </si>
  <si>
    <t>合同会社こころ</t>
  </si>
  <si>
    <t>宮城県多賀城市鶴ケ谷三丁目１番２－５０２号</t>
  </si>
  <si>
    <t>放課後等デイサービス　こころ</t>
  </si>
  <si>
    <t>0450300314</t>
  </si>
  <si>
    <t>オレンジキッズ</t>
  </si>
  <si>
    <t>0450500350</t>
  </si>
  <si>
    <t>保育所等訪問支援　オレンジ</t>
  </si>
  <si>
    <t>社会福祉法人　気仙沼社会福祉協議会</t>
  </si>
  <si>
    <t>宮城県気仙沼市東新城二丁目１番地２</t>
  </si>
  <si>
    <t>気仙沼市マザーズホーム</t>
  </si>
  <si>
    <t>0450500368</t>
  </si>
  <si>
    <t>めぐみ・キッズハウス</t>
  </si>
  <si>
    <t>0450500392</t>
  </si>
  <si>
    <t>オレンジティーンズ</t>
  </si>
  <si>
    <t>0450500400</t>
  </si>
  <si>
    <t>ほっぷ</t>
  </si>
  <si>
    <t>0450500459</t>
  </si>
  <si>
    <t>東京都豊島区池袋1-44-3 池袋ISPタマビル</t>
  </si>
  <si>
    <t>共生型放課後等デイサービスすろーらいふ</t>
  </si>
  <si>
    <t>0450500517</t>
  </si>
  <si>
    <t>宮城県気仙沼市赤岩四十二80番地28</t>
  </si>
  <si>
    <t>0450500525</t>
  </si>
  <si>
    <t>居宅訪問型児童発達支援</t>
  </si>
  <si>
    <t>0450500533</t>
  </si>
  <si>
    <t>宮城県白石市大手町１－１</t>
  </si>
  <si>
    <t>白石市ひこうせん</t>
  </si>
  <si>
    <t>0450600242</t>
  </si>
  <si>
    <t>ガンバ</t>
  </si>
  <si>
    <t>0450610035</t>
  </si>
  <si>
    <t>一般社団法人　悠優会</t>
  </si>
  <si>
    <t>宮城県仙台市青葉区東勝山三丁目３２番１０号</t>
  </si>
  <si>
    <t>And You なとり</t>
  </si>
  <si>
    <t>アバンツァーレスポーツ</t>
  </si>
  <si>
    <t>0450700372</t>
  </si>
  <si>
    <t>きらきらひかる株式会社</t>
  </si>
  <si>
    <t>宮城県仙台市太白区東中田５丁目１７番１９号</t>
  </si>
  <si>
    <t>みいんななかよし　もりせきのした</t>
  </si>
  <si>
    <t>0450700406</t>
  </si>
  <si>
    <t>一般社団法人ライトハウス</t>
  </si>
  <si>
    <t>宮城県名取市増田三丁目１０－２６－１０１</t>
  </si>
  <si>
    <t>らいとはうす名取</t>
  </si>
  <si>
    <t>0450700422</t>
  </si>
  <si>
    <t>コペルプラス　名取教室</t>
  </si>
  <si>
    <t>宮城県仙台市青葉区錦ケ丘７丁目１３番地１０</t>
  </si>
  <si>
    <t>就労準備型放課後等デイサービス　ピノキオハウス</t>
  </si>
  <si>
    <t>0450700455</t>
  </si>
  <si>
    <t>宮城県仙台市太白区中田２丁目２７番９号</t>
  </si>
  <si>
    <t>放課後等デイサービスココア（心愛）Ⅲ</t>
  </si>
  <si>
    <t>0450700505</t>
  </si>
  <si>
    <t>宮城県仙台市泉区泉ケ丘三丁目１９番５号</t>
  </si>
  <si>
    <t>スパークランド名取</t>
  </si>
  <si>
    <t>0450700513</t>
  </si>
  <si>
    <t>coco＋</t>
  </si>
  <si>
    <t>0450700521</t>
  </si>
  <si>
    <t>たけちゃんち</t>
  </si>
  <si>
    <t>0450900162</t>
  </si>
  <si>
    <t>宮城県多賀城市中央2丁目1番1号</t>
  </si>
  <si>
    <t>0450913033</t>
  </si>
  <si>
    <t>株式会社Lien</t>
  </si>
  <si>
    <t>放課後等デイサービス　すてっぷあっぷ</t>
  </si>
  <si>
    <t>0450915038</t>
  </si>
  <si>
    <t>太陽の子　多賀城</t>
  </si>
  <si>
    <t>0450915046</t>
  </si>
  <si>
    <t>合同会社タイヨウ</t>
  </si>
  <si>
    <t>宮城県多賀城市東田中２丁目４０－３２ロジュマンＧ棟１０１</t>
  </si>
  <si>
    <t>放課後等デイサービス　フェアネス多賀城</t>
  </si>
  <si>
    <t>0450917034</t>
  </si>
  <si>
    <t>株式会社和華</t>
  </si>
  <si>
    <t>宮城県多賀城市山王字山王二区133番地</t>
  </si>
  <si>
    <t>放課後等デイサービス　おとのわ</t>
  </si>
  <si>
    <t>0450917042</t>
  </si>
  <si>
    <t>株式会社グレイス</t>
  </si>
  <si>
    <t>児童発達支援・放課後等デイサービス　ぐれいす岩沼</t>
  </si>
  <si>
    <t>0451100325</t>
  </si>
  <si>
    <t>長野県駒ヶ根市中央１６番７号</t>
  </si>
  <si>
    <t>0451100333</t>
  </si>
  <si>
    <t>Ｊ’sこどもLaboNet</t>
  </si>
  <si>
    <t>登米市児童発達支援センターこじか</t>
  </si>
  <si>
    <t>0451200406</t>
  </si>
  <si>
    <t>東京都豊島区東池袋1-44-3池袋ISPタマビル</t>
  </si>
  <si>
    <t>特定非営利活動法人輝らら会</t>
  </si>
  <si>
    <t>宮城県大崎市古川中里五丁目６番３２号</t>
  </si>
  <si>
    <t>子ども広場にこま～る</t>
  </si>
  <si>
    <t>0451200471</t>
  </si>
  <si>
    <t>合同会社　ｉ・ｎ・ｇ</t>
  </si>
  <si>
    <t>おもちゃ箱　とめ</t>
  </si>
  <si>
    <t>0451200521</t>
  </si>
  <si>
    <t>特定非営利活動法人　アンソレイユ</t>
  </si>
  <si>
    <t>宮城県登米市南方町山成１８９番地２</t>
  </si>
  <si>
    <t>放課後等デイサービス　ひだまりポッケ</t>
  </si>
  <si>
    <t>0451200554</t>
  </si>
  <si>
    <t>多機能型事業所ひだまりポッケ</t>
  </si>
  <si>
    <t>0451200562</t>
  </si>
  <si>
    <t>宮城県栗原市築館薬師1-7-1</t>
  </si>
  <si>
    <t>0451300362</t>
  </si>
  <si>
    <t>宮城県栗原市若柳武鎗字藤貫沢85</t>
  </si>
  <si>
    <t>放課後等デイサービス　ほたる</t>
  </si>
  <si>
    <t>0451300396</t>
  </si>
  <si>
    <t>放課後等デイサービス　よしの</t>
  </si>
  <si>
    <t>0451300412</t>
  </si>
  <si>
    <t>児童発達支援　よしの</t>
  </si>
  <si>
    <t>放課後等デイサービスよしの</t>
  </si>
  <si>
    <t>放課後等デイサービスきぼう</t>
  </si>
  <si>
    <t>0451300420</t>
  </si>
  <si>
    <t>児童発達支援きぼう</t>
  </si>
  <si>
    <t>保育所等訪問支援きぼう</t>
  </si>
  <si>
    <t>宮城県栗原市栗駒岩ケ崎桐木沢66番地</t>
  </si>
  <si>
    <t>0451300453</t>
  </si>
  <si>
    <t>0451300461</t>
  </si>
  <si>
    <t>シェアワークスくりはら放課後等デイサービス</t>
  </si>
  <si>
    <t>0451300479</t>
  </si>
  <si>
    <t>インターグロー合同会社</t>
  </si>
  <si>
    <t>宮城県栗原市築館薬師一丁目2番20号</t>
  </si>
  <si>
    <t>放課後等デイサービス　ウィズ・ユー栗原</t>
  </si>
  <si>
    <t>0451300487</t>
  </si>
  <si>
    <t>障害児デイケアセンターこどもの広場</t>
  </si>
  <si>
    <t>0451400238</t>
  </si>
  <si>
    <t>一般社団法人　くるり</t>
  </si>
  <si>
    <t>宮城県東松島市上下堤字萩窪２４－１</t>
  </si>
  <si>
    <t>やまびこ村</t>
  </si>
  <si>
    <t>0451400279</t>
  </si>
  <si>
    <t>株式会社フェニックスエレメント</t>
  </si>
  <si>
    <t>運動特化型放課後等デイサービスステップメイト矢本</t>
  </si>
  <si>
    <t>0451400287</t>
  </si>
  <si>
    <t>宮城県石巻市大橋三丁目７番６号</t>
  </si>
  <si>
    <t>レインボー紙風船</t>
  </si>
  <si>
    <t>0451400303</t>
  </si>
  <si>
    <t>放課後ケアいちばん星☆</t>
  </si>
  <si>
    <t>0451500508</t>
  </si>
  <si>
    <t>宮城県大崎市古川千手寺町二丁目５－２０</t>
  </si>
  <si>
    <t>0451500524</t>
  </si>
  <si>
    <t>放課後ケア満天の星☆</t>
  </si>
  <si>
    <t>0451500532</t>
  </si>
  <si>
    <t>宮城県大崎市古川小野字嵐山１－１０</t>
  </si>
  <si>
    <t>0451500581</t>
  </si>
  <si>
    <t>社会福祉法人　宮城厚生福祉会</t>
  </si>
  <si>
    <t>宮城県仙台市宮城野区田子字富里１５３</t>
  </si>
  <si>
    <t>障がい児者サポートセンター　てとて</t>
  </si>
  <si>
    <t>0451500680</t>
  </si>
  <si>
    <t>児童発達支援センター　りんごのほっぺ</t>
  </si>
  <si>
    <t>放課後等デイサービス　てくてく</t>
  </si>
  <si>
    <t>保育所等訪問支援　てとて</t>
  </si>
  <si>
    <t>特定非営利活動法人　優愛</t>
  </si>
  <si>
    <t>宮城県大崎市古川塚目字屋敷１２１－２</t>
  </si>
  <si>
    <t>放課後等デイサービスゆうあ</t>
  </si>
  <si>
    <t>0451500698</t>
  </si>
  <si>
    <t>湯たんぽぽ</t>
  </si>
  <si>
    <t>0451500706</t>
  </si>
  <si>
    <t>一般社団法人　くるる</t>
  </si>
  <si>
    <t>株式会社ＫＥＹ．</t>
  </si>
  <si>
    <t>石川県金沢市彦三町一丁目１３番７号</t>
  </si>
  <si>
    <t>ＫＥＹ’Ｓ　２ｎｄ</t>
  </si>
  <si>
    <t>0451500722</t>
  </si>
  <si>
    <t>放課後等デイサービス　きずな</t>
  </si>
  <si>
    <t>0451500730</t>
  </si>
  <si>
    <t>田尻地域福祉事業所　あぐりきっず</t>
  </si>
  <si>
    <t>0451500748</t>
  </si>
  <si>
    <t>0451500763</t>
  </si>
  <si>
    <t>特定非営利活動法人学びの庭</t>
  </si>
  <si>
    <t>放課後等ディサービス　ぷちまーる</t>
  </si>
  <si>
    <t>0451500771</t>
  </si>
  <si>
    <t>一般社団法人もりの木</t>
  </si>
  <si>
    <t>宮城県大崎市鳴子温泉鷲ノ巣51番地3</t>
  </si>
  <si>
    <t>放課後等デイサービス　もりの木</t>
  </si>
  <si>
    <t>0451500789</t>
  </si>
  <si>
    <t>放課後等デイサービス　あおいそら一歩</t>
  </si>
  <si>
    <t>0451500797</t>
  </si>
  <si>
    <t>宮城県仙台市泉区紫山２丁目１５番地の１７</t>
  </si>
  <si>
    <t>運動療育と体験学習「ぴーすの杜」明石台</t>
  </si>
  <si>
    <t>0451600043</t>
  </si>
  <si>
    <t>株式会社　ウェルリソース</t>
  </si>
  <si>
    <t>東京都練馬区豊玉中二丁目１５－９</t>
  </si>
  <si>
    <t>運動学習支援教室　そら・ふね　上桜木</t>
  </si>
  <si>
    <t>0451600050</t>
  </si>
  <si>
    <t>株式会社　ココシフレ</t>
  </si>
  <si>
    <t>宮城県刈田郡蔵王町大字曲竹字田中４５番地１１</t>
  </si>
  <si>
    <t>放課後等デイサービス　ココシフレ蔵王</t>
  </si>
  <si>
    <t>0452100019</t>
  </si>
  <si>
    <t>柴田町</t>
  </si>
  <si>
    <t>宮城県柴田郡柴田町船岡中央２丁目３－４５</t>
  </si>
  <si>
    <t>柴田町障害児通園施設むつみ学園</t>
  </si>
  <si>
    <t>0452200355</t>
  </si>
  <si>
    <t>特定非営利活動法人あいのはな</t>
  </si>
  <si>
    <t>宮城県柴田郡大河原町大谷字戸ノ内前２１－１</t>
  </si>
  <si>
    <t>放課後等デイサービスあいのはな</t>
  </si>
  <si>
    <t>0452210024</t>
  </si>
  <si>
    <t>放課後等デイサービス　サポート南桜</t>
  </si>
  <si>
    <t>0452220072</t>
  </si>
  <si>
    <t>0452220080</t>
  </si>
  <si>
    <t>宮城県柴田郡柴田町槻木白幡2丁目4-1</t>
  </si>
  <si>
    <t>ほっとルーム槻木</t>
  </si>
  <si>
    <t>0452220098</t>
  </si>
  <si>
    <t>ほっとルーム船岡</t>
  </si>
  <si>
    <t>0452220106</t>
  </si>
  <si>
    <t>独立行政法人国立病院機構　宮城病院</t>
  </si>
  <si>
    <t>宮城県亘理郡山元町高瀬字合戦原100</t>
  </si>
  <si>
    <t>0452405012</t>
  </si>
  <si>
    <t>医療型障害児入所支援</t>
  </si>
  <si>
    <t>一般社団法人　好</t>
  </si>
  <si>
    <t>宮城県亘理郡亘理町狐塚１６９番地１</t>
  </si>
  <si>
    <t>このみ</t>
  </si>
  <si>
    <t>0452405137</t>
  </si>
  <si>
    <t>放課後等デイサービス　ぐれいす亘理</t>
  </si>
  <si>
    <t>0452405145</t>
  </si>
  <si>
    <t>よっちゃんち</t>
  </si>
  <si>
    <t>0452405152</t>
  </si>
  <si>
    <t>一般社団法人さんらいず</t>
  </si>
  <si>
    <t>放課後等デイサービス　さんらいず</t>
  </si>
  <si>
    <t>0452405160</t>
  </si>
  <si>
    <t>0452600216</t>
  </si>
  <si>
    <t>多機能サポートランド　さわおとの森　放課後等デイサービスくるみクラブ</t>
  </si>
  <si>
    <t>利府こども発達センター</t>
  </si>
  <si>
    <t>0452600273</t>
  </si>
  <si>
    <t>利府こども発達センターどんぐり</t>
  </si>
  <si>
    <t>利府こども発達センターあのね</t>
  </si>
  <si>
    <t>利府こども発達センターのびっこ</t>
  </si>
  <si>
    <t>株式会社　春幸会　放課後等デイサービス　つなぐ　利府</t>
  </si>
  <si>
    <t>0452630023</t>
  </si>
  <si>
    <t>株式会社ぷれじーる</t>
  </si>
  <si>
    <t>宮城県仙台市泉区北中山四丁目１３番２号</t>
  </si>
  <si>
    <t>ＡｎｄＹｏｕ　ＴＲＹ</t>
  </si>
  <si>
    <t>0452630031</t>
  </si>
  <si>
    <t>株式会社かるみあ</t>
  </si>
  <si>
    <t>放課後等デイサービスもりのひろば　利府園</t>
  </si>
  <si>
    <t>0452630064</t>
  </si>
  <si>
    <t>アバンツァーレスポーツりふ</t>
  </si>
  <si>
    <t>0452630072</t>
  </si>
  <si>
    <t>運動療育と体験学習「ぴーすの杜」青葉台</t>
  </si>
  <si>
    <t>0452630080</t>
  </si>
  <si>
    <t>一般社団法人福祉の里</t>
  </si>
  <si>
    <t>0452630098</t>
  </si>
  <si>
    <t>放課後等デイサービス　ぴあ・すてーじ</t>
  </si>
  <si>
    <t>株式会社ＳＡＳＡＫＩ　ＨＯＬＤＩＮＧＳ</t>
  </si>
  <si>
    <t>宮城県宮城郡利府町中央一丁目８番地１号</t>
  </si>
  <si>
    <t>グロース利府教室</t>
  </si>
  <si>
    <t>0452630106</t>
  </si>
  <si>
    <t>宮城県黒川郡大和町吉岡字中町32番地2</t>
  </si>
  <si>
    <t>0452700495</t>
  </si>
  <si>
    <t>児童発達支援ふわり</t>
  </si>
  <si>
    <t>0452700529</t>
  </si>
  <si>
    <t>放課後等デイサービスふわり</t>
  </si>
  <si>
    <t>宮城県仙台市若林区石名坂57　TFMビル2F</t>
  </si>
  <si>
    <t>0452700545</t>
  </si>
  <si>
    <t>株式会社ＴＭサポート</t>
  </si>
  <si>
    <t>宮城県富谷市成田三丁目２６番３号</t>
  </si>
  <si>
    <t>こころ</t>
  </si>
  <si>
    <t>0452700610</t>
  </si>
  <si>
    <t>こども発達センターあかいしの森　児童発達支援「むーとん」</t>
  </si>
  <si>
    <t>0452700677</t>
  </si>
  <si>
    <t>こども発達センターあかいしの森　放課後等デイサービス「ぴーす」</t>
  </si>
  <si>
    <t>こども発達センターあかいしの森　保育所等訪問支援「ほーぷ」</t>
  </si>
  <si>
    <t>こども発達センターあかいしの森　居宅発達支援「にじ」</t>
  </si>
  <si>
    <t>株式会社　テンダーカラー</t>
  </si>
  <si>
    <t>放課後等デイサービス　ファイン</t>
  </si>
  <si>
    <t>0452700701</t>
  </si>
  <si>
    <t>こころ吉岡</t>
  </si>
  <si>
    <t>0452700727</t>
  </si>
  <si>
    <t>一般社団法人めるくまーる</t>
  </si>
  <si>
    <t>宮城県黒川郡大郷町東成田字三嶽7</t>
  </si>
  <si>
    <t>0452700735</t>
  </si>
  <si>
    <t>合同会社　悠</t>
  </si>
  <si>
    <t>宮城県黒川郡大和町吉岡南２丁目１５番地の１７</t>
  </si>
  <si>
    <t>こども広場　放課後等デイサービス　わかば</t>
  </si>
  <si>
    <t>0452700743</t>
  </si>
  <si>
    <t>めるくまーる山崎みらい</t>
  </si>
  <si>
    <t>0452700750</t>
  </si>
  <si>
    <t>特定非営利活動法人みーつ</t>
  </si>
  <si>
    <t>0452800188</t>
  </si>
  <si>
    <t>一般社団法人こころん</t>
  </si>
  <si>
    <t>宮城県遠田郡涌谷町涌谷字白畠1番地1</t>
  </si>
  <si>
    <t>放課後等デイサービス　こころん</t>
  </si>
  <si>
    <t>0453100091</t>
  </si>
  <si>
    <t>児童発達支援事業所　こころん</t>
  </si>
  <si>
    <t>0453100109</t>
  </si>
  <si>
    <t>株式会社ＨＩＺＡＳＨＩ</t>
  </si>
  <si>
    <t>宮城県栗原市志波姫新沼崎１７９番地</t>
  </si>
  <si>
    <t>Ｃａｌｍ　Ｂｒｉｇｈｔ</t>
  </si>
  <si>
    <t>0453100117</t>
  </si>
  <si>
    <t>そよ風涌谷</t>
  </si>
  <si>
    <t>0453100125</t>
  </si>
  <si>
    <t>一般社団法人虹の橋</t>
  </si>
  <si>
    <t>にじのわ歌津</t>
  </si>
  <si>
    <t>0453600025</t>
  </si>
  <si>
    <t>宮城県仙台市青葉区吉成1丁目17番10号</t>
  </si>
  <si>
    <t>みのり</t>
  </si>
  <si>
    <t>相談支援事業所ふりーすぺーす“Kai”</t>
  </si>
  <si>
    <t>0470210014</t>
  </si>
  <si>
    <t>0470210030</t>
  </si>
  <si>
    <t>0470210063</t>
  </si>
  <si>
    <t>0470210089</t>
  </si>
  <si>
    <t>0470210097</t>
  </si>
  <si>
    <t>一般社団法人　つぐかふえ</t>
  </si>
  <si>
    <t>宮城県登米市迫町佐沼佐沼字錦１３０－１</t>
  </si>
  <si>
    <t>相談事業所　Span feeling 石巻</t>
  </si>
  <si>
    <t>0470210105</t>
  </si>
  <si>
    <t>0470300021</t>
  </si>
  <si>
    <t>0470500018</t>
  </si>
  <si>
    <t>0470500026</t>
  </si>
  <si>
    <t>宮城県気仙沼市本吉町中島１４１番地６</t>
  </si>
  <si>
    <t>0470500034</t>
  </si>
  <si>
    <t>宮城県気仙沼市岩月星谷６４番地３</t>
  </si>
  <si>
    <t>0470500042</t>
  </si>
  <si>
    <t>0470500059</t>
  </si>
  <si>
    <t>0470500075</t>
  </si>
  <si>
    <t>0470500083</t>
  </si>
  <si>
    <t>社会福祉法人みのり会</t>
  </si>
  <si>
    <t>宮城県名取市上余田字千刈田５２８－１</t>
  </si>
  <si>
    <t>0470700055</t>
  </si>
  <si>
    <t>宮城県仙台市太白区西多賀４丁目１９－１</t>
  </si>
  <si>
    <t>相談支援センター名取ありのまま舎</t>
  </si>
  <si>
    <t>0470700063</t>
  </si>
  <si>
    <t>0470700089</t>
  </si>
  <si>
    <t>0470913021</t>
  </si>
  <si>
    <t>0470915026</t>
  </si>
  <si>
    <t>0470917022</t>
  </si>
  <si>
    <t>0471100024</t>
  </si>
  <si>
    <t>0471100032</t>
  </si>
  <si>
    <t>0471100040</t>
  </si>
  <si>
    <t>株式会社　結</t>
  </si>
  <si>
    <t>0471100057</t>
  </si>
  <si>
    <t>児童サポートセンター「バンビ」</t>
  </si>
  <si>
    <t>0471200014</t>
  </si>
  <si>
    <t>0471200022</t>
  </si>
  <si>
    <t>0471200105</t>
  </si>
  <si>
    <t>0471200121</t>
  </si>
  <si>
    <t>宮城県登米市米山町桜岡貝退井３４番地１</t>
  </si>
  <si>
    <t>0471200303</t>
  </si>
  <si>
    <t>0471300012</t>
  </si>
  <si>
    <t>宮城県大崎市古川字上古川２７１番地</t>
  </si>
  <si>
    <t>0471300020</t>
  </si>
  <si>
    <t>0471300434</t>
  </si>
  <si>
    <t>0471300442</t>
  </si>
  <si>
    <t>栗原市はげまし学園</t>
  </si>
  <si>
    <t>0471300467</t>
  </si>
  <si>
    <t>東京都板橋区桜川二丁目１９番１号</t>
  </si>
  <si>
    <t>医療法人社団健育会　ひまわりデイサービスセンター</t>
  </si>
  <si>
    <t>0471400192</t>
  </si>
  <si>
    <t>東まつしま地域活動支援センターカノン</t>
  </si>
  <si>
    <t>0471400200</t>
  </si>
  <si>
    <t>0471400309</t>
  </si>
  <si>
    <t>0471400317</t>
  </si>
  <si>
    <t>0471500025</t>
  </si>
  <si>
    <t>0471500033</t>
  </si>
  <si>
    <t>0471500041</t>
  </si>
  <si>
    <t>0471500058</t>
  </si>
  <si>
    <t>0471500066</t>
  </si>
  <si>
    <t>0471600015</t>
  </si>
  <si>
    <t>宮城県富谷市成田６丁目８番３</t>
  </si>
  <si>
    <t>0471600056</t>
  </si>
  <si>
    <t>0471600064</t>
  </si>
  <si>
    <t>0472100015</t>
  </si>
  <si>
    <t>県南生活サポートセンター　アサンテ</t>
  </si>
  <si>
    <t>0472210012</t>
  </si>
  <si>
    <t>0472220029</t>
  </si>
  <si>
    <t>0472220086</t>
  </si>
  <si>
    <t>0472220102</t>
  </si>
  <si>
    <t>0472220110</t>
  </si>
  <si>
    <t>0472220128</t>
  </si>
  <si>
    <t>宮城県亘理郡山元町浅生原字作田山３２番地</t>
  </si>
  <si>
    <t>0472400019</t>
  </si>
  <si>
    <t>0472400027</t>
  </si>
  <si>
    <t>0472405117</t>
  </si>
  <si>
    <t>宮城県亘理郡亘理町吉田字原２４７番地１９</t>
  </si>
  <si>
    <t>0472405125</t>
  </si>
  <si>
    <t>0472405141</t>
  </si>
  <si>
    <t>0472610047</t>
  </si>
  <si>
    <t>利府町障害者相談支援事業所</t>
  </si>
  <si>
    <t>0472610062</t>
  </si>
  <si>
    <t>地域拠点センターふきのとう</t>
  </si>
  <si>
    <t>0472610070</t>
  </si>
  <si>
    <t>社会福祉法人七ヶ浜町社会福祉協議会</t>
  </si>
  <si>
    <t>0472620020</t>
  </si>
  <si>
    <t>宮城県宮城郡松島町根廻字上山王６番２７号</t>
  </si>
  <si>
    <t>0472630011</t>
  </si>
  <si>
    <t>株式会社アシスト</t>
  </si>
  <si>
    <t>宮城県名取市高舘吉田鹿東７５</t>
  </si>
  <si>
    <t>0472630029</t>
  </si>
  <si>
    <t>0472630037</t>
  </si>
  <si>
    <t>0472700012</t>
  </si>
  <si>
    <t>0472700020</t>
  </si>
  <si>
    <t>0472700038</t>
  </si>
  <si>
    <t>社会福祉法人　大衡村社会福祉協議会</t>
  </si>
  <si>
    <t>0472700046</t>
  </si>
  <si>
    <t>0472700061</t>
  </si>
  <si>
    <t>指定特定相談支援事業所</t>
  </si>
  <si>
    <t>0472700079</t>
  </si>
  <si>
    <t>大和町社会福祉協議会相談支援事業所　スケッチ</t>
  </si>
  <si>
    <t>0472700087</t>
  </si>
  <si>
    <t>0472700095</t>
  </si>
  <si>
    <t>0472800010</t>
  </si>
  <si>
    <t>0472800028</t>
  </si>
  <si>
    <t>0472800176</t>
  </si>
  <si>
    <t>0473100014</t>
  </si>
  <si>
    <t>0473100048</t>
  </si>
  <si>
    <t>0473100071</t>
  </si>
  <si>
    <t>0473100089</t>
  </si>
  <si>
    <t>0473100097</t>
  </si>
  <si>
    <t>0473600013</t>
  </si>
  <si>
    <t>（別記様式第１号）</t>
    <rPh sb="1" eb="3">
      <t>ベッキ</t>
    </rPh>
    <rPh sb="3" eb="5">
      <t>ヨウシキ</t>
    </rPh>
    <rPh sb="5" eb="6">
      <t>ダイ</t>
    </rPh>
    <rPh sb="7" eb="8">
      <t>ゴウ</t>
    </rPh>
    <phoneticPr fontId="4"/>
  </si>
  <si>
    <t>宮城県知事　村井　嘉浩</t>
    <rPh sb="0" eb="2">
      <t>ミヤギ</t>
    </rPh>
    <rPh sb="2" eb="3">
      <t>ケン</t>
    </rPh>
    <rPh sb="3" eb="5">
      <t>チジ</t>
    </rPh>
    <rPh sb="6" eb="8">
      <t>ムライ</t>
    </rPh>
    <rPh sb="9" eb="11">
      <t>ヨシヒロ</t>
    </rPh>
    <phoneticPr fontId="4"/>
  </si>
  <si>
    <t>宮城県障害福祉サービス施設・事業所等における感染防止対策支援事業補助金</t>
    <phoneticPr fontId="4"/>
  </si>
  <si>
    <t>交付申請額</t>
    <rPh sb="0" eb="2">
      <t>コウフ</t>
    </rPh>
    <rPh sb="2" eb="5">
      <t>シンセイガク</t>
    </rPh>
    <phoneticPr fontId="4"/>
  </si>
  <si>
    <t>金融機関・店舗の</t>
    <rPh sb="0" eb="2">
      <t>キンユウ</t>
    </rPh>
    <rPh sb="2" eb="4">
      <t>キカン</t>
    </rPh>
    <rPh sb="5" eb="7">
      <t>テンポ</t>
    </rPh>
    <phoneticPr fontId="4"/>
  </si>
  <si>
    <t>コード及び口座番号</t>
    <rPh sb="3" eb="4">
      <t>オヨ</t>
    </rPh>
    <rPh sb="5" eb="7">
      <t>コウザ</t>
    </rPh>
    <rPh sb="7" eb="9">
      <t>バンゴウ</t>
    </rPh>
    <phoneticPr fontId="4"/>
  </si>
  <si>
    <t>銀行等</t>
    <rPh sb="0" eb="2">
      <t>ギンコウ</t>
    </rPh>
    <rPh sb="2" eb="3">
      <t>ナド</t>
    </rPh>
    <phoneticPr fontId="4"/>
  </si>
  <si>
    <t>ゆうちょ</t>
    <phoneticPr fontId="4"/>
  </si>
  <si>
    <t>金融機関コード</t>
    <rPh sb="0" eb="2">
      <t>キンユウ</t>
    </rPh>
    <rPh sb="2" eb="4">
      <t>キカン</t>
    </rPh>
    <phoneticPr fontId="4"/>
  </si>
  <si>
    <t>店舗コード・通帳記号</t>
    <rPh sb="0" eb="2">
      <t>テンポ</t>
    </rPh>
    <rPh sb="6" eb="8">
      <t>ツウチョウ</t>
    </rPh>
    <rPh sb="8" eb="10">
      <t>キゴウ</t>
    </rPh>
    <phoneticPr fontId="4"/>
  </si>
  <si>
    <t>預金種目</t>
    <rPh sb="0" eb="2">
      <t>ヨキン</t>
    </rPh>
    <rPh sb="2" eb="4">
      <t>シュモク</t>
    </rPh>
    <phoneticPr fontId="4"/>
  </si>
  <si>
    <t>口座番号（-符号は省略し左詰のこと）</t>
    <rPh sb="0" eb="2">
      <t>コウザ</t>
    </rPh>
    <rPh sb="2" eb="4">
      <t>バンゴウ</t>
    </rPh>
    <rPh sb="6" eb="8">
      <t>フゴウ</t>
    </rPh>
    <rPh sb="9" eb="11">
      <t>ショウリャク</t>
    </rPh>
    <rPh sb="12" eb="14">
      <t>ヒダリヅメ</t>
    </rPh>
    <phoneticPr fontId="4"/>
  </si>
  <si>
    <t>通常貯金</t>
    <rPh sb="0" eb="2">
      <t>ツウジョウ</t>
    </rPh>
    <rPh sb="2" eb="4">
      <t>チョキン</t>
    </rPh>
    <phoneticPr fontId="4"/>
  </si>
  <si>
    <t>金融機関名・店舗名</t>
    <rPh sb="0" eb="2">
      <t>キンユウ</t>
    </rPh>
    <rPh sb="2" eb="5">
      <t>キカンメイ</t>
    </rPh>
    <rPh sb="6" eb="9">
      <t>テンポメイ</t>
    </rPh>
    <phoneticPr fontId="4"/>
  </si>
  <si>
    <t>名称</t>
    <rPh sb="0" eb="2">
      <t>メイショウ</t>
    </rPh>
    <phoneticPr fontId="4"/>
  </si>
  <si>
    <t>　　（通帳のとおり記入されていないとお振込みができませんのでご注意下さい。）</t>
    <rPh sb="3" eb="5">
      <t>ツウチョウ</t>
    </rPh>
    <rPh sb="9" eb="11">
      <t>キニュウ</t>
    </rPh>
    <rPh sb="19" eb="20">
      <t>フ</t>
    </rPh>
    <rPh sb="20" eb="21">
      <t>コ</t>
    </rPh>
    <rPh sb="31" eb="33">
      <t>チュウイ</t>
    </rPh>
    <rPh sb="33" eb="34">
      <t>クダ</t>
    </rPh>
    <phoneticPr fontId="4"/>
  </si>
  <si>
    <t>フリガナ</t>
    <phoneticPr fontId="4"/>
  </si>
  <si>
    <t>口座名義</t>
    <rPh sb="0" eb="2">
      <t>コウザ</t>
    </rPh>
    <rPh sb="2" eb="4">
      <t>メイギ</t>
    </rPh>
    <phoneticPr fontId="4"/>
  </si>
  <si>
    <t>口座名義人</t>
  </si>
  <si>
    <t>●　振込先となる金融機関を１つご記入下さい。</t>
    <rPh sb="2" eb="3">
      <t>フ</t>
    </rPh>
    <rPh sb="3" eb="4">
      <t>コ</t>
    </rPh>
    <rPh sb="4" eb="5">
      <t>サキ</t>
    </rPh>
    <rPh sb="8" eb="10">
      <t>キンユウ</t>
    </rPh>
    <rPh sb="10" eb="12">
      <t>キカン</t>
    </rPh>
    <rPh sb="16" eb="18">
      <t>キニュウ</t>
    </rPh>
    <rPh sb="18" eb="19">
      <t>クダ</t>
    </rPh>
    <phoneticPr fontId="4"/>
  </si>
  <si>
    <t>●　カタカナでご指定の金融機関への入金（振込）処理を行います。フリガナは通帳の記載どおり正確に記入して下さい。</t>
    <rPh sb="8" eb="10">
      <t>シテイ</t>
    </rPh>
    <rPh sb="11" eb="13">
      <t>キンユウ</t>
    </rPh>
    <rPh sb="13" eb="15">
      <t>キカン</t>
    </rPh>
    <rPh sb="17" eb="19">
      <t>ニュウキン</t>
    </rPh>
    <rPh sb="20" eb="21">
      <t>フ</t>
    </rPh>
    <rPh sb="21" eb="22">
      <t>コ</t>
    </rPh>
    <rPh sb="23" eb="25">
      <t>ショリ</t>
    </rPh>
    <rPh sb="26" eb="27">
      <t>オコナ</t>
    </rPh>
    <phoneticPr fontId="4"/>
  </si>
  <si>
    <t>　　（ゆうちょ銀行の場合と他の金融機関の場合で記載する欄が異なりますのでご注意願います。）</t>
    <rPh sb="7" eb="9">
      <t>ギンコウ</t>
    </rPh>
    <rPh sb="10" eb="12">
      <t>バアイ</t>
    </rPh>
    <rPh sb="13" eb="14">
      <t>ホカ</t>
    </rPh>
    <rPh sb="15" eb="17">
      <t>キンユウ</t>
    </rPh>
    <rPh sb="17" eb="19">
      <t>キカン</t>
    </rPh>
    <rPh sb="20" eb="22">
      <t>バアイ</t>
    </rPh>
    <rPh sb="23" eb="25">
      <t>キサイ</t>
    </rPh>
    <rPh sb="27" eb="28">
      <t>ラン</t>
    </rPh>
    <rPh sb="29" eb="30">
      <t>コト</t>
    </rPh>
    <rPh sb="37" eb="39">
      <t>チュウイ</t>
    </rPh>
    <rPh sb="39" eb="40">
      <t>ネガ</t>
    </rPh>
    <phoneticPr fontId="4"/>
  </si>
  <si>
    <t>　　（口座名義人が法人代表者と異なる場合はお振込みができませんのでご注意下さい。）</t>
    <rPh sb="3" eb="5">
      <t>コウザ</t>
    </rPh>
    <rPh sb="5" eb="8">
      <t>メイギニン</t>
    </rPh>
    <rPh sb="9" eb="11">
      <t>ホウジン</t>
    </rPh>
    <rPh sb="11" eb="14">
      <t>ダイヒョウシャ</t>
    </rPh>
    <rPh sb="15" eb="16">
      <t>コト</t>
    </rPh>
    <rPh sb="18" eb="20">
      <t>バアイ</t>
    </rPh>
    <rPh sb="22" eb="23">
      <t>フ</t>
    </rPh>
    <rPh sb="23" eb="24">
      <t>コ</t>
    </rPh>
    <rPh sb="34" eb="36">
      <t>チュウイ</t>
    </rPh>
    <rPh sb="36" eb="37">
      <t>クダ</t>
    </rPh>
    <phoneticPr fontId="4"/>
  </si>
  <si>
    <t xml:space="preserve"> </t>
    <phoneticPr fontId="4"/>
  </si>
  <si>
    <t>法人名</t>
    <rPh sb="0" eb="2">
      <t>ホウジン</t>
    </rPh>
    <rPh sb="2" eb="3">
      <t>メイ</t>
    </rPh>
    <phoneticPr fontId="4"/>
  </si>
  <si>
    <t>　</t>
    <phoneticPr fontId="4"/>
  </si>
  <si>
    <t>１．入所系・通所系事業所</t>
    <rPh sb="2" eb="4">
      <t>ニュウショ</t>
    </rPh>
    <rPh sb="4" eb="5">
      <t>ケイ</t>
    </rPh>
    <rPh sb="6" eb="9">
      <t>ツウショケイ</t>
    </rPh>
    <rPh sb="9" eb="12">
      <t>ジギョウショ</t>
    </rPh>
    <phoneticPr fontId="4"/>
  </si>
  <si>
    <t>２．訪問系・相談系事業所</t>
    <rPh sb="2" eb="4">
      <t>ホウモン</t>
    </rPh>
    <rPh sb="4" eb="5">
      <t>ケイ</t>
    </rPh>
    <rPh sb="6" eb="8">
      <t>ソウダン</t>
    </rPh>
    <rPh sb="8" eb="9">
      <t>ケイ</t>
    </rPh>
    <rPh sb="9" eb="12">
      <t>ジギョウショ</t>
    </rPh>
    <phoneticPr fontId="4"/>
  </si>
  <si>
    <t>小計</t>
    <rPh sb="0" eb="1">
      <t>ショウ</t>
    </rPh>
    <rPh sb="1" eb="2">
      <t>ケイ</t>
    </rPh>
    <phoneticPr fontId="4"/>
  </si>
  <si>
    <t>補助額合計</t>
    <rPh sb="0" eb="3">
      <t>ホジョガク</t>
    </rPh>
    <rPh sb="3" eb="5">
      <t>ゴウケイ</t>
    </rPh>
    <phoneticPr fontId="4"/>
  </si>
  <si>
    <t>（１）補助対象とできる車両の上限</t>
    <rPh sb="3" eb="5">
      <t>ホジョ</t>
    </rPh>
    <rPh sb="5" eb="7">
      <t>タイショウ</t>
    </rPh>
    <rPh sb="11" eb="13">
      <t>シャリョウ</t>
    </rPh>
    <rPh sb="14" eb="16">
      <t>ジョウゲン</t>
    </rPh>
    <phoneticPr fontId="4"/>
  </si>
  <si>
    <t>（２）補助額</t>
    <rPh sb="3" eb="6">
      <t>ホジョガク</t>
    </rPh>
    <phoneticPr fontId="4"/>
  </si>
  <si>
    <t>法人の規定で定める常勤職員の１週間の勤務時間</t>
    <rPh sb="0" eb="2">
      <t>ホウジン</t>
    </rPh>
    <rPh sb="3" eb="5">
      <t>キテイ</t>
    </rPh>
    <rPh sb="6" eb="7">
      <t>サダ</t>
    </rPh>
    <rPh sb="9" eb="11">
      <t>ジョウキン</t>
    </rPh>
    <rPh sb="11" eb="13">
      <t>ショクイン</t>
    </rPh>
    <rPh sb="15" eb="17">
      <t>シュウカン</t>
    </rPh>
    <rPh sb="18" eb="20">
      <t>キンム</t>
    </rPh>
    <rPh sb="20" eb="22">
      <t>ジカン</t>
    </rPh>
    <phoneticPr fontId="4"/>
  </si>
  <si>
    <t>申請台数</t>
    <rPh sb="0" eb="2">
      <t>シンセイ</t>
    </rPh>
    <rPh sb="2" eb="4">
      <t>ダイスウ</t>
    </rPh>
    <phoneticPr fontId="4"/>
  </si>
  <si>
    <t>申請額</t>
    <rPh sb="0" eb="3">
      <t>シンセイガク</t>
    </rPh>
    <phoneticPr fontId="4"/>
  </si>
  <si>
    <t>↓車両のナンバー等を記載してください。なお、ナンバーは右詰めで記載してください。（例：３桁の場合は一番左の欄は空白）</t>
    <rPh sb="1" eb="3">
      <t>シャリョウ</t>
    </rPh>
    <rPh sb="8" eb="9">
      <t>トウ</t>
    </rPh>
    <rPh sb="10" eb="12">
      <t>キサイ</t>
    </rPh>
    <rPh sb="27" eb="29">
      <t>ミギヅメ</t>
    </rPh>
    <rPh sb="31" eb="33">
      <t>キサイ</t>
    </rPh>
    <rPh sb="41" eb="42">
      <t>レイ</t>
    </rPh>
    <rPh sb="44" eb="45">
      <t>ケタ</t>
    </rPh>
    <rPh sb="46" eb="48">
      <t>バアイ</t>
    </rPh>
    <rPh sb="49" eb="51">
      <t>イチバン</t>
    </rPh>
    <rPh sb="51" eb="52">
      <t>ヒダリ</t>
    </rPh>
    <rPh sb="53" eb="54">
      <t>ラン</t>
    </rPh>
    <rPh sb="55" eb="57">
      <t>クウハク</t>
    </rPh>
    <phoneticPr fontId="18"/>
  </si>
  <si>
    <t>事業所番号</t>
    <rPh sb="0" eb="3">
      <t>ジギョウショ</t>
    </rPh>
    <rPh sb="3" eb="5">
      <t>バンゴウ</t>
    </rPh>
    <phoneticPr fontId="18"/>
  </si>
  <si>
    <t>地名</t>
    <rPh sb="0" eb="2">
      <t>チメイ</t>
    </rPh>
    <phoneticPr fontId="18"/>
  </si>
  <si>
    <t>分類番号</t>
    <rPh sb="0" eb="2">
      <t>ブンルイ</t>
    </rPh>
    <rPh sb="2" eb="4">
      <t>バンゴウ</t>
    </rPh>
    <phoneticPr fontId="18"/>
  </si>
  <si>
    <t>ひらがな</t>
    <phoneticPr fontId="18"/>
  </si>
  <si>
    <t>一連指定番号</t>
    <rPh sb="0" eb="2">
      <t>イチレン</t>
    </rPh>
    <rPh sb="2" eb="4">
      <t>シテイ</t>
    </rPh>
    <rPh sb="4" eb="6">
      <t>バンゴウ</t>
    </rPh>
    <phoneticPr fontId="18"/>
  </si>
  <si>
    <t>事業所名</t>
    <rPh sb="0" eb="3">
      <t>ジギョウショ</t>
    </rPh>
    <rPh sb="3" eb="4">
      <t>メイ</t>
    </rPh>
    <phoneticPr fontId="18"/>
  </si>
  <si>
    <t>う</t>
    <phoneticPr fontId="18"/>
  </si>
  <si>
    <t>－</t>
    <phoneticPr fontId="18"/>
  </si>
  <si>
    <t>主たるサービス種別</t>
    <rPh sb="0" eb="1">
      <t>シュ</t>
    </rPh>
    <rPh sb="7" eb="9">
      <t>シュベツ</t>
    </rPh>
    <phoneticPr fontId="18"/>
  </si>
  <si>
    <t>基準額</t>
    <rPh sb="0" eb="2">
      <t>キジュン</t>
    </rPh>
    <rPh sb="2" eb="3">
      <t>ガク</t>
    </rPh>
    <phoneticPr fontId="18"/>
  </si>
  <si>
    <t>常勤換算数</t>
    <rPh sb="0" eb="2">
      <t>ジョウキン</t>
    </rPh>
    <rPh sb="2" eb="4">
      <t>カンサン</t>
    </rPh>
    <rPh sb="4" eb="5">
      <t>スウ</t>
    </rPh>
    <phoneticPr fontId="18"/>
  </si>
  <si>
    <t>申請可能台数</t>
    <rPh sb="0" eb="2">
      <t>シンセイ</t>
    </rPh>
    <rPh sb="2" eb="4">
      <t>カノウ</t>
    </rPh>
    <rPh sb="4" eb="6">
      <t>ダイスウ</t>
    </rPh>
    <phoneticPr fontId="18"/>
  </si>
  <si>
    <t>申請台数</t>
    <rPh sb="0" eb="2">
      <t>シンセイ</t>
    </rPh>
    <rPh sb="2" eb="4">
      <t>ダイスウ</t>
    </rPh>
    <phoneticPr fontId="18"/>
  </si>
  <si>
    <t>申請額</t>
    <rPh sb="0" eb="3">
      <t>シンセイガク</t>
    </rPh>
    <phoneticPr fontId="18"/>
  </si>
  <si>
    <t>例）仙台</t>
    <rPh sb="0" eb="1">
      <t>レイ</t>
    </rPh>
    <rPh sb="2" eb="4">
      <t>センダイ</t>
    </rPh>
    <phoneticPr fontId="18"/>
  </si>
  <si>
    <t>（別紙２）</t>
    <rPh sb="1" eb="3">
      <t>ベッシ</t>
    </rPh>
    <phoneticPr fontId="4"/>
  </si>
  <si>
    <t>事業所別該当車両一覧表</t>
    <rPh sb="0" eb="3">
      <t>ジギョウショ</t>
    </rPh>
    <rPh sb="3" eb="4">
      <t>ベツ</t>
    </rPh>
    <rPh sb="4" eb="6">
      <t>ガイトウ</t>
    </rPh>
    <rPh sb="6" eb="8">
      <t>シャリョウ</t>
    </rPh>
    <rPh sb="8" eb="11">
      <t>イチランヒョウ</t>
    </rPh>
    <phoneticPr fontId="4"/>
  </si>
  <si>
    <t>定員数
A</t>
    <rPh sb="0" eb="2">
      <t>テイイン</t>
    </rPh>
    <rPh sb="2" eb="3">
      <t>スウ</t>
    </rPh>
    <phoneticPr fontId="4"/>
  </si>
  <si>
    <r>
      <t xml:space="preserve">うち転嫁可能な
利用者数
</t>
    </r>
    <r>
      <rPr>
        <sz val="10"/>
        <rFont val="ＭＳ Ｐゴシック"/>
        <family val="3"/>
        <charset val="128"/>
      </rPr>
      <t>B</t>
    </r>
    <rPh sb="2" eb="4">
      <t>テンカ</t>
    </rPh>
    <rPh sb="4" eb="6">
      <t>カノウ</t>
    </rPh>
    <rPh sb="8" eb="11">
      <t>リヨウシャ</t>
    </rPh>
    <rPh sb="11" eb="12">
      <t>スウ</t>
    </rPh>
    <phoneticPr fontId="4"/>
  </si>
  <si>
    <t>対象車両台数
A</t>
    <rPh sb="0" eb="2">
      <t>タイショウ</t>
    </rPh>
    <rPh sb="2" eb="4">
      <t>シャリョウ</t>
    </rPh>
    <rPh sb="4" eb="6">
      <t>ダイスウ</t>
    </rPh>
    <phoneticPr fontId="4"/>
  </si>
  <si>
    <t>基準
単価 C
(別表第1)</t>
    <rPh sb="0" eb="2">
      <t>キジュン</t>
    </rPh>
    <rPh sb="3" eb="5">
      <t>タンカ</t>
    </rPh>
    <rPh sb="9" eb="11">
      <t>ベッピョウ</t>
    </rPh>
    <rPh sb="11" eb="12">
      <t>ダイ</t>
    </rPh>
    <phoneticPr fontId="4"/>
  </si>
  <si>
    <t>調整率
D
(別表第2)</t>
    <rPh sb="0" eb="3">
      <t>チョウセイリツ</t>
    </rPh>
    <rPh sb="9" eb="10">
      <t>ダイ</t>
    </rPh>
    <phoneticPr fontId="4"/>
  </si>
  <si>
    <t>常勤換算後の直接処遇職員の人数
（対象車両台数の上限）</t>
    <rPh sb="0" eb="2">
      <t>ジョウキン</t>
    </rPh>
    <rPh sb="2" eb="4">
      <t>カンサン</t>
    </rPh>
    <rPh sb="4" eb="5">
      <t>ゴ</t>
    </rPh>
    <rPh sb="6" eb="8">
      <t>チョクセツ</t>
    </rPh>
    <rPh sb="8" eb="10">
      <t>ショグウ</t>
    </rPh>
    <rPh sb="10" eb="12">
      <t>ショクイン</t>
    </rPh>
    <rPh sb="13" eb="15">
      <t>ニンズウ</t>
    </rPh>
    <rPh sb="17" eb="19">
      <t>タイショウ</t>
    </rPh>
    <rPh sb="19" eb="21">
      <t>シャリョウ</t>
    </rPh>
    <rPh sb="21" eb="23">
      <t>ダイスウ</t>
    </rPh>
    <rPh sb="24" eb="26">
      <t>ジョウゲン</t>
    </rPh>
    <phoneticPr fontId="4"/>
  </si>
  <si>
    <t>＊足りない場合は行を追加して下さい。（以下同じ）</t>
    <rPh sb="1" eb="2">
      <t>タ</t>
    </rPh>
    <rPh sb="5" eb="7">
      <t>バアイ</t>
    </rPh>
    <rPh sb="8" eb="9">
      <t>ギョウ</t>
    </rPh>
    <rPh sb="10" eb="12">
      <t>ツイカ</t>
    </rPh>
    <rPh sb="14" eb="15">
      <t>クダ</t>
    </rPh>
    <rPh sb="19" eb="21">
      <t>イカ</t>
    </rPh>
    <rPh sb="21" eb="22">
      <t>オナ</t>
    </rPh>
    <phoneticPr fontId="4"/>
  </si>
  <si>
    <r>
      <rPr>
        <sz val="8"/>
        <color rgb="FFFF0000"/>
        <rFont val="ＭＳ Ｐゴシック"/>
        <family val="3"/>
        <charset val="128"/>
      </rPr>
      <t>11</t>
    </r>
    <r>
      <rPr>
        <sz val="8"/>
        <rFont val="ＭＳ Ｐゴシック"/>
        <family val="3"/>
        <charset val="128"/>
      </rPr>
      <t>月1日から</t>
    </r>
    <r>
      <rPr>
        <sz val="8"/>
        <color rgb="FFFF0000"/>
        <rFont val="ＭＳ Ｐゴシック"/>
        <family val="3"/>
        <charset val="128"/>
      </rPr>
      <t>11</t>
    </r>
    <r>
      <rPr>
        <sz val="8"/>
        <rFont val="ＭＳ Ｐゴシック"/>
        <family val="3"/>
        <charset val="128"/>
      </rPr>
      <t>月30日までの事業所の全ての直接処遇職員の合計の勤務時間（休憩・残業を除く）</t>
    </r>
    <rPh sb="2" eb="3">
      <t>ガツ</t>
    </rPh>
    <rPh sb="4" eb="5">
      <t>ニチ</t>
    </rPh>
    <rPh sb="9" eb="10">
      <t>ガツ</t>
    </rPh>
    <rPh sb="12" eb="13">
      <t>ニチ</t>
    </rPh>
    <rPh sb="16" eb="19">
      <t>ジギョウショ</t>
    </rPh>
    <rPh sb="20" eb="21">
      <t>スベ</t>
    </rPh>
    <rPh sb="23" eb="25">
      <t>チョクセツ</t>
    </rPh>
    <rPh sb="25" eb="27">
      <t>ショグウ</t>
    </rPh>
    <rPh sb="27" eb="29">
      <t>ショクイン</t>
    </rPh>
    <rPh sb="30" eb="32">
      <t>ゴウケイ</t>
    </rPh>
    <rPh sb="33" eb="35">
      <t>キンム</t>
    </rPh>
    <rPh sb="35" eb="37">
      <t>ジカン</t>
    </rPh>
    <rPh sb="38" eb="40">
      <t>キュウケイ</t>
    </rPh>
    <rPh sb="41" eb="43">
      <t>ザンギョウ</t>
    </rPh>
    <rPh sb="44" eb="45">
      <t>ノゾ</t>
    </rPh>
    <phoneticPr fontId="4"/>
  </si>
  <si>
    <t>代表者のカナ氏名</t>
  </si>
  <si>
    <t>共同生活住居名称</t>
  </si>
  <si>
    <t>枝番／連番</t>
  </si>
  <si>
    <t>異動年月日</t>
  </si>
  <si>
    <t>異動区分</t>
  </si>
  <si>
    <t>事業実施区分</t>
  </si>
  <si>
    <t>指定年月日</t>
  </si>
  <si>
    <t>事業開始年月日</t>
  </si>
  <si>
    <t>事業休止年月日</t>
  </si>
  <si>
    <t>事業廃止年月日</t>
  </si>
  <si>
    <t>事業再開年月日</t>
  </si>
  <si>
    <t>施設等の区分</t>
  </si>
  <si>
    <t>定員区分</t>
  </si>
  <si>
    <t>利用定員数</t>
  </si>
  <si>
    <t>旧法施設定員数</t>
  </si>
  <si>
    <t>〒上3桁</t>
    <rPh sb="1" eb="2">
      <t>ジョウ</t>
    </rPh>
    <rPh sb="3" eb="4">
      <t>ケタ</t>
    </rPh>
    <phoneticPr fontId="4"/>
  </si>
  <si>
    <t>〒下4桁</t>
    <rPh sb="1" eb="2">
      <t>シモ</t>
    </rPh>
    <rPh sb="3" eb="4">
      <t>ケタ</t>
    </rPh>
    <phoneticPr fontId="4"/>
  </si>
  <si>
    <t>自立訓練(生活訓練)</t>
  </si>
  <si>
    <t>就労継続支援(Ｂ型)</t>
  </si>
  <si>
    <t>施設入所支援</t>
  </si>
  <si>
    <t>東京都千代田区神田駿河台四丁目６番地</t>
  </si>
  <si>
    <t>就労継続支援(Ａ型)</t>
  </si>
  <si>
    <t>就労定着支援ジョブ・さぽーと</t>
  </si>
  <si>
    <t>ソーシャルインクルー株式会社</t>
  </si>
  <si>
    <t>東京都品川区南大井六丁目２５番３号</t>
  </si>
  <si>
    <t>ソーシャルインクルーホーム石巻蛇田</t>
  </si>
  <si>
    <t>短期入所　石巻蛇田</t>
  </si>
  <si>
    <t>いち</t>
  </si>
  <si>
    <t>0410210694</t>
  </si>
  <si>
    <t>株式会社シエンズ</t>
  </si>
  <si>
    <t>シエンズホームケア事務所しおがま</t>
  </si>
  <si>
    <t>0410300404</t>
  </si>
  <si>
    <t>株式会社みらい総合福祉</t>
  </si>
  <si>
    <t>宮城県塩竈市藤倉2丁目1番8号</t>
  </si>
  <si>
    <t>みらい塩釜事業所</t>
  </si>
  <si>
    <t>0410300412</t>
  </si>
  <si>
    <t>自立訓練事業所　ぷらっと</t>
  </si>
  <si>
    <t>サンシャイン福祉合同会社</t>
  </si>
  <si>
    <t>宮城県気仙沼市松崎五駄鱈２３番地２</t>
  </si>
  <si>
    <t>0410500615</t>
  </si>
  <si>
    <t>グループホームＲＡＳＩＥＬ名取</t>
  </si>
  <si>
    <t>0410700678</t>
  </si>
  <si>
    <t>有限会社やよい</t>
  </si>
  <si>
    <t>宮城県名取市高舘熊野堂字岩口下４６番地の１</t>
  </si>
  <si>
    <t>0410700686</t>
  </si>
  <si>
    <t>チョコなとり</t>
  </si>
  <si>
    <t>0410700694</t>
  </si>
  <si>
    <t>指定居宅介護事業所さぽーとセンターソラシド</t>
  </si>
  <si>
    <t>0410700710</t>
  </si>
  <si>
    <t>アビリティーズジャスコ杜せきのしたセンター</t>
  </si>
  <si>
    <t>0410700728</t>
  </si>
  <si>
    <t>0410700736</t>
  </si>
  <si>
    <t>株式会社アムール</t>
  </si>
  <si>
    <t>短期入所施設　アムールゆりが丘</t>
  </si>
  <si>
    <t>0410700744</t>
  </si>
  <si>
    <t>0410700751</t>
  </si>
  <si>
    <t>まごころデイサービス美田園</t>
  </si>
  <si>
    <t>宮城県柴田郡柴田町船岡中央一丁目２－２３</t>
  </si>
  <si>
    <t>宮城県登米市登米町寺池桜小路96-3</t>
  </si>
  <si>
    <t>有限会社ネオビジョン</t>
  </si>
  <si>
    <t>神奈川県相模原市中央区田名塩田３丁目２番４７号</t>
  </si>
  <si>
    <t>あんディ・ファイン</t>
  </si>
  <si>
    <t>0411200751</t>
  </si>
  <si>
    <t>特定非営利活動法人虹の駅虹菜園</t>
  </si>
  <si>
    <t>若柳共生型デイサービスつむぎ</t>
  </si>
  <si>
    <t>0411300585</t>
  </si>
  <si>
    <t>合同会社しゆうの風</t>
  </si>
  <si>
    <t>宮城県多賀城市八幡四丁目8番12号ホワイトコーポ八幡202号</t>
  </si>
  <si>
    <t>風薫る杜</t>
  </si>
  <si>
    <t>0411300593</t>
  </si>
  <si>
    <t>株式会社久我</t>
  </si>
  <si>
    <t>宮城県栗原市金成沢辺町１６２番地</t>
  </si>
  <si>
    <t>障がい者グループホーム　いろおり</t>
  </si>
  <si>
    <t>0411300601</t>
  </si>
  <si>
    <t>就労継続支援Ｂ型からころ</t>
  </si>
  <si>
    <t>0411400336</t>
  </si>
  <si>
    <t>ほっとファーム松島</t>
  </si>
  <si>
    <t>0411400344</t>
  </si>
  <si>
    <t>ほっとハート松島</t>
  </si>
  <si>
    <t>0411500929</t>
  </si>
  <si>
    <t>カーサフェリス千手寺</t>
  </si>
  <si>
    <t>0411500937</t>
  </si>
  <si>
    <t>まぅるる株式会社</t>
  </si>
  <si>
    <t>宮城県大崎市古川大幡字月蔵46番地2</t>
  </si>
  <si>
    <t>まはろヘルパーステーション</t>
  </si>
  <si>
    <t>0411500945</t>
  </si>
  <si>
    <t>一般社団法人さくら</t>
  </si>
  <si>
    <t>宮城県大崎市田尻大沢字猪澤南７番地</t>
  </si>
  <si>
    <t>tajiri工房</t>
  </si>
  <si>
    <t>0411500952</t>
  </si>
  <si>
    <t>0411500960</t>
  </si>
  <si>
    <t>合同会社あさの風</t>
  </si>
  <si>
    <t>宮城県富谷市日吉台三丁目11番地２０フイリスハイム大富２０１</t>
  </si>
  <si>
    <t>訪問介護あさの風</t>
  </si>
  <si>
    <t>0411600141</t>
  </si>
  <si>
    <t>特定非営利活動法人K`sCompany</t>
  </si>
  <si>
    <t>宮城県仙台市青葉区台原3丁目38番2号ベルシティ森林公園405</t>
  </si>
  <si>
    <t>就労継続支援B型K`sCompany</t>
  </si>
  <si>
    <t>0411600158</t>
  </si>
  <si>
    <t>宮城県柴田郡大河原町字西桜町２２番地３</t>
  </si>
  <si>
    <t>株式会社陸天</t>
  </si>
  <si>
    <t>宮城県仙台市青葉区堤町１丁目７－１９第一ファームヒル１０１</t>
  </si>
  <si>
    <t>ヘルパーステーションりくてん大河原</t>
  </si>
  <si>
    <t>0412210320</t>
  </si>
  <si>
    <t>アップルファーム亘理</t>
  </si>
  <si>
    <t>0412400467</t>
  </si>
  <si>
    <t>ツクイ大和</t>
  </si>
  <si>
    <t>0412700767</t>
  </si>
  <si>
    <t>一般社団法人あゆみ</t>
  </si>
  <si>
    <t>宮城県仙台市宮城野区福室六丁目16番36号</t>
  </si>
  <si>
    <t>くりの木</t>
  </si>
  <si>
    <t>0412700775</t>
  </si>
  <si>
    <t>特定非営利活動法人ワークトライフスクウェア</t>
  </si>
  <si>
    <t>宮城県白石市福岡長袋字陣場屋敷４８番地</t>
  </si>
  <si>
    <t>相談支援センター　ナナイロプラン</t>
  </si>
  <si>
    <t>0430610030</t>
  </si>
  <si>
    <t>風和の郷　相談支援事業所</t>
  </si>
  <si>
    <t>0431300516</t>
  </si>
  <si>
    <t>特定非営利活動法人　スパイスライフアップ</t>
  </si>
  <si>
    <t>宮城県柴田郡大河原町南桜町４番地４</t>
  </si>
  <si>
    <t>南桜相談支援事業所</t>
  </si>
  <si>
    <t>0432210292</t>
  </si>
  <si>
    <t>合同会社　ひなた</t>
  </si>
  <si>
    <t>宮城県仙台市泉区永和台４番１５号</t>
  </si>
  <si>
    <t>相談支援事業所　ひなた</t>
  </si>
  <si>
    <t>0432400406</t>
  </si>
  <si>
    <t>0432400414</t>
  </si>
  <si>
    <t>Piece</t>
  </si>
  <si>
    <t>0433100104</t>
  </si>
  <si>
    <t>宮城県宮城郡利府町花園１丁目２１０－２</t>
  </si>
  <si>
    <t>株式会社グロウアップウィズ</t>
  </si>
  <si>
    <t>宮城県石巻市東中里二丁目５番２－４号</t>
  </si>
  <si>
    <t>ポップ石巻中里教室</t>
  </si>
  <si>
    <t>0450210224</t>
  </si>
  <si>
    <t>共生型福祉施設　はぴねすプラザ　はっぴーきっず</t>
  </si>
  <si>
    <t>0450210232</t>
  </si>
  <si>
    <t>一般社団法人ふぁみりあ</t>
  </si>
  <si>
    <t>宮城県石巻市水押三丁目５番１３－５０５号</t>
  </si>
  <si>
    <t>運動療育と体験学習ふぁみりあ</t>
  </si>
  <si>
    <t>0450210240</t>
  </si>
  <si>
    <t>株式会社ライフピース</t>
  </si>
  <si>
    <t>宮城県仙台市泉区住吉台東5丁目9-1</t>
  </si>
  <si>
    <t>児童発達支援事業所chouchou(シュシュ)石巻</t>
  </si>
  <si>
    <t>0450210257</t>
  </si>
  <si>
    <t>株式会社　ミツイ</t>
  </si>
  <si>
    <t>宮城県仙台市太白区長町7－19－39ＣＯＭビル101</t>
  </si>
  <si>
    <t>リッキーガーデン名取駅前</t>
  </si>
  <si>
    <t>0450700547</t>
  </si>
  <si>
    <t>宮城県多賀城市高橋二丁目19-16</t>
  </si>
  <si>
    <t>株式会社　Lien</t>
  </si>
  <si>
    <t>宮城県宮城郡七ケ浜町湊浜一丁目７番地の１</t>
  </si>
  <si>
    <t>放課後等デイサービス　すてっぷあっぷ　emishia</t>
  </si>
  <si>
    <t>0450917059</t>
  </si>
  <si>
    <t>コペルプラス　多賀城教室</t>
  </si>
  <si>
    <t>宮城県仙台市太白区長町７丁目１９－２３ＴＫビル３階</t>
  </si>
  <si>
    <t>にじいろひよこ園岩沼</t>
  </si>
  <si>
    <t>宮城県仙台市泉区野村字二重袋３番２号</t>
  </si>
  <si>
    <t>はびりす合同会社</t>
  </si>
  <si>
    <t>宮城県岩沼市朝日一丁目１番７０号朝日陽だまり館１階西</t>
  </si>
  <si>
    <t>児童発達支援・放課後等デイサービスばうむ</t>
  </si>
  <si>
    <t>0451100366</t>
  </si>
  <si>
    <t>宮城県登米市迫町新田字山守屋敷30-23</t>
  </si>
  <si>
    <t>株式会社ぽらりす</t>
  </si>
  <si>
    <t>宮城県登米市迫町新田字外沢田31番地17</t>
  </si>
  <si>
    <t>運動特化型放課後等デイサービスJump</t>
  </si>
  <si>
    <t>0451200570</t>
  </si>
  <si>
    <t>おもちゃ箱とめ　プラス</t>
  </si>
  <si>
    <t>0451200588</t>
  </si>
  <si>
    <t>0451500805</t>
  </si>
  <si>
    <t>放課後等デイサービス　くろっく</t>
  </si>
  <si>
    <t>0451500813</t>
  </si>
  <si>
    <t>放課後等デイサービス　こころんⅡ</t>
  </si>
  <si>
    <t>0451500821</t>
  </si>
  <si>
    <t>有限会社高橋商運</t>
  </si>
  <si>
    <t>宮城県大崎市古川矢目字新田１３番地の３</t>
  </si>
  <si>
    <t>0451500839</t>
  </si>
  <si>
    <t>株式会社　宮城児童福祉サービス</t>
  </si>
  <si>
    <t>宮城県富谷市富ケ丘一丁目２７番２０号1階エスコートタウン富谷Ｅ</t>
  </si>
  <si>
    <t>みんなtoさんぽ　エスコート富谷</t>
  </si>
  <si>
    <t>0451600068</t>
  </si>
  <si>
    <t>株式会社　qualia</t>
  </si>
  <si>
    <t>宮城県仙台市青葉区中山九丁目１９番１３号</t>
  </si>
  <si>
    <t>放課後等デイサービス　ウィズ・ユー富谷</t>
  </si>
  <si>
    <t>0451600076</t>
  </si>
  <si>
    <t>宮城県仙台市太白区長町七丁目１９番２３号</t>
  </si>
  <si>
    <t>グロース利府第２教室</t>
  </si>
  <si>
    <t>0452630114</t>
  </si>
  <si>
    <t>宮城県仙台市青葉区中山台一丁目12番地の7</t>
  </si>
  <si>
    <t>0452800204</t>
  </si>
  <si>
    <t>そよ風こだま</t>
  </si>
  <si>
    <t>0453100133</t>
  </si>
  <si>
    <t>障害児相談支援事業</t>
  </si>
  <si>
    <t>宮城県白石市福岡長袋字陣馬屋敷４８番地</t>
  </si>
  <si>
    <t>0470610023</t>
  </si>
  <si>
    <t>0471300475</t>
  </si>
  <si>
    <t>宮城県栗原市築館薬師３丁目６番２号</t>
  </si>
  <si>
    <t>0471300483</t>
  </si>
  <si>
    <t>0472220136</t>
  </si>
  <si>
    <t>宮城県亘理郡山元町山寺字町東６１番地　コンフォートⅡ１０１</t>
  </si>
  <si>
    <t>0472405158</t>
  </si>
  <si>
    <t>一般社団法人ＡＬＣ</t>
  </si>
  <si>
    <t>0473100105</t>
  </si>
  <si>
    <t>共同生活援助</t>
  </si>
  <si>
    <t>“十夢”</t>
  </si>
  <si>
    <t>0420500498</t>
  </si>
  <si>
    <t>0420700585</t>
  </si>
  <si>
    <t>0421300542</t>
  </si>
  <si>
    <t>0421500802</t>
  </si>
  <si>
    <t>エスアンドウィングス株式会社</t>
  </si>
  <si>
    <t>宮城県仙台市青葉区小田原四丁目6番3号</t>
  </si>
  <si>
    <t>障がい者ともに事業所</t>
  </si>
  <si>
    <t>0421600024</t>
  </si>
  <si>
    <t>宮城県仙台市若林区六丁目字南９７番地の３</t>
  </si>
  <si>
    <t>障がい者グループホーム　りんごの木</t>
  </si>
  <si>
    <t>0422400242</t>
  </si>
  <si>
    <t>事業所名</t>
    <rPh sb="0" eb="3">
      <t>ジギョウショ</t>
    </rPh>
    <rPh sb="3" eb="4">
      <t>メイ</t>
    </rPh>
    <phoneticPr fontId="4"/>
  </si>
  <si>
    <t>サービス種別</t>
    <rPh sb="4" eb="6">
      <t>シュベツ</t>
    </rPh>
    <phoneticPr fontId="4"/>
  </si>
  <si>
    <t>福祉型障害児入所施設</t>
    <rPh sb="0" eb="3">
      <t>フクシガタ</t>
    </rPh>
    <rPh sb="3" eb="6">
      <t>ショウガイジ</t>
    </rPh>
    <rPh sb="6" eb="8">
      <t>ニュウショ</t>
    </rPh>
    <rPh sb="8" eb="10">
      <t>シセツ</t>
    </rPh>
    <phoneticPr fontId="2"/>
  </si>
  <si>
    <t>共同生活援助</t>
    <rPh sb="0" eb="2">
      <t>キョウドウ</t>
    </rPh>
    <rPh sb="2" eb="4">
      <t>セイカツ</t>
    </rPh>
    <rPh sb="4" eb="6">
      <t>エンジョ</t>
    </rPh>
    <phoneticPr fontId="1"/>
  </si>
  <si>
    <t>施設入所支援</t>
    <rPh sb="0" eb="2">
      <t>シセツ</t>
    </rPh>
    <rPh sb="2" eb="4">
      <t>ニュウショ</t>
    </rPh>
    <rPh sb="4" eb="6">
      <t>シエン</t>
    </rPh>
    <phoneticPr fontId="1"/>
  </si>
  <si>
    <t>宿泊型自立訓練</t>
    <rPh sb="0" eb="3">
      <t>シュクハクガタ</t>
    </rPh>
    <rPh sb="3" eb="5">
      <t>ジリツ</t>
    </rPh>
    <rPh sb="5" eb="7">
      <t>クンレン</t>
    </rPh>
    <phoneticPr fontId="1"/>
  </si>
  <si>
    <t>短期入所</t>
    <rPh sb="0" eb="2">
      <t>タンキ</t>
    </rPh>
    <rPh sb="2" eb="4">
      <t>ニュウショ</t>
    </rPh>
    <phoneticPr fontId="1"/>
  </si>
  <si>
    <t>就労移行支援</t>
    <rPh sb="0" eb="2">
      <t>シュウロウ</t>
    </rPh>
    <rPh sb="2" eb="4">
      <t>イコウ</t>
    </rPh>
    <rPh sb="4" eb="6">
      <t>シエン</t>
    </rPh>
    <phoneticPr fontId="1"/>
  </si>
  <si>
    <t>生活介護</t>
    <rPh sb="0" eb="2">
      <t>セイカツ</t>
    </rPh>
    <rPh sb="2" eb="4">
      <t>カイゴ</t>
    </rPh>
    <phoneticPr fontId="1"/>
  </si>
  <si>
    <t>児童発達支援</t>
    <rPh sb="0" eb="2">
      <t>ジドウ</t>
    </rPh>
    <rPh sb="2" eb="4">
      <t>ハッタツ</t>
    </rPh>
    <rPh sb="4" eb="6">
      <t>シエン</t>
    </rPh>
    <phoneticPr fontId="1"/>
  </si>
  <si>
    <t>放課後等デイサービス</t>
    <rPh sb="0" eb="3">
      <t>ホウカゴ</t>
    </rPh>
    <rPh sb="3" eb="4">
      <t>ナド</t>
    </rPh>
    <phoneticPr fontId="1"/>
  </si>
  <si>
    <t>１.普通</t>
    <rPh sb="2" eb="4">
      <t>フツウ</t>
    </rPh>
    <phoneticPr fontId="4"/>
  </si>
  <si>
    <t>２.当座</t>
    <rPh sb="2" eb="4">
      <t>トウザ</t>
    </rPh>
    <phoneticPr fontId="4"/>
  </si>
  <si>
    <r>
      <t xml:space="preserve">休止期間
</t>
    </r>
    <r>
      <rPr>
        <sz val="8"/>
        <rFont val="ＭＳ Ｐゴシック"/>
        <family val="3"/>
        <charset val="128"/>
      </rPr>
      <t>（別表第２参照）</t>
    </r>
    <rPh sb="0" eb="2">
      <t>キュウシ</t>
    </rPh>
    <rPh sb="2" eb="4">
      <t>キカン</t>
    </rPh>
    <rPh sb="6" eb="8">
      <t>ベッピョウ</t>
    </rPh>
    <rPh sb="8" eb="9">
      <t>ダイ</t>
    </rPh>
    <rPh sb="10" eb="12">
      <t>サンショウ</t>
    </rPh>
    <phoneticPr fontId="4"/>
  </si>
  <si>
    <t>行動援護</t>
    <phoneticPr fontId="18"/>
  </si>
  <si>
    <t>休止期間</t>
    <rPh sb="0" eb="2">
      <t>キュウシ</t>
    </rPh>
    <rPh sb="2" eb="4">
      <t>キカン</t>
    </rPh>
    <phoneticPr fontId="4"/>
  </si>
  <si>
    <t>０日</t>
    <rPh sb="1" eb="2">
      <t>ニチ</t>
    </rPh>
    <phoneticPr fontId="37"/>
  </si>
  <si>
    <t>１日以上１か月以下</t>
    <rPh sb="1" eb="2">
      <t>ニチ</t>
    </rPh>
    <rPh sb="2" eb="4">
      <t>イジョウ</t>
    </rPh>
    <rPh sb="6" eb="7">
      <t>ツキ</t>
    </rPh>
    <rPh sb="7" eb="9">
      <t>イカ</t>
    </rPh>
    <phoneticPr fontId="37"/>
  </si>
  <si>
    <t>１か月を超えて２か月以下</t>
    <rPh sb="2" eb="3">
      <t>ツキ</t>
    </rPh>
    <rPh sb="4" eb="5">
      <t>コ</t>
    </rPh>
    <rPh sb="9" eb="10">
      <t>ツキ</t>
    </rPh>
    <rPh sb="10" eb="12">
      <t>イカ</t>
    </rPh>
    <phoneticPr fontId="37"/>
  </si>
  <si>
    <t>２か月を超えて３か月以下</t>
    <rPh sb="2" eb="3">
      <t>ツキ</t>
    </rPh>
    <rPh sb="4" eb="5">
      <t>コ</t>
    </rPh>
    <rPh sb="9" eb="10">
      <t>ガツ</t>
    </rPh>
    <rPh sb="10" eb="12">
      <t>イカ</t>
    </rPh>
    <phoneticPr fontId="37"/>
  </si>
  <si>
    <t>３か月を超えて４か月以下</t>
    <rPh sb="2" eb="3">
      <t>ツキ</t>
    </rPh>
    <rPh sb="4" eb="5">
      <t>コ</t>
    </rPh>
    <rPh sb="9" eb="10">
      <t>ツキ</t>
    </rPh>
    <rPh sb="10" eb="12">
      <t>イカ</t>
    </rPh>
    <phoneticPr fontId="37"/>
  </si>
  <si>
    <t>４か月を超えて５か月以下</t>
    <rPh sb="2" eb="3">
      <t>ツキ</t>
    </rPh>
    <rPh sb="4" eb="5">
      <t>コ</t>
    </rPh>
    <rPh sb="9" eb="10">
      <t>ゲツ</t>
    </rPh>
    <rPh sb="10" eb="12">
      <t>イカ</t>
    </rPh>
    <phoneticPr fontId="37"/>
  </si>
  <si>
    <t>５か月を超えて６か月以下</t>
    <rPh sb="2" eb="3">
      <t>ツキ</t>
    </rPh>
    <rPh sb="4" eb="5">
      <t>コ</t>
    </rPh>
    <rPh sb="9" eb="10">
      <t>ゲツ</t>
    </rPh>
    <rPh sb="10" eb="12">
      <t>イカ</t>
    </rPh>
    <phoneticPr fontId="37"/>
  </si>
  <si>
    <t>1</t>
    <phoneticPr fontId="4"/>
  </si>
  <si>
    <t>補助額
　（100円未満切り捨て）
(A-1/2B)×C×D</t>
    <rPh sb="0" eb="2">
      <t>ホジョ</t>
    </rPh>
    <rPh sb="2" eb="3">
      <t>ガク</t>
    </rPh>
    <rPh sb="9" eb="10">
      <t>エン</t>
    </rPh>
    <rPh sb="10" eb="12">
      <t>ミマン</t>
    </rPh>
    <rPh sb="12" eb="13">
      <t>キ</t>
    </rPh>
    <rPh sb="14" eb="15">
      <t>ス</t>
    </rPh>
    <phoneticPr fontId="4"/>
  </si>
  <si>
    <t>補助額
 （100円未満切り捨て）
A×C×D</t>
    <rPh sb="0" eb="2">
      <t>ホジョ</t>
    </rPh>
    <rPh sb="2" eb="3">
      <t>ガク</t>
    </rPh>
    <rPh sb="9" eb="10">
      <t>エン</t>
    </rPh>
    <rPh sb="10" eb="12">
      <t>ミマン</t>
    </rPh>
    <rPh sb="12" eb="13">
      <t>キ</t>
    </rPh>
    <rPh sb="14" eb="15">
      <t>ス</t>
    </rPh>
    <phoneticPr fontId="4"/>
  </si>
  <si>
    <t>サービス
の種別</t>
    <rPh sb="6" eb="8">
      <t>シュベツ</t>
    </rPh>
    <phoneticPr fontId="4"/>
  </si>
  <si>
    <t>自立訓練(機能訓練)</t>
    <rPh sb="0" eb="2">
      <t>ジリツ</t>
    </rPh>
    <rPh sb="2" eb="4">
      <t>クンレン</t>
    </rPh>
    <rPh sb="5" eb="7">
      <t>キノウ</t>
    </rPh>
    <rPh sb="7" eb="9">
      <t>クンレン</t>
    </rPh>
    <phoneticPr fontId="1"/>
  </si>
  <si>
    <t>自立訓練(生活訓練)</t>
    <rPh sb="0" eb="2">
      <t>ジリツ</t>
    </rPh>
    <rPh sb="2" eb="4">
      <t>クンレン</t>
    </rPh>
    <rPh sb="5" eb="7">
      <t>セイカツ</t>
    </rPh>
    <rPh sb="7" eb="9">
      <t>クンレン</t>
    </rPh>
    <phoneticPr fontId="4"/>
  </si>
  <si>
    <t>就労継続支援(Ａ型)</t>
    <rPh sb="0" eb="2">
      <t>シュウロウ</t>
    </rPh>
    <rPh sb="2" eb="4">
      <t>ケイゾク</t>
    </rPh>
    <rPh sb="4" eb="6">
      <t>シエン</t>
    </rPh>
    <rPh sb="8" eb="9">
      <t>ガタ</t>
    </rPh>
    <phoneticPr fontId="1"/>
  </si>
  <si>
    <t>就労継続支援(Ｂ型)</t>
    <rPh sb="0" eb="2">
      <t>シュウロウ</t>
    </rPh>
    <rPh sb="2" eb="4">
      <t>ケイゾク</t>
    </rPh>
    <rPh sb="4" eb="6">
      <t>シエン</t>
    </rPh>
    <rPh sb="8" eb="9">
      <t>ガタ</t>
    </rPh>
    <phoneticPr fontId="1"/>
  </si>
  <si>
    <t>(介)訪問介護事業所</t>
    <rPh sb="1" eb="2">
      <t>カイ</t>
    </rPh>
    <rPh sb="3" eb="5">
      <t>カイゴ</t>
    </rPh>
    <rPh sb="5" eb="8">
      <t>ジギョウショ</t>
    </rPh>
    <phoneticPr fontId="1"/>
  </si>
  <si>
    <t>(介)訪問入浴介護事業所</t>
    <rPh sb="3" eb="5">
      <t>ホウモン</t>
    </rPh>
    <rPh sb="5" eb="7">
      <t>ニュウヨク</t>
    </rPh>
    <rPh sb="7" eb="9">
      <t>カイゴ</t>
    </rPh>
    <rPh sb="9" eb="12">
      <t>ジギョウショ</t>
    </rPh>
    <phoneticPr fontId="1"/>
  </si>
  <si>
    <t>(介)訪問看護事業所</t>
    <rPh sb="3" eb="5">
      <t>ホウモン</t>
    </rPh>
    <rPh sb="5" eb="7">
      <t>カンゴ</t>
    </rPh>
    <rPh sb="7" eb="10">
      <t>ジギョウショ</t>
    </rPh>
    <phoneticPr fontId="1"/>
  </si>
  <si>
    <t>(介)訪問リハビリテーション事業所</t>
    <rPh sb="3" eb="5">
      <t>ホウモン</t>
    </rPh>
    <rPh sb="14" eb="17">
      <t>ジギョウショ</t>
    </rPh>
    <phoneticPr fontId="1"/>
  </si>
  <si>
    <t>(介)定期巡回・随時対応型訪問介護看護事業所</t>
    <rPh sb="3" eb="5">
      <t>テイキ</t>
    </rPh>
    <rPh sb="5" eb="7">
      <t>ジュンカイ</t>
    </rPh>
    <rPh sb="8" eb="10">
      <t>ズイジ</t>
    </rPh>
    <rPh sb="10" eb="13">
      <t>タイオウガタ</t>
    </rPh>
    <rPh sb="13" eb="15">
      <t>ホウモン</t>
    </rPh>
    <rPh sb="15" eb="17">
      <t>カイゴ</t>
    </rPh>
    <rPh sb="17" eb="19">
      <t>カンゴ</t>
    </rPh>
    <rPh sb="19" eb="22">
      <t>ジギョウショ</t>
    </rPh>
    <phoneticPr fontId="1"/>
  </si>
  <si>
    <t>(介)居宅療養管理指導事業所</t>
    <rPh sb="3" eb="5">
      <t>キョタク</t>
    </rPh>
    <rPh sb="5" eb="7">
      <t>リョウヨウ</t>
    </rPh>
    <rPh sb="7" eb="9">
      <t>カンリ</t>
    </rPh>
    <rPh sb="9" eb="11">
      <t>シドウ</t>
    </rPh>
    <rPh sb="11" eb="14">
      <t>ジギョウショ</t>
    </rPh>
    <phoneticPr fontId="1"/>
  </si>
  <si>
    <t>(介)夜間対応型訪問介護事業所</t>
    <rPh sb="3" eb="5">
      <t>ヤカン</t>
    </rPh>
    <rPh sb="5" eb="8">
      <t>タイオウガタ</t>
    </rPh>
    <rPh sb="8" eb="10">
      <t>ホウモン</t>
    </rPh>
    <rPh sb="10" eb="12">
      <t>カイゴ</t>
    </rPh>
    <rPh sb="12" eb="15">
      <t>ジギョウショ</t>
    </rPh>
    <phoneticPr fontId="1"/>
  </si>
  <si>
    <t>(介)居宅介護支援事業所</t>
    <rPh sb="3" eb="5">
      <t>キョタク</t>
    </rPh>
    <rPh sb="5" eb="7">
      <t>カイゴ</t>
    </rPh>
    <rPh sb="7" eb="9">
      <t>シエン</t>
    </rPh>
    <rPh sb="9" eb="11">
      <t>ジギョウ</t>
    </rPh>
    <rPh sb="11" eb="12">
      <t>ショ</t>
    </rPh>
    <phoneticPr fontId="1"/>
  </si>
  <si>
    <t>２　各シートの記入する内容はおおむね以下のとおりです。</t>
    <rPh sb="2" eb="3">
      <t>カク</t>
    </rPh>
    <rPh sb="7" eb="9">
      <t>キニュウ</t>
    </rPh>
    <rPh sb="11" eb="13">
      <t>ナイヨウ</t>
    </rPh>
    <rPh sb="18" eb="20">
      <t>イカ</t>
    </rPh>
    <phoneticPr fontId="4"/>
  </si>
  <si>
    <t>　・　様式第１号　：　申請する法人の情報と振込先口座の口座情報</t>
    <rPh sb="3" eb="5">
      <t>ヨウシキ</t>
    </rPh>
    <rPh sb="5" eb="6">
      <t>ダイ</t>
    </rPh>
    <rPh sb="7" eb="8">
      <t>ゴウ</t>
    </rPh>
    <rPh sb="11" eb="13">
      <t>シンセイ</t>
    </rPh>
    <rPh sb="15" eb="17">
      <t>ホウジン</t>
    </rPh>
    <rPh sb="18" eb="20">
      <t>ジョウホウ</t>
    </rPh>
    <rPh sb="21" eb="22">
      <t>フ</t>
    </rPh>
    <rPh sb="22" eb="23">
      <t>コ</t>
    </rPh>
    <rPh sb="23" eb="24">
      <t>サキ</t>
    </rPh>
    <rPh sb="24" eb="26">
      <t>コウザ</t>
    </rPh>
    <rPh sb="27" eb="29">
      <t>コウザ</t>
    </rPh>
    <rPh sb="29" eb="31">
      <t>ジョウホウ</t>
    </rPh>
    <phoneticPr fontId="4"/>
  </si>
  <si>
    <t>　・　別　紙　１　　：　各事業所の情報　</t>
    <rPh sb="3" eb="4">
      <t>ベツ</t>
    </rPh>
    <rPh sb="5" eb="6">
      <t>カミ</t>
    </rPh>
    <rPh sb="12" eb="13">
      <t>カク</t>
    </rPh>
    <rPh sb="13" eb="16">
      <t>ジギョウショ</t>
    </rPh>
    <rPh sb="17" eb="19">
      <t>ジョウホウ</t>
    </rPh>
    <phoneticPr fontId="4"/>
  </si>
  <si>
    <t>３　記載方法</t>
    <rPh sb="2" eb="4">
      <t>キサイ</t>
    </rPh>
    <rPh sb="4" eb="6">
      <t>ホウホウ</t>
    </rPh>
    <phoneticPr fontId="4"/>
  </si>
  <si>
    <t>　　</t>
    <phoneticPr fontId="4"/>
  </si>
  <si>
    <t>　・　別　紙　２　　：　車両の情報　</t>
    <rPh sb="12" eb="14">
      <t>シャリョウ</t>
    </rPh>
    <phoneticPr fontId="4"/>
  </si>
  <si>
    <t xml:space="preserve"> </t>
    <phoneticPr fontId="4"/>
  </si>
  <si>
    <t>法人情報</t>
    <rPh sb="0" eb="2">
      <t>ホウジン</t>
    </rPh>
    <rPh sb="2" eb="4">
      <t>ジョウホウ</t>
    </rPh>
    <phoneticPr fontId="4"/>
  </si>
  <si>
    <t>補助事業者名</t>
    <rPh sb="0" eb="2">
      <t>ホジョ</t>
    </rPh>
    <rPh sb="2" eb="5">
      <t>ジギョウシャ</t>
    </rPh>
    <rPh sb="5" eb="6">
      <t>メイ</t>
    </rPh>
    <phoneticPr fontId="4"/>
  </si>
  <si>
    <t>代表者職名</t>
    <rPh sb="0" eb="3">
      <t>ダイヒョウシャ</t>
    </rPh>
    <rPh sb="3" eb="5">
      <t>ショクメイ</t>
    </rPh>
    <phoneticPr fontId="4"/>
  </si>
  <si>
    <t>代表者氏名</t>
    <rPh sb="0" eb="3">
      <t>ダイヒョウシャ</t>
    </rPh>
    <rPh sb="3" eb="5">
      <t>シメイ</t>
    </rPh>
    <phoneticPr fontId="4"/>
  </si>
  <si>
    <t>交付申請日</t>
    <rPh sb="0" eb="2">
      <t>コウフ</t>
    </rPh>
    <rPh sb="2" eb="4">
      <t>シンセイ</t>
    </rPh>
    <rPh sb="4" eb="5">
      <t>ビ</t>
    </rPh>
    <phoneticPr fontId="4"/>
  </si>
  <si>
    <t>銀行・支店名</t>
    <rPh sb="0" eb="2">
      <t>ギンコウ</t>
    </rPh>
    <rPh sb="3" eb="6">
      <t>シテンメイ</t>
    </rPh>
    <phoneticPr fontId="4"/>
  </si>
  <si>
    <t>口座種別</t>
    <rPh sb="0" eb="2">
      <t>コウザ</t>
    </rPh>
    <rPh sb="2" eb="4">
      <t>シュベツ</t>
    </rPh>
    <phoneticPr fontId="4"/>
  </si>
  <si>
    <t>口座番号</t>
    <rPh sb="0" eb="2">
      <t>コウザ</t>
    </rPh>
    <rPh sb="2" eb="4">
      <t>バンゴウ</t>
    </rPh>
    <phoneticPr fontId="4"/>
  </si>
  <si>
    <t>補助事業者住所（全角）</t>
    <rPh sb="0" eb="2">
      <t>ホジョ</t>
    </rPh>
    <rPh sb="2" eb="5">
      <t>ジギョウシャ</t>
    </rPh>
    <rPh sb="5" eb="7">
      <t>ジュウショ</t>
    </rPh>
    <rPh sb="8" eb="10">
      <t>ゼンカク</t>
    </rPh>
    <phoneticPr fontId="4"/>
  </si>
  <si>
    <t>銀行</t>
  </si>
  <si>
    <t>支店</t>
  </si>
  <si>
    <t>口座名義(カナ)</t>
    <rPh sb="0" eb="2">
      <t>コウザ</t>
    </rPh>
    <rPh sb="2" eb="4">
      <t>メイギ</t>
    </rPh>
    <phoneticPr fontId="4"/>
  </si>
  <si>
    <t>銀行</t>
    <rPh sb="0" eb="2">
      <t>ギンコウ</t>
    </rPh>
    <phoneticPr fontId="4"/>
  </si>
  <si>
    <t>支店コード</t>
    <rPh sb="0" eb="2">
      <t>シテン</t>
    </rPh>
    <phoneticPr fontId="4"/>
  </si>
  <si>
    <t>ゆうちょ</t>
    <phoneticPr fontId="4"/>
  </si>
  <si>
    <t>入所・通所</t>
    <rPh sb="0" eb="2">
      <t>ニュウショ</t>
    </rPh>
    <rPh sb="3" eb="5">
      <t>ツウショ</t>
    </rPh>
    <phoneticPr fontId="4"/>
  </si>
  <si>
    <t>事業所番号</t>
    <rPh sb="0" eb="3">
      <t>ジギョウショ</t>
    </rPh>
    <rPh sb="3" eb="5">
      <t>バンゴウ</t>
    </rPh>
    <phoneticPr fontId="4"/>
  </si>
  <si>
    <t>サービス種別</t>
    <rPh sb="4" eb="6">
      <t>シュベツ</t>
    </rPh>
    <phoneticPr fontId="4"/>
  </si>
  <si>
    <t>訪問・相談</t>
    <rPh sb="0" eb="2">
      <t>ホウモン</t>
    </rPh>
    <rPh sb="3" eb="5">
      <t>ソウダン</t>
    </rPh>
    <phoneticPr fontId="4"/>
  </si>
  <si>
    <t>（１）車両上限</t>
    <rPh sb="3" eb="5">
      <t>シャリョウ</t>
    </rPh>
    <rPh sb="5" eb="7">
      <t>ジョウゲン</t>
    </rPh>
    <phoneticPr fontId="4"/>
  </si>
  <si>
    <t>事業所名</t>
    <rPh sb="0" eb="3">
      <t>ジギョウショ</t>
    </rPh>
    <rPh sb="3" eb="4">
      <t>メイ</t>
    </rPh>
    <phoneticPr fontId="4"/>
  </si>
  <si>
    <t>休止期間</t>
    <rPh sb="0" eb="2">
      <t>キュウシ</t>
    </rPh>
    <rPh sb="2" eb="4">
      <t>キカン</t>
    </rPh>
    <phoneticPr fontId="4"/>
  </si>
  <si>
    <t>郵便番号</t>
    <rPh sb="0" eb="2">
      <t>ユウビン</t>
    </rPh>
    <rPh sb="2" eb="4">
      <t>バンゴウ</t>
    </rPh>
    <phoneticPr fontId="4"/>
  </si>
  <si>
    <t>連絡先電話番号</t>
    <rPh sb="0" eb="3">
      <t>レンラクサキ</t>
    </rPh>
    <rPh sb="3" eb="5">
      <t>デンワ</t>
    </rPh>
    <rPh sb="5" eb="7">
      <t>バンゴウ</t>
    </rPh>
    <phoneticPr fontId="4"/>
  </si>
  <si>
    <t>連絡先メールアドレス</t>
    <rPh sb="0" eb="2">
      <t>レンラク</t>
    </rPh>
    <rPh sb="2" eb="3">
      <t>サキ</t>
    </rPh>
    <phoneticPr fontId="4"/>
  </si>
  <si>
    <t>担当者職名</t>
    <rPh sb="0" eb="3">
      <t>タントウシャ</t>
    </rPh>
    <rPh sb="3" eb="5">
      <t>ショクメイ</t>
    </rPh>
    <phoneticPr fontId="4"/>
  </si>
  <si>
    <t>担当者氏名</t>
    <rPh sb="0" eb="3">
      <t>タントウシャ</t>
    </rPh>
    <rPh sb="3" eb="5">
      <t>シメイ</t>
    </rPh>
    <phoneticPr fontId="4"/>
  </si>
  <si>
    <t>台数チェック</t>
    <rPh sb="0" eb="2">
      <t>ダイスウ</t>
    </rPh>
    <phoneticPr fontId="4"/>
  </si>
  <si>
    <t>対象車両台数</t>
    <rPh sb="0" eb="2">
      <t>タイショウ</t>
    </rPh>
    <rPh sb="2" eb="4">
      <t>シャリョウ</t>
    </rPh>
    <rPh sb="4" eb="6">
      <t>ダイスウ</t>
    </rPh>
    <phoneticPr fontId="4"/>
  </si>
  <si>
    <t>調整率</t>
    <rPh sb="0" eb="3">
      <t>チョウセイリツ</t>
    </rPh>
    <phoneticPr fontId="4"/>
  </si>
  <si>
    <t>法人の規定で定める常勤職員の１ヶ月の勤務時間
（「１週間の勤務時間×4」で算出）</t>
    <rPh sb="0" eb="2">
      <t>ホウジン</t>
    </rPh>
    <rPh sb="3" eb="5">
      <t>キテイ</t>
    </rPh>
    <rPh sb="6" eb="7">
      <t>サダ</t>
    </rPh>
    <rPh sb="9" eb="11">
      <t>ジョウキン</t>
    </rPh>
    <rPh sb="11" eb="13">
      <t>ショクイン</t>
    </rPh>
    <rPh sb="16" eb="17">
      <t>ゲツ</t>
    </rPh>
    <rPh sb="18" eb="20">
      <t>キンム</t>
    </rPh>
    <rPh sb="20" eb="22">
      <t>ジカン</t>
    </rPh>
    <rPh sb="26" eb="28">
      <t>シュウカン</t>
    </rPh>
    <rPh sb="29" eb="31">
      <t>キンム</t>
    </rPh>
    <rPh sb="31" eb="33">
      <t>ジカン</t>
    </rPh>
    <rPh sb="37" eb="39">
      <t>サンシュツ</t>
    </rPh>
    <phoneticPr fontId="4"/>
  </si>
  <si>
    <r>
      <t xml:space="preserve">● </t>
    </r>
    <r>
      <rPr>
        <b/>
        <u val="double"/>
        <sz val="11"/>
        <color theme="1"/>
        <rFont val="ＭＳ Ｐゴシック"/>
        <family val="3"/>
        <charset val="128"/>
      </rPr>
      <t>上記振込先の金融機関口座がわかるものを添付して下さい。（通帳の写し）</t>
    </r>
    <rPh sb="2" eb="4">
      <t>ジョウキ</t>
    </rPh>
    <rPh sb="4" eb="5">
      <t>フ</t>
    </rPh>
    <rPh sb="5" eb="6">
      <t>コ</t>
    </rPh>
    <rPh sb="6" eb="7">
      <t>サキ</t>
    </rPh>
    <rPh sb="8" eb="10">
      <t>キンユウ</t>
    </rPh>
    <rPh sb="10" eb="12">
      <t>キカン</t>
    </rPh>
    <rPh sb="12" eb="14">
      <t>コウザ</t>
    </rPh>
    <rPh sb="21" eb="23">
      <t>テンプ</t>
    </rPh>
    <rPh sb="25" eb="26">
      <t>クダ</t>
    </rPh>
    <rPh sb="30" eb="32">
      <t>ツウチョウ</t>
    </rPh>
    <rPh sb="33" eb="34">
      <t>ウツ</t>
    </rPh>
    <phoneticPr fontId="4"/>
  </si>
  <si>
    <t>●　口座名義は、申請法人の代表者と同一であること。</t>
    <rPh sb="2" eb="4">
      <t>コウザ</t>
    </rPh>
    <rPh sb="4" eb="6">
      <t>メイギ</t>
    </rPh>
    <rPh sb="8" eb="10">
      <t>シンセイ</t>
    </rPh>
    <rPh sb="10" eb="12">
      <t>ホウジン</t>
    </rPh>
    <rPh sb="13" eb="16">
      <t>ダイヒョウシャ</t>
    </rPh>
    <rPh sb="17" eb="19">
      <t>ドウイツ</t>
    </rPh>
    <phoneticPr fontId="4"/>
  </si>
  <si>
    <t>＊直接処遇職員とは、訪問系はヘルパー、相談系は相談員が該当する。（事務職員は除く。）</t>
    <rPh sb="1" eb="3">
      <t>チョクセツ</t>
    </rPh>
    <rPh sb="3" eb="5">
      <t>ショグウ</t>
    </rPh>
    <rPh sb="5" eb="7">
      <t>ショクイン</t>
    </rPh>
    <rPh sb="10" eb="12">
      <t>ホウモン</t>
    </rPh>
    <rPh sb="12" eb="13">
      <t>ケイ</t>
    </rPh>
    <rPh sb="19" eb="21">
      <t>ソウダン</t>
    </rPh>
    <rPh sb="21" eb="22">
      <t>ケイ</t>
    </rPh>
    <rPh sb="23" eb="26">
      <t>ソウダンイン</t>
    </rPh>
    <rPh sb="27" eb="29">
      <t>ガイトウ</t>
    </rPh>
    <rPh sb="33" eb="35">
      <t>ジム</t>
    </rPh>
    <rPh sb="35" eb="37">
      <t>ショクイン</t>
    </rPh>
    <rPh sb="38" eb="39">
      <t>ノゾ</t>
    </rPh>
    <phoneticPr fontId="4"/>
  </si>
  <si>
    <t>＊ 補助対象となる車両は、主に以下の用途で使用する車両のみとし、その他の車両は補助対象から除く。
　　・訪問系：ヘルパーが利用者宅への訪問や利用者の医療機関への通院を含むサービスの提供に使用する車両
　　・相談系：相談支援員が保育所等の関係機関の訪問に使用する車両</t>
  </si>
  <si>
    <t>宮城県石巻市中央二丁目７番６号開北ビル１階</t>
  </si>
  <si>
    <t>宮城県名取市大手町五丁目１２番地の５大手町ビル</t>
  </si>
  <si>
    <t>サポートうえまつ</t>
  </si>
  <si>
    <t>0410700777</t>
  </si>
  <si>
    <t>トラスト仙台合同会社</t>
  </si>
  <si>
    <t>岩手県盛岡市西青山3丁目23番50号</t>
  </si>
  <si>
    <t>0410700785</t>
  </si>
  <si>
    <t>株式会社すず</t>
  </si>
  <si>
    <t>宮城県角田市神次郎字上ノ沢32番地1</t>
  </si>
  <si>
    <t>ヘルパーステーション結々</t>
  </si>
  <si>
    <t>0410800247</t>
  </si>
  <si>
    <t>ソーシャルインクルーホーム多賀城桜木</t>
  </si>
  <si>
    <t>短期入所　多賀城桜木</t>
  </si>
  <si>
    <t>シェアワークスくりはらグループホーム</t>
  </si>
  <si>
    <t>シェアワークスくりはら短期入所事業所</t>
  </si>
  <si>
    <t>0411300619</t>
  </si>
  <si>
    <t>合同会社　結寿</t>
  </si>
  <si>
    <t>宮城県東松島市赤井字南新町１２－５</t>
  </si>
  <si>
    <t>介護サポート　しずく</t>
  </si>
  <si>
    <t>0411400351</t>
  </si>
  <si>
    <t>社会福祉法人ことぶき会</t>
  </si>
  <si>
    <t>宮城県東松島市小野字中の関６番２</t>
  </si>
  <si>
    <t>ひがまつステーション</t>
  </si>
  <si>
    <t>0411400369</t>
  </si>
  <si>
    <t>大崎市社会福祉協議会　大崎西部ヘルパーステーション</t>
  </si>
  <si>
    <t>大崎市社会福祉協議会　大崎中央ヘルパーステーション</t>
  </si>
  <si>
    <t>大崎市社会福祉協議会　大崎東部ヘルパーステーション</t>
  </si>
  <si>
    <t>セントケア大崎</t>
  </si>
  <si>
    <t>寿楽苑デイサービスセンター</t>
  </si>
  <si>
    <t>0411500978</t>
  </si>
  <si>
    <t>ふくのね輝周館</t>
  </si>
  <si>
    <t>ほっとハート槻木</t>
  </si>
  <si>
    <t>0412210338</t>
  </si>
  <si>
    <t>株式会社思季</t>
  </si>
  <si>
    <t>宮城県仙台市若林区新寺１－５－２６レインボー３１０</t>
  </si>
  <si>
    <t>tree</t>
  </si>
  <si>
    <t>0412210346</t>
  </si>
  <si>
    <t>多機能型事業所こうのとり茶寮・ほっとハート柴田</t>
  </si>
  <si>
    <t>宮城県柴田郡柴田町槻木白幡二丁目２番１２号</t>
  </si>
  <si>
    <t>0412210353</t>
  </si>
  <si>
    <t>こうのとり茶寮</t>
  </si>
  <si>
    <t>株式会社　介人</t>
  </si>
  <si>
    <t>宮城県黒川郡大郷町東成田字三嶽７番地</t>
  </si>
  <si>
    <t>めるくまーる利府すがや</t>
  </si>
  <si>
    <t>0412630212</t>
  </si>
  <si>
    <t>デイホーム土屋たいわ</t>
  </si>
  <si>
    <t>0412700783</t>
  </si>
  <si>
    <t>合同会社かけはし</t>
  </si>
  <si>
    <t>宮城県加美郡加美町町裏351番地１</t>
  </si>
  <si>
    <t>0412800187</t>
  </si>
  <si>
    <t>株式会社WAGAYA</t>
  </si>
  <si>
    <t>宮城県遠田郡涌谷町新町裏102番地</t>
  </si>
  <si>
    <t>デイサービスいろは</t>
  </si>
  <si>
    <t>0413100330</t>
  </si>
  <si>
    <t>合同会社タープ</t>
  </si>
  <si>
    <t>宮城県石巻市広渕字柏木前１１８番地１</t>
  </si>
  <si>
    <t>相談支援事業所ヘキサ</t>
  </si>
  <si>
    <t>0430210112</t>
  </si>
  <si>
    <t>愛さんさん　ひかり</t>
  </si>
  <si>
    <t>0430300020</t>
  </si>
  <si>
    <t>相談支援事業所ピノキオハウス</t>
  </si>
  <si>
    <t>0430700591</t>
  </si>
  <si>
    <t>株式会社Flower of life</t>
  </si>
  <si>
    <t>宮城県仙台市宮城野区原町５丁目１０－５１　シャローム原町１F</t>
  </si>
  <si>
    <t>MOU　CO　LITA　名取</t>
  </si>
  <si>
    <t>0430700609</t>
  </si>
  <si>
    <t>名取市基幹相談支援センター</t>
  </si>
  <si>
    <t>0430700617</t>
  </si>
  <si>
    <t>株式会社中川</t>
  </si>
  <si>
    <t>宮城県仙台市青葉区小田原４－２－１８</t>
  </si>
  <si>
    <t>名取障害児・者相談支援センター</t>
  </si>
  <si>
    <t>0430700625</t>
  </si>
  <si>
    <t>0430700633</t>
  </si>
  <si>
    <t>相談支援事業所　けやき</t>
  </si>
  <si>
    <t>社会福祉法人　岩沼市社会福祉協議会</t>
  </si>
  <si>
    <t>宮城県岩沼市里の杜三丁目4番15号</t>
  </si>
  <si>
    <t>岩沼市社会福祉協議会指定相談支援事業所</t>
  </si>
  <si>
    <t>0431100106</t>
  </si>
  <si>
    <t>シェアワークスくりはら相談支援事業所</t>
  </si>
  <si>
    <t>0431300524</t>
  </si>
  <si>
    <t>宮城県柴田郡柴田町槻木白幡二丁目2番12号</t>
  </si>
  <si>
    <t>ほっとサポート</t>
  </si>
  <si>
    <t>0432210300</t>
  </si>
  <si>
    <t>山元町基幹相談支援センターやすらぎ</t>
  </si>
  <si>
    <t>山元基幹相談支援センターやすらぎ</t>
  </si>
  <si>
    <t>合資会社相談支援事業所リーヴ</t>
  </si>
  <si>
    <t>宮城県亘理郡亘理町五日町４３</t>
  </si>
  <si>
    <t>0432400422</t>
  </si>
  <si>
    <t>共同生活援助アイビーホーム</t>
  </si>
  <si>
    <t>0420210536</t>
  </si>
  <si>
    <t>合同会社シエンス</t>
  </si>
  <si>
    <t>宮城県塩竈市石堂８番１２号</t>
  </si>
  <si>
    <t>グループホームシエンス</t>
  </si>
  <si>
    <t>0420300170</t>
  </si>
  <si>
    <t>0420700593</t>
  </si>
  <si>
    <t>0421300559</t>
  </si>
  <si>
    <t>障害者グループホームこころ川崎</t>
  </si>
  <si>
    <t>0422200287</t>
  </si>
  <si>
    <t>ふくのね村田テレーズホーム</t>
  </si>
  <si>
    <t>0422200295</t>
  </si>
  <si>
    <t>グループホームログポース</t>
  </si>
  <si>
    <t>0422700716</t>
  </si>
  <si>
    <t>なないろステップ</t>
  </si>
  <si>
    <t>0450210265</t>
  </si>
  <si>
    <t>ポッププラス</t>
  </si>
  <si>
    <t>0450210273</t>
  </si>
  <si>
    <t>宮城県仙台市太白区長町五丁目1番15号エイ・エヌステーションビル5階</t>
  </si>
  <si>
    <t>株式会社丸福山田屋</t>
  </si>
  <si>
    <t>宮城県亘理郡亘理町字五日町19番地　エムワイビル</t>
  </si>
  <si>
    <t>こぱんはうすさくら　名取教室</t>
  </si>
  <si>
    <t>0450700554</t>
  </si>
  <si>
    <t>リーベ合同会社</t>
  </si>
  <si>
    <t>宮城県登米市迫町北方字大洞１２９－３５</t>
  </si>
  <si>
    <t>パレットルーム・スマイル登米</t>
  </si>
  <si>
    <t>0451200596</t>
  </si>
  <si>
    <t>株式会社ぴーすの杜</t>
  </si>
  <si>
    <t>合同会社　幸の樹</t>
  </si>
  <si>
    <t>宮城県柴田郡大河原町新桜町２番地５</t>
  </si>
  <si>
    <t>どんぐりはうす</t>
  </si>
  <si>
    <t>0452220114</t>
  </si>
  <si>
    <t>合同会社いくえ</t>
  </si>
  <si>
    <t>宮城県柴田郡柴田町大字本船迫字上町１－５</t>
  </si>
  <si>
    <t>児童発達支援　ヒトツナ船岡教室</t>
  </si>
  <si>
    <t>0452220122</t>
  </si>
  <si>
    <t>ふくのね　きりん</t>
  </si>
  <si>
    <t>0452220130</t>
  </si>
  <si>
    <t>ほっとルーム柴田</t>
  </si>
  <si>
    <t>0452220148</t>
  </si>
  <si>
    <t>めるくまーる味明みらい</t>
  </si>
  <si>
    <t>めるくまーる味明みらいⅠ</t>
  </si>
  <si>
    <t>岡山県井原市井原町192番地2久安セントラルビル2階</t>
  </si>
  <si>
    <t>0452700768</t>
  </si>
  <si>
    <t>合同会社ＵＮＩＴＥ</t>
  </si>
  <si>
    <t>宮城県加美郡加美町四日市場字元宿54番地</t>
  </si>
  <si>
    <t>放課後等デイサービス　あい</t>
  </si>
  <si>
    <t>0452800212</t>
  </si>
  <si>
    <t>学校法人　淑徳学園</t>
  </si>
  <si>
    <t>宮城県加美郡加美町矢越405</t>
  </si>
  <si>
    <t>こばと　にじ組</t>
  </si>
  <si>
    <t>0452800220</t>
  </si>
  <si>
    <t>筑波教育研究センター株式会社</t>
  </si>
  <si>
    <t>宮城県加美郡色麻町大字上新町41番地１</t>
  </si>
  <si>
    <t>放課後等デイサービス　ぽけっと</t>
  </si>
  <si>
    <t>0452800238</t>
  </si>
  <si>
    <t>宮城県石巻市広渕字柏木前118番地1</t>
  </si>
  <si>
    <t>0470210113</t>
  </si>
  <si>
    <t>0470700139</t>
  </si>
  <si>
    <t>0470700147</t>
  </si>
  <si>
    <t>宮城県名取市増田５丁目１３番３５号</t>
  </si>
  <si>
    <t>0470700154</t>
  </si>
  <si>
    <t>0470700162</t>
  </si>
  <si>
    <t>0470700170</t>
  </si>
  <si>
    <t>0471100065</t>
  </si>
  <si>
    <t>0471300491</t>
  </si>
  <si>
    <t>特定非営利活動法人みやぎ身体障害者サポートクラブ</t>
  </si>
  <si>
    <t>宮城県栗原市一迫真坂字鶴町１３５番４</t>
  </si>
  <si>
    <t>相談支援　ころんぶす</t>
  </si>
  <si>
    <t>0471300509</t>
  </si>
  <si>
    <t>0472220144</t>
  </si>
  <si>
    <t>0472405166</t>
  </si>
  <si>
    <t>　標記について、次のとおり申請します。</t>
    <rPh sb="1" eb="3">
      <t>ヒョウキ</t>
    </rPh>
    <rPh sb="8" eb="9">
      <t>ツギ</t>
    </rPh>
    <rPh sb="13" eb="15">
      <t>シンセイ</t>
    </rPh>
    <phoneticPr fontId="4"/>
  </si>
  <si>
    <t>　なお、下記の口座に振り込んで下さい。</t>
    <rPh sb="4" eb="6">
      <t>カキ</t>
    </rPh>
    <rPh sb="7" eb="9">
      <t>コウザ</t>
    </rPh>
    <rPh sb="10" eb="11">
      <t>フ</t>
    </rPh>
    <rPh sb="12" eb="13">
      <t>コ</t>
    </rPh>
    <rPh sb="15" eb="16">
      <t>クダ</t>
    </rPh>
    <phoneticPr fontId="4"/>
  </si>
  <si>
    <t>対象車両台数の上限
（常勤換算後の直接処遇職員の人数）</t>
    <rPh sb="11" eb="13">
      <t>ジョウキン</t>
    </rPh>
    <rPh sb="13" eb="15">
      <t>カンサン</t>
    </rPh>
    <rPh sb="15" eb="16">
      <t>ゴ</t>
    </rPh>
    <rPh sb="17" eb="19">
      <t>チョクセツ</t>
    </rPh>
    <rPh sb="19" eb="21">
      <t>ショグウ</t>
    </rPh>
    <rPh sb="21" eb="23">
      <t>ショクイン</t>
    </rPh>
    <rPh sb="24" eb="26">
      <t>ニンズウ</t>
    </rPh>
    <phoneticPr fontId="4"/>
  </si>
  <si>
    <t>合同会社千仁会</t>
  </si>
  <si>
    <t>9811101</t>
  </si>
  <si>
    <t>宮城県仙台市太白区四郎丸字吹上５５番地１６</t>
  </si>
  <si>
    <t>9892458</t>
  </si>
  <si>
    <t>0451100382</t>
  </si>
  <si>
    <t>一般社団法人　ＧＩＦＴ</t>
  </si>
  <si>
    <t>9860867</t>
  </si>
  <si>
    <t>宮城県石巻市わかば３丁目１２番地２</t>
  </si>
  <si>
    <t>放課後等デイサービス　ＧＲＯＷ ＵＰ</t>
  </si>
  <si>
    <t>0450210281</t>
  </si>
  <si>
    <t>9870053</t>
  </si>
  <si>
    <t>そよ風心咲</t>
  </si>
  <si>
    <t>9896145</t>
  </si>
  <si>
    <t>0451500847</t>
  </si>
  <si>
    <t>9810501</t>
  </si>
  <si>
    <t>9861111</t>
  </si>
  <si>
    <t>相談支援事業所　北上の郷</t>
  </si>
  <si>
    <t>9894205</t>
  </si>
  <si>
    <t>0473100113</t>
  </si>
  <si>
    <t>9896143</t>
  </si>
  <si>
    <t>0471500090</t>
  </si>
  <si>
    <t>特定非営利活動法人高齢者地域福祉サポートセンター</t>
  </si>
  <si>
    <t>0230826</t>
  </si>
  <si>
    <t>これさぽヘルパーステーション宮野中央</t>
  </si>
  <si>
    <t>9872205</t>
  </si>
  <si>
    <t>0411300627</t>
  </si>
  <si>
    <t>9890252</t>
  </si>
  <si>
    <t>宮城県白石市西益岡町5番53号</t>
  </si>
  <si>
    <t>9850874</t>
  </si>
  <si>
    <t>0410917165</t>
  </si>
  <si>
    <t>株式会社ＢＯＦ</t>
  </si>
  <si>
    <t>9890203</t>
  </si>
  <si>
    <t>宮城県白石市郡山字小森下５５番１</t>
  </si>
  <si>
    <t>訪問介護　杜のめぐみ</t>
  </si>
  <si>
    <t>9890225</t>
  </si>
  <si>
    <t>0410610042</t>
  </si>
  <si>
    <t>1920082</t>
  </si>
  <si>
    <t>株式会社なでし子</t>
  </si>
  <si>
    <t>1040061</t>
  </si>
  <si>
    <t>東京都中央区銀座七丁目15番8号　タウンはいつ銀座406</t>
  </si>
  <si>
    <t>パッソアパッソ石巻</t>
  </si>
  <si>
    <t>9860834</t>
  </si>
  <si>
    <t>0410210702</t>
  </si>
  <si>
    <t>9860863</t>
  </si>
  <si>
    <t>0433100112</t>
  </si>
  <si>
    <t>特定非営利活動法人　輝らら会</t>
  </si>
  <si>
    <t>9896135</t>
  </si>
  <si>
    <t>宮城県大崎市古川稲葉二丁目３－３６</t>
  </si>
  <si>
    <t>障害児者相談支援事業所　天の川☆</t>
  </si>
  <si>
    <t>0431500339</t>
  </si>
  <si>
    <t>ＳｍｉｌｅＦａｃｔｏｒｙ</t>
  </si>
  <si>
    <t>9892331</t>
  </si>
  <si>
    <t>宮城県亘理郡亘理町吉田字流146番地911</t>
  </si>
  <si>
    <t>訪問介護ステーションふっとぽいんと</t>
  </si>
  <si>
    <t>0412400475</t>
  </si>
  <si>
    <r>
      <t>１　</t>
    </r>
    <r>
      <rPr>
        <b/>
        <sz val="12"/>
        <color theme="1"/>
        <rFont val="BIZ UDPゴシック"/>
        <family val="3"/>
        <charset val="128"/>
      </rPr>
      <t>記入するシート</t>
    </r>
    <r>
      <rPr>
        <sz val="12"/>
        <color theme="1"/>
        <rFont val="BIZ UDPゴシック"/>
        <family val="3"/>
        <charset val="128"/>
      </rPr>
      <t>は</t>
    </r>
    <r>
      <rPr>
        <b/>
        <sz val="12"/>
        <color theme="1"/>
        <rFont val="BIZ UDPゴシック"/>
        <family val="3"/>
        <charset val="128"/>
      </rPr>
      <t>「様式第１号」、「別紙１」</t>
    </r>
    <r>
      <rPr>
        <sz val="12"/>
        <color theme="1"/>
        <rFont val="BIZ UDPゴシック"/>
        <family val="3"/>
        <charset val="128"/>
      </rPr>
      <t>及び</t>
    </r>
    <r>
      <rPr>
        <b/>
        <sz val="12"/>
        <color theme="1"/>
        <rFont val="BIZ UDPゴシック"/>
        <family val="3"/>
        <charset val="128"/>
      </rPr>
      <t>「別紙２」</t>
    </r>
    <r>
      <rPr>
        <sz val="12"/>
        <color theme="1"/>
        <rFont val="BIZ UDPゴシック"/>
        <family val="3"/>
        <charset val="128"/>
      </rPr>
      <t>の２つのシートです。</t>
    </r>
    <rPh sb="2" eb="4">
      <t>キニュウ</t>
    </rPh>
    <rPh sb="11" eb="13">
      <t>ヨウシキ</t>
    </rPh>
    <rPh sb="13" eb="14">
      <t>ダイ</t>
    </rPh>
    <rPh sb="15" eb="16">
      <t>ゴウ</t>
    </rPh>
    <rPh sb="19" eb="21">
      <t>ベッシ</t>
    </rPh>
    <rPh sb="23" eb="24">
      <t>オヨ</t>
    </rPh>
    <rPh sb="26" eb="28">
      <t>ベッシ</t>
    </rPh>
    <phoneticPr fontId="4"/>
  </si>
  <si>
    <t>　・　申請する方は、「様式第１号」「別紙１」及び「別紙２」の着色されたセルを記載して下さい。</t>
    <rPh sb="3" eb="5">
      <t>シンセイ</t>
    </rPh>
    <rPh sb="7" eb="8">
      <t>カタ</t>
    </rPh>
    <rPh sb="11" eb="13">
      <t>ヨウシキ</t>
    </rPh>
    <rPh sb="13" eb="14">
      <t>ダイ</t>
    </rPh>
    <rPh sb="15" eb="16">
      <t>ゴウ</t>
    </rPh>
    <rPh sb="18" eb="20">
      <t>ベッシ</t>
    </rPh>
    <rPh sb="22" eb="23">
      <t>オヨ</t>
    </rPh>
    <rPh sb="25" eb="27">
      <t>ベッシ</t>
    </rPh>
    <rPh sb="30" eb="32">
      <t>チャクショク</t>
    </rPh>
    <rPh sb="38" eb="40">
      <t>キサイ</t>
    </rPh>
    <rPh sb="42" eb="43">
      <t>クダ</t>
    </rPh>
    <phoneticPr fontId="4"/>
  </si>
  <si>
    <t>　　　（着色されていないセルは、着色されたセルを記載すると自動入力されるよう加工してあります。）</t>
    <rPh sb="4" eb="6">
      <t>チャクショク</t>
    </rPh>
    <rPh sb="16" eb="18">
      <t>チャクショク</t>
    </rPh>
    <rPh sb="24" eb="26">
      <t>キサイ</t>
    </rPh>
    <phoneticPr fontId="4"/>
  </si>
  <si>
    <r>
      <t>　・　各シートの</t>
    </r>
    <r>
      <rPr>
        <b/>
        <sz val="12"/>
        <color theme="1"/>
        <rFont val="BIZ UDPゴシック"/>
        <family val="3"/>
        <charset val="128"/>
      </rPr>
      <t>シート名は変更しないでください。</t>
    </r>
    <r>
      <rPr>
        <sz val="12"/>
        <color theme="1"/>
        <rFont val="BIZ UDPゴシック"/>
        <family val="3"/>
        <charset val="128"/>
      </rPr>
      <t>(正しく自動入力されなくなる場合があります。)</t>
    </r>
    <phoneticPr fontId="4"/>
  </si>
  <si>
    <t>表</t>
    <rPh sb="0" eb="1">
      <t>ヒョウ</t>
    </rPh>
    <phoneticPr fontId="4"/>
  </si>
  <si>
    <t>＊事業の休止とは、県に休止届を提出して障害福祉サービス事業を行わなかった期間が該当する。（別表第２参照）</t>
    <rPh sb="45" eb="47">
      <t>ベッピョウ</t>
    </rPh>
    <rPh sb="47" eb="48">
      <t>ダイ</t>
    </rPh>
    <rPh sb="49" eb="51">
      <t>サンショウ</t>
    </rPh>
    <phoneticPr fontId="4"/>
  </si>
  <si>
    <t>６か月を超えて７か月以下</t>
    <rPh sb="2" eb="3">
      <t>ツキ</t>
    </rPh>
    <rPh sb="4" eb="5">
      <t>コ</t>
    </rPh>
    <rPh sb="9" eb="10">
      <t>ゲツ</t>
    </rPh>
    <rPh sb="10" eb="12">
      <t>イカ</t>
    </rPh>
    <phoneticPr fontId="39"/>
  </si>
  <si>
    <t>７か月を超えて８か月以下</t>
    <rPh sb="2" eb="3">
      <t>ツキ</t>
    </rPh>
    <rPh sb="4" eb="5">
      <t>コ</t>
    </rPh>
    <rPh sb="9" eb="10">
      <t>ゲツ</t>
    </rPh>
    <rPh sb="10" eb="12">
      <t>イカ</t>
    </rPh>
    <phoneticPr fontId="39"/>
  </si>
  <si>
    <t>８か月を超えて９か月以下</t>
    <rPh sb="2" eb="3">
      <t>ツキ</t>
    </rPh>
    <rPh sb="4" eb="5">
      <t>コ</t>
    </rPh>
    <rPh sb="9" eb="10">
      <t>ゲツ</t>
    </rPh>
    <rPh sb="10" eb="12">
      <t>イカ</t>
    </rPh>
    <phoneticPr fontId="39"/>
  </si>
  <si>
    <t>９か月を超えて１０か月以下</t>
    <rPh sb="2" eb="3">
      <t>ツキ</t>
    </rPh>
    <rPh sb="4" eb="5">
      <t>コ</t>
    </rPh>
    <rPh sb="10" eb="11">
      <t>ゲツ</t>
    </rPh>
    <rPh sb="11" eb="13">
      <t>イカ</t>
    </rPh>
    <phoneticPr fontId="39"/>
  </si>
  <si>
    <t>１０か月を超えて１１か月以下</t>
    <rPh sb="3" eb="4">
      <t>ツキ</t>
    </rPh>
    <rPh sb="5" eb="6">
      <t>コ</t>
    </rPh>
    <rPh sb="11" eb="12">
      <t>ゲツ</t>
    </rPh>
    <rPh sb="12" eb="14">
      <t>イカ</t>
    </rPh>
    <phoneticPr fontId="39"/>
  </si>
  <si>
    <t>１１か月を超えて１２か月以下</t>
    <rPh sb="3" eb="4">
      <t>ツキ</t>
    </rPh>
    <rPh sb="5" eb="6">
      <t>コ</t>
    </rPh>
    <rPh sb="11" eb="12">
      <t>ゲツ</t>
    </rPh>
    <rPh sb="12" eb="14">
      <t>イカ</t>
    </rPh>
    <phoneticPr fontId="39"/>
  </si>
  <si>
    <t>9892202</t>
  </si>
  <si>
    <t>9868501</t>
  </si>
  <si>
    <t>9860805</t>
  </si>
  <si>
    <t>9860822</t>
  </si>
  <si>
    <t>9860853</t>
  </si>
  <si>
    <t>9860861</t>
  </si>
  <si>
    <t>9862135</t>
  </si>
  <si>
    <t>9810132</t>
  </si>
  <si>
    <t>9840031</t>
  </si>
  <si>
    <t>9860813</t>
  </si>
  <si>
    <t>9860859</t>
  </si>
  <si>
    <t>9860011</t>
  </si>
  <si>
    <t>9618061</t>
  </si>
  <si>
    <t>9860854</t>
  </si>
  <si>
    <t>9860857</t>
  </si>
  <si>
    <t>9860815</t>
  </si>
  <si>
    <t>9860848</t>
  </si>
  <si>
    <t>宮城県石巻市新館三丁目5-12</t>
  </si>
  <si>
    <t>9860812</t>
  </si>
  <si>
    <t>9860042</t>
  </si>
  <si>
    <t>0450210299</t>
  </si>
  <si>
    <t>みんなはなまる向陽町教室</t>
  </si>
  <si>
    <t>0450210307</t>
  </si>
  <si>
    <t>こらんだむの森</t>
  </si>
  <si>
    <t>0450210315</t>
  </si>
  <si>
    <t>9810112</t>
  </si>
  <si>
    <t>9850004</t>
  </si>
  <si>
    <t>9840828</t>
  </si>
  <si>
    <t>9850003</t>
  </si>
  <si>
    <t>9810911</t>
  </si>
  <si>
    <t>9850026</t>
  </si>
  <si>
    <t>9850005</t>
  </si>
  <si>
    <t>9850061</t>
  </si>
  <si>
    <t>9850841</t>
  </si>
  <si>
    <t>9850042</t>
  </si>
  <si>
    <t>9880085</t>
  </si>
  <si>
    <t>9880824</t>
  </si>
  <si>
    <t>9880066</t>
  </si>
  <si>
    <t>9880141</t>
  </si>
  <si>
    <t>9880347</t>
  </si>
  <si>
    <t>9880318</t>
  </si>
  <si>
    <t>1700013</t>
  </si>
  <si>
    <t>9880867</t>
  </si>
  <si>
    <t>9880164</t>
  </si>
  <si>
    <t>9880077</t>
  </si>
  <si>
    <t>9890276</t>
  </si>
  <si>
    <t>9890275</t>
  </si>
  <si>
    <t>9890232</t>
  </si>
  <si>
    <t>ガンバプラス</t>
  </si>
  <si>
    <t>9890217</t>
  </si>
  <si>
    <t>0450610043</t>
  </si>
  <si>
    <t>9810923</t>
  </si>
  <si>
    <t>9811231</t>
  </si>
  <si>
    <t>9820011</t>
  </si>
  <si>
    <t>9811242</t>
  </si>
  <si>
    <t>9811107</t>
  </si>
  <si>
    <t>9811227</t>
  </si>
  <si>
    <t>9811224</t>
  </si>
  <si>
    <t>9893123</t>
  </si>
  <si>
    <t>9811226</t>
  </si>
  <si>
    <t>9811104</t>
  </si>
  <si>
    <t>9811239</t>
  </si>
  <si>
    <t>9813201</t>
  </si>
  <si>
    <t>9811232</t>
  </si>
  <si>
    <t>9820013</t>
  </si>
  <si>
    <t>9892300</t>
  </si>
  <si>
    <t>9811225</t>
  </si>
  <si>
    <t>9800003</t>
  </si>
  <si>
    <t>多機能型ステーション　望（のぞみ）名取</t>
  </si>
  <si>
    <t>9811217</t>
  </si>
  <si>
    <t>0450700570</t>
  </si>
  <si>
    <t>0450700588</t>
  </si>
  <si>
    <t>株式会社ひよこグループ</t>
  </si>
  <si>
    <t>9811233</t>
  </si>
  <si>
    <t>0450700604</t>
  </si>
  <si>
    <t>0450700620</t>
  </si>
  <si>
    <t>9811505</t>
  </si>
  <si>
    <t>9811512</t>
  </si>
  <si>
    <t>株式会社ｍａｎａｂｙ</t>
  </si>
  <si>
    <t>9830852</t>
  </si>
  <si>
    <t>宮城県仙台市宮城野区榴岡一丁目6番30号</t>
  </si>
  <si>
    <t>9811522</t>
  </si>
  <si>
    <t>0450800073</t>
  </si>
  <si>
    <t>9810134</t>
  </si>
  <si>
    <t>9850842</t>
  </si>
  <si>
    <t>9850853</t>
  </si>
  <si>
    <t>9810905</t>
  </si>
  <si>
    <t>宮城県仙台市青葉区小松島2丁目9-20</t>
  </si>
  <si>
    <t>9850873</t>
  </si>
  <si>
    <t>9850863</t>
  </si>
  <si>
    <t>9850852</t>
  </si>
  <si>
    <t>9850813</t>
  </si>
  <si>
    <t>9850832</t>
  </si>
  <si>
    <t>9638004</t>
  </si>
  <si>
    <t>福島県郡山市中町１１番２号</t>
  </si>
  <si>
    <t>ソーシャルビレッジ ジュニア</t>
  </si>
  <si>
    <t>0450917075</t>
  </si>
  <si>
    <t>パルリンクス</t>
  </si>
  <si>
    <t>0450917091</t>
  </si>
  <si>
    <t>9892445</t>
  </si>
  <si>
    <t>9892448</t>
  </si>
  <si>
    <t>9813124</t>
  </si>
  <si>
    <t>9892432</t>
  </si>
  <si>
    <t>3994112</t>
  </si>
  <si>
    <t>9892474</t>
  </si>
  <si>
    <t>ロビンズエッグ岩沼店</t>
  </si>
  <si>
    <t>宮城県名取市増田３－１０－２６－１０１</t>
  </si>
  <si>
    <t>らいとはうすクラフト岩沼</t>
  </si>
  <si>
    <t>9892456</t>
  </si>
  <si>
    <t>0451100390</t>
  </si>
  <si>
    <t>株式会社Ｗｉｓｔｅｒｙ</t>
  </si>
  <si>
    <t>9892431</t>
  </si>
  <si>
    <t>宮城県岩沼市相の原二丁目５番３７号</t>
  </si>
  <si>
    <t>ギフト岩沼さとのもり</t>
  </si>
  <si>
    <t>9892427</t>
  </si>
  <si>
    <t>0451100408</t>
  </si>
  <si>
    <t>9892441</t>
  </si>
  <si>
    <t>0451100424</t>
  </si>
  <si>
    <t>9870511</t>
  </si>
  <si>
    <t>9870602</t>
  </si>
  <si>
    <t>9870301</t>
  </si>
  <si>
    <t>9870702</t>
  </si>
  <si>
    <t>9894601</t>
  </si>
  <si>
    <t>9870401</t>
  </si>
  <si>
    <t>9870513</t>
  </si>
  <si>
    <t>9895508</t>
  </si>
  <si>
    <t>9892177</t>
  </si>
  <si>
    <t>9895501</t>
  </si>
  <si>
    <t>9895164</t>
  </si>
  <si>
    <t>9895301</t>
  </si>
  <si>
    <t>9895402</t>
  </si>
  <si>
    <t>9895615</t>
  </si>
  <si>
    <t>9872252</t>
  </si>
  <si>
    <t>9895603</t>
  </si>
  <si>
    <t>9810503</t>
  </si>
  <si>
    <t>宮城県東松島市矢本字太子前324番地3</t>
  </si>
  <si>
    <t>9810504</t>
  </si>
  <si>
    <t>9810305</t>
  </si>
  <si>
    <t>9810301</t>
  </si>
  <si>
    <t>宮城県東松島市牛網字駅前１丁目５６－１１</t>
  </si>
  <si>
    <t>株式会社　ヌチユイ</t>
  </si>
  <si>
    <t>宮城県東松島市赤井字有明１６番地５　ロワジールB棟１０１号室</t>
  </si>
  <si>
    <t>Pomup</t>
  </si>
  <si>
    <t>9810505</t>
  </si>
  <si>
    <t>0451400329</t>
  </si>
  <si>
    <t>9896251</t>
  </si>
  <si>
    <t>9896321</t>
  </si>
  <si>
    <t>9830021</t>
  </si>
  <si>
    <t>9896105</t>
  </si>
  <si>
    <t>9896225</t>
  </si>
  <si>
    <t>9896436</t>
  </si>
  <si>
    <t>9896802</t>
  </si>
  <si>
    <t>9200901</t>
  </si>
  <si>
    <t>9896202</t>
  </si>
  <si>
    <t>9896114</t>
  </si>
  <si>
    <t>9896222</t>
  </si>
  <si>
    <t>9894414</t>
  </si>
  <si>
    <t>9896156</t>
  </si>
  <si>
    <t>9896811</t>
  </si>
  <si>
    <t>9896435</t>
  </si>
  <si>
    <t>宮城県大崎市岩出山浦小路104-3</t>
  </si>
  <si>
    <t>多機能型事業所ひだまりポッケ大崎</t>
  </si>
  <si>
    <t>9896136</t>
  </si>
  <si>
    <t>9870121</t>
  </si>
  <si>
    <t>9871303</t>
  </si>
  <si>
    <t>9896204</t>
  </si>
  <si>
    <t>合同会社ペガサスファイン５５</t>
  </si>
  <si>
    <t>9896142</t>
  </si>
  <si>
    <t>宮城県大崎市古川中島町８番８－５号</t>
  </si>
  <si>
    <t>放課後等デイサービス　ペガサスファイン</t>
  </si>
  <si>
    <t>0451500854</t>
  </si>
  <si>
    <t>株式会社haru hana</t>
  </si>
  <si>
    <t>9814122</t>
  </si>
  <si>
    <t>宮城県加美郡色麻町四竃字新宿二番６２番地</t>
  </si>
  <si>
    <t>児童発達支援　放課後等デイサービス　かけはし</t>
  </si>
  <si>
    <t>9896128</t>
  </si>
  <si>
    <t>0451500862</t>
  </si>
  <si>
    <t>田尻地域福祉事業所　といろ</t>
  </si>
  <si>
    <t>9894308</t>
  </si>
  <si>
    <t>0451500870</t>
  </si>
  <si>
    <t>株式会社　ＧＢジャパン</t>
  </si>
  <si>
    <t>9813106</t>
  </si>
  <si>
    <t>宮城県仙台市泉区歩坂町２１番２３号</t>
  </si>
  <si>
    <t>児童発達支援・放課後等デイサービス　にじいろ　はうす</t>
  </si>
  <si>
    <t>9896116</t>
  </si>
  <si>
    <t>0451500888</t>
  </si>
  <si>
    <t>9813205</t>
  </si>
  <si>
    <t>9813332</t>
  </si>
  <si>
    <t>1760013</t>
  </si>
  <si>
    <t>9813328</t>
  </si>
  <si>
    <t>9813352</t>
  </si>
  <si>
    <t>9810952</t>
  </si>
  <si>
    <t>9813351</t>
  </si>
  <si>
    <t>9890851</t>
  </si>
  <si>
    <t>9890842</t>
  </si>
  <si>
    <t>9891201</t>
  </si>
  <si>
    <t>9891273</t>
  </si>
  <si>
    <t>9891272</t>
  </si>
  <si>
    <t>9891754</t>
  </si>
  <si>
    <t>9891601</t>
  </si>
  <si>
    <t>9891274</t>
  </si>
  <si>
    <t>9891261</t>
  </si>
  <si>
    <t>9891247</t>
  </si>
  <si>
    <t>0452220155</t>
  </si>
  <si>
    <t>HIYOKO　STUDY船岡教室</t>
  </si>
  <si>
    <t>9891606</t>
  </si>
  <si>
    <t>0452220171</t>
  </si>
  <si>
    <t>manaby　Campus　柴田</t>
  </si>
  <si>
    <t>9891607</t>
  </si>
  <si>
    <t>0452220189</t>
  </si>
  <si>
    <t>9892351</t>
  </si>
  <si>
    <t>9892341</t>
  </si>
  <si>
    <t>9892381</t>
  </si>
  <si>
    <t>宮城県亘理郡山元町高瀬字合戦原113番地37</t>
  </si>
  <si>
    <t>0452405202</t>
  </si>
  <si>
    <t>9810123</t>
  </si>
  <si>
    <t>9810111</t>
  </si>
  <si>
    <t>9813215</t>
  </si>
  <si>
    <t>9813111</t>
  </si>
  <si>
    <t>9810133</t>
  </si>
  <si>
    <t>9810413</t>
  </si>
  <si>
    <t>9810103</t>
  </si>
  <si>
    <t>9810104</t>
  </si>
  <si>
    <t>宮城県石巻市向陽町四丁目１番３号</t>
  </si>
  <si>
    <t>みんなはなまる松島教室</t>
  </si>
  <si>
    <t>9810215</t>
  </si>
  <si>
    <t>0452630122</t>
  </si>
  <si>
    <t>9813621</t>
  </si>
  <si>
    <t>9813311</t>
  </si>
  <si>
    <t>9800011</t>
  </si>
  <si>
    <t>9840063</t>
  </si>
  <si>
    <t>9813341</t>
  </si>
  <si>
    <t>9893202</t>
  </si>
  <si>
    <t>9813361</t>
  </si>
  <si>
    <t>9813626</t>
  </si>
  <si>
    <t>9813522</t>
  </si>
  <si>
    <t>9813513</t>
  </si>
  <si>
    <t>9813511</t>
  </si>
  <si>
    <t>7150019</t>
  </si>
  <si>
    <t>9813403</t>
  </si>
  <si>
    <t>9871304</t>
  </si>
  <si>
    <t>9814261</t>
  </si>
  <si>
    <t>9814221</t>
  </si>
  <si>
    <t>9814131</t>
  </si>
  <si>
    <t>9870015</t>
  </si>
  <si>
    <t>9895613</t>
  </si>
  <si>
    <t>9870002</t>
  </si>
  <si>
    <t>9870162</t>
  </si>
  <si>
    <t>9870011</t>
  </si>
  <si>
    <t>シェアワークス美里　放課後等デイサービス事業所</t>
  </si>
  <si>
    <t>9870022</t>
  </si>
  <si>
    <t>0453100141</t>
  </si>
  <si>
    <t>9880474</t>
  </si>
  <si>
    <t>一般社団法人宮城県手をつなぐ育成会</t>
  </si>
  <si>
    <t>9830836</t>
  </si>
  <si>
    <t>0453600058</t>
  </si>
  <si>
    <t>学校法人寿なとり学園</t>
  </si>
  <si>
    <t>宮城県名取市増田３丁目８番８号</t>
  </si>
  <si>
    <t>なとり児童発達支援センター</t>
  </si>
  <si>
    <t>0450700596</t>
  </si>
  <si>
    <t>9850872</t>
  </si>
  <si>
    <t>9872251</t>
  </si>
  <si>
    <t>9896203</t>
  </si>
  <si>
    <t>9896174</t>
  </si>
  <si>
    <t>9896322</t>
  </si>
  <si>
    <t>株式会社ChillDog</t>
  </si>
  <si>
    <t>1070052</t>
  </si>
  <si>
    <t>東京都港区赤坂六丁目１０番３９－２２０号</t>
  </si>
  <si>
    <t>インクル</t>
  </si>
  <si>
    <t>9891501</t>
  </si>
  <si>
    <t>0452220163</t>
  </si>
  <si>
    <t>9814265</t>
  </si>
  <si>
    <t>1018688</t>
  </si>
  <si>
    <t>9860033</t>
  </si>
  <si>
    <t>9850043</t>
  </si>
  <si>
    <t>9850063</t>
  </si>
  <si>
    <t>9800014</t>
  </si>
  <si>
    <t>9850035</t>
  </si>
  <si>
    <t>9850052</t>
  </si>
  <si>
    <t>9880382</t>
  </si>
  <si>
    <t>9880532</t>
  </si>
  <si>
    <t>9811235</t>
  </si>
  <si>
    <t>9811222</t>
  </si>
  <si>
    <t>9811523</t>
  </si>
  <si>
    <t>9892433</t>
  </si>
  <si>
    <t>9892434</t>
  </si>
  <si>
    <t>9872212</t>
  </si>
  <si>
    <t>宮城県大崎市古川稲葉四丁目１２番１８号</t>
  </si>
  <si>
    <t>9810502</t>
  </si>
  <si>
    <t>宮城県東松島市大曲字筒場９－５</t>
  </si>
  <si>
    <t>居宅介護事業所みらい訪問ステーション</t>
  </si>
  <si>
    <t>0411400377</t>
  </si>
  <si>
    <t>9896154</t>
  </si>
  <si>
    <t>9896434</t>
  </si>
  <si>
    <t>9896235</t>
  </si>
  <si>
    <t>9896223</t>
  </si>
  <si>
    <t>9813362</t>
  </si>
  <si>
    <t>9891217</t>
  </si>
  <si>
    <t>宮城県宮城郡利府町青葉台一丁目32番地</t>
  </si>
  <si>
    <t>9810213</t>
  </si>
  <si>
    <t>9872233</t>
  </si>
  <si>
    <t>9870024</t>
  </si>
  <si>
    <t>9870034</t>
  </si>
  <si>
    <t>9880524</t>
  </si>
  <si>
    <t>9880002</t>
  </si>
  <si>
    <t>9880331</t>
  </si>
  <si>
    <t>9828544</t>
  </si>
  <si>
    <t>9830046</t>
  </si>
  <si>
    <t>9894703</t>
  </si>
  <si>
    <t>9895173</t>
  </si>
  <si>
    <t>9872216</t>
  </si>
  <si>
    <t>9872308</t>
  </si>
  <si>
    <t>1740075</t>
  </si>
  <si>
    <t>9891602</t>
  </si>
  <si>
    <t>9813104</t>
  </si>
  <si>
    <t>9892201</t>
  </si>
  <si>
    <t>9892203</t>
  </si>
  <si>
    <t>宮城県亘理郡山元町浅生原字日向12番地1</t>
  </si>
  <si>
    <t>9892112</t>
  </si>
  <si>
    <t>9813602</t>
  </si>
  <si>
    <t>9860725</t>
  </si>
  <si>
    <t>9872215</t>
  </si>
  <si>
    <t>9871103</t>
  </si>
  <si>
    <t>9861332</t>
  </si>
  <si>
    <t>9893201</t>
  </si>
  <si>
    <t>9860313</t>
  </si>
  <si>
    <t>9860825</t>
  </si>
  <si>
    <t>9860803</t>
  </si>
  <si>
    <t>1400014</t>
  </si>
  <si>
    <t>幸せの宿る家</t>
  </si>
  <si>
    <t>0410210710</t>
  </si>
  <si>
    <t>9850075</t>
  </si>
  <si>
    <t>9850022</t>
  </si>
  <si>
    <t>9880581</t>
  </si>
  <si>
    <t>9880813</t>
  </si>
  <si>
    <t>9880076</t>
  </si>
  <si>
    <t>9880122</t>
  </si>
  <si>
    <t>9820801</t>
  </si>
  <si>
    <t>9892411</t>
  </si>
  <si>
    <t>9813103</t>
  </si>
  <si>
    <t>9811244</t>
  </si>
  <si>
    <t>9811223</t>
  </si>
  <si>
    <t>5300011</t>
  </si>
  <si>
    <t>9896123</t>
  </si>
  <si>
    <t>9811245</t>
  </si>
  <si>
    <t>グループホームRASIEL美田園</t>
  </si>
  <si>
    <t>0410700801</t>
  </si>
  <si>
    <t>短期入所施設　アムール名取が丘</t>
  </si>
  <si>
    <t>0410700843</t>
  </si>
  <si>
    <t>9811503</t>
  </si>
  <si>
    <t>0410917181</t>
  </si>
  <si>
    <t>9892424</t>
  </si>
  <si>
    <t>9892436</t>
  </si>
  <si>
    <t>9870431</t>
  </si>
  <si>
    <t>9870901</t>
  </si>
  <si>
    <t>9870311</t>
  </si>
  <si>
    <t>9870902</t>
  </si>
  <si>
    <t>9895624</t>
  </si>
  <si>
    <t>9872177</t>
  </si>
  <si>
    <t>9895171</t>
  </si>
  <si>
    <t>宮城県東松島市矢本字太子前３２４番地３</t>
  </si>
  <si>
    <t>9810308</t>
  </si>
  <si>
    <t>9896117</t>
  </si>
  <si>
    <t>9896412</t>
  </si>
  <si>
    <t>9894106</t>
  </si>
  <si>
    <t>9896183</t>
  </si>
  <si>
    <t>9894103</t>
  </si>
  <si>
    <t>9894415</t>
  </si>
  <si>
    <t>9896101</t>
  </si>
  <si>
    <t>1400013</t>
  </si>
  <si>
    <t>ソーシャルインクルーホーム大崎古川荒谷</t>
  </si>
  <si>
    <t>短期入所　大崎古川荒谷</t>
  </si>
  <si>
    <t>9896252</t>
  </si>
  <si>
    <t>0411501026</t>
  </si>
  <si>
    <t>株式会社ＴＫ</t>
  </si>
  <si>
    <t>宮城県富谷市鷹乃杜一丁目１３-９</t>
  </si>
  <si>
    <t>グループホーム　楽</t>
  </si>
  <si>
    <t>0411600174</t>
  </si>
  <si>
    <t>9891623</t>
  </si>
  <si>
    <t>9891621</t>
  </si>
  <si>
    <t>9891321</t>
  </si>
  <si>
    <t>短期入所　宮城大河原町</t>
  </si>
  <si>
    <t>9812102</t>
  </si>
  <si>
    <t>0412300030</t>
  </si>
  <si>
    <t>多機能サポートランドさわおとの森　ショートステイ</t>
  </si>
  <si>
    <t>9810203</t>
  </si>
  <si>
    <t>株式会社ナスキー</t>
  </si>
  <si>
    <t>9840012</t>
  </si>
  <si>
    <t>宮城県仙台市若林区六丁の目中町１８番１５号斎喜六丁の目ビル２１２</t>
  </si>
  <si>
    <t>えくぼハウス利府</t>
  </si>
  <si>
    <t>短期入所　えくぼハウス利府</t>
  </si>
  <si>
    <t>0412630220</t>
  </si>
  <si>
    <t>9813624</t>
  </si>
  <si>
    <t>9813501</t>
  </si>
  <si>
    <t>9813303</t>
  </si>
  <si>
    <t>9813625</t>
  </si>
  <si>
    <t>9814292</t>
  </si>
  <si>
    <t>9814275</t>
  </si>
  <si>
    <t>9894203</t>
  </si>
  <si>
    <t>9862231</t>
  </si>
  <si>
    <t>9860017</t>
  </si>
  <si>
    <t>9880203</t>
  </si>
  <si>
    <t>9811201</t>
  </si>
  <si>
    <t>9896162</t>
  </si>
  <si>
    <t>9862523</t>
  </si>
  <si>
    <t>9871102</t>
  </si>
  <si>
    <t>9860849</t>
  </si>
  <si>
    <t>9871221</t>
  </si>
  <si>
    <t>9880174</t>
  </si>
  <si>
    <t>9880169</t>
  </si>
  <si>
    <t>4750859</t>
  </si>
  <si>
    <t>9800811</t>
  </si>
  <si>
    <t>0200132</t>
  </si>
  <si>
    <t>株式会社スマイルゲートパートナーズ</t>
  </si>
  <si>
    <t>5731106</t>
  </si>
  <si>
    <t>大阪府枚方市町楠葉一丁目3番9号</t>
  </si>
  <si>
    <t>スマイルクオ美田園</t>
  </si>
  <si>
    <t>0410700793</t>
  </si>
  <si>
    <t>ヒーロマイトリー株式会社</t>
  </si>
  <si>
    <t>9811246</t>
  </si>
  <si>
    <t>宮城県名取市相互台一丁目３番地の５</t>
  </si>
  <si>
    <t>相互台デイサービスセンターヒーローズ</t>
  </si>
  <si>
    <t>0410700827</t>
  </si>
  <si>
    <t>9850854</t>
  </si>
  <si>
    <t>9892444</t>
  </si>
  <si>
    <t>0411100431</t>
  </si>
  <si>
    <t>パレット・グランヴィア</t>
  </si>
  <si>
    <t>0411200769</t>
  </si>
  <si>
    <t>生活介護事業所はげましホーム</t>
  </si>
  <si>
    <t>9872309</t>
  </si>
  <si>
    <t>9895504</t>
  </si>
  <si>
    <t>9895502</t>
  </si>
  <si>
    <t>共生型デイサービスかつらは</t>
  </si>
  <si>
    <t>0411300643</t>
  </si>
  <si>
    <t>9896153</t>
  </si>
  <si>
    <t>9894305</t>
  </si>
  <si>
    <t>9894413</t>
  </si>
  <si>
    <t>9894411</t>
  </si>
  <si>
    <t>多機能型事業所ひだまりポッケ　大崎</t>
  </si>
  <si>
    <t>9891211</t>
  </si>
  <si>
    <t>9813212</t>
  </si>
  <si>
    <t>9810122</t>
  </si>
  <si>
    <t>9813502</t>
  </si>
  <si>
    <t>9810914</t>
  </si>
  <si>
    <t>宮城県仙台市青葉区堤通雨宮町4番17号</t>
  </si>
  <si>
    <t>7150002</t>
  </si>
  <si>
    <t>9814374</t>
  </si>
  <si>
    <t>9814102</t>
  </si>
  <si>
    <t>生活介護事業所そよ風</t>
  </si>
  <si>
    <t>9870005</t>
  </si>
  <si>
    <t>9870114</t>
  </si>
  <si>
    <t>9870281</t>
  </si>
  <si>
    <t>9880453</t>
  </si>
  <si>
    <t>9810913</t>
  </si>
  <si>
    <t>9860826</t>
  </si>
  <si>
    <t>9871222</t>
  </si>
  <si>
    <t>9880153</t>
  </si>
  <si>
    <t>9880042</t>
  </si>
  <si>
    <t>9890207</t>
  </si>
  <si>
    <t>9830841</t>
  </si>
  <si>
    <t>0470700188</t>
  </si>
  <si>
    <t>9850871</t>
  </si>
  <si>
    <t>宮城県多賀城市留ケ谷１丁目１１番１８号コーポロイヤル１０１号室</t>
  </si>
  <si>
    <t>9892459</t>
  </si>
  <si>
    <t>9892483</t>
  </si>
  <si>
    <t>9880051</t>
  </si>
  <si>
    <t>いなほ</t>
  </si>
  <si>
    <t>0471500108</t>
  </si>
  <si>
    <t>9813331</t>
  </si>
  <si>
    <t>9890821</t>
  </si>
  <si>
    <t>9891692</t>
  </si>
  <si>
    <t>9891302</t>
  </si>
  <si>
    <t>9891753</t>
  </si>
  <si>
    <t>9892292</t>
  </si>
  <si>
    <t>株式会社シトラケア</t>
  </si>
  <si>
    <t>宮城県亘理郡亘理町道田西66番地６クレールヴィラ１０２</t>
  </si>
  <si>
    <t>シトラケア相談支援事業所</t>
  </si>
  <si>
    <t>0472405174</t>
  </si>
  <si>
    <t>9850821</t>
  </si>
  <si>
    <t>9810212</t>
  </si>
  <si>
    <t>9813692</t>
  </si>
  <si>
    <t>9814211</t>
  </si>
  <si>
    <t>9814151</t>
  </si>
  <si>
    <t>9870004</t>
  </si>
  <si>
    <t>0473100121</t>
  </si>
  <si>
    <t>9860782</t>
  </si>
  <si>
    <t>9860865</t>
  </si>
  <si>
    <t>9860856</t>
  </si>
  <si>
    <t>9860032</t>
  </si>
  <si>
    <t>9862104</t>
  </si>
  <si>
    <t>1510071</t>
  </si>
  <si>
    <t>0383802</t>
  </si>
  <si>
    <t>9860824</t>
  </si>
  <si>
    <t>9860850</t>
  </si>
  <si>
    <t>9850835</t>
  </si>
  <si>
    <t>9850085</t>
  </si>
  <si>
    <t>9850822</t>
  </si>
  <si>
    <t>9850033</t>
  </si>
  <si>
    <t>株式会社春夏秋冬</t>
  </si>
  <si>
    <t>9880053</t>
  </si>
  <si>
    <t>宮城県気仙沼市田中前一丁目１番地１０</t>
  </si>
  <si>
    <t>訪問入浴春夏秋冬</t>
  </si>
  <si>
    <t>0410500623</t>
  </si>
  <si>
    <t>9891101</t>
  </si>
  <si>
    <t>9890231</t>
  </si>
  <si>
    <t>9890229</t>
  </si>
  <si>
    <t>9811298</t>
  </si>
  <si>
    <t>9894802</t>
  </si>
  <si>
    <t>9811251</t>
  </si>
  <si>
    <t>9811241</t>
  </si>
  <si>
    <t>株式会社宮城運輸</t>
  </si>
  <si>
    <t>居宅介護・訪問介護等やよい</t>
  </si>
  <si>
    <t>0410700835</t>
  </si>
  <si>
    <t>2330002</t>
  </si>
  <si>
    <t>9811524</t>
  </si>
  <si>
    <t>9850831</t>
  </si>
  <si>
    <t>9850067</t>
  </si>
  <si>
    <t>9810961</t>
  </si>
  <si>
    <t>9840825</t>
  </si>
  <si>
    <t>9892421</t>
  </si>
  <si>
    <t>株式会社ファインズガーデン</t>
  </si>
  <si>
    <t>宮城県名取市相互台2丁目17-1</t>
  </si>
  <si>
    <t>ナーシングホームいわぬま訪問介護ステーション</t>
  </si>
  <si>
    <t>0411100423</t>
  </si>
  <si>
    <t>9870321</t>
  </si>
  <si>
    <t>2520245</t>
  </si>
  <si>
    <t>9872151</t>
  </si>
  <si>
    <t>9896115</t>
  </si>
  <si>
    <t>9896221</t>
  </si>
  <si>
    <t>9870413</t>
  </si>
  <si>
    <t>9896255</t>
  </si>
  <si>
    <t>9891264</t>
  </si>
  <si>
    <t>9891241</t>
  </si>
  <si>
    <t>9810912</t>
  </si>
  <si>
    <t>9891246</t>
  </si>
  <si>
    <t>9850804</t>
  </si>
  <si>
    <t>9850812</t>
  </si>
  <si>
    <t>9850823</t>
  </si>
  <si>
    <t>ネクストケア合同会社</t>
  </si>
  <si>
    <t>宮城県宮城郡松島町高城字元釜家11-5</t>
  </si>
  <si>
    <t>ヘルパーステーション　いやしの館</t>
  </si>
  <si>
    <t>0412630238</t>
  </si>
  <si>
    <t>9813632</t>
  </si>
  <si>
    <t>9814241</t>
  </si>
  <si>
    <t>9870038</t>
  </si>
  <si>
    <t>9880423</t>
  </si>
  <si>
    <t>9860781</t>
  </si>
  <si>
    <t>就労定着支援愛さんさん</t>
  </si>
  <si>
    <t>9808442</t>
  </si>
  <si>
    <t>9811294</t>
  </si>
  <si>
    <t>9896232</t>
  </si>
  <si>
    <t>9813121</t>
  </si>
  <si>
    <t>9813329</t>
  </si>
  <si>
    <t>9862102</t>
  </si>
  <si>
    <t>9860132</t>
  </si>
  <si>
    <t>9860323</t>
  </si>
  <si>
    <t>9860121</t>
  </si>
  <si>
    <t>9860847</t>
  </si>
  <si>
    <t>9871101</t>
  </si>
  <si>
    <t>9860028</t>
  </si>
  <si>
    <t>9860827</t>
  </si>
  <si>
    <t>9850045</t>
  </si>
  <si>
    <t>0380004</t>
  </si>
  <si>
    <t>9850001</t>
  </si>
  <si>
    <t>9880171</t>
  </si>
  <si>
    <t>9890215</t>
  </si>
  <si>
    <t>9890213</t>
  </si>
  <si>
    <t>9890731</t>
  </si>
  <si>
    <t>9813133</t>
  </si>
  <si>
    <t>合同会社Cocomira</t>
  </si>
  <si>
    <t>9891622</t>
  </si>
  <si>
    <t>宮城県柴田郡柴田町西船迫１丁目８番地６８</t>
  </si>
  <si>
    <t>就労継続支援Ｂ型事業所　Cocomira Navi</t>
  </si>
  <si>
    <t>0410700819</t>
  </si>
  <si>
    <t>9850833</t>
  </si>
  <si>
    <t>ALOHA・CLUB　多賀城事業所</t>
  </si>
  <si>
    <t>9638002</t>
  </si>
  <si>
    <t>Ｍｉｃｈｅｌｌｅ株式会社</t>
  </si>
  <si>
    <t>9810121</t>
  </si>
  <si>
    <t>宮城県宮城郡利府町神谷沢字館ノ内１４番地シャトー化粧坂４０５</t>
  </si>
  <si>
    <t>就労継続支援Ｂ型事業所　アトリエミシェル</t>
  </si>
  <si>
    <t>0410917173</t>
  </si>
  <si>
    <t>1020082</t>
  </si>
  <si>
    <t>株式会社素意</t>
  </si>
  <si>
    <t>宮城県岩沼市桑原1丁目11番36号</t>
  </si>
  <si>
    <t>就労継続支援事業所　素意</t>
  </si>
  <si>
    <t>0411100415</t>
  </si>
  <si>
    <t>9870365</t>
  </si>
  <si>
    <t>9870433</t>
  </si>
  <si>
    <t>9870444</t>
  </si>
  <si>
    <t>9870622</t>
  </si>
  <si>
    <t>9872245</t>
  </si>
  <si>
    <t>9894512</t>
  </si>
  <si>
    <t>ＮＰＯ法人BALLOON</t>
  </si>
  <si>
    <t>宮城県栗原市築館照越八ツ沢38番地16</t>
  </si>
  <si>
    <t>ＢＡＬＬＯＯＮ築館事業所</t>
  </si>
  <si>
    <t>0411300635</t>
  </si>
  <si>
    <t>9872183</t>
  </si>
  <si>
    <t>就労継続支援Ｂ型事業所　まきばの実り</t>
  </si>
  <si>
    <t>0411300650</t>
  </si>
  <si>
    <t>9810411</t>
  </si>
  <si>
    <t>9810303</t>
  </si>
  <si>
    <t>9896155</t>
  </si>
  <si>
    <t>9896426</t>
  </si>
  <si>
    <t>労働者協同組合労協センター事業団</t>
  </si>
  <si>
    <t>1710013</t>
  </si>
  <si>
    <t>9896712</t>
  </si>
  <si>
    <t>9840047</t>
  </si>
  <si>
    <t>9894303</t>
  </si>
  <si>
    <t>9893205</t>
  </si>
  <si>
    <t>一般社団法人イーチカラー</t>
  </si>
  <si>
    <t>宮城県仙台市青葉区上杉三丁目８番３号</t>
  </si>
  <si>
    <t>就労継続支援Ｂ型事業所　ほっこり</t>
  </si>
  <si>
    <t>0411501000</t>
  </si>
  <si>
    <t>9890916</t>
  </si>
  <si>
    <t>9891322</t>
  </si>
  <si>
    <t>9891763</t>
  </si>
  <si>
    <t>9840051</t>
  </si>
  <si>
    <t>manabyCREATORS大河原</t>
  </si>
  <si>
    <t>0412210361</t>
  </si>
  <si>
    <t>桜花</t>
  </si>
  <si>
    <t>9891214</t>
  </si>
  <si>
    <t>0412210379</t>
  </si>
  <si>
    <t>9891751</t>
  </si>
  <si>
    <t>0412210395</t>
  </si>
  <si>
    <t>株式会社ユニゾンウェーブ</t>
  </si>
  <si>
    <t>9810901</t>
  </si>
  <si>
    <t>宮城県仙台市青葉区北根黒松17番37－2号</t>
  </si>
  <si>
    <t>9890901</t>
  </si>
  <si>
    <t>0412210403</t>
  </si>
  <si>
    <t>9812501</t>
  </si>
  <si>
    <t>9892324</t>
  </si>
  <si>
    <t>1510073</t>
  </si>
  <si>
    <t>9892311</t>
  </si>
  <si>
    <t>株式会社スミールプロジェクト</t>
  </si>
  <si>
    <t>9840826</t>
  </si>
  <si>
    <t>宮城県仙台市若林区若林4丁目4－13</t>
  </si>
  <si>
    <t>0412400483</t>
  </si>
  <si>
    <t>9810124</t>
  </si>
  <si>
    <t>9810205</t>
  </si>
  <si>
    <t>9813524</t>
  </si>
  <si>
    <t>9830005</t>
  </si>
  <si>
    <t>9870041</t>
  </si>
  <si>
    <t>9894206</t>
  </si>
  <si>
    <t>株式会社テクノブレイン</t>
  </si>
  <si>
    <t>宮城県大崎市古川七日町4番1号ー702</t>
  </si>
  <si>
    <t>ＯＮＥＧＡＭＥ宮城美里</t>
  </si>
  <si>
    <t>0413100348</t>
  </si>
  <si>
    <t>9862243</t>
  </si>
  <si>
    <t>9810101</t>
  </si>
  <si>
    <t>株式会社雅人会</t>
  </si>
  <si>
    <t>グレイス塩釜</t>
  </si>
  <si>
    <t>9850021</t>
  </si>
  <si>
    <t>0410300420</t>
  </si>
  <si>
    <t>9811243</t>
  </si>
  <si>
    <t>9870412</t>
  </si>
  <si>
    <t>9870601</t>
  </si>
  <si>
    <t>9872226</t>
  </si>
  <si>
    <t>9870112</t>
  </si>
  <si>
    <t>9890841</t>
  </si>
  <si>
    <t>9860871</t>
  </si>
  <si>
    <t>株式会社チャレンジドジャパン</t>
  </si>
  <si>
    <t>9838477</t>
  </si>
  <si>
    <t>宮城県仙台市宮城野区榴岡１丁目１番１号ＪＲ仙台イーストゲートビル６Ｆ</t>
  </si>
  <si>
    <t>チャレンジドジャパン大崎センター</t>
  </si>
  <si>
    <t>0411501018</t>
  </si>
  <si>
    <t>9813222</t>
  </si>
  <si>
    <t>ステップメイトぱる</t>
  </si>
  <si>
    <t>0450210323</t>
  </si>
  <si>
    <t>4300944</t>
  </si>
  <si>
    <t>静岡県浜松市中央区田町２３０番地の１５</t>
  </si>
  <si>
    <t>0450700638</t>
  </si>
  <si>
    <t>株式会社みらいの星光舎</t>
  </si>
  <si>
    <t>宮城県多賀城市八幡三丁目5-21エクセスビル２階</t>
  </si>
  <si>
    <t>0450917083</t>
  </si>
  <si>
    <t>0451100416</t>
  </si>
  <si>
    <t>9891741</t>
  </si>
  <si>
    <t>多機能サポートランド　さわおとの森　えいむ</t>
  </si>
  <si>
    <t>9813304</t>
  </si>
  <si>
    <t>9880023</t>
  </si>
  <si>
    <t>9858531</t>
  </si>
  <si>
    <t>9870611</t>
  </si>
  <si>
    <t>9896171</t>
  </si>
  <si>
    <t>相談支援事業所　グリーン</t>
  </si>
  <si>
    <t>0431500347</t>
  </si>
  <si>
    <t>有限会社髙橋商運</t>
  </si>
  <si>
    <t>宮城県大崎市古川矢目字新田１３番地３</t>
  </si>
  <si>
    <t>0431500354</t>
  </si>
  <si>
    <t>0432400430</t>
  </si>
  <si>
    <t>0433100120</t>
  </si>
  <si>
    <t>9860021</t>
  </si>
  <si>
    <t>0420210544</t>
  </si>
  <si>
    <t>9850044</t>
  </si>
  <si>
    <t>9820821</t>
  </si>
  <si>
    <t>9810943</t>
  </si>
  <si>
    <t>9850031</t>
  </si>
  <si>
    <t>9850011</t>
  </si>
  <si>
    <t>9880535</t>
  </si>
  <si>
    <t>9880056</t>
  </si>
  <si>
    <t>9880821</t>
  </si>
  <si>
    <t>0420700601</t>
  </si>
  <si>
    <t>株式会社しれとこ</t>
  </si>
  <si>
    <t>9813213</t>
  </si>
  <si>
    <t>宮城県仙台市泉区南中山一丁目２８番地の１８</t>
  </si>
  <si>
    <t>0420700619</t>
  </si>
  <si>
    <t>はぐくみ学園障害者グループホーム</t>
  </si>
  <si>
    <t>0420800088</t>
  </si>
  <si>
    <t>9860876</t>
  </si>
  <si>
    <t>0420917072</t>
  </si>
  <si>
    <t>9892423</t>
  </si>
  <si>
    <t>9892457</t>
  </si>
  <si>
    <t>9896312</t>
  </si>
  <si>
    <t>9896157</t>
  </si>
  <si>
    <t>9896306</t>
  </si>
  <si>
    <t>9813203</t>
  </si>
  <si>
    <t>9894101</t>
  </si>
  <si>
    <t>ノースオウル株式会社</t>
  </si>
  <si>
    <t>9896103</t>
  </si>
  <si>
    <t>宮城県大崎市古川江合寿町三丁目６番３号</t>
  </si>
  <si>
    <t>こた古川</t>
  </si>
  <si>
    <t>0421500828</t>
  </si>
  <si>
    <t>0421500836</t>
  </si>
  <si>
    <t>0421600032</t>
  </si>
  <si>
    <t>9890500</t>
  </si>
  <si>
    <t>9891603</t>
  </si>
  <si>
    <t>グループホームふなおか</t>
  </si>
  <si>
    <t>9891224</t>
  </si>
  <si>
    <t>9891305</t>
  </si>
  <si>
    <t>9891631</t>
  </si>
  <si>
    <t>9891503</t>
  </si>
  <si>
    <t>0391161</t>
  </si>
  <si>
    <t>ソーシャルインクルーホーム宮城大河原町</t>
  </si>
  <si>
    <t>9892111</t>
  </si>
  <si>
    <t>株式会社ＫＵＳＡＫＡ制作所</t>
  </si>
  <si>
    <t>宮城県亘理郡山元町坂元字向山35-3</t>
  </si>
  <si>
    <t>グループホーム にじいろ</t>
  </si>
  <si>
    <t>0422400259</t>
  </si>
  <si>
    <t>0422630095</t>
  </si>
  <si>
    <t>9813622</t>
  </si>
  <si>
    <t>9870151</t>
  </si>
  <si>
    <t>9800021</t>
  </si>
  <si>
    <t>宮城県仙台市青葉区中央四丁目10番3号JMFビル仙台01-2階</t>
  </si>
  <si>
    <t>9850087</t>
  </si>
  <si>
    <t>9811526</t>
  </si>
  <si>
    <t>1400002</t>
  </si>
  <si>
    <t>9870903</t>
  </si>
  <si>
    <t>宮城県登米市迫町佐沼字江合２丁目1-2-B-2</t>
  </si>
  <si>
    <t>宮城県東松島市矢本字大溜８１番地</t>
  </si>
  <si>
    <t>9810050</t>
  </si>
  <si>
    <t>レジリエンスケア株式会社</t>
  </si>
  <si>
    <t>9813628</t>
  </si>
  <si>
    <t>宮城県黒川郡大和町杜の丘1丁目14番2</t>
  </si>
  <si>
    <t>ヘルパーステーション　桧杜の丘</t>
  </si>
  <si>
    <t>0411600166</t>
  </si>
  <si>
    <t>9890512</t>
  </si>
  <si>
    <t>9891605</t>
  </si>
  <si>
    <t>　※訪問系・相談系事業所に該当しない場合は、「別紙２」の記入は不要です。</t>
    <rPh sb="2" eb="5">
      <t>ホウモンケイ</t>
    </rPh>
    <rPh sb="6" eb="9">
      <t>ソウダンケイ</t>
    </rPh>
    <rPh sb="9" eb="12">
      <t>ジギョウショ</t>
    </rPh>
    <rPh sb="13" eb="15">
      <t>ガイトウ</t>
    </rPh>
    <rPh sb="18" eb="20">
      <t>バアイ</t>
    </rPh>
    <rPh sb="23" eb="25">
      <t>ベッシ</t>
    </rPh>
    <rPh sb="28" eb="30">
      <t>キニュウ</t>
    </rPh>
    <rPh sb="31" eb="33">
      <t>フヨウ</t>
    </rPh>
    <phoneticPr fontId="4"/>
  </si>
  <si>
    <t>株式会社おむすび保育園</t>
  </si>
  <si>
    <t>株式会社TAKUMIマネジメント</t>
  </si>
  <si>
    <t>WOOOLY株式会社</t>
  </si>
  <si>
    <t>株式会社アルカディア</t>
  </si>
  <si>
    <t>株式会社信成堂</t>
  </si>
  <si>
    <t>合同会社はやちね</t>
  </si>
  <si>
    <t>特定非営利活動法人時のひかり</t>
  </si>
  <si>
    <t>営利法人株式会社ここみケア</t>
  </si>
  <si>
    <t>株式会社ささゆう</t>
  </si>
  <si>
    <t>シンフォニーケア株式会社</t>
  </si>
  <si>
    <t>有限会社　福祉文化社</t>
  </si>
  <si>
    <t>社会福祉法人　石巻心会</t>
  </si>
  <si>
    <t>一般社団法人りぷらす</t>
  </si>
  <si>
    <t>株式会社　ＡＧシニアケア</t>
  </si>
  <si>
    <t>株式会社ヒマワリ</t>
  </si>
  <si>
    <t>株式会社グリーンファミリー</t>
  </si>
  <si>
    <t>特定非営利活動法人のさり</t>
  </si>
  <si>
    <t>合同会社ことのは</t>
  </si>
  <si>
    <t>合同会社フレンドアップ</t>
  </si>
  <si>
    <t>合同会社 鈴の八</t>
  </si>
  <si>
    <t>株式会社夢工房</t>
  </si>
  <si>
    <t>株式会社ｼｰﾕｰｼｰ･ﾎｽﾋﾟｽ</t>
  </si>
  <si>
    <t>医療法人而成会</t>
  </si>
  <si>
    <t>特定非営利活動法人ワーカーズコープ</t>
  </si>
  <si>
    <t>社会福祉法人桃寿会</t>
  </si>
  <si>
    <t>株式会社ウィル</t>
  </si>
  <si>
    <t>社会福祉法人川崎町社会福祉協議会</t>
  </si>
  <si>
    <t>株式会社KEYAKI</t>
  </si>
  <si>
    <t>特定非営利活動法人Ｌｅ’ａ</t>
  </si>
  <si>
    <t>合同会社Lian</t>
  </si>
  <si>
    <t>株式会社ワイエイチシー</t>
  </si>
  <si>
    <t>社会福祉法人あぶくま会</t>
  </si>
  <si>
    <t>株式会社Wistery</t>
  </si>
  <si>
    <t>特定非営利活動法人Ｌｅ‘ａ</t>
  </si>
  <si>
    <t>社会福祉法人柏松会</t>
  </si>
  <si>
    <t>合同会社　ENgaWA</t>
  </si>
  <si>
    <t>医療法人社団　石輝会</t>
  </si>
  <si>
    <t>特定非営利活動法人　お茶っこケア</t>
  </si>
  <si>
    <t>株式会社みちのく建設</t>
  </si>
  <si>
    <t>株式会社未来彩園</t>
  </si>
  <si>
    <t>シャカイフクシホウジン　イシノマキショウシンカイ</t>
  </si>
  <si>
    <t>イッパンシャダンホウジン　ユウユウカイ</t>
  </si>
  <si>
    <t>カブシキカイシャプレジール</t>
  </si>
  <si>
    <t>カブシキガイシャヒザシ</t>
  </si>
  <si>
    <t>カブシキカイシャＪＩＮプロジェクト</t>
  </si>
  <si>
    <t>カブシキガイシャヒヨコグループ</t>
  </si>
  <si>
    <t>コウエキシャダンホウジンセイネンカイガイキョウリョクキョウカイ</t>
  </si>
  <si>
    <t>カブシキガイシャキー</t>
  </si>
  <si>
    <t>イッパンシャダンホウジンアイエリアサポートフクシカイ</t>
  </si>
  <si>
    <t>カブシキガイシャマナビー</t>
  </si>
  <si>
    <t>カブシキガイシャフラワーオブライフ</t>
  </si>
  <si>
    <t>トクテイヒエイリカツドウホウジンドリーム・グリーン・プロジェクト</t>
  </si>
  <si>
    <t>イッパンシャダンホウジンＡＬＣ</t>
  </si>
  <si>
    <t>トクテイヒエイリカツドウホウジンミーツ</t>
  </si>
  <si>
    <t>カブシキガイシャ　ヌチユイ</t>
  </si>
  <si>
    <t>トクテイヒエイリカツドウホウジンガンバ・ペッチャー</t>
  </si>
  <si>
    <t>トクテイヒエイリカツドウホウジンネットワークオレンジ</t>
  </si>
  <si>
    <t>カブシキカイシャアップルファーム</t>
  </si>
  <si>
    <t>カブシキカイシャゼンシン</t>
  </si>
  <si>
    <t>カブシキガイシャオムスビホイクエン</t>
  </si>
  <si>
    <t>カブシキガイシャファースト・ケア</t>
  </si>
  <si>
    <t>トクテイヒエイリカツドウホウジンミズナシカフェ</t>
  </si>
  <si>
    <t>ユウゲンガイシャタカハシショウウン</t>
  </si>
  <si>
    <t>カブシキガイシャチルドッグ</t>
  </si>
  <si>
    <t>カブシキガイシャナスキー</t>
  </si>
  <si>
    <t>カブシキガイシャオハナ</t>
  </si>
  <si>
    <t>ゴウドウガイシャ　ｉ・ｎ・ｇ</t>
  </si>
  <si>
    <t>ユウゲンガイシャタイヨウ</t>
  </si>
  <si>
    <t>カズライフサポートコンサルタントカブシキカイシャ</t>
  </si>
  <si>
    <t>シャカイフクシホウジンシロイシヨウコウエン</t>
  </si>
  <si>
    <t>カブシキガイシャＷｉｓｔｅｒｙ</t>
  </si>
  <si>
    <t>シャカイフクシホウジンキングス・ガーデンミヤギ</t>
  </si>
  <si>
    <t>シャカイフクシホウジン　クリハラシュウホウカイ</t>
  </si>
  <si>
    <t>カブシキカイシャリツワ</t>
  </si>
  <si>
    <t>カブシキガイシャＫＵＳＡＫＡセイサクジョ</t>
  </si>
  <si>
    <t>イリョウホウジンウツシカワテツジンカイ</t>
  </si>
  <si>
    <t>カブシキガイシャＴＫ</t>
  </si>
  <si>
    <t>カブシキガイシャ　ライフアップ</t>
  </si>
  <si>
    <t>カブシキガイシャ　ラシエル</t>
  </si>
  <si>
    <t>カブシキカイシャラシエル</t>
  </si>
  <si>
    <t>シャカイフクシホウジンミヤギフクシカイ</t>
  </si>
  <si>
    <t>イリョウホウジンカンノアイセイカイ</t>
  </si>
  <si>
    <t>シャカイフクシホウジンミンナノワ</t>
  </si>
  <si>
    <t>シャカイフクシホウジンミズホ</t>
  </si>
  <si>
    <t>トクテイヒエイリカツドウホウジン　ミヤギシンタイショウガイシャサポートクラブ</t>
  </si>
  <si>
    <t>シャカイフクシホウジンハントクカイ</t>
  </si>
  <si>
    <t>ゴウドウガイシャシエンス</t>
  </si>
  <si>
    <t>ゴウドウガイシャヒューマンサポート</t>
  </si>
  <si>
    <t>ゴウドウガイシャハヤチネ</t>
  </si>
  <si>
    <t>シャカイフクシホウジンエイラクカイ</t>
  </si>
  <si>
    <t>シャカイフクシホウジンホウメイカイ</t>
  </si>
  <si>
    <t>シャカイフクシホウジン　カクジュカイ</t>
  </si>
  <si>
    <t>トクテイヒエイリカツドウホウジントキノヒカリ</t>
  </si>
  <si>
    <t>シャカイフクシホウジントキワフクシカイ</t>
  </si>
  <si>
    <t>シャカイフクシホウジンチャレンジドライフ</t>
  </si>
  <si>
    <t>シャカイフクシホウジンヤマモトチョウシャカイフクシキョウギカイ</t>
  </si>
  <si>
    <t>シャカイフクシホウジン　マツノミフクシカイ</t>
  </si>
  <si>
    <t>トクテイヒエイリカツドウホウジンステップアップタイワ</t>
  </si>
  <si>
    <t>シャカイフクシホウジン　オオサキセイシンカイ</t>
  </si>
  <si>
    <t>イリョウホウジンシャダンザオウカイ</t>
  </si>
  <si>
    <t>カブシキガイシャササキホールディングス</t>
  </si>
  <si>
    <t>シャカイフクシホウジンシオカゼフクシカイ</t>
  </si>
  <si>
    <t>トクテイヒエイリカツドウホウジン　センリカイ</t>
  </si>
  <si>
    <t>イリョウホウジンシャダンセイザンカイ</t>
  </si>
  <si>
    <t>シャカイフクシホウジンユウユウシャ</t>
  </si>
  <si>
    <t>カブシキカイシャティエムサポート</t>
  </si>
  <si>
    <t>ノースオウルカブシキガイシャ</t>
  </si>
  <si>
    <t>ゴウドウガイシャ　ユウ</t>
  </si>
  <si>
    <t>ニンテイＮＰＯホウジンサワオトノモリ</t>
  </si>
  <si>
    <t>イッパンシャダンホウジン　コノミ</t>
  </si>
  <si>
    <t>ガッコウホウジン　シュクトクガクエン</t>
  </si>
  <si>
    <t>カブシキガイシャマルフクヤマダヤ</t>
  </si>
  <si>
    <t>カブシキガイシャミライノセイコウシャ</t>
  </si>
  <si>
    <t>カブシキガイシャクラ・ゼミ</t>
  </si>
  <si>
    <t>イッパンシャダンホウジンホユウエン</t>
  </si>
  <si>
    <t>シャカイフクシホウジンミヤギケンシャカイフクシキョウギカイ</t>
  </si>
  <si>
    <t>シャカイフクシホウジン　シマフクシカイ</t>
  </si>
  <si>
    <t>カブシキガイシャササユウ</t>
  </si>
  <si>
    <t>シャカイフクシホウジンアリノママシャ</t>
  </si>
  <si>
    <t>サンシャインフクシゴウドウカイシャ</t>
  </si>
  <si>
    <t>トクテイヒエイリカツドウホウジンヒヨコカイ</t>
  </si>
  <si>
    <t>カブシキガイシャリツワ</t>
  </si>
  <si>
    <t>カブシキガイシャシトラケア</t>
  </si>
  <si>
    <t>カブシキカイシャココステップ</t>
  </si>
  <si>
    <t>カブシキガイシャ　ＡＧシニアケア</t>
  </si>
  <si>
    <t>ソーシャルインクルーカブシキガイシャ</t>
  </si>
  <si>
    <t>ソーシャルインクルーカブシキガイシャーインクル</t>
  </si>
  <si>
    <t>スタンディカブシキガイシャ</t>
  </si>
  <si>
    <t>ＮＰＯホウジンソクシン</t>
  </si>
  <si>
    <t>ユウゲンカイシャタックス</t>
  </si>
  <si>
    <t>トクテイヒエイリカツドウホウジンコウソウ</t>
  </si>
  <si>
    <t>シャカイフクシホウジンフクジュカイ</t>
  </si>
  <si>
    <t>カブシキカイシャシュンコウカイ</t>
  </si>
  <si>
    <t>シャカイフクシホウジン　ケセンヌマシシャカイフクシキョウギカイ</t>
  </si>
  <si>
    <t>カブシキカイシャツチヤ</t>
  </si>
  <si>
    <t>シャカイフクシホウジンイシノマキショウシンカイ</t>
  </si>
  <si>
    <t>エスアンドウイングスカブシキガイシャ</t>
  </si>
  <si>
    <t>カブシキカイシャエヌ・イー・エス</t>
  </si>
  <si>
    <t>ゴウドウガイシャ　コウノキ</t>
  </si>
  <si>
    <t>シャカイフクシホウジン　シロイシヨウコウエン</t>
  </si>
  <si>
    <t>シャカイフクシホウジンナトリシシャカイフクシキョウギカイ</t>
  </si>
  <si>
    <t>ガッコウホウジンコトブキナトリガクエン</t>
  </si>
  <si>
    <t>シャカイフクシホウジンミノリカイ</t>
  </si>
  <si>
    <t>イッパンシャダンホウジンミヤギケンテヲツナグイクセイカイ</t>
  </si>
  <si>
    <t>イッパンシャダンホウジンニジノハシ</t>
  </si>
  <si>
    <t>ユウゲンガイシャホノカ</t>
  </si>
  <si>
    <t>ゴウドウガイシャ　フォーユニット</t>
  </si>
  <si>
    <t>シャカイフクシホウジンオオサキセイシンカイ</t>
  </si>
  <si>
    <t>シャカイフクシホウジン　ミノリカイ</t>
  </si>
  <si>
    <t>シャカイフクシホウジン　ケイシュウカイ</t>
  </si>
  <si>
    <t>カブシキガイシャハナマル</t>
  </si>
  <si>
    <t>イッパンシャダンホウジンコネクト</t>
  </si>
  <si>
    <t>シャカイフクシホウジンハラカラフクシカイ</t>
  </si>
  <si>
    <t>リーベゴウドウガイシャ</t>
  </si>
  <si>
    <t>トクテイヒエイリカツドウホウジン　ユメミノサト</t>
  </si>
  <si>
    <t>イッパンシャダンホウジンフクノネ</t>
  </si>
  <si>
    <t>シャカイフクシホウジン　ハントクカイ</t>
  </si>
  <si>
    <t>ゴウドウガイシャコトノハ</t>
  </si>
  <si>
    <t>トクテイヒエイリカツドウホウジン　ジヘイショウピアリンクセンター　ココネット</t>
  </si>
  <si>
    <t>シャカイフクシホウジン　タガジョウシシャカイフクシキョウギカイ</t>
  </si>
  <si>
    <t>ホットファームカブシキガイシャ</t>
  </si>
  <si>
    <t>トクテイヒエイリカツドウホウジンセミナーレ</t>
  </si>
  <si>
    <t>カブシキカイシャグロウアップウィズ</t>
  </si>
  <si>
    <t>カブシキガイシャソワンモンド</t>
  </si>
  <si>
    <t>ゴウドウガイシャオレンジノハネ</t>
  </si>
  <si>
    <t>キラキラヒカルカブシキガイシャ</t>
  </si>
  <si>
    <t>カブシキガイシャ　ミヤギジドウフクシサービス</t>
  </si>
  <si>
    <t>カブシキガイシャシレトコ</t>
  </si>
  <si>
    <t>ユウゲンガイシャミンナノイエ</t>
  </si>
  <si>
    <t>カブシキカイシャハナマル</t>
  </si>
  <si>
    <t>イッパンシャダンホウジンメルクマール</t>
  </si>
  <si>
    <t>イッパンシャダンホウジン　クルリ</t>
  </si>
  <si>
    <t>イッパンシャダンホウジンライトハウス</t>
  </si>
  <si>
    <t>カブシキカイシャミツイ</t>
  </si>
  <si>
    <t>カブシキガイシャ　ミツイ</t>
  </si>
  <si>
    <t>シャカイフクシホウジンガギュウサンケイカイ</t>
  </si>
  <si>
    <t>ゴウドウガイシャセンジンカイ</t>
  </si>
  <si>
    <t>アイサンサンタクショクカブシキガイシャ</t>
  </si>
  <si>
    <t>イリョウホウジンシャダンケンイクカイ</t>
  </si>
  <si>
    <t>イッパンシャダンホウジン　シンワカイ</t>
  </si>
  <si>
    <t>カブシキガイシャ　ウエルリソース</t>
  </si>
  <si>
    <t>カブシキガイシャポラリス</t>
  </si>
  <si>
    <t>カブシキガイシャフェニックスエレメント</t>
  </si>
  <si>
    <t>カブシキガイシャピースノモリ</t>
  </si>
  <si>
    <t>イッパンシャダンホウジンファミリア</t>
  </si>
  <si>
    <t>シャカイフクシホウジンカミマチシャカイフクシキョウギカイ</t>
  </si>
  <si>
    <t>トクテイヒエイリカツドウホウジン　クロカワココロノオウエンダン</t>
  </si>
  <si>
    <t>シャカイフクシホウジン　イワヌマシシャカイフクシキョウギカイ</t>
  </si>
  <si>
    <t>シャカイフクシホウジン　ケセンヌマシャカイフクシキョウギカイ</t>
  </si>
  <si>
    <t>シャカイフクシホウジンセンシンカイ</t>
  </si>
  <si>
    <t>シャカイフクシホウジンキョウセイノモリ</t>
  </si>
  <si>
    <t>シャカイフクシホウジンユメミノサト</t>
  </si>
  <si>
    <t>トクテイヒエイリカツドウホウジンワーカーズコープ</t>
  </si>
  <si>
    <t>パンプキンカブシキカイシャ</t>
  </si>
  <si>
    <t>ゴウドウガイシャリレーション</t>
  </si>
  <si>
    <t>シャカイフクシホウジンオオサキシシャカイフクシキョウギカイ</t>
  </si>
  <si>
    <t>シャカイフクシホウジンクリハラシシャカイフクシキョウギカイ</t>
  </si>
  <si>
    <t>クリハラシ</t>
  </si>
  <si>
    <t>シャカイフクシホウジン　ケイセンカイ</t>
  </si>
  <si>
    <t>トクテイヒエイリカツドウホウジンマキバフリースクール</t>
  </si>
  <si>
    <t>カブシキガイシャリーベン</t>
  </si>
  <si>
    <t>シャカイフクシホウジン　ユメミノサト</t>
  </si>
  <si>
    <t>ゴウシガイシャソウダンシエンジギョウショリーヴ</t>
  </si>
  <si>
    <t>ヤマモトチョウ</t>
  </si>
  <si>
    <t>トクテイヒエイリカツドウホウジン　カナミノモリ</t>
  </si>
  <si>
    <t>ユウゲンガイシャ　セベック</t>
  </si>
  <si>
    <t>イッパンシャダンホウジン　ツグカフエ</t>
  </si>
  <si>
    <t>シャカイフクシホウジンヤモトアイイクカイ</t>
  </si>
  <si>
    <t>ゴウドウガイシャイクエ</t>
  </si>
  <si>
    <t>カブシキガイシャｈａｒｕ　ｈａｎａ</t>
  </si>
  <si>
    <t>カブシキガイサガイシャウィル</t>
  </si>
  <si>
    <t>カブシキガイシャグレイス</t>
  </si>
  <si>
    <t>カブシキガイシャ　ジービージャパン</t>
  </si>
  <si>
    <t>ハビリスゴウドウガイシャ</t>
  </si>
  <si>
    <t>シャカイフクシホウジン　ミヤギコウセイフクシカイ</t>
  </si>
  <si>
    <t>イッパンシャダンホウジンココロン</t>
  </si>
  <si>
    <t>カブシキカイシャライフピース</t>
  </si>
  <si>
    <t>カブシキガイシャキタカミノサト</t>
  </si>
  <si>
    <t>シャカイフクシホウジン　ハラカラフクシカイ</t>
  </si>
  <si>
    <t>シバタマチ</t>
  </si>
  <si>
    <t>シャカイフクシホウジンザオウマチシャカイフクシキョウギカイ</t>
  </si>
  <si>
    <t>シャカイフクシホウジンヤマトチョウシャカイフクシキョウギカイ</t>
  </si>
  <si>
    <t>シャカイフクシホウジントメシシャカイフクシキョウギカイ</t>
  </si>
  <si>
    <t>トクテイヒエイリカツドウホウジンスマイル・ワン</t>
  </si>
  <si>
    <t>トクテイヒエイリカツドウホウジンレア</t>
  </si>
  <si>
    <t>シャカイフクシホウジンマツシママチシャカイフクシキョウギカイ</t>
  </si>
  <si>
    <t>カブシキガイシャクガ</t>
  </si>
  <si>
    <t>カブシキガイシャアップルファーム</t>
  </si>
  <si>
    <t>シャカイフクシホウジンシマフクシカイ</t>
  </si>
  <si>
    <t>トクテイヒエイリカツドウホウジンキララカイ</t>
  </si>
  <si>
    <t>カブシキガイシャアシスト</t>
  </si>
  <si>
    <t>ゴウドウカイシャリアン</t>
  </si>
  <si>
    <t>イリョウホウジン　ジンセンカイ</t>
  </si>
  <si>
    <t>シャカイフクシホウジンシチガハママチシャカイフクシキョウギカイ</t>
  </si>
  <si>
    <t>シャカイフクシホウジントミヤチョウシャカイフクシキョウギカイ　</t>
  </si>
  <si>
    <t>シャカイフクシホウジンシカマチョウシャカイフクシキョウギカイ</t>
  </si>
  <si>
    <t>イリョウホウジンホンダユウアイカイ</t>
  </si>
  <si>
    <t>イシノマキシ</t>
  </si>
  <si>
    <t>イッパンシャダンホウジン　コラソン</t>
  </si>
  <si>
    <t>トクテイヒエイリカツドウホウジンミヤギシンタイショウガイシャサポートクラブ</t>
  </si>
  <si>
    <t>カブシキガイシャ　アンソレイユ</t>
  </si>
  <si>
    <t>トクテイヒエイリカツドウホウジンアンソレイユ</t>
  </si>
  <si>
    <t>イッパンシャダンホウジンコ・エル</t>
  </si>
  <si>
    <t>トクテイヒエイリカツドウホウジンワークトライフスクウェア</t>
  </si>
  <si>
    <t>イッパンシャダンホウジン　ホープノサト</t>
  </si>
  <si>
    <t>カブシキガイシャ　ユイ</t>
  </si>
  <si>
    <t>トクテイヒエイリカツドウホウジン　イズミリエ</t>
  </si>
  <si>
    <t>イッパンシャダンホウジンシンサイココロノケア・ネットワークミヤギ</t>
  </si>
  <si>
    <t>ゴウドウガイシャミライカイゴ</t>
  </si>
  <si>
    <t>カブシキカイシャカルミア</t>
  </si>
  <si>
    <t>ゴウドウガイシャ　ヒナタ</t>
  </si>
  <si>
    <t>トクテイヒエイリカツドウホウジンセンリカイ</t>
  </si>
  <si>
    <t>ゴウドウガイシャユウアンドマイ</t>
  </si>
  <si>
    <t>トクテイヒエイリカツドウホウジンソウウミノモリ</t>
  </si>
  <si>
    <t>ゴウドウカイシャタープ</t>
  </si>
  <si>
    <t>トクテイヒエイリカツドウホウジンポラリス</t>
  </si>
  <si>
    <t>カブシキガイシャカスミソウ</t>
  </si>
  <si>
    <t>タガジョウシ</t>
  </si>
  <si>
    <t>カブシキガイシャナカガワ</t>
  </si>
  <si>
    <t>ゴウドウガイシャ　</t>
  </si>
  <si>
    <t>トクテイヒエイリカツドウホウジン　アンソレイユ</t>
  </si>
  <si>
    <t>トウホクフクシビジネスカブシキカイシャ</t>
  </si>
  <si>
    <t>シャカイフクシホウジン　オオヒラムラシャカイフクシキョウギカイ</t>
  </si>
  <si>
    <t>オオサキチイキコウイキギョウセイジムクミアイ</t>
  </si>
  <si>
    <t>カブシキガイシャサニーオーシャン</t>
  </si>
  <si>
    <t>シャカイフクシホウジン　キングス・ガーデンミヤギ</t>
  </si>
  <si>
    <t>ユウゲンガイシャタックス</t>
  </si>
  <si>
    <t>トクテイヒエイリカツドウホウジンフレアイ</t>
  </si>
  <si>
    <t>ドクリツギョウセイホウジンコクリツビョウインキコウ　ミヤギビョウイン</t>
  </si>
  <si>
    <t>ユウゲンガイシャ　ケイ</t>
  </si>
  <si>
    <t>トクテイヒエイリカツドウホウジン　スパイスライフアップ</t>
  </si>
  <si>
    <t>シャカイイリョウホウジンショウドウカイ</t>
  </si>
  <si>
    <t>シロイシシ</t>
  </si>
  <si>
    <t>シャカイフクシホウジン　センシンカイ</t>
  </si>
  <si>
    <t>シャカイフクシホウジンマキビトカイ</t>
  </si>
  <si>
    <t>カブシキガイシャドウジン</t>
  </si>
  <si>
    <t>イッパンシャダンホウジン　ギフト</t>
  </si>
  <si>
    <t>ゴウドウガイシャユナイト</t>
  </si>
  <si>
    <t>イッパンシャダンホウジン　クルル</t>
  </si>
  <si>
    <t>インターグローゴウドウガイシャ</t>
  </si>
  <si>
    <t>カブシキガイシャ　クオリア</t>
  </si>
  <si>
    <t>カブシキガイシャワカ</t>
  </si>
  <si>
    <t>ゴウドウカイシャリレーション</t>
  </si>
  <si>
    <t>カブシキガイシャ　ココシフレ</t>
  </si>
  <si>
    <t>ゴウドウガイシャココロ</t>
  </si>
  <si>
    <t>ユウゲンガイシャケイ</t>
  </si>
  <si>
    <t>イッパンシャダンホウジンサンライズ</t>
  </si>
  <si>
    <t>カブシキカイシャＬｉｅｎ</t>
  </si>
  <si>
    <t>カブシキガイシャ　ラン</t>
  </si>
  <si>
    <t>イッパンシャダンホウジンフクシノサト</t>
  </si>
  <si>
    <t>カブシキカイシャ　テンダーカラー</t>
  </si>
  <si>
    <t>ゴウドウガイシャタイヨウ</t>
  </si>
  <si>
    <t>トクテイヒエイリカツドウホウジンマナビノニワ</t>
  </si>
  <si>
    <t>ゴウドウガイシャペガサスファインゴーゴー</t>
  </si>
  <si>
    <t>ツクバキョウイクケンキュウセンターカブシキガイシャ</t>
  </si>
  <si>
    <t>イッパンシャダンホウジンモリノキ</t>
  </si>
  <si>
    <t>トクテイヒエイリカツドウホウジンアイノハナ</t>
  </si>
  <si>
    <t>トクテイヒエイリカツドウホウジン　タマキ</t>
  </si>
  <si>
    <t>カブシキカイシャケヤキ</t>
  </si>
  <si>
    <t>トクテイヒエイリカツドウホウジンブレインハート</t>
  </si>
  <si>
    <t>カブシキガイシャカルミア</t>
  </si>
  <si>
    <t>トクテイヒエイリカツドウホウジン　ユウア</t>
  </si>
  <si>
    <t>トクテイヒエイリカツドウホウジンナトリメンタルヘルスキョウカイ</t>
  </si>
  <si>
    <t>シャカイフクシホウジン　ヤモトアイイクカイ</t>
  </si>
  <si>
    <t>シャカイフクシホウジンリフチョウシャカイフクシキョウギカイ</t>
  </si>
  <si>
    <t>9808561</t>
  </si>
  <si>
    <t>9872306</t>
  </si>
  <si>
    <t>1000004</t>
  </si>
  <si>
    <t>9813136</t>
  </si>
  <si>
    <t>9840017</t>
  </si>
  <si>
    <t>9813132</t>
  </si>
  <si>
    <t>9860101</t>
  </si>
  <si>
    <t>9811106</t>
  </si>
  <si>
    <t>9850861</t>
  </si>
  <si>
    <t>1080023</t>
  </si>
  <si>
    <t>9891421</t>
  </si>
  <si>
    <t>9895323</t>
  </si>
  <si>
    <t>9850074</t>
  </si>
  <si>
    <t>9812105</t>
  </si>
  <si>
    <t>9891311</t>
  </si>
  <si>
    <t>9812402</t>
  </si>
  <si>
    <t>9820825</t>
  </si>
  <si>
    <t>9813604</t>
  </si>
  <si>
    <t>宮城県仙台市青葉区中央4-4-19アーバンネット仙台中央ビル３階</t>
  </si>
  <si>
    <t>宮城県仙台市青葉区中央４番１９号アーバンネット仙台中央ビル３階</t>
  </si>
  <si>
    <t>宮城県富谷市太子堂１丁目7-2</t>
  </si>
  <si>
    <t>宮城県大崎市松山千石字松山355番地3</t>
  </si>
  <si>
    <t>宮城県栗原市一迫嶋躰小原１０番地</t>
  </si>
  <si>
    <t>宮城県名取市ゆりが丘五丁目２３－１</t>
  </si>
  <si>
    <t>東京都千代田区大手町二丁目2番１号</t>
  </si>
  <si>
    <t>宮城県仙台市泉区将監殿四丁目１５番５号</t>
  </si>
  <si>
    <t>宮城県遠田郡美里町北浦字蛇沼４－１</t>
  </si>
  <si>
    <t>宮城県刈田郡蔵王町曲竹字神西５番地２</t>
  </si>
  <si>
    <t>宮城県多賀城市桜木１丁目１番５６-３１０号</t>
  </si>
  <si>
    <t>宮城県仙台市太白区長町五丁目９番１３号２階</t>
  </si>
  <si>
    <t>宮城県塩竈市尾島町６番８号</t>
  </si>
  <si>
    <t>宮城県仙台市泉区野村字下河原３－６</t>
  </si>
  <si>
    <t>宮城県仙台市若林区なないろの里１-７-１コンフォート荒井西１０２</t>
  </si>
  <si>
    <t>宮城県仙台市泉区将監十丁目33番17号</t>
  </si>
  <si>
    <t>宮城県白石市福岡蔵本字茶園６２番地１</t>
  </si>
  <si>
    <t>宮城県栗原市栗駒岩ケ崎桐木沢66</t>
  </si>
  <si>
    <t>宮城県石巻市相野谷字今泉前２９－３</t>
  </si>
  <si>
    <t>東京都品川区南大井６丁目２５番地３号</t>
  </si>
  <si>
    <t>東京都品川区南大井6-25-3</t>
  </si>
  <si>
    <t>宮城県宮城郡七ケ浜町汐見台南２丁目２０番地の６</t>
  </si>
  <si>
    <t>宮城県多賀城市山王字西町浦９４番地</t>
  </si>
  <si>
    <t>宮城県仙台市太白区太子堂1-32</t>
  </si>
  <si>
    <t>宮城県仙台市泉区松森字前沼２４－１</t>
  </si>
  <si>
    <t>宮城県石巻市渡波字新千刈１４０番地４</t>
  </si>
  <si>
    <t>宮城県登米市迫町北方字大洞129-35</t>
  </si>
  <si>
    <t>宮城県仙台市泉区将監九丁目３番５－４０１号</t>
  </si>
  <si>
    <t>宮城県大崎市古川中里一丁目５番２２号</t>
  </si>
  <si>
    <t>宮城県仙台市太白区柳生四丁目３番地の１３ナイスアーバン南仙台Ⅲ３０１号室</t>
  </si>
  <si>
    <t>宮城県石巻市駅前北通り二丁目9番26号</t>
  </si>
  <si>
    <t>宮城県多賀城市浮島字高原181番地2</t>
  </si>
  <si>
    <t>東京都港区芝浦三丁目１番１号</t>
  </si>
  <si>
    <t>福島県双葉郡双葉町大字前田字桜町３１－１</t>
  </si>
  <si>
    <t>宮城県刈田郡蔵王町曲竹字道路西８－１０</t>
  </si>
  <si>
    <t>宮城県柴田郡柴田町船岡字久根添６７－１</t>
  </si>
  <si>
    <t>宮城県柴田郡川崎町大字前川字北原２３番地１</t>
  </si>
  <si>
    <t>宮城県仙台市青葉区上杉1-12-20 グランデージ上杉103</t>
  </si>
  <si>
    <t>宮城県栗原市栗駒菱沼若宮４４番地</t>
  </si>
  <si>
    <t>宮城県塩竈市一森山４番２５号</t>
  </si>
  <si>
    <t>宮城県宮城郡松島町磯崎字磯崎９－１</t>
  </si>
  <si>
    <t>宮城県伊具郡丸森町舘矢間松掛字宮田６７</t>
  </si>
  <si>
    <t>宮城県登米市迫町北方字大洞１１８番地９９</t>
  </si>
  <si>
    <t>宮城県柴田郡川崎町大字前川字堀切１３－１３</t>
  </si>
  <si>
    <t>宮城県柴田郡村田町足立字上ヶ戸１７－５</t>
  </si>
  <si>
    <t>宮城県伊具郡丸森町金山字表小路２３－２</t>
  </si>
  <si>
    <t>宮城県東松島市矢本字大林１４番地</t>
  </si>
  <si>
    <t>宮城県黒川郡大郷町鶉崎字原45－4</t>
  </si>
  <si>
    <t>宮城県大崎市古川千手寺町２丁目３－１０</t>
  </si>
  <si>
    <t>宮城県石巻市渡波字新千刈140番地1</t>
  </si>
  <si>
    <t>宮城県黒川郡大和町宮床字下小路２４番地</t>
  </si>
  <si>
    <t>宮城県仙台市太白区西の平１丁目２０番２５号</t>
  </si>
  <si>
    <t>宮城県黒川郡大衡村駒場字彦右衛門橋197番</t>
  </si>
  <si>
    <t>宮城県多賀城市高橋４丁目１０－１２</t>
  </si>
  <si>
    <t>HIYOKO KIDS 亘理教室</t>
  </si>
  <si>
    <t>HIYOKO　STUDY松ヶ丘教室</t>
  </si>
  <si>
    <t>HIYOKO WORKS 岩沼中央</t>
  </si>
  <si>
    <t>ＫＥＹ’Ｓ 4th</t>
  </si>
  <si>
    <t>Ｌｉｅｂｅ</t>
  </si>
  <si>
    <t>アバンツァーレスポーツ宮城ふるかわ</t>
  </si>
  <si>
    <t>いぶき介護部</t>
  </si>
  <si>
    <t>ウーリー角田</t>
  </si>
  <si>
    <t>ウーリー岩沼</t>
  </si>
  <si>
    <t>ウーリー白石</t>
  </si>
  <si>
    <t>おんべこデイサービスセンター</t>
  </si>
  <si>
    <t>キャリカク古川駅オフィス</t>
  </si>
  <si>
    <t>キングＤサービス</t>
  </si>
  <si>
    <t>グループホームいちご</t>
  </si>
  <si>
    <t>グループホームどんぐり</t>
  </si>
  <si>
    <t>ここみケアフォルテデイサービス</t>
  </si>
  <si>
    <t>こばと　第2にじ組</t>
  </si>
  <si>
    <t>さくら療育園　スオラ</t>
  </si>
  <si>
    <t>サテライト　ケアセンター仙塩</t>
  </si>
  <si>
    <t>サポートディ・白石</t>
  </si>
  <si>
    <t>シェアワークス美里グループホーム</t>
  </si>
  <si>
    <t>シェアワークス美里短期入所事業所</t>
  </si>
  <si>
    <t>ショートステイ  おとま～る</t>
  </si>
  <si>
    <t>スタジオぷらす</t>
  </si>
  <si>
    <t>スタジオぷらす登米</t>
  </si>
  <si>
    <t>すてーじ多賀城</t>
  </si>
  <si>
    <t>せんだんの杜ものう地域福祉センター通所介護事業所</t>
  </si>
  <si>
    <t>デイサービス　ヒマワリ</t>
  </si>
  <si>
    <t>デイサービスセンターのんき</t>
  </si>
  <si>
    <t>デイサービスみんなの家</t>
  </si>
  <si>
    <t>デイサービス暖暖</t>
  </si>
  <si>
    <t>ともにアルファ事業所</t>
  </si>
  <si>
    <t>ともにアルファ事業所短期入所</t>
  </si>
  <si>
    <t>のさり</t>
  </si>
  <si>
    <t>パレットホーム</t>
  </si>
  <si>
    <t>パレットルーム・ひがしごう</t>
  </si>
  <si>
    <t>manaby Campus 角田</t>
  </si>
  <si>
    <t>manaby Campus 船岡</t>
  </si>
  <si>
    <t>パン工房　ワ・ワ・ワ</t>
  </si>
  <si>
    <t>ふくのね輝十朗</t>
  </si>
  <si>
    <t>ふらっと富谷</t>
  </si>
  <si>
    <t>フレンドライフ</t>
  </si>
  <si>
    <t>ヘルスケアショップパンプキン倶楽部</t>
  </si>
  <si>
    <t>ほんわか</t>
  </si>
  <si>
    <t>めだか専門店　すずの舎</t>
  </si>
  <si>
    <t>やわらぎ</t>
  </si>
  <si>
    <t>リハビリサロンPlace</t>
  </si>
  <si>
    <t>ロビンズエッグ名取店</t>
  </si>
  <si>
    <t>医療法人社団健育会ナースインホームひまわり</t>
  </si>
  <si>
    <t>介護クラーク大崎古川</t>
  </si>
  <si>
    <t>介護横丁小春日和</t>
  </si>
  <si>
    <t>介護老人保健施設さくらの杜</t>
  </si>
  <si>
    <t>介護老人保健施設ヒューマンシティ松山</t>
  </si>
  <si>
    <t>知的障害者通所授産施設　工房パルコ</t>
  </si>
  <si>
    <t>在宅複合型施設ざおうの杜</t>
  </si>
  <si>
    <t>児童発達支援・放課後等デイサービス　カラーズパレット船岡</t>
  </si>
  <si>
    <t>社会福祉法人　川崎町社会福祉協議会</t>
  </si>
  <si>
    <t>社会福祉法人　大崎市社会福祉協議会　鹿島台ディサービスセンター　ゆうゆう館</t>
  </si>
  <si>
    <t>社会福祉法人登米市社会福祉協議会　石越デイサービスセンター</t>
  </si>
  <si>
    <t>社会福祉法人登米市社会福祉協議会　中田通所介護事業所</t>
  </si>
  <si>
    <t>社会福祉法人登米市社会福祉協議会　東和通所介護事業所</t>
  </si>
  <si>
    <t>就労継続支援B型　なのはな角田</t>
  </si>
  <si>
    <t>重症心身障がい児（者）通所事業所Ｐｉｌｉｎａ</t>
  </si>
  <si>
    <t>障害者グループホームうさぎ</t>
  </si>
  <si>
    <t>第二共生園</t>
  </si>
  <si>
    <t>只越荘</t>
  </si>
  <si>
    <t>障害福祉サービス事業所　あいやま</t>
  </si>
  <si>
    <t>心音デイサービス</t>
  </si>
  <si>
    <t>生活介護事業所オビアス</t>
  </si>
  <si>
    <t>機能訓練事業所只越荘</t>
  </si>
  <si>
    <t>石巻市雄勝デイサービスセンター</t>
  </si>
  <si>
    <t>仙南ジェロントピアデイサービスセンターゾンネ</t>
  </si>
  <si>
    <t>相談支援サービス　えーる</t>
  </si>
  <si>
    <t>相談支援事業所　ＳＵＮＮＹ　ＳＩＤＥ　ＵＰ</t>
  </si>
  <si>
    <t>相談支援事業所　インクル</t>
  </si>
  <si>
    <t>相談支援事業所Ａｉｎａ</t>
  </si>
  <si>
    <t>村田町デイサービスセンター</t>
  </si>
  <si>
    <t>多機能型事業所　ひだまり</t>
  </si>
  <si>
    <t>多機能型地域ケアホームつきのき</t>
  </si>
  <si>
    <t>大崎市社会福祉協議会　オニコウベディサービスセンター</t>
  </si>
  <si>
    <t>大崎市社会福祉協議会　古川西部ディサービスセンター</t>
  </si>
  <si>
    <t>大崎市社会福祉協議会　古川大宮ディサービスセンター</t>
  </si>
  <si>
    <t>大崎市社会福祉協議会　古川南ディサービスセンター</t>
  </si>
  <si>
    <t>大崎市社会福祉協議会　鳴子ディサービス　</t>
  </si>
  <si>
    <t>大崎市社会福祉協議会古川中央デイサービスセンター</t>
  </si>
  <si>
    <t>大崎市社会福祉協議会田尻デイサービスセンター</t>
  </si>
  <si>
    <t>大崎市民病院田尻診療所</t>
  </si>
  <si>
    <t>短期入所こた古川</t>
  </si>
  <si>
    <t>中田デイサービスセンター菊風荘</t>
  </si>
  <si>
    <t>登米デイサービスセンター遠山荘</t>
  </si>
  <si>
    <t>登米市社協　米山通所介護事業所</t>
  </si>
  <si>
    <t>東和高齢者福祉施設（デイサービス）</t>
  </si>
  <si>
    <t>よってがいん</t>
  </si>
  <si>
    <t>南方デイサービスセンター南寿荘</t>
  </si>
  <si>
    <t>日中支援こた古川</t>
  </si>
  <si>
    <t>迫デイサービスセンター　翠風荘</t>
  </si>
  <si>
    <t>あいのはな</t>
  </si>
  <si>
    <t>放課後等デイサービスピノキオ角田</t>
  </si>
  <si>
    <t>訪問介護ステーション　共生</t>
  </si>
  <si>
    <t>豊里デイサービスセンター百楽荘</t>
  </si>
  <si>
    <t>未来彩園</t>
  </si>
  <si>
    <t>キャリカク古川駅前オフィス</t>
  </si>
  <si>
    <t>ヘルスケアショップぱんぷきん倶楽部</t>
  </si>
  <si>
    <t>第ニ虹の園</t>
  </si>
  <si>
    <t>迫デイサービスセンター翠風荘</t>
  </si>
  <si>
    <t>ハマギクカイゴステーションユウゲンカイシャ</t>
  </si>
  <si>
    <t>プロンプターカイユウゲンガイシャ</t>
  </si>
  <si>
    <t>ベストケアユウゲンカイシャ</t>
  </si>
  <si>
    <t>カブシキガイシャ　ミヤギトヨマコウイキカイゴサービス</t>
  </si>
  <si>
    <t>カブシキガイシャエムケーアシスト</t>
  </si>
  <si>
    <t>カブシキガイシャホイミケアステーション</t>
  </si>
  <si>
    <t>カブシキカイシャホホエミノサト</t>
  </si>
  <si>
    <t>ゴウドウカイシャカケハシ</t>
  </si>
  <si>
    <t>シャカイフクシホウジンヒガシマツシマシシャカイフクシキョウギカイ</t>
  </si>
  <si>
    <t>シャカイフクシホウジンリリフチョウシャカイフクシキョウギカイ</t>
  </si>
  <si>
    <t>トクテイヒエイリカツドウホウジン　オチャッコケア</t>
  </si>
  <si>
    <t>トクテイヒエイリカツドウホウジン　ドングリノイエ</t>
  </si>
  <si>
    <t>トクテイヒエイリカツドウホウジン　ニジノエキ</t>
  </si>
  <si>
    <t>ドクリツギョウセイホウジンコクリツビョウインキコウミヤギビョウイン</t>
  </si>
  <si>
    <t>ユウゲンガイシャ　フレアイ</t>
  </si>
  <si>
    <t>ユウゲンガイシャハサマカンゴフ・カセイフショウカイショ</t>
  </si>
  <si>
    <t>ユウゲンガイシャヤヨイ</t>
  </si>
  <si>
    <t>9890273</t>
  </si>
  <si>
    <t>9896163</t>
  </si>
  <si>
    <t>9891267</t>
  </si>
  <si>
    <t>9850073</t>
  </si>
  <si>
    <t>9850862</t>
  </si>
  <si>
    <t>9870423</t>
  </si>
  <si>
    <t>9870621</t>
  </si>
  <si>
    <t>9813623</t>
  </si>
  <si>
    <t>9896227</t>
  </si>
  <si>
    <t>9896205</t>
  </si>
  <si>
    <t>9896941</t>
  </si>
  <si>
    <t>9896213</t>
  </si>
  <si>
    <t>9896144</t>
  </si>
  <si>
    <t>9896801</t>
  </si>
  <si>
    <t>9870353</t>
  </si>
  <si>
    <t>宮城県石巻市</t>
  </si>
  <si>
    <t>宮城県白石市</t>
  </si>
  <si>
    <t>宮城県多賀城市</t>
  </si>
  <si>
    <t>宮城県富谷市</t>
  </si>
  <si>
    <t>宮城県名取市</t>
  </si>
  <si>
    <t>宮城県宮城郡利府町</t>
  </si>
  <si>
    <t>宮城県栗原市</t>
  </si>
  <si>
    <t>宮城県遠田郡美里町</t>
  </si>
  <si>
    <t>宮城県宮城郡七ケ浜町</t>
  </si>
  <si>
    <t>宮城県亘理郡亘理町</t>
  </si>
  <si>
    <t>宮城県岩沼市</t>
  </si>
  <si>
    <t>宮城県柴田郡柴田町</t>
  </si>
  <si>
    <t>宮城県大崎市</t>
  </si>
  <si>
    <t>宮城県柴田郡大河原町</t>
  </si>
  <si>
    <t>宮城県黒川郡大和町</t>
  </si>
  <si>
    <t>宮城県気仙沼市</t>
  </si>
  <si>
    <t>宮城県遠田郡涌谷町</t>
  </si>
  <si>
    <t>宮城県加美郡加美町</t>
  </si>
  <si>
    <t>宮城県東松島市</t>
  </si>
  <si>
    <t>宮城県登米市</t>
  </si>
  <si>
    <t>宮城県柴田郡川崎町</t>
  </si>
  <si>
    <t>宮城県塩竈市</t>
  </si>
  <si>
    <t>宮城県角田市</t>
  </si>
  <si>
    <t>宮城県柴田郡村田町</t>
  </si>
  <si>
    <t>宮城県牡鹿郡女川町</t>
  </si>
  <si>
    <t>宮城県刈田郡蔵王町</t>
  </si>
  <si>
    <t>宮城県宮城郡松島町</t>
  </si>
  <si>
    <t>宮城県黒川郡大郷町</t>
  </si>
  <si>
    <t>宮城県亘理郡山元町</t>
  </si>
  <si>
    <t>宮城県宮城郡七ヶ浜町</t>
  </si>
  <si>
    <t>宮城県刈田郡七ケ宿町</t>
  </si>
  <si>
    <t>宮城県本吉郡南三陸町</t>
  </si>
  <si>
    <t>宮城県加美郡色麻町</t>
  </si>
  <si>
    <t>宮城県伊具郡丸森町</t>
  </si>
  <si>
    <t>宮城県黒川郡大衡村</t>
  </si>
  <si>
    <t>自立訓練(機能訓練)</t>
  </si>
  <si>
    <t>0452405210</t>
  </si>
  <si>
    <t>0451100432</t>
  </si>
  <si>
    <t>0471600072</t>
  </si>
  <si>
    <t>0451500912</t>
  </si>
  <si>
    <t>0411100449</t>
  </si>
  <si>
    <t>0410800262</t>
  </si>
  <si>
    <t>0411100464</t>
  </si>
  <si>
    <t>0410610059</t>
  </si>
  <si>
    <t>0443100011</t>
  </si>
  <si>
    <t>0442100020</t>
  </si>
  <si>
    <t>0422630103</t>
  </si>
  <si>
    <t>0420700635</t>
  </si>
  <si>
    <t>0442200028</t>
  </si>
  <si>
    <t>0452800246</t>
  </si>
  <si>
    <t>0450300330</t>
  </si>
  <si>
    <t>0440300010</t>
  </si>
  <si>
    <t>0440600013</t>
  </si>
  <si>
    <t>0423100262</t>
  </si>
  <si>
    <t>0413100355</t>
  </si>
  <si>
    <t>0411200793</t>
  </si>
  <si>
    <t>0440200046</t>
  </si>
  <si>
    <t>0441200144</t>
  </si>
  <si>
    <t>0410917199</t>
  </si>
  <si>
    <t>0440200020</t>
  </si>
  <si>
    <t>0422200311</t>
  </si>
  <si>
    <t>0420210551</t>
  </si>
  <si>
    <t>0440800019</t>
  </si>
  <si>
    <t>0440900025</t>
  </si>
  <si>
    <t>0442700019</t>
  </si>
  <si>
    <t>0440900017</t>
  </si>
  <si>
    <t>0440800027</t>
  </si>
  <si>
    <t>0442700027</t>
  </si>
  <si>
    <t>0422700724</t>
  </si>
  <si>
    <t>0412700791</t>
  </si>
  <si>
    <t>0440200087</t>
  </si>
  <si>
    <t>0411200777</t>
  </si>
  <si>
    <t>0451200604</t>
  </si>
  <si>
    <t>0412210445</t>
  </si>
  <si>
    <t>0451600084</t>
  </si>
  <si>
    <t>0411501059</t>
  </si>
  <si>
    <t>0441500071</t>
  </si>
  <si>
    <t>0440200053</t>
  </si>
  <si>
    <t>0411600182</t>
  </si>
  <si>
    <t>0441200128</t>
  </si>
  <si>
    <t>0411100456</t>
  </si>
  <si>
    <t>0445500010</t>
  </si>
  <si>
    <t>0440200061</t>
  </si>
  <si>
    <t>0441200011</t>
  </si>
  <si>
    <t>0440200079</t>
  </si>
  <si>
    <t>0411400393</t>
  </si>
  <si>
    <t>0411501042</t>
  </si>
  <si>
    <t>0441500055</t>
  </si>
  <si>
    <t>0442200077</t>
  </si>
  <si>
    <t>0441500048</t>
  </si>
  <si>
    <t>0442100012</t>
  </si>
  <si>
    <t>0452220197</t>
  </si>
  <si>
    <t>0442200051</t>
  </si>
  <si>
    <t>0441500170</t>
  </si>
  <si>
    <t>0442100038</t>
  </si>
  <si>
    <t>0441200086</t>
  </si>
  <si>
    <t>0441200052</t>
  </si>
  <si>
    <t>0441200060</t>
  </si>
  <si>
    <t>0410800254</t>
  </si>
  <si>
    <t>0451500904</t>
  </si>
  <si>
    <t>0420300188</t>
  </si>
  <si>
    <t>0442200085</t>
  </si>
  <si>
    <t>0441500188</t>
  </si>
  <si>
    <t>0411501067</t>
  </si>
  <si>
    <t>0440200012</t>
  </si>
  <si>
    <t>0442300018</t>
  </si>
  <si>
    <t>0431500370</t>
  </si>
  <si>
    <t>0471500124</t>
  </si>
  <si>
    <t>0431100114</t>
  </si>
  <si>
    <t>0471100073</t>
  </si>
  <si>
    <t>0432210318</t>
  </si>
  <si>
    <t>0472220151</t>
  </si>
  <si>
    <t>0431500362</t>
  </si>
  <si>
    <t>0471500116</t>
  </si>
  <si>
    <t>0442200010</t>
  </si>
  <si>
    <t>0452300015</t>
  </si>
  <si>
    <t>0442200036</t>
  </si>
  <si>
    <t>0442200044</t>
  </si>
  <si>
    <t>0411400385</t>
  </si>
  <si>
    <t>0441500162</t>
  </si>
  <si>
    <t>0441500147</t>
  </si>
  <si>
    <t>0441500139</t>
  </si>
  <si>
    <t>0441500121</t>
  </si>
  <si>
    <t>0441500154</t>
  </si>
  <si>
    <t>0441500014</t>
  </si>
  <si>
    <t>0441500196</t>
  </si>
  <si>
    <t>0441500022</t>
  </si>
  <si>
    <t>0412210429</t>
  </si>
  <si>
    <t>0410210728</t>
  </si>
  <si>
    <t>0411501075</t>
  </si>
  <si>
    <t>0441200094</t>
  </si>
  <si>
    <t>0441200102</t>
  </si>
  <si>
    <t>0441200078</t>
  </si>
  <si>
    <t>0441200110</t>
  </si>
  <si>
    <t>0440200038</t>
  </si>
  <si>
    <t>0443500012</t>
  </si>
  <si>
    <t>0441500063</t>
  </si>
  <si>
    <t>0441200037</t>
  </si>
  <si>
    <t>0421500844</t>
  </si>
  <si>
    <t>0441200029</t>
  </si>
  <si>
    <t>0451500896</t>
  </si>
  <si>
    <t>0450800081</t>
  </si>
  <si>
    <t>0411501034</t>
  </si>
  <si>
    <t>0441200045</t>
  </si>
  <si>
    <t>0412700809</t>
  </si>
  <si>
    <t>＊休止期間には、休止により令和７年４月１日から申請までの間で事業を行わなかった期間のほか、申請日から令和８年３月３１日までの間で事業を行わないと見込まれる期間がある場合はその期間も含む。（別表第２参照）</t>
    <rPh sb="1" eb="3">
      <t>キュウシ</t>
    </rPh>
    <rPh sb="3" eb="5">
      <t>キカン</t>
    </rPh>
    <phoneticPr fontId="4"/>
  </si>
  <si>
    <t>＊令和７年度宮城県高齢者施設（訪問）エネルギー価格高騰対策事業補助金交付要綱の別表１に記載のサービスも申請する事業所は、まず障害の事業所を全て先に入力し、その後に介護の事業所を入力すること。
　また、介護の事業所の「事業所名」については、データは空欄とし、メール本文に分かるように事業所名をベタ打ちすること。</t>
    <rPh sb="15" eb="17">
      <t>ホウモン</t>
    </rPh>
    <rPh sb="51" eb="53">
      <t>シンセイ</t>
    </rPh>
    <rPh sb="55" eb="58">
      <t>ジギョウショ</t>
    </rPh>
    <rPh sb="62" eb="64">
      <t>ショウガイ</t>
    </rPh>
    <rPh sb="65" eb="68">
      <t>ジギョウショ</t>
    </rPh>
    <rPh sb="69" eb="70">
      <t>スベ</t>
    </rPh>
    <rPh sb="71" eb="72">
      <t>サキ</t>
    </rPh>
    <rPh sb="73" eb="75">
      <t>ニュウリョク</t>
    </rPh>
    <rPh sb="79" eb="80">
      <t>ゴ</t>
    </rPh>
    <rPh sb="81" eb="83">
      <t>カイゴ</t>
    </rPh>
    <rPh sb="84" eb="87">
      <t>ジギョウショ</t>
    </rPh>
    <rPh sb="88" eb="90">
      <t>ニュウリョク</t>
    </rPh>
    <rPh sb="100" eb="102">
      <t>カイゴ</t>
    </rPh>
    <rPh sb="103" eb="106">
      <t>ジギョウショ</t>
    </rPh>
    <rPh sb="108" eb="111">
      <t>ジギョウショ</t>
    </rPh>
    <rPh sb="111" eb="112">
      <t>メイ</t>
    </rPh>
    <rPh sb="123" eb="125">
      <t>クウラン</t>
    </rPh>
    <rPh sb="131" eb="133">
      <t>ホンブン</t>
    </rPh>
    <rPh sb="134" eb="135">
      <t>ワ</t>
    </rPh>
    <rPh sb="140" eb="143">
      <t>ジギョウショ</t>
    </rPh>
    <rPh sb="143" eb="144">
      <t>メイ</t>
    </rPh>
    <rPh sb="147" eb="148">
      <t>ウ</t>
    </rPh>
    <phoneticPr fontId="4"/>
  </si>
  <si>
    <t>（別紙１）</t>
    <rPh sb="1" eb="3">
      <t>ベッシ</t>
    </rPh>
    <phoneticPr fontId="4"/>
  </si>
  <si>
    <t>令和７年度宮城県障害福祉施設（訪問・相談・障害児（通所）・障害者（入所・通所））原油価格・物価高騰対策事業補助金　
交付申請書兼実績報告書</t>
    <rPh sb="0" eb="2">
      <t>レイワ</t>
    </rPh>
    <rPh sb="3" eb="5">
      <t>ネンド</t>
    </rPh>
    <rPh sb="5" eb="8">
      <t>ミヤギケン</t>
    </rPh>
    <rPh sb="8" eb="10">
      <t>ショウガイ</t>
    </rPh>
    <rPh sb="10" eb="12">
      <t>フクシ</t>
    </rPh>
    <rPh sb="12" eb="14">
      <t>シセツ</t>
    </rPh>
    <rPh sb="15" eb="17">
      <t>ホウモン</t>
    </rPh>
    <rPh sb="18" eb="20">
      <t>ソウダン</t>
    </rPh>
    <rPh sb="21" eb="23">
      <t>ショウガイ</t>
    </rPh>
    <rPh sb="23" eb="24">
      <t>ジ</t>
    </rPh>
    <rPh sb="25" eb="27">
      <t>ツウショ</t>
    </rPh>
    <rPh sb="29" eb="32">
      <t>ショウガイシャ</t>
    </rPh>
    <rPh sb="33" eb="35">
      <t>ニュウショ</t>
    </rPh>
    <rPh sb="36" eb="38">
      <t>ツウショ</t>
    </rPh>
    <rPh sb="40" eb="42">
      <t>ゲンユ</t>
    </rPh>
    <rPh sb="42" eb="44">
      <t>カカク</t>
    </rPh>
    <rPh sb="45" eb="47">
      <t>ブッカ</t>
    </rPh>
    <rPh sb="47" eb="49">
      <t>コウトウ</t>
    </rPh>
    <rPh sb="49" eb="51">
      <t>タイサク</t>
    </rPh>
    <rPh sb="51" eb="53">
      <t>ジギョウ</t>
    </rPh>
    <rPh sb="53" eb="56">
      <t>ホジョキン</t>
    </rPh>
    <phoneticPr fontId="4"/>
  </si>
  <si>
    <t>　　（令和６年度又は令和7年度に交付実績がなく、添付もない場合はお振込みができませんのでご注意下さい。）</t>
    <rPh sb="3" eb="5">
      <t>レイワ</t>
    </rPh>
    <rPh sb="6" eb="8">
      <t>ネンド</t>
    </rPh>
    <rPh sb="8" eb="9">
      <t>マタ</t>
    </rPh>
    <rPh sb="10" eb="12">
      <t>レイワ</t>
    </rPh>
    <rPh sb="13" eb="15">
      <t>ネンド</t>
    </rPh>
    <rPh sb="16" eb="18">
      <t>コウフ</t>
    </rPh>
    <rPh sb="18" eb="20">
      <t>ジッセキ</t>
    </rPh>
    <rPh sb="24" eb="26">
      <t>テンプ</t>
    </rPh>
    <rPh sb="29" eb="31">
      <t>バアイ</t>
    </rPh>
    <rPh sb="33" eb="34">
      <t>フ</t>
    </rPh>
    <rPh sb="34" eb="35">
      <t>コ</t>
    </rPh>
    <rPh sb="45" eb="47">
      <t>チュウイ</t>
    </rPh>
    <rPh sb="47" eb="48">
      <t>クダ</t>
    </rPh>
    <phoneticPr fontId="4"/>
  </si>
  <si>
    <t>令和７年度宮城県障害福祉施設（訪問・相談・障害児（通所）・障害者（入所・通所））原油価格・物価高騰対策事業
補助金額算出内訳書</t>
    <rPh sb="0" eb="2">
      <t>レイワ</t>
    </rPh>
    <rPh sb="3" eb="5">
      <t>ネンド</t>
    </rPh>
    <rPh sb="5" eb="8">
      <t>ミヤギケン</t>
    </rPh>
    <rPh sb="8" eb="10">
      <t>ショウガイ</t>
    </rPh>
    <rPh sb="10" eb="12">
      <t>フクシ</t>
    </rPh>
    <rPh sb="12" eb="14">
      <t>シセツ</t>
    </rPh>
    <rPh sb="15" eb="17">
      <t>ホウモン</t>
    </rPh>
    <rPh sb="18" eb="20">
      <t>ソウダン</t>
    </rPh>
    <rPh sb="21" eb="23">
      <t>ショウガイ</t>
    </rPh>
    <rPh sb="23" eb="24">
      <t>ジ</t>
    </rPh>
    <rPh sb="25" eb="27">
      <t>ツウショ</t>
    </rPh>
    <rPh sb="29" eb="32">
      <t>ショウガイシャ</t>
    </rPh>
    <rPh sb="33" eb="35">
      <t>ニュウショ</t>
    </rPh>
    <rPh sb="36" eb="38">
      <t>ツウショ</t>
    </rPh>
    <rPh sb="40" eb="42">
      <t>ゲンユ</t>
    </rPh>
    <rPh sb="42" eb="44">
      <t>カカク</t>
    </rPh>
    <rPh sb="45" eb="47">
      <t>ブッカ</t>
    </rPh>
    <rPh sb="47" eb="49">
      <t>コウトウ</t>
    </rPh>
    <rPh sb="49" eb="51">
      <t>タイサク</t>
    </rPh>
    <rPh sb="51" eb="53">
      <t>ジギョウ</t>
    </rPh>
    <rPh sb="54" eb="56">
      <t>ホジョ</t>
    </rPh>
    <rPh sb="56" eb="58">
      <t>キンガク</t>
    </rPh>
    <rPh sb="57" eb="58">
      <t>ガク</t>
    </rPh>
    <rPh sb="58" eb="60">
      <t>サンシュツ</t>
    </rPh>
    <rPh sb="60" eb="63">
      <t>ウチワケショ</t>
    </rPh>
    <phoneticPr fontId="4"/>
  </si>
  <si>
    <r>
      <t>＊ 補助対象となる定員は、令和７年１２月１日の時点での定員とする。</t>
    </r>
    <r>
      <rPr>
        <u/>
        <sz val="9"/>
        <rFont val="游ゴシック"/>
        <family val="3"/>
        <charset val="128"/>
      </rPr>
      <t xml:space="preserve">
</t>
    </r>
    <r>
      <rPr>
        <sz val="9"/>
        <rFont val="游ゴシック"/>
        <family val="3"/>
        <charset val="128"/>
      </rPr>
      <t>ただし、令和７年１２月２日以降に指定された事業所については、指定の時点での定員とする。</t>
    </r>
    <rPh sb="9" eb="11">
      <t>テイイン</t>
    </rPh>
    <phoneticPr fontId="4"/>
  </si>
  <si>
    <t>＊ 補助対象となる車両は、令和７年11月１日の時点で使用している車両とする。
　ただし、令和７年11月２日以降に指定された事業所については、指定の時点でサービス提供のために保有している車両を対象とする。</t>
    <phoneticPr fontId="4"/>
  </si>
  <si>
    <t>１１月１日から１１月３０日までの事業所の全ての直接処遇職員の合計の勤務時間（休憩・残業を除く）</t>
    <rPh sb="2" eb="3">
      <t>ガツ</t>
    </rPh>
    <rPh sb="4" eb="5">
      <t>ニチ</t>
    </rPh>
    <rPh sb="9" eb="10">
      <t>ガツ</t>
    </rPh>
    <rPh sb="12" eb="13">
      <t>ニチ</t>
    </rPh>
    <rPh sb="16" eb="19">
      <t>ジギョウショ</t>
    </rPh>
    <rPh sb="20" eb="21">
      <t>スベ</t>
    </rPh>
    <rPh sb="23" eb="25">
      <t>チョクセツ</t>
    </rPh>
    <rPh sb="25" eb="27">
      <t>ショグウ</t>
    </rPh>
    <rPh sb="27" eb="29">
      <t>ショクイン</t>
    </rPh>
    <rPh sb="30" eb="32">
      <t>ゴウケイ</t>
    </rPh>
    <rPh sb="33" eb="35">
      <t>キンム</t>
    </rPh>
    <rPh sb="35" eb="37">
      <t>ジカン</t>
    </rPh>
    <rPh sb="38" eb="40">
      <t>キュウケイ</t>
    </rPh>
    <rPh sb="41" eb="43">
      <t>ザンギョウ</t>
    </rPh>
    <rPh sb="44" eb="45">
      <t>ノゾ</t>
    </rPh>
    <phoneticPr fontId="4"/>
  </si>
  <si>
    <t>株式会社秀賀会</t>
  </si>
  <si>
    <t>合同会社ＡＭＫ</t>
  </si>
  <si>
    <t>特定非営利活動法人くれよん</t>
  </si>
  <si>
    <t>株式会社アイラ</t>
  </si>
  <si>
    <t>合同会社ポポらす</t>
  </si>
  <si>
    <t>合同会社AIWA</t>
  </si>
  <si>
    <t>一般社団法人アザレア</t>
  </si>
  <si>
    <t>株式会社ひなた</t>
  </si>
  <si>
    <t>社会福祉法人　大河原町社会福祉協議会</t>
  </si>
  <si>
    <t>株式会社ドクターアイズ</t>
  </si>
  <si>
    <t>株式会社八音</t>
  </si>
  <si>
    <t>株式会社Ｐｅｎｇｕｉｎ　Ａｄｖｅｎｔｕｒｅ</t>
  </si>
  <si>
    <t>一般社団法人こっぷ</t>
  </si>
  <si>
    <t>合同会社つむぎ</t>
  </si>
  <si>
    <t>カブシキガイシャシュウガカイ</t>
  </si>
  <si>
    <t>ゴウドウガイシャエーエムケー</t>
  </si>
  <si>
    <t>トクテイヒエイリカツドウホウジンクレヨン</t>
  </si>
  <si>
    <t>カブシキガイシャアイラ</t>
  </si>
  <si>
    <t>ゴウドウガイシャポポラス</t>
  </si>
  <si>
    <t>カブシキガイシャバンリョク</t>
  </si>
  <si>
    <t>ゴウドウガイシャアイワ</t>
  </si>
  <si>
    <t>イッパンシャダンホウジンアザレア</t>
  </si>
  <si>
    <t>カブシキガイシャヒナタ</t>
  </si>
  <si>
    <t>シャカイフクシホウジン　オオガラワラシャカイフクシキョウギカイ</t>
  </si>
  <si>
    <t>シャカイフクシホウジン　フレアイノサト</t>
  </si>
  <si>
    <t>シャカイフクシホウジンキョクジュカイ</t>
  </si>
  <si>
    <t>シャカイフクシホウジントウホクフクシカイ</t>
  </si>
  <si>
    <t>ユウゲンカイシャピー・エイチ・エス</t>
  </si>
  <si>
    <t>シャカイフクシホウジンイシノマキシシャカイフクシキョウギカイ</t>
  </si>
  <si>
    <t>カブシキガイシャニチイガッカン</t>
  </si>
  <si>
    <t>セントケアミヤギカブシキガイシャ</t>
  </si>
  <si>
    <t>アースサポートカブシキガイシャ</t>
  </si>
  <si>
    <t>カブシキガイシャフィール・ライフ</t>
  </si>
  <si>
    <t>アイカワショウカイゴウドウガイシャ</t>
  </si>
  <si>
    <t>カブシキガイシャキボウノヒカリ</t>
  </si>
  <si>
    <t>トクテイヒエイリカツドウホウジンＳｗｉｔｃｈ</t>
  </si>
  <si>
    <t>カブシキガイシャダンライフ</t>
  </si>
  <si>
    <t>カブシキガイシャジョウセイ</t>
  </si>
  <si>
    <t>トクテイヒエイリカツドウホウジンカガヤクナカマチャレンジド</t>
  </si>
  <si>
    <t>アイサンサンビレッジカブシキガイシャ</t>
  </si>
  <si>
    <t>カブシキガイシャキタムラショウテン</t>
  </si>
  <si>
    <t>トクテイヒエイリカツドウホウジンタカハシエン</t>
  </si>
  <si>
    <t>イッパンシャダンホウジンチイキショウガイシャコヨウソクシンキョウカイＮサポート・ミヤギ</t>
  </si>
  <si>
    <t>イッパンシャダンホウジンイシノマキグリーフサポート</t>
  </si>
  <si>
    <t>カブシキカイシャコスモスホウモンカイゴイシノマキ</t>
  </si>
  <si>
    <t>カブシキカイシャ　コウジュ</t>
  </si>
  <si>
    <t>ユウゲンガイシャタイヨウカイゴサービス</t>
  </si>
  <si>
    <t>カブシキカイシャメダカ</t>
  </si>
  <si>
    <t>カブシキカイシャマナビー</t>
  </si>
  <si>
    <t>ユウゲンカイシャシラサギエン</t>
  </si>
  <si>
    <t>プリケアカブシキガイシャ</t>
  </si>
  <si>
    <t>カブシキガイシャナデシコ</t>
  </si>
  <si>
    <t>シャカイフクシホウジン　アシタバフクシカイカイ</t>
  </si>
  <si>
    <t>シャカイフクシホウジンミヤギケンショウガイシャフクシキョウカイ</t>
  </si>
  <si>
    <t>トクテイヒエイリカツドウホウジンマゴコロサービスシオガマセンター</t>
  </si>
  <si>
    <t>コウエキザイダンホウジン　ミヤギコウセイキョウカイ</t>
  </si>
  <si>
    <t>トクテイヒエイリカツドウホウジンリフノモリ</t>
  </si>
  <si>
    <t>ゴウドウガイシャフルール</t>
  </si>
  <si>
    <t>シャカイフクシホウジンヤマトミライフクシカイ</t>
  </si>
  <si>
    <t>ユウゲンカイシャダイユウ</t>
  </si>
  <si>
    <t>イッパンシャダンホウジンハッピーキャンパー</t>
  </si>
  <si>
    <t>カブシキガイシャメデカルサイドポート</t>
  </si>
  <si>
    <t>カブシキガイシャシエンズ</t>
  </si>
  <si>
    <t>カブシキカイシャミライソウゴウフクシ</t>
  </si>
  <si>
    <t>カブシキガイシャガジンカイ</t>
  </si>
  <si>
    <t>シャカイフクシホウジンケンシンカイ</t>
  </si>
  <si>
    <t>イリョウホウジン　クサノミカイ</t>
  </si>
  <si>
    <t>イッパンシャダンホウジンカモミール</t>
  </si>
  <si>
    <t>カブシキガイシャシュンカシュウトウ</t>
  </si>
  <si>
    <t>シャカイフクシホウジンシロイシシシャカイフクシキョウギカイ</t>
  </si>
  <si>
    <t>シャカイフクシホウジン　シロイシヒマワリ</t>
  </si>
  <si>
    <t>カブシキガイシャエスシー</t>
  </si>
  <si>
    <t>カブシキガイシャビーオーエフ</t>
  </si>
  <si>
    <t>ウーリーカブシキカイシャ</t>
  </si>
  <si>
    <t>ユウゲンガイシャトウホクフクシサービス</t>
  </si>
  <si>
    <t>トクテイヒエイリカツドウホウジンナトリホームヘルプキョウカイ</t>
  </si>
  <si>
    <t>カブシキカイシャバイタルケア</t>
  </si>
  <si>
    <t>ユウゲンカイシャスポットケアサポート</t>
  </si>
  <si>
    <t>トクテイヒエイリカツドウホウジンドリーム・ゲート</t>
  </si>
  <si>
    <t>イッパンシャダンホウジントウホクフッコウプロジェクト</t>
  </si>
  <si>
    <t>ゴウドウガイシャ　ニコライフケアセンター</t>
  </si>
  <si>
    <t>イリョウホウジンイッシュウカイ</t>
  </si>
  <si>
    <t>カブシキガイシャゼンシン</t>
  </si>
  <si>
    <t>シャカイフクシホウジンムソウ</t>
  </si>
  <si>
    <t>ゴウドウガイシャフロンティア</t>
  </si>
  <si>
    <t>ユウゲンガイシャコスゴウ</t>
  </si>
  <si>
    <t>カブシキガイシャゲンマ</t>
  </si>
  <si>
    <t>ユタカナココロカブシキガイシャ</t>
  </si>
  <si>
    <t>イッパンシャダンホウジンアシタバ</t>
  </si>
  <si>
    <t>イッパンシャダンホウジンハローズ</t>
  </si>
  <si>
    <t>カブシキガイシャアッタカーム</t>
  </si>
  <si>
    <t>アビリティーズジャスコカブシキガイシャ</t>
  </si>
  <si>
    <t>カブシキカイシャアムール</t>
  </si>
  <si>
    <t>トラストセンダイゴウドウカイシャ</t>
  </si>
  <si>
    <t>カブシキカイシャスマイルゲートパートナーズ</t>
  </si>
  <si>
    <t>ゴウドウカイシャココミラ</t>
  </si>
  <si>
    <t>ヒーロマイトリーカブシキガイシャ</t>
  </si>
  <si>
    <t>カブシキガイシャミヤギウンユ</t>
  </si>
  <si>
    <t>カブシキガイシャドクターアイズアイズ</t>
  </si>
  <si>
    <t>シャカイフクシホウジンガギュウミケイカイ</t>
  </si>
  <si>
    <t>カブシキガイシャ　ツクイ</t>
  </si>
  <si>
    <t>ユウゲンガイシャカクダカイゴセンター</t>
  </si>
  <si>
    <t>シャカイフクシホウジンカクダシシャカイフクシキョウギカイ</t>
  </si>
  <si>
    <t>カブシキガイシャケアハウスアオバ</t>
  </si>
  <si>
    <t>カブシキガイシャスズ</t>
  </si>
  <si>
    <t>カブシキカイシャケアクルー</t>
  </si>
  <si>
    <t>ソンポケア</t>
  </si>
  <si>
    <t>カブシキガイシャナリタ</t>
  </si>
  <si>
    <t>トクテイヒエイリカツドウホウジンユイ</t>
  </si>
  <si>
    <t>ムスビカブシキガイシャ</t>
  </si>
  <si>
    <t>スタンディカブシキカイシャ</t>
  </si>
  <si>
    <t>ミシェルカブシキカイシャ</t>
  </si>
  <si>
    <t>トクテイヒエイリカツドウホウジンハンス・バーガーキョウカイ</t>
  </si>
  <si>
    <t>カブシキガイシャヒヨコホールディングス</t>
  </si>
  <si>
    <t>コウエキシャダンホウジン　セイネンカイガイキョウリョクキョウカイ</t>
  </si>
  <si>
    <t>カブシキカイシャアイ・ケイ・サポート</t>
  </si>
  <si>
    <t>カブシキガイシャユイ</t>
  </si>
  <si>
    <t>アゼストカブシキカイシャ</t>
  </si>
  <si>
    <t>イッパンシャダンホウジン　ミヤギタケノコカイ</t>
  </si>
  <si>
    <t>カブシキガイシャソイ</t>
  </si>
  <si>
    <t>カブシキガイシャファインズガーデン</t>
  </si>
  <si>
    <t>カブシキガイシャタクミマネジメント</t>
  </si>
  <si>
    <t>ゴウドウガイシャスズノハチ</t>
  </si>
  <si>
    <t>カブシキガイシャヤオト</t>
  </si>
  <si>
    <t>カブシキガイシャドリーム</t>
  </si>
  <si>
    <t>トメシ</t>
  </si>
  <si>
    <t>イッパンシャダンホウジンツグカフエ</t>
  </si>
  <si>
    <t>トクテイヒエイリカツドウホウジンワライノヤカタシキ</t>
  </si>
  <si>
    <t>ゴウドウガイシャゴエモン</t>
  </si>
  <si>
    <t>ユウゲンガイシャネオビジョン</t>
  </si>
  <si>
    <t>リーベゴウドウカイシャ</t>
  </si>
  <si>
    <t>シャカイフクシホウジン　イシノマキショウシンカイイ</t>
  </si>
  <si>
    <t>カブシキガイシャワンズ</t>
  </si>
  <si>
    <t>カブシキガイシャ　</t>
  </si>
  <si>
    <t>トクテイヒエイリカツドウホウジンクリハラシショウガイシャシュウロウシエンシュウロウシエン</t>
  </si>
  <si>
    <t>トクテイヒエイリカツドウホウジン　サン・エー</t>
  </si>
  <si>
    <t>カブシキガイシャショウグウ</t>
  </si>
  <si>
    <t>シンミヤギノウギョウキョウドウクミアイ</t>
  </si>
  <si>
    <t>ゴウドウカイシャシユウノカゼ</t>
  </si>
  <si>
    <t>トクテイヒエイリカツドウホウジンコウレイシャチイキフクシサポートセンター</t>
  </si>
  <si>
    <t>ＮＰＯホウジンＢＡＬＬＯＯＮ</t>
  </si>
  <si>
    <t>シャカイフクシホウジンケイワカイ</t>
  </si>
  <si>
    <t>シャカイフクシホウジンヤスラギカイ</t>
  </si>
  <si>
    <t>イッパンシャダンホウジンクルリ</t>
  </si>
  <si>
    <t>ゴウドウガイシャタカワ</t>
  </si>
  <si>
    <t>ホットファーム　カブシキガイシャ</t>
  </si>
  <si>
    <t>ゴウドウカイシャ　ユズ</t>
  </si>
  <si>
    <t>シャカイフクシホウジンコトブキカイ</t>
  </si>
  <si>
    <t>イリョウホウジンシャダン　イワキカイ</t>
  </si>
  <si>
    <t>シャカイフクシホウジン　タジリフクシカイ</t>
  </si>
  <si>
    <t>ミヤギケン</t>
  </si>
  <si>
    <t>シャカイフクシホウジン　セイシンカイ</t>
  </si>
  <si>
    <t>トクテイヒエイリカツドウホウジン　クモリノチハレ</t>
  </si>
  <si>
    <t>シャカイフクシホウジン　オオサキサクラフクシカイ</t>
  </si>
  <si>
    <t>カブシキガイシャマチノトウフヤプロジェクト</t>
  </si>
  <si>
    <t>トクテイヒエイリカツドウホウジンユアパートナーオオサキ</t>
  </si>
  <si>
    <t>シャカイフクシホウジンミヤギコウセイフクシカイ</t>
  </si>
  <si>
    <t>カブシキガイシャコンフォート</t>
  </si>
  <si>
    <t>ロウドウシャキョウドウクミアイロウキョウセンタージギョウダン</t>
  </si>
  <si>
    <t>カブシキガイシャサーパス</t>
  </si>
  <si>
    <t>オオサキシビョウインジギョウ</t>
  </si>
  <si>
    <t>トクテイヒエイリカツドウホウジン　マナビノニワ</t>
  </si>
  <si>
    <t>イッパンシャダンホウジンハピカム</t>
  </si>
  <si>
    <t>シャカイフクシホウジン　ユウアイカイ</t>
  </si>
  <si>
    <t>マゥルルカブシキガイシャ</t>
  </si>
  <si>
    <t>イッパンシャダンホウジンサクラ</t>
  </si>
  <si>
    <t>カブシキカイシャキビダンゴ</t>
  </si>
  <si>
    <t>イッパンシャダンホウジンイーチカラー</t>
  </si>
  <si>
    <t>カブシキカイシャチャレンジドジャパン</t>
  </si>
  <si>
    <t>カブシキガイシャミチノクケンセツ</t>
  </si>
  <si>
    <t>カブシキガイシャシーユーシー・ホスピス</t>
  </si>
  <si>
    <t>ゴウドウカイシャフレンドアップ</t>
  </si>
  <si>
    <t>トクテイヒエイリカツドウホウジンフウドバンクトウホクアガイン</t>
  </si>
  <si>
    <t>カブシキガイシャゴリラファーム</t>
  </si>
  <si>
    <t>ゴウドウガイシャアサノカゼ</t>
  </si>
  <si>
    <t>トクテイヒエイリカツドウホウジンケーズカンパニー</t>
  </si>
  <si>
    <t>レジリエンスケアカブシキガイシャ</t>
  </si>
  <si>
    <t>イッパンシャダンホウジンコップ</t>
  </si>
  <si>
    <t>シャカイフクシホウジンシチカシュクマチシャカイフクシキョウギカイ</t>
  </si>
  <si>
    <t>カブシキガイシャマザーアース</t>
  </si>
  <si>
    <t>カブシキカイシャスリーエイチ</t>
  </si>
  <si>
    <t>カブシキカイシャリクテン</t>
  </si>
  <si>
    <t>カブシキカイシャ　ムスビ</t>
  </si>
  <si>
    <t>カブシキカイシャシキ</t>
  </si>
  <si>
    <t>カブシキカイシャユニゾンウェーブ</t>
  </si>
  <si>
    <t>ゴウドウガイシャツムギ</t>
  </si>
  <si>
    <t>ワタリチョウ</t>
  </si>
  <si>
    <t>シャカイフクシホウジン　セイワカイ</t>
  </si>
  <si>
    <t>シャカイフクシホウジンワタリチョウシャカイフクシキョウギカイ</t>
  </si>
  <si>
    <t>トクテイヒエイカツドウホウジンホープワールドワイド・ジャパン</t>
  </si>
  <si>
    <t>カブシキカイシャ　カイト</t>
  </si>
  <si>
    <t>カブシキカイシャアシストユウ</t>
  </si>
  <si>
    <t>スマイルファクトリー</t>
  </si>
  <si>
    <t>カブシキカイシャスミールプロジェクト</t>
  </si>
  <si>
    <t>カブシキカイシャセンダイコウギョウ</t>
  </si>
  <si>
    <t>イッパンシャダンホウジンマツシマノカゼ</t>
  </si>
  <si>
    <t>マツシマイリョウセイカツキョウドウクミアイ</t>
  </si>
  <si>
    <t>カブシキカイシャクリエイティブエミ</t>
  </si>
  <si>
    <t>カブシキガイシャＬＩＦＥ　ＲＩＣＨ</t>
  </si>
  <si>
    <t>カブシキガイシャアスファームマツシマ</t>
  </si>
  <si>
    <t>イッパンシャダンホウジンミヤギチイキシンコウキョウカイ</t>
  </si>
  <si>
    <t>イッパンシャダンホウジンＣＯＭＳ</t>
  </si>
  <si>
    <t>イッパンシャダンホウジン　フクシノサト</t>
  </si>
  <si>
    <t>カブシキカイシャハナモモ</t>
  </si>
  <si>
    <t>ネクストケアゴウドウガイシャ</t>
  </si>
  <si>
    <t>カブシキカイシャアイシンヘルプサービス</t>
  </si>
  <si>
    <t>シャカイフクシホウジンオオサトマチシャカイフクシキョウギカイ</t>
  </si>
  <si>
    <t>カブシキガイシャイズミカイゴサービス</t>
  </si>
  <si>
    <t>イッパンシャダンホウジン　Ａｉエリアサポートフクシカイ</t>
  </si>
  <si>
    <t>ユウゲンガイシャ　シー・キューブ</t>
  </si>
  <si>
    <t>トクテイヒエイリカツドウホウジンオオサトファーム</t>
  </si>
  <si>
    <t>イッパンシャダンホウジンアユミ</t>
  </si>
  <si>
    <t>カブシキカイシャミライサイエン</t>
  </si>
  <si>
    <t>カミマチ</t>
  </si>
  <si>
    <t>イッパンシャダンホウジンソニャル</t>
  </si>
  <si>
    <t>シャカイフクシホウジンワクヤチョウシャカイフクシキョウギカイ</t>
  </si>
  <si>
    <t>カブシキカイシャウエルシスパートナーズ</t>
  </si>
  <si>
    <t>カブシキガイシャエール</t>
  </si>
  <si>
    <t>ユウゲンカイシャ　タックス</t>
  </si>
  <si>
    <t>カブシキカイシャワガヤ</t>
  </si>
  <si>
    <t>カブシキカイシャテクノブレイン</t>
  </si>
  <si>
    <t>トクテイヒエイリカツドウホウジンキララオナガワ</t>
  </si>
  <si>
    <t>シャカイフクシホウジン　ミナミサンリクチョウシャカイフクシキョウギカイ</t>
  </si>
  <si>
    <t>ゴウドウガイジャガイシャポポラス</t>
  </si>
  <si>
    <t>カブシキガイシャウィステリー</t>
  </si>
  <si>
    <t>トクテイヒエイリカツドウホウジン　キララカイ</t>
  </si>
  <si>
    <t>トクテイヒエイリカツドウホウジン　ジヘイショウピアリンクセンターココネット</t>
  </si>
  <si>
    <t>カブシキガイシャ</t>
  </si>
  <si>
    <t>シャカイフクシホウジン　オオガラアオオガワラマチシャカイフクシホウジンキョウギカイ</t>
  </si>
  <si>
    <t>カブシキカイシャヌマタフクシソウゴウケンキュウジョ</t>
  </si>
  <si>
    <t>シャカイフクシホウジンシチガハマシャカイフクシキョウギカイ</t>
  </si>
  <si>
    <t>カブシキガイシャ　アシスト</t>
  </si>
  <si>
    <t>カブシキガイシャ　カルミア</t>
  </si>
  <si>
    <t>シャカイフクシホウジントミヤシシャカイフクシキョウギカイ</t>
  </si>
  <si>
    <t>シャカイフクシホウジンオオヒラムラシャカイフクシキョウギカイ</t>
  </si>
  <si>
    <t>シャカイフクシホウジンタイワチョウシャカイフクシキョウギカイ</t>
  </si>
  <si>
    <t>トクテイヒエイリカツドウホウジンカナミノモリ</t>
  </si>
  <si>
    <t>イッパンシャダンホウジンリプラス</t>
  </si>
  <si>
    <t>カブシキカイシャユメコウボウ</t>
  </si>
  <si>
    <t>トクテイヒエイリカツドウホウジンノサリ</t>
  </si>
  <si>
    <t>シンフォニーケアカブシキガイシャ</t>
  </si>
  <si>
    <t>ユウゲンガイシャ　フクシブンカシャ</t>
  </si>
  <si>
    <t>カブシキカイシャグリーンファミリー</t>
  </si>
  <si>
    <t>カブシキカイシャヒマワリ</t>
  </si>
  <si>
    <t>イリョウホウジンジセイカイ</t>
  </si>
  <si>
    <t>カブシキカイシャワイエイチシー</t>
  </si>
  <si>
    <t>シャカイフクシホウジントウジュカイ</t>
  </si>
  <si>
    <t>カブシキガイシャシンセイドウ</t>
  </si>
  <si>
    <t>シャカイフクシホウジンハクショウカイ</t>
  </si>
  <si>
    <t>エイリホウジンカブシキガイシャココミケア</t>
  </si>
  <si>
    <t>シャカイフクシホウジンカワサキマチシャカイフクシキョウギカイ</t>
  </si>
  <si>
    <t>シャカイフクシホウジンアブクマカイ</t>
  </si>
  <si>
    <t>カブシキガイシャアルカディア</t>
  </si>
  <si>
    <t>9800802</t>
  </si>
  <si>
    <t>9850046</t>
  </si>
  <si>
    <t>9811202</t>
  </si>
  <si>
    <t>9891243</t>
  </si>
  <si>
    <t>0600053</t>
  </si>
  <si>
    <t>2440002</t>
  </si>
  <si>
    <t>9830038</t>
  </si>
  <si>
    <t>宮城県仙台市青葉区二日町１６番１号</t>
  </si>
  <si>
    <t>宮城県大崎市鹿島台船越字鍋田５０番地２</t>
  </si>
  <si>
    <t>宮城県加美郡加美町町裏277番地2</t>
  </si>
  <si>
    <t>宮城県塩竈市大日向町24番9号</t>
  </si>
  <si>
    <t>宮城県気仙沼市東新城２丁目５－４</t>
  </si>
  <si>
    <t>宮城県角田市島田字御蔵林５３番地２４</t>
  </si>
  <si>
    <t>宮城県白石市西益岡町5-53</t>
  </si>
  <si>
    <t>宮城県仙台市泉区上谷刈6-3-55</t>
  </si>
  <si>
    <t>宮城県宮城郡利府町しらかし台六丁目１番１０</t>
  </si>
  <si>
    <t>宮城県加美郡加美町町裏八番２１－２</t>
  </si>
  <si>
    <t>宮城県石巻市蛇田字新谷地前４９番地５</t>
  </si>
  <si>
    <t>宮城県名取市閖上西一丁目２０番地の４</t>
  </si>
  <si>
    <t>宮城県柴田郡大河原町南69番地</t>
  </si>
  <si>
    <t>宮城県柴田郡柴田町本船迫字上町町１番地５</t>
  </si>
  <si>
    <t>宮城県加美郡加美町字町裏八番２１番地２</t>
  </si>
  <si>
    <t>北海道札幌市中央区南三条東三丁目1番地40号</t>
  </si>
  <si>
    <t>宮城県岩沼市桑原三丁目２番１２号</t>
  </si>
  <si>
    <t>神奈川県横浜市戸塚区矢部町1815-174</t>
  </si>
  <si>
    <t>岩手県奥州市水沢中田町2番4号</t>
  </si>
  <si>
    <t>岩手県奥州市水沢中田町２番５号</t>
  </si>
  <si>
    <t>宮城県仙台市宮城野区新田五丁目４－１１</t>
  </si>
  <si>
    <t>宮城県柴田郡大河原町大谷字盛１</t>
  </si>
  <si>
    <t>宮城県柴田郡大河原町大巻2番地2</t>
  </si>
  <si>
    <t>宮城県柴田郡柴田町本船迫字上町1番地５</t>
  </si>
  <si>
    <t>ソーシャルインクルーホーム石巻鹿又</t>
  </si>
  <si>
    <t>チャレンジホーム</t>
  </si>
  <si>
    <t>グループホーム優民</t>
  </si>
  <si>
    <t>みんなはなまる青葉教室</t>
  </si>
  <si>
    <t>ハッピーテラス石巻西教室</t>
  </si>
  <si>
    <t>児童発達支援・放課後等デイサービス　ヒトツナ塩釜駅前教室</t>
  </si>
  <si>
    <t>HIYOKO　STUDY小山教室</t>
  </si>
  <si>
    <t>HIYOKO　MUSIC増田教室</t>
  </si>
  <si>
    <t>放課後等デイサービス　ポポらす</t>
  </si>
  <si>
    <t>hug-come角田</t>
  </si>
  <si>
    <t>HIYOKO　STUDY館下教室</t>
  </si>
  <si>
    <t>HIYOKO REHAB たけくま</t>
  </si>
  <si>
    <t>放課後等デイサービスにこま～る</t>
  </si>
  <si>
    <t>こどもサポート教室「クラ・ゼミ」古川校</t>
  </si>
  <si>
    <t>虹色のたね明石台</t>
  </si>
  <si>
    <t>HIYOKO　STUDY亘理教室</t>
  </si>
  <si>
    <t>幸ちゃん家</t>
  </si>
  <si>
    <t>ポコ大崎西第１教室</t>
  </si>
  <si>
    <t>ポコ大崎西第２教室</t>
  </si>
  <si>
    <t>ポコ大崎西第３教室</t>
  </si>
  <si>
    <t>障害者相談支援センター「かすがい」</t>
  </si>
  <si>
    <t>相談支援事業所ソレモ</t>
  </si>
  <si>
    <t>相談支援事業所ポポらす</t>
  </si>
  <si>
    <t>大河原町社会福祉協議会指定特定相談支援事業所</t>
  </si>
  <si>
    <t>相談支援センター　あすてらす</t>
  </si>
  <si>
    <t>相談支援事業所　ヒトツナ大河原</t>
  </si>
  <si>
    <t>相談支援ポコ大崎西ステーション</t>
  </si>
  <si>
    <t>短期入所　石巻鹿又</t>
  </si>
  <si>
    <t>多機能事業所トゥモローパーク</t>
  </si>
  <si>
    <t>チャレンジドジム　リハニック名取</t>
  </si>
  <si>
    <t>金津作業所　天の川</t>
  </si>
  <si>
    <t>ウーリー多賀城</t>
  </si>
  <si>
    <t>機能訓練特化型デイサービス　RELIEVEPLUS岩沼</t>
  </si>
  <si>
    <t>就労継続支援Ｂ型事業所かなみのもり</t>
  </si>
  <si>
    <t>MAROPIGX</t>
  </si>
  <si>
    <t>ショートステイころんぶす鶴まち苑</t>
  </si>
  <si>
    <t>短期入所施設　アムール岩出山</t>
  </si>
  <si>
    <t>これさぽヘルパーステーション古川</t>
  </si>
  <si>
    <t>生活訓練事業所　おれんじ</t>
  </si>
  <si>
    <t>つむぎ工房</t>
  </si>
  <si>
    <t>相談支援事業所</t>
  </si>
  <si>
    <t>manaby Campus船岡</t>
  </si>
  <si>
    <t>就労選択支援　すてっぷ・さぽーと</t>
  </si>
  <si>
    <t>相談支援センターあすてらす</t>
  </si>
  <si>
    <t>9850081</t>
  </si>
  <si>
    <t>9814264</t>
  </si>
  <si>
    <t>9896104</t>
  </si>
  <si>
    <t>9814254</t>
  </si>
  <si>
    <t>9814252</t>
  </si>
  <si>
    <t>9811502</t>
  </si>
  <si>
    <t>9892454</t>
  </si>
  <si>
    <t>9870006</t>
  </si>
  <si>
    <t>就労選択支援</t>
  </si>
  <si>
    <t>0420210213</t>
  </si>
  <si>
    <t>0420210569</t>
  </si>
  <si>
    <t>0420300196</t>
  </si>
  <si>
    <t>0421500851</t>
  </si>
  <si>
    <t>0422800011</t>
  </si>
  <si>
    <t>0450210331</t>
  </si>
  <si>
    <t>0450300348</t>
  </si>
  <si>
    <t>0450700273</t>
  </si>
  <si>
    <t>0450800099</t>
  </si>
  <si>
    <t>0450800107</t>
  </si>
  <si>
    <t>0451100440</t>
  </si>
  <si>
    <t>0451200612</t>
  </si>
  <si>
    <t>0451500920</t>
  </si>
  <si>
    <t>0451600092</t>
  </si>
  <si>
    <t>0452630130</t>
  </si>
  <si>
    <t>0452800253</t>
  </si>
  <si>
    <t>0470210139</t>
  </si>
  <si>
    <t>0470700196</t>
  </si>
  <si>
    <t>0470800012</t>
  </si>
  <si>
    <t>0472220169</t>
  </si>
  <si>
    <t>0472220177</t>
  </si>
  <si>
    <t>0472220185</t>
  </si>
  <si>
    <t>0472800036</t>
  </si>
  <si>
    <t>0473600021</t>
  </si>
  <si>
    <t>0410210736</t>
  </si>
  <si>
    <t>0410210744</t>
  </si>
  <si>
    <t>0410300438</t>
  </si>
  <si>
    <t>0410700850</t>
  </si>
  <si>
    <t>0410800270</t>
  </si>
  <si>
    <t>0410917025</t>
  </si>
  <si>
    <t>0410917207</t>
  </si>
  <si>
    <t>0411100472</t>
  </si>
  <si>
    <t>0411100480</t>
  </si>
  <si>
    <t>0411200785</t>
  </si>
  <si>
    <t>0411200801</t>
  </si>
  <si>
    <t>0411200819</t>
  </si>
  <si>
    <t>0411300668</t>
  </si>
  <si>
    <t>0411501083</t>
  </si>
  <si>
    <t>0411501091</t>
  </si>
  <si>
    <t>0411600075</t>
  </si>
  <si>
    <t>0411600190</t>
  </si>
  <si>
    <t>0412210437</t>
  </si>
  <si>
    <t>0412800195</t>
  </si>
  <si>
    <t>0430210138</t>
  </si>
  <si>
    <t>0430700641</t>
  </si>
  <si>
    <t>0430800037</t>
  </si>
  <si>
    <t>0432210326</t>
  </si>
  <si>
    <t>0432210334</t>
  </si>
  <si>
    <t>0432210342</t>
  </si>
  <si>
    <t>0432800035</t>
  </si>
  <si>
    <t>0420200586</t>
    <phoneticPr fontId="4"/>
  </si>
  <si>
    <t>0420200628</t>
    <phoneticPr fontId="4"/>
  </si>
  <si>
    <t>0452700529</t>
    <phoneticPr fontId="4"/>
  </si>
  <si>
    <t>0450700588</t>
    <phoneticPr fontId="4"/>
  </si>
  <si>
    <t>0410200380</t>
    <phoneticPr fontId="4"/>
  </si>
  <si>
    <t>イリョウホウジンザイダンオオウラカイ</t>
  </si>
  <si>
    <t>イリョウホウジンザイダンオオウラカイ</t>
    <phoneticPr fontId="4"/>
  </si>
  <si>
    <t>医療法人財団　大浦会</t>
    <rPh sb="7" eb="9">
      <t>オオウラ</t>
    </rPh>
    <rPh sb="9" eb="10">
      <t>カイ</t>
    </rPh>
    <phoneticPr fontId="4"/>
  </si>
  <si>
    <t>0411200330</t>
    <phoneticPr fontId="4"/>
  </si>
  <si>
    <t>0445500010</t>
    <phoneticPr fontId="4"/>
  </si>
  <si>
    <t>就労選択支援</t>
    <rPh sb="0" eb="2">
      <t>シュウロウ</t>
    </rPh>
    <rPh sb="2" eb="4">
      <t>センタク</t>
    </rPh>
    <rPh sb="4" eb="6">
      <t>シエン</t>
    </rPh>
    <phoneticPr fontId="1"/>
  </si>
  <si>
    <t>就労定着支援</t>
    <rPh sb="0" eb="2">
      <t>シュウロウ</t>
    </rPh>
    <rPh sb="2" eb="4">
      <t>テイチャク</t>
    </rPh>
    <rPh sb="4" eb="6">
      <t>シエン</t>
    </rPh>
    <phoneticPr fontId="1"/>
  </si>
  <si>
    <t>manaby Campus 角田</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</si>
</sst>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施&quot;&quot;設&quot;&quot;・&quot;&quot;事&quot;&quot;業&quot;&quot;所&quot;"/>
    <numFmt numFmtId="177" formatCode="#,##0&quot;台&quot;"/>
    <numFmt numFmtId="178" formatCode="#,##0&quot;円&quot;"/>
    <numFmt numFmtId="179" formatCode="#,##0&quot;人&quot;"/>
    <numFmt numFmtId="180" formatCode="#,##0.00&quot;時間&quot;"/>
    <numFmt numFmtId="181" formatCode="0.00&quot;時&quot;&quot;間&quot;"/>
    <numFmt numFmtId="182" formatCode="0&quot;台&quot;"/>
    <numFmt numFmtId="183" formatCode="0_ "/>
    <numFmt numFmtId="184" formatCode="0_);[Red]\(0\)"/>
  </numFmts>
  <fonts count="7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4"/>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9"/>
      <color theme="4"/>
      <name val="ＭＳ 明朝"/>
      <family val="1"/>
      <charset val="128"/>
    </font>
    <font>
      <sz val="11"/>
      <name val="ＭＳ Ｐ明朝"/>
      <family val="1"/>
      <charset val="128"/>
    </font>
    <font>
      <b/>
      <sz val="12"/>
      <name val="ＭＳ 明朝"/>
      <family val="1"/>
      <charset val="128"/>
    </font>
    <font>
      <b/>
      <sz val="11"/>
      <color rgb="FFFF0000"/>
      <name val="ＭＳ 明朝"/>
      <family val="1"/>
      <charset val="128"/>
    </font>
    <font>
      <b/>
      <sz val="9"/>
      <color indexed="81"/>
      <name val="ＭＳ Ｐゴシック"/>
      <family val="3"/>
      <charset val="128"/>
    </font>
    <font>
      <sz val="11"/>
      <name val="ＭＳ 明朝"/>
      <family val="1"/>
      <charset val="128"/>
    </font>
    <font>
      <sz val="9"/>
      <color rgb="FF0070C0"/>
      <name val="ＭＳ 明朝"/>
      <family val="1"/>
      <charset val="128"/>
    </font>
    <font>
      <sz val="11"/>
      <color theme="1"/>
      <name val="ＭＳ Ｐゴシック"/>
      <family val="2"/>
      <scheme val="minor"/>
    </font>
    <font>
      <sz val="6"/>
      <name val="ＭＳ Ｐゴシック"/>
      <family val="3"/>
      <charset val="128"/>
      <scheme val="minor"/>
    </font>
    <font>
      <b/>
      <sz val="11"/>
      <name val="ＭＳ ゴシック"/>
      <family val="3"/>
      <charset val="128"/>
    </font>
    <font>
      <sz val="8"/>
      <color theme="1"/>
      <name val="ＭＳ 明朝"/>
      <family val="1"/>
      <charset val="128"/>
    </font>
    <font>
      <b/>
      <sz val="10"/>
      <color theme="1"/>
      <name val="ＭＳ 明朝"/>
      <family val="1"/>
      <charset val="128"/>
    </font>
    <font>
      <b/>
      <sz val="12"/>
      <name val="ＭＳ Ｐゴシック"/>
      <family val="3"/>
      <charset val="128"/>
    </font>
    <font>
      <sz val="10"/>
      <name val="ＭＳ Ｐゴシック"/>
      <family val="3"/>
      <charset val="128"/>
    </font>
    <font>
      <sz val="8"/>
      <name val="ＭＳ Ｐゴシック"/>
      <family val="3"/>
      <charset val="128"/>
    </font>
    <font>
      <b/>
      <sz val="11"/>
      <name val="ＭＳ Ｐゴシック"/>
      <family val="3"/>
      <charset val="128"/>
    </font>
    <font>
      <sz val="9"/>
      <name val="ＭＳ Ｐゴシック"/>
      <family val="3"/>
      <charset val="128"/>
    </font>
    <font>
      <b/>
      <sz val="9"/>
      <name val="ＭＳ Ｐゴシック"/>
      <family val="3"/>
      <charset val="128"/>
    </font>
    <font>
      <sz val="8"/>
      <color rgb="FFFF0000"/>
      <name val="ＭＳ Ｐゴシック"/>
      <family val="3"/>
      <charset val="128"/>
    </font>
    <font>
      <sz val="10"/>
      <name val="游明朝"/>
      <family val="1"/>
      <charset val="128"/>
    </font>
    <font>
      <sz val="10"/>
      <color theme="1"/>
      <name val="游明朝"/>
      <family val="1"/>
      <charset val="128"/>
    </font>
    <font>
      <sz val="6"/>
      <name val="游明朝"/>
      <family val="1"/>
      <charset val="128"/>
    </font>
    <font>
      <sz val="6"/>
      <color theme="1"/>
      <name val="游明朝"/>
      <family val="1"/>
      <charset val="128"/>
    </font>
    <font>
      <sz val="9"/>
      <name val="游ゴシック"/>
      <family val="3"/>
      <charset val="128"/>
    </font>
    <font>
      <sz val="11"/>
      <name val="游ゴシック"/>
      <family val="3"/>
      <charset val="128"/>
    </font>
    <font>
      <b/>
      <sz val="9"/>
      <name val="游ゴシック"/>
      <family val="3"/>
      <charset val="128"/>
    </font>
    <font>
      <sz val="11"/>
      <color theme="1"/>
      <name val="ＭＳ Ｐゴシック"/>
      <family val="3"/>
      <charset val="128"/>
      <scheme val="minor"/>
    </font>
    <font>
      <sz val="6"/>
      <name val="ＭＳ Ｐゴシック"/>
      <family val="2"/>
      <charset val="128"/>
      <scheme val="minor"/>
    </font>
    <font>
      <sz val="8"/>
      <color indexed="81"/>
      <name val="MS P ゴシック"/>
      <family val="3"/>
      <charset val="128"/>
    </font>
    <font>
      <u/>
      <sz val="11"/>
      <color theme="10"/>
      <name val="ＭＳ Ｐゴシック"/>
      <family val="3"/>
      <charset val="128"/>
    </font>
    <font>
      <sz val="12"/>
      <name val="ＭＳ Ｐゴシック"/>
      <family val="3"/>
      <charset val="128"/>
    </font>
    <font>
      <sz val="14"/>
      <color theme="1"/>
      <name val="ＭＳ 明朝"/>
      <family val="1"/>
      <charset val="128"/>
    </font>
    <font>
      <sz val="14"/>
      <name val="ＭＳ Ｐゴシック"/>
      <family val="3"/>
      <charset val="128"/>
    </font>
    <font>
      <sz val="11"/>
      <name val="游明朝"/>
      <family val="1"/>
      <charset val="128"/>
    </font>
    <font>
      <sz val="9"/>
      <color indexed="81"/>
      <name val="MS P ゴシック"/>
      <family val="3"/>
      <charset val="128"/>
    </font>
    <font>
      <b/>
      <sz val="16"/>
      <name val="HGS創英角ｺﾞｼｯｸUB"/>
      <family val="3"/>
      <charset val="128"/>
    </font>
    <font>
      <sz val="8"/>
      <color theme="1"/>
      <name val="ＭＳ Ｐゴシック"/>
      <family val="3"/>
      <charset val="128"/>
    </font>
    <font>
      <sz val="9"/>
      <color theme="1"/>
      <name val="ＭＳ Ｐゴシック"/>
      <family val="3"/>
      <charset val="128"/>
    </font>
    <font>
      <sz val="10"/>
      <color theme="1"/>
      <name val="ＭＳ Ｐゴシック"/>
      <family val="3"/>
      <charset val="128"/>
    </font>
    <font>
      <sz val="11"/>
      <color theme="1"/>
      <name val="ＭＳ Ｐゴシック"/>
      <family val="3"/>
      <charset val="128"/>
    </font>
    <font>
      <b/>
      <sz val="10"/>
      <color theme="1"/>
      <name val="ＭＳ Ｐゴシック"/>
      <family val="3"/>
      <charset val="128"/>
    </font>
    <font>
      <sz val="12"/>
      <color theme="1"/>
      <name val="ＭＳ Ｐゴシック"/>
      <family val="3"/>
      <charset val="128"/>
    </font>
    <font>
      <u val="double"/>
      <sz val="11"/>
      <color theme="1"/>
      <name val="ＭＳ Ｐゴシック"/>
      <family val="3"/>
      <charset val="128"/>
    </font>
    <font>
      <b/>
      <u val="double"/>
      <sz val="11"/>
      <color theme="1"/>
      <name val="ＭＳ Ｐゴシック"/>
      <family val="3"/>
      <charset val="128"/>
    </font>
    <font>
      <b/>
      <sz val="8"/>
      <color theme="1"/>
      <name val="ＭＳ Ｐゴシック"/>
      <family val="3"/>
      <charset val="128"/>
    </font>
    <font>
      <b/>
      <sz val="11"/>
      <color theme="1"/>
      <name val="ＭＳ Ｐゴシック"/>
      <family val="3"/>
      <charset val="128"/>
    </font>
    <font>
      <b/>
      <sz val="14"/>
      <name val="ＭＳ Ｐゴシック"/>
      <family val="3"/>
      <charset val="128"/>
      <scheme val="minor"/>
    </font>
    <font>
      <b/>
      <sz val="10"/>
      <name val="ＭＳ Ｐゴシック"/>
      <family val="3"/>
      <charset val="128"/>
    </font>
    <font>
      <sz val="11"/>
      <color rgb="FFFF0000"/>
      <name val="ＭＳ Ｐゴシック"/>
      <family val="3"/>
      <charset val="128"/>
    </font>
    <font>
      <sz val="11"/>
      <color rgb="FF0070C0"/>
      <name val="ＭＳ Ｐゴシック"/>
      <family val="3"/>
      <charset val="128"/>
    </font>
    <font>
      <b/>
      <sz val="18"/>
      <color theme="1"/>
      <name val="BIZ UDPゴシック"/>
      <family val="3"/>
      <charset val="128"/>
    </font>
    <font>
      <sz val="11"/>
      <color theme="1"/>
      <name val="ＭＳ ゴシック"/>
      <family val="3"/>
      <charset val="128"/>
    </font>
    <font>
      <sz val="12"/>
      <color theme="1"/>
      <name val="BIZ UDPゴシック"/>
      <family val="3"/>
      <charset val="128"/>
    </font>
    <font>
      <b/>
      <sz val="12"/>
      <color theme="1"/>
      <name val="BIZ UDPゴシック"/>
      <family val="3"/>
      <charset val="128"/>
    </font>
    <font>
      <sz val="11"/>
      <name val="ＭＳ Ｐゴシック"/>
      <family val="3"/>
      <charset val="128"/>
      <scheme val="minor"/>
    </font>
    <font>
      <b/>
      <sz val="8"/>
      <name val="ＭＳ Ｐゴシック"/>
      <family val="3"/>
      <charset val="128"/>
    </font>
    <font>
      <u/>
      <sz val="9"/>
      <name val="游ゴシック"/>
      <family val="3"/>
      <charset val="128"/>
    </font>
    <font>
      <u/>
      <sz val="11"/>
      <color theme="1"/>
      <name val="ＭＳ Ｐゴシック"/>
      <family val="2"/>
      <scheme val="minor"/>
    </font>
    <font>
      <b/>
      <sz val="11"/>
      <color theme="8"/>
      <name val="ＭＳ Ｐゴシック"/>
      <family val="3"/>
      <charset val="128"/>
    </font>
    <font>
      <b/>
      <sz val="9.5"/>
      <name val="ＭＳ Ｐゴシック"/>
      <family val="3"/>
      <charset val="128"/>
    </font>
    <font>
      <b/>
      <sz val="14"/>
      <name val="BIZ UDPゴシック"/>
      <family val="3"/>
      <charset val="128"/>
    </font>
    <font>
      <b/>
      <sz val="9"/>
      <color indexed="81"/>
      <name val="MS P ゴシック"/>
      <family val="3"/>
      <charset val="128"/>
    </font>
    <font>
      <sz val="16"/>
      <color indexed="81"/>
      <name val="MS P ゴシック"/>
      <family val="3"/>
      <charset val="128"/>
    </font>
    <font>
      <sz val="10"/>
      <color rgb="FFFF0000"/>
      <name val="ＭＳ 明朝"/>
      <family val="1"/>
      <charset val="128"/>
    </font>
    <font>
      <b/>
      <sz val="16"/>
      <color indexed="81"/>
      <name val="MS P ゴシック"/>
      <family val="3"/>
      <charset val="128"/>
    </font>
  </fonts>
  <fills count="16">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rgb="FF00FF00"/>
        <bgColor indexed="64"/>
      </patternFill>
    </fill>
    <fill>
      <patternFill patternType="solid">
        <fgColor rgb="FF99FF99"/>
        <bgColor indexed="64"/>
      </patternFill>
    </fill>
    <fill>
      <patternFill patternType="solid">
        <fgColor rgb="FFFFFF00"/>
        <bgColor indexed="64"/>
      </patternFill>
    </fill>
    <fill>
      <patternFill patternType="solid">
        <fgColor rgb="FF92D05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indexed="65"/>
        <bgColor indexed="64"/>
      </patternFill>
    </fill>
    <fill>
      <patternFill patternType="solid">
        <fgColor rgb="FFFFFFCC"/>
        <bgColor indexed="64"/>
      </patternFill>
    </fill>
    <fill>
      <patternFill patternType="solid">
        <fgColor theme="1" tint="0.34998626667073579"/>
        <bgColor indexed="64"/>
      </patternFill>
    </fill>
    <fill>
      <patternFill patternType="solid">
        <fgColor rgb="FFCDFFFF"/>
        <bgColor indexed="64"/>
      </patternFill>
    </fill>
    <fill>
      <patternFill patternType="solid">
        <fgColor theme="7"/>
        <bgColor indexed="64"/>
      </patternFill>
    </fill>
  </fills>
  <borders count="15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left style="medium">
        <color auto="1"/>
      </left>
      <right style="medium">
        <color auto="1"/>
      </right>
      <top style="medium">
        <color auto="1"/>
      </top>
      <bottom style="medium">
        <color auto="1"/>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auto="1"/>
      </right>
      <top/>
      <bottom/>
      <diagonal/>
    </border>
    <border>
      <left/>
      <right style="double">
        <color indexed="64"/>
      </right>
      <top style="thin">
        <color indexed="64"/>
      </top>
      <bottom style="thin">
        <color auto="1"/>
      </bottom>
      <diagonal/>
    </border>
    <border>
      <left style="double">
        <color indexed="64"/>
      </left>
      <right/>
      <top style="thin">
        <color indexed="64"/>
      </top>
      <bottom style="thin">
        <color indexed="64"/>
      </bottom>
      <diagonal/>
    </border>
    <border>
      <left style="medium">
        <color indexed="64"/>
      </left>
      <right/>
      <top/>
      <bottom style="thin">
        <color indexed="64"/>
      </bottom>
      <diagonal/>
    </border>
    <border>
      <left style="thin">
        <color indexed="64"/>
      </left>
      <right style="hair">
        <color auto="1"/>
      </right>
      <top/>
      <bottom style="thin">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medium">
        <color indexed="64"/>
      </right>
      <top/>
      <bottom style="thin">
        <color indexed="64"/>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thin">
        <color auto="1"/>
      </right>
      <top/>
      <bottom style="medium">
        <color auto="1"/>
      </bottom>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double">
        <color indexed="64"/>
      </left>
      <right/>
      <top style="thin">
        <color indexed="64"/>
      </top>
      <bottom style="medium">
        <color auto="1"/>
      </bottom>
      <diagonal/>
    </border>
    <border>
      <left style="medium">
        <color indexed="64"/>
      </left>
      <right/>
      <top style="thin">
        <color indexed="64"/>
      </top>
      <bottom style="medium">
        <color indexed="64"/>
      </bottom>
      <diagonal/>
    </border>
    <border>
      <left style="thin">
        <color indexed="64"/>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style="thin">
        <color indexed="64"/>
      </right>
      <top style="thin">
        <color auto="1"/>
      </top>
      <bottom style="medium">
        <color auto="1"/>
      </bottom>
      <diagonal/>
    </border>
    <border>
      <left style="hair">
        <color auto="1"/>
      </left>
      <right style="medium">
        <color auto="1"/>
      </right>
      <top style="thin">
        <color auto="1"/>
      </top>
      <bottom style="medium">
        <color auto="1"/>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theme="1"/>
      </left>
      <right style="thin">
        <color theme="1"/>
      </right>
      <top style="medium">
        <color theme="1"/>
      </top>
      <bottom/>
      <diagonal/>
    </border>
    <border>
      <left style="thin">
        <color theme="1"/>
      </left>
      <right style="thin">
        <color theme="1"/>
      </right>
      <top style="medium">
        <color theme="1"/>
      </top>
      <bottom/>
      <diagonal/>
    </border>
    <border>
      <left style="thin">
        <color theme="1"/>
      </left>
      <right style="medium">
        <color theme="1"/>
      </right>
      <top style="medium">
        <color theme="1"/>
      </top>
      <bottom/>
      <diagonal/>
    </border>
    <border>
      <left style="medium">
        <color theme="1"/>
      </left>
      <right style="thin">
        <color theme="1"/>
      </right>
      <top style="double">
        <color theme="1"/>
      </top>
      <bottom style="thin">
        <color theme="1"/>
      </bottom>
      <diagonal/>
    </border>
    <border>
      <left style="thin">
        <color theme="1"/>
      </left>
      <right style="thin">
        <color theme="1"/>
      </right>
      <top style="double">
        <color theme="1"/>
      </top>
      <bottom style="thin">
        <color theme="1"/>
      </bottom>
      <diagonal/>
    </border>
    <border>
      <left style="thin">
        <color theme="1"/>
      </left>
      <right style="medium">
        <color theme="1"/>
      </right>
      <top style="double">
        <color theme="1"/>
      </top>
      <bottom style="thin">
        <color theme="1"/>
      </bottom>
      <diagonal/>
    </border>
    <border>
      <left style="medium">
        <color theme="1"/>
      </left>
      <right/>
      <top/>
      <bottom style="medium">
        <color theme="1"/>
      </bottom>
      <diagonal/>
    </border>
    <border>
      <left style="thin">
        <color rgb="FFFF0000"/>
      </left>
      <right style="medium">
        <color theme="1"/>
      </right>
      <top/>
      <bottom style="medium">
        <color theme="1"/>
      </bottom>
      <diagonal/>
    </border>
    <border>
      <left/>
      <right style="medium">
        <color theme="1"/>
      </right>
      <top style="double">
        <color theme="1"/>
      </top>
      <bottom style="thin">
        <color theme="1"/>
      </bottom>
      <diagonal/>
    </border>
    <border>
      <left/>
      <right style="medium">
        <color theme="1"/>
      </right>
      <top style="thin">
        <color theme="1"/>
      </top>
      <bottom style="thin">
        <color theme="1"/>
      </bottom>
      <diagonal/>
    </border>
    <border>
      <left/>
      <right style="medium">
        <color theme="1"/>
      </right>
      <top style="thin">
        <color theme="1"/>
      </top>
      <bottom style="double">
        <color theme="1"/>
      </bottom>
      <diagonal/>
    </border>
    <border>
      <left style="medium">
        <color theme="1"/>
      </left>
      <right/>
      <top style="medium">
        <color theme="1"/>
      </top>
      <bottom/>
      <diagonal/>
    </border>
    <border>
      <left style="thin">
        <color theme="1"/>
      </left>
      <right style="thin">
        <color theme="1"/>
      </right>
      <top style="thin">
        <color theme="1"/>
      </top>
      <bottom style="double">
        <color theme="1"/>
      </bottom>
      <diagonal/>
    </border>
    <border>
      <left/>
      <right style="thin">
        <color rgb="FFFF0000"/>
      </right>
      <top/>
      <bottom style="medium">
        <color theme="1"/>
      </bottom>
      <diagonal/>
    </border>
    <border>
      <left style="thin">
        <color theme="1"/>
      </left>
      <right/>
      <top style="double">
        <color theme="1"/>
      </top>
      <bottom style="medium">
        <color theme="1"/>
      </bottom>
      <diagonal/>
    </border>
    <border>
      <left/>
      <right/>
      <top style="double">
        <color theme="1"/>
      </top>
      <bottom style="medium">
        <color theme="1"/>
      </bottom>
      <diagonal/>
    </border>
    <border>
      <left/>
      <right style="thin">
        <color theme="1"/>
      </right>
      <top style="double">
        <color theme="1"/>
      </top>
      <bottom style="medium">
        <color theme="1"/>
      </bottom>
      <diagonal/>
    </border>
    <border>
      <left style="medium">
        <color theme="1"/>
      </left>
      <right/>
      <top style="medium">
        <color theme="1"/>
      </top>
      <bottom style="medium">
        <color theme="1"/>
      </bottom>
      <diagonal/>
    </border>
    <border>
      <left style="thin">
        <color theme="1"/>
      </left>
      <right style="medium">
        <color theme="1"/>
      </right>
      <top style="medium">
        <color theme="1"/>
      </top>
      <bottom style="medium">
        <color theme="1"/>
      </bottom>
      <diagonal/>
    </border>
    <border>
      <left/>
      <right/>
      <top style="medium">
        <color theme="1"/>
      </top>
      <bottom style="medium">
        <color theme="1"/>
      </bottom>
      <diagonal/>
    </border>
    <border>
      <left style="thin">
        <color theme="1"/>
      </left>
      <right/>
      <top style="medium">
        <color theme="1"/>
      </top>
      <bottom style="double">
        <color theme="1"/>
      </bottom>
      <diagonal/>
    </border>
    <border>
      <left/>
      <right style="medium">
        <color theme="1"/>
      </right>
      <top style="medium">
        <color theme="1"/>
      </top>
      <bottom style="double">
        <color theme="1"/>
      </bottom>
      <diagonal/>
    </border>
    <border>
      <left style="thin">
        <color indexed="64"/>
      </left>
      <right style="thin">
        <color indexed="64"/>
      </right>
      <top style="double">
        <color indexed="64"/>
      </top>
      <bottom style="medium">
        <color indexed="64"/>
      </bottom>
      <diagonal/>
    </border>
    <border>
      <left/>
      <right style="thin">
        <color theme="1"/>
      </right>
      <top style="thin">
        <color indexed="64"/>
      </top>
      <bottom style="thin">
        <color indexed="64"/>
      </bottom>
      <diagonal/>
    </border>
    <border>
      <left style="thin">
        <color indexed="64"/>
      </left>
      <right/>
      <top style="thin">
        <color indexed="64"/>
      </top>
      <bottom style="double">
        <color theme="1"/>
      </bottom>
      <diagonal/>
    </border>
    <border>
      <left/>
      <right style="thin">
        <color theme="1"/>
      </right>
      <top style="thin">
        <color indexed="64"/>
      </top>
      <bottom style="double">
        <color theme="1"/>
      </bottom>
      <diagonal/>
    </border>
    <border>
      <left/>
      <right style="thin">
        <color theme="1"/>
      </right>
      <top/>
      <bottom style="thin">
        <color indexed="64"/>
      </bottom>
      <diagonal/>
    </border>
    <border>
      <left style="thin">
        <color theme="1"/>
      </left>
      <right style="thin">
        <color indexed="64"/>
      </right>
      <top style="thin">
        <color theme="1"/>
      </top>
      <bottom style="double">
        <color indexed="64"/>
      </bottom>
      <diagonal/>
    </border>
    <border>
      <left style="thin">
        <color indexed="64"/>
      </left>
      <right style="thin">
        <color indexed="64"/>
      </right>
      <top style="double">
        <color indexed="64"/>
      </top>
      <bottom/>
      <diagonal/>
    </border>
    <border>
      <left style="thin">
        <color theme="1"/>
      </left>
      <right style="thin">
        <color indexed="64"/>
      </right>
      <top style="thin">
        <color theme="1"/>
      </top>
      <bottom style="thin">
        <color theme="1"/>
      </bottom>
      <diagonal/>
    </border>
    <border>
      <left style="thin">
        <color indexed="64"/>
      </left>
      <right/>
      <top style="double">
        <color indexed="64"/>
      </top>
      <bottom/>
      <diagonal/>
    </border>
    <border>
      <left style="medium">
        <color theme="1"/>
      </left>
      <right style="thin">
        <color theme="1"/>
      </right>
      <top style="thin">
        <color theme="1"/>
      </top>
      <bottom style="double">
        <color theme="1"/>
      </bottom>
      <diagonal/>
    </border>
    <border>
      <left style="thin">
        <color theme="1"/>
      </left>
      <right/>
      <top style="double">
        <color theme="1"/>
      </top>
      <bottom style="thin">
        <color theme="1"/>
      </bottom>
      <diagonal/>
    </border>
    <border>
      <left style="thin">
        <color theme="1"/>
      </left>
      <right/>
      <top style="thin">
        <color theme="1"/>
      </top>
      <bottom style="thin">
        <color theme="1"/>
      </bottom>
      <diagonal/>
    </border>
    <border>
      <left style="thin">
        <color theme="1"/>
      </left>
      <right/>
      <top style="thin">
        <color theme="1"/>
      </top>
      <bottom style="double">
        <color theme="1"/>
      </bottom>
      <diagonal/>
    </border>
    <border>
      <left style="medium">
        <color theme="1"/>
      </left>
      <right style="thin">
        <color theme="1"/>
      </right>
      <top/>
      <bottom style="thin">
        <color theme="1"/>
      </bottom>
      <diagonal/>
    </border>
    <border>
      <left style="thin">
        <color theme="1"/>
      </left>
      <right style="thin">
        <color theme="1"/>
      </right>
      <top/>
      <bottom style="thin">
        <color theme="1"/>
      </bottom>
      <diagonal/>
    </border>
    <border>
      <left style="thin">
        <color theme="1"/>
      </left>
      <right style="medium">
        <color theme="1"/>
      </right>
      <top/>
      <bottom style="thin">
        <color theme="1"/>
      </bottom>
      <diagonal/>
    </border>
    <border>
      <left style="thin">
        <color theme="1"/>
      </left>
      <right/>
      <top style="double">
        <color indexed="64"/>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auto="1"/>
      </right>
      <top style="double">
        <color indexed="64"/>
      </top>
      <bottom style="thin">
        <color theme="1"/>
      </bottom>
      <diagonal/>
    </border>
    <border>
      <left style="thin">
        <color theme="1"/>
      </left>
      <right style="thin">
        <color auto="1"/>
      </right>
      <top/>
      <bottom style="thin">
        <color theme="1"/>
      </bottom>
      <diagonal/>
    </border>
    <border>
      <left style="thin">
        <color theme="1"/>
      </left>
      <right/>
      <top style="medium">
        <color theme="1"/>
      </top>
      <bottom/>
      <diagonal/>
    </border>
    <border>
      <left/>
      <right style="thin">
        <color theme="1"/>
      </right>
      <top style="medium">
        <color theme="1"/>
      </top>
      <bottom/>
      <diagonal/>
    </border>
    <border>
      <left/>
      <right style="thin">
        <color theme="1"/>
      </right>
      <top style="double">
        <color indexed="64"/>
      </top>
      <bottom style="thin">
        <color indexed="64"/>
      </bottom>
      <diagonal/>
    </border>
    <border>
      <left style="hair">
        <color auto="1"/>
      </left>
      <right/>
      <top style="double">
        <color indexed="64"/>
      </top>
      <bottom style="thin">
        <color indexed="64"/>
      </bottom>
      <diagonal/>
    </border>
    <border>
      <left/>
      <right style="hair">
        <color auto="1"/>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hair">
        <color auto="1"/>
      </left>
      <right/>
      <top style="thin">
        <color indexed="64"/>
      </top>
      <bottom style="thin">
        <color indexed="64"/>
      </bottom>
      <diagonal/>
    </border>
    <border>
      <left/>
      <right style="hair">
        <color auto="1"/>
      </right>
      <top style="thin">
        <color indexed="64"/>
      </top>
      <bottom style="thin">
        <color indexed="64"/>
      </bottom>
      <diagonal/>
    </border>
    <border>
      <left style="hair">
        <color auto="1"/>
      </left>
      <right/>
      <top style="thin">
        <color auto="1"/>
      </top>
      <bottom style="medium">
        <color auto="1"/>
      </bottom>
      <diagonal/>
    </border>
    <border>
      <left/>
      <right style="hair">
        <color auto="1"/>
      </right>
      <top style="thin">
        <color auto="1"/>
      </top>
      <bottom style="medium">
        <color auto="1"/>
      </bottom>
      <diagonal/>
    </border>
    <border>
      <left/>
      <right/>
      <top/>
      <bottom style="thick">
        <color indexed="64"/>
      </bottom>
      <diagonal/>
    </border>
  </borders>
  <cellStyleXfs count="12">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3" fillId="0" borderId="0">
      <alignment vertical="center"/>
    </xf>
    <xf numFmtId="0" fontId="2" fillId="0" borderId="0">
      <alignment vertical="center"/>
    </xf>
    <xf numFmtId="38" fontId="2" fillId="0" borderId="0" applyFont="0" applyFill="0" applyBorder="0" applyAlignment="0" applyProtection="0">
      <alignment vertical="center"/>
    </xf>
    <xf numFmtId="0" fontId="17" fillId="0" borderId="0"/>
    <xf numFmtId="38" fontId="5" fillId="0" borderId="0" applyFont="0" applyFill="0" applyBorder="0" applyAlignment="0" applyProtection="0"/>
    <xf numFmtId="0" fontId="5" fillId="0" borderId="0"/>
    <xf numFmtId="0" fontId="5" fillId="0" borderId="0">
      <alignment vertical="center"/>
    </xf>
    <xf numFmtId="38" fontId="5" fillId="0" borderId="0" applyFont="0" applyFill="0" applyBorder="0" applyAlignment="0" applyProtection="0">
      <alignment vertical="center"/>
    </xf>
    <xf numFmtId="0" fontId="39" fillId="0" borderId="0" applyNumberFormat="0" applyFill="0" applyBorder="0" applyAlignment="0" applyProtection="0">
      <alignment vertical="center"/>
    </xf>
  </cellStyleXfs>
  <cellXfs count="663">
    <xf numFmtId="0" fontId="0" fillId="0" borderId="0" xfId="0">
      <alignment vertical="center"/>
    </xf>
    <xf numFmtId="0" fontId="6" fillId="0" borderId="0" xfId="0" applyFont="1" applyAlignment="1">
      <alignment vertical="center"/>
    </xf>
    <xf numFmtId="0" fontId="7" fillId="0" borderId="0" xfId="0" applyFont="1" applyAlignment="1">
      <alignment horizontal="left" vertical="top"/>
    </xf>
    <xf numFmtId="49" fontId="7" fillId="0" borderId="19" xfId="0" applyNumberFormat="1" applyFont="1" applyBorder="1" applyAlignment="1">
      <alignment horizontal="center" vertical="top"/>
    </xf>
    <xf numFmtId="0" fontId="7" fillId="0" borderId="19" xfId="0" applyFont="1" applyBorder="1" applyAlignment="1">
      <alignment horizontal="center" vertical="top"/>
    </xf>
    <xf numFmtId="0" fontId="8" fillId="0" borderId="0" xfId="0" applyFont="1" applyFill="1" applyBorder="1">
      <alignment vertical="center"/>
    </xf>
    <xf numFmtId="0" fontId="8" fillId="0" borderId="0" xfId="0" applyFont="1" applyBorder="1">
      <alignment vertical="center"/>
    </xf>
    <xf numFmtId="0" fontId="8" fillId="0" borderId="0" xfId="0" applyFont="1" applyBorder="1" applyAlignment="1">
      <alignment horizontal="center" vertical="center"/>
    </xf>
    <xf numFmtId="0" fontId="8" fillId="0" borderId="0" xfId="0" applyFont="1">
      <alignment vertical="center"/>
    </xf>
    <xf numFmtId="0" fontId="8" fillId="0" borderId="0" xfId="0" applyFont="1" applyAlignment="1">
      <alignment horizontal="center" vertical="center"/>
    </xf>
    <xf numFmtId="0" fontId="8" fillId="0" borderId="0" xfId="0" applyFont="1" applyAlignment="1">
      <alignment vertical="center"/>
    </xf>
    <xf numFmtId="0" fontId="9" fillId="0" borderId="0" xfId="0" applyFont="1" applyAlignment="1">
      <alignment horizontal="left" vertical="top"/>
    </xf>
    <xf numFmtId="0" fontId="9" fillId="0" borderId="0" xfId="0" applyFont="1">
      <alignment vertical="center"/>
    </xf>
    <xf numFmtId="0" fontId="9" fillId="0" borderId="19" xfId="0" applyFont="1" applyBorder="1" applyAlignment="1">
      <alignment horizontal="center" vertical="center"/>
    </xf>
    <xf numFmtId="0" fontId="9" fillId="0" borderId="0" xfId="0" applyFont="1" applyFill="1">
      <alignment vertical="center"/>
    </xf>
    <xf numFmtId="0" fontId="9" fillId="0" borderId="0" xfId="0" applyFont="1" applyFill="1" applyAlignment="1">
      <alignment horizontal="left" vertical="top"/>
    </xf>
    <xf numFmtId="0" fontId="7" fillId="0" borderId="0" xfId="0" applyFont="1" applyFill="1" applyAlignment="1">
      <alignment horizontal="left" vertical="top"/>
    </xf>
    <xf numFmtId="0" fontId="8" fillId="0" borderId="8" xfId="0" applyFont="1" applyFill="1" applyBorder="1">
      <alignment vertical="center"/>
    </xf>
    <xf numFmtId="0" fontId="8" fillId="0" borderId="0" xfId="0" applyFont="1" applyFill="1" applyBorder="1" applyAlignment="1">
      <alignment vertical="center"/>
    </xf>
    <xf numFmtId="0" fontId="9" fillId="0" borderId="19" xfId="0" applyFont="1" applyBorder="1" applyAlignment="1">
      <alignment horizontal="left" vertical="center" wrapText="1"/>
    </xf>
    <xf numFmtId="49" fontId="9" fillId="0" borderId="19" xfId="0" applyNumberFormat="1" applyFont="1" applyBorder="1" applyAlignment="1">
      <alignment horizontal="left" vertical="center" wrapText="1"/>
    </xf>
    <xf numFmtId="49" fontId="9" fillId="0" borderId="16" xfId="0" applyNumberFormat="1" applyFont="1" applyBorder="1" applyAlignment="1">
      <alignment vertical="center" wrapText="1"/>
    </xf>
    <xf numFmtId="0" fontId="9" fillId="0" borderId="16" xfId="0" applyFont="1" applyBorder="1" applyAlignment="1">
      <alignment vertical="center" wrapText="1"/>
    </xf>
    <xf numFmtId="49" fontId="9" fillId="0" borderId="19"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2" fillId="0" borderId="0" xfId="0" applyFont="1" applyFill="1" applyAlignment="1">
      <alignment vertical="center"/>
    </xf>
    <xf numFmtId="0" fontId="8" fillId="0" borderId="0" xfId="0" applyFont="1" applyBorder="1" applyAlignment="1">
      <alignment horizontal="center" vertical="center" textRotation="255"/>
    </xf>
    <xf numFmtId="0" fontId="8" fillId="0" borderId="19" xfId="0" applyFont="1" applyBorder="1" applyAlignment="1" applyProtection="1">
      <alignment horizontal="left" vertical="center" wrapText="1"/>
    </xf>
    <xf numFmtId="0" fontId="13" fillId="0" borderId="0" xfId="0" applyFont="1" applyAlignment="1">
      <alignment horizontal="left" vertical="top"/>
    </xf>
    <xf numFmtId="0" fontId="9" fillId="0" borderId="16" xfId="0" applyFont="1" applyFill="1" applyBorder="1" applyAlignment="1">
      <alignment horizontal="left" vertical="center" wrapText="1"/>
    </xf>
    <xf numFmtId="0" fontId="17" fillId="0" borderId="0" xfId="6"/>
    <xf numFmtId="0" fontId="8" fillId="4" borderId="0" xfId="0" applyFont="1" applyFill="1">
      <alignment vertical="center"/>
    </xf>
    <xf numFmtId="0" fontId="8" fillId="5"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20" fillId="3" borderId="0" xfId="0" applyFont="1" applyFill="1">
      <alignment vertical="center"/>
    </xf>
    <xf numFmtId="0" fontId="8" fillId="2" borderId="2" xfId="0" applyFont="1" applyFill="1" applyBorder="1">
      <alignment vertical="center"/>
    </xf>
    <xf numFmtId="0" fontId="21" fillId="2" borderId="1" xfId="0" applyFont="1" applyFill="1" applyBorder="1">
      <alignment vertical="center"/>
    </xf>
    <xf numFmtId="0" fontId="20" fillId="0" borderId="0" xfId="0" applyFont="1" applyFill="1" applyAlignment="1">
      <alignment horizontal="left" vertical="center"/>
    </xf>
    <xf numFmtId="0" fontId="21" fillId="0" borderId="0" xfId="0" applyFont="1" applyFill="1" applyBorder="1">
      <alignment vertical="center"/>
    </xf>
    <xf numFmtId="0" fontId="8" fillId="0" borderId="0" xfId="0" applyFont="1" applyFill="1">
      <alignment vertical="center"/>
    </xf>
    <xf numFmtId="38" fontId="5" fillId="0" borderId="0" xfId="7" applyFont="1" applyAlignment="1">
      <alignment vertical="center"/>
    </xf>
    <xf numFmtId="38" fontId="5" fillId="0" borderId="0" xfId="7" applyFont="1" applyBorder="1" applyAlignment="1">
      <alignment horizontal="center" vertical="center"/>
    </xf>
    <xf numFmtId="38" fontId="5" fillId="0" borderId="0" xfId="7" applyFont="1" applyFill="1" applyBorder="1" applyAlignment="1">
      <alignment horizontal="center" vertical="center" wrapText="1"/>
    </xf>
    <xf numFmtId="38" fontId="5" fillId="0" borderId="0" xfId="7" applyFont="1" applyFill="1" applyBorder="1" applyAlignment="1">
      <alignment vertical="center"/>
    </xf>
    <xf numFmtId="38" fontId="5" fillId="0" borderId="0" xfId="7" applyFont="1" applyFill="1" applyAlignment="1">
      <alignment vertical="center"/>
    </xf>
    <xf numFmtId="38" fontId="11" fillId="0" borderId="0" xfId="7" applyFont="1" applyFill="1" applyBorder="1" applyAlignment="1">
      <alignment horizontal="center" vertical="center"/>
    </xf>
    <xf numFmtId="38" fontId="11" fillId="0" borderId="0" xfId="7" applyFont="1" applyFill="1" applyBorder="1" applyAlignment="1">
      <alignment horizontal="center" vertical="center" wrapText="1"/>
    </xf>
    <xf numFmtId="38" fontId="11" fillId="0" borderId="0" xfId="7" applyFont="1" applyFill="1" applyBorder="1" applyAlignment="1">
      <alignment vertical="center"/>
    </xf>
    <xf numFmtId="38" fontId="5" fillId="0" borderId="0" xfId="7" applyFont="1" applyBorder="1" applyAlignment="1">
      <alignment vertical="center" shrinkToFit="1"/>
    </xf>
    <xf numFmtId="38" fontId="5" fillId="0" borderId="0" xfId="7" applyFont="1" applyFill="1" applyBorder="1" applyAlignment="1">
      <alignment vertical="center" wrapText="1"/>
    </xf>
    <xf numFmtId="38" fontId="5" fillId="0" borderId="0" xfId="7" applyFont="1" applyBorder="1" applyAlignment="1">
      <alignment vertical="center"/>
    </xf>
    <xf numFmtId="38" fontId="11" fillId="0" borderId="0" xfId="7" applyFont="1" applyBorder="1" applyAlignment="1">
      <alignment vertical="center"/>
    </xf>
    <xf numFmtId="38" fontId="24" fillId="0" borderId="0" xfId="7" applyFont="1" applyBorder="1" applyAlignment="1">
      <alignment horizontal="center" vertical="center"/>
    </xf>
    <xf numFmtId="38" fontId="25" fillId="0" borderId="0" xfId="7" applyFont="1" applyBorder="1" applyAlignment="1">
      <alignment vertical="center"/>
    </xf>
    <xf numFmtId="38" fontId="25" fillId="0" borderId="0" xfId="7" applyFont="1" applyAlignment="1">
      <alignment vertical="center"/>
    </xf>
    <xf numFmtId="38" fontId="23" fillId="1" borderId="28" xfId="7" applyFont="1" applyFill="1" applyBorder="1" applyAlignment="1">
      <alignment horizontal="center" vertical="center" wrapText="1"/>
    </xf>
    <xf numFmtId="38" fontId="23" fillId="1" borderId="49" xfId="7" applyFont="1" applyFill="1" applyBorder="1" applyAlignment="1">
      <alignment horizontal="center" vertical="center" wrapText="1"/>
    </xf>
    <xf numFmtId="38" fontId="23" fillId="1" borderId="50" xfId="7" applyFont="1" applyFill="1" applyBorder="1" applyAlignment="1">
      <alignment horizontal="center" vertical="center" wrapText="1"/>
    </xf>
    <xf numFmtId="38" fontId="4" fillId="1" borderId="50" xfId="7" applyFont="1" applyFill="1" applyBorder="1" applyAlignment="1">
      <alignment horizontal="center" vertical="center" wrapText="1"/>
    </xf>
    <xf numFmtId="38" fontId="5" fillId="0" borderId="34" xfId="7" applyFont="1" applyFill="1" applyBorder="1" applyAlignment="1">
      <alignment horizontal="center" vertical="center"/>
    </xf>
    <xf numFmtId="38" fontId="27" fillId="0" borderId="0" xfId="7" applyFont="1" applyAlignment="1">
      <alignment vertical="center"/>
    </xf>
    <xf numFmtId="38" fontId="26" fillId="0" borderId="0" xfId="7" applyFont="1" applyAlignment="1">
      <alignment vertical="center"/>
    </xf>
    <xf numFmtId="38" fontId="5" fillId="0" borderId="57" xfId="7" applyFont="1" applyFill="1" applyBorder="1" applyAlignment="1">
      <alignment horizontal="center" vertical="center"/>
    </xf>
    <xf numFmtId="38" fontId="5" fillId="0" borderId="58" xfId="7" applyFont="1" applyFill="1" applyBorder="1" applyAlignment="1">
      <alignment horizontal="center" vertical="center" wrapText="1"/>
    </xf>
    <xf numFmtId="0" fontId="29" fillId="0" borderId="0" xfId="9" applyFont="1" applyAlignment="1">
      <alignment horizontal="left" vertical="center"/>
    </xf>
    <xf numFmtId="0" fontId="29" fillId="0" borderId="36" xfId="3" applyFont="1" applyBorder="1" applyAlignment="1">
      <alignment horizontal="center" vertical="center"/>
    </xf>
    <xf numFmtId="0" fontId="29" fillId="0" borderId="0" xfId="9" applyFont="1" applyBorder="1" applyAlignment="1">
      <alignment horizontal="left" vertical="center"/>
    </xf>
    <xf numFmtId="0" fontId="29" fillId="0" borderId="78" xfId="9" applyFont="1" applyFill="1" applyBorder="1" applyAlignment="1">
      <alignment horizontal="center" vertical="center" textRotation="255" wrapText="1"/>
    </xf>
    <xf numFmtId="38" fontId="5" fillId="0" borderId="0" xfId="7" applyFont="1" applyFill="1" applyBorder="1" applyAlignment="1">
      <alignment horizontal="center" vertical="center"/>
    </xf>
    <xf numFmtId="38" fontId="34" fillId="0" borderId="0" xfId="7" applyFont="1" applyAlignment="1">
      <alignment vertical="center"/>
    </xf>
    <xf numFmtId="38" fontId="34" fillId="0" borderId="0" xfId="7" applyFont="1" applyFill="1" applyAlignment="1">
      <alignment vertical="center"/>
    </xf>
    <xf numFmtId="38" fontId="22" fillId="0" borderId="0" xfId="7" applyFont="1" applyAlignment="1">
      <alignment horizontal="center" vertical="center"/>
    </xf>
    <xf numFmtId="38" fontId="5" fillId="0" borderId="33" xfId="7" applyFont="1" applyFill="1" applyBorder="1" applyAlignment="1">
      <alignment horizontal="center" vertical="center"/>
    </xf>
    <xf numFmtId="0" fontId="5" fillId="0" borderId="0" xfId="0" applyFont="1" applyBorder="1" applyAlignment="1">
      <alignment vertical="center"/>
    </xf>
    <xf numFmtId="38" fontId="23" fillId="0" borderId="0" xfId="7" applyFont="1" applyBorder="1" applyAlignment="1">
      <alignment vertical="center" wrapText="1"/>
    </xf>
    <xf numFmtId="0" fontId="23" fillId="0" borderId="0" xfId="0" applyFont="1" applyBorder="1" applyAlignment="1">
      <alignment vertical="center" wrapText="1"/>
    </xf>
    <xf numFmtId="38" fontId="23" fillId="0" borderId="99" xfId="7" applyFont="1" applyFill="1" applyBorder="1" applyAlignment="1">
      <alignment horizontal="center" vertical="center" wrapText="1"/>
    </xf>
    <xf numFmtId="38" fontId="23" fillId="0" borderId="100" xfId="7" applyFont="1" applyFill="1" applyBorder="1" applyAlignment="1">
      <alignment horizontal="center" vertical="center" wrapText="1"/>
    </xf>
    <xf numFmtId="38" fontId="5" fillId="0" borderId="105" xfId="7" applyFont="1" applyFill="1" applyBorder="1" applyAlignment="1">
      <alignment horizontal="center" vertical="center"/>
    </xf>
    <xf numFmtId="38" fontId="23" fillId="1" borderId="110" xfId="7" applyFont="1" applyFill="1" applyBorder="1" applyAlignment="1">
      <alignment horizontal="center" vertical="center" wrapText="1"/>
    </xf>
    <xf numFmtId="38" fontId="23" fillId="1" borderId="100" xfId="7" applyFont="1" applyFill="1" applyBorder="1" applyAlignment="1">
      <alignment horizontal="center" vertical="center" wrapText="1"/>
    </xf>
    <xf numFmtId="38" fontId="5" fillId="0" borderId="113" xfId="7" applyFont="1" applyFill="1" applyBorder="1" applyAlignment="1">
      <alignment horizontal="center" vertical="center"/>
    </xf>
    <xf numFmtId="38" fontId="5" fillId="0" borderId="114" xfId="7" applyFont="1" applyFill="1" applyBorder="1" applyAlignment="1">
      <alignment horizontal="center" vertical="center"/>
    </xf>
    <xf numFmtId="38" fontId="5" fillId="0" borderId="115" xfId="7" applyFont="1" applyFill="1" applyBorder="1" applyAlignment="1">
      <alignment horizontal="center" vertical="center" wrapText="1"/>
    </xf>
    <xf numFmtId="0" fontId="17" fillId="7" borderId="0" xfId="6" applyFill="1"/>
    <xf numFmtId="0" fontId="17" fillId="0" borderId="0" xfId="6" applyAlignment="1">
      <alignment wrapText="1"/>
    </xf>
    <xf numFmtId="0" fontId="17" fillId="8" borderId="0" xfId="6" applyFill="1" applyAlignment="1">
      <alignment horizontal="center" vertical="center" wrapText="1"/>
    </xf>
    <xf numFmtId="38" fontId="5" fillId="0" borderId="0" xfId="7" applyFont="1" applyFill="1" applyAlignment="1">
      <alignment vertical="center" wrapText="1"/>
    </xf>
    <xf numFmtId="58" fontId="0" fillId="0" borderId="0" xfId="0" applyNumberFormat="1">
      <alignment vertical="center"/>
    </xf>
    <xf numFmtId="12" fontId="0" fillId="0" borderId="0" xfId="0" applyNumberFormat="1">
      <alignment vertical="center"/>
    </xf>
    <xf numFmtId="38" fontId="0" fillId="0" borderId="0" xfId="10" applyFont="1">
      <alignment vertical="center"/>
    </xf>
    <xf numFmtId="0" fontId="0" fillId="9" borderId="0" xfId="0" applyFill="1">
      <alignment vertical="center"/>
    </xf>
    <xf numFmtId="0" fontId="0" fillId="9" borderId="0" xfId="0" applyFill="1" applyAlignment="1"/>
    <xf numFmtId="0" fontId="36" fillId="0" borderId="0" xfId="0" applyFont="1" applyBorder="1" applyAlignment="1">
      <alignment horizontal="left" vertical="center" wrapText="1"/>
    </xf>
    <xf numFmtId="0" fontId="36" fillId="0" borderId="0" xfId="0" applyFont="1" applyBorder="1">
      <alignment vertical="center"/>
    </xf>
    <xf numFmtId="13" fontId="0" fillId="0" borderId="0" xfId="0" applyNumberFormat="1">
      <alignment vertical="center"/>
    </xf>
    <xf numFmtId="13" fontId="36" fillId="0" borderId="0" xfId="0" applyNumberFormat="1" applyFont="1" applyBorder="1" applyAlignment="1">
      <alignment horizontal="center" vertical="center" wrapText="1"/>
    </xf>
    <xf numFmtId="38" fontId="5" fillId="0" borderId="121" xfId="7" applyFont="1" applyFill="1" applyBorder="1" applyAlignment="1">
      <alignment horizontal="center" vertical="center"/>
    </xf>
    <xf numFmtId="0" fontId="0" fillId="0" borderId="0" xfId="0" applyFill="1" applyAlignment="1"/>
    <xf numFmtId="38" fontId="0" fillId="0" borderId="0" xfId="10" applyFont="1" applyFill="1">
      <alignment vertical="center"/>
    </xf>
    <xf numFmtId="0" fontId="0" fillId="0" borderId="0" xfId="0" applyFill="1">
      <alignment vertical="center"/>
    </xf>
    <xf numFmtId="38" fontId="23" fillId="1" borderId="0" xfId="7" applyFont="1" applyFill="1" applyBorder="1" applyAlignment="1">
      <alignment horizontal="center" vertical="center" wrapText="1"/>
    </xf>
    <xf numFmtId="38" fontId="5" fillId="0" borderId="36" xfId="7" applyFont="1" applyFill="1" applyBorder="1" applyAlignment="1">
      <alignment horizontal="center" vertical="center" wrapText="1"/>
    </xf>
    <xf numFmtId="38" fontId="0" fillId="0" borderId="0" xfId="0" applyNumberFormat="1" applyAlignment="1">
      <alignment vertical="center" shrinkToFit="1"/>
    </xf>
    <xf numFmtId="0" fontId="0" fillId="0" borderId="0" xfId="0" applyAlignment="1">
      <alignment vertical="center" shrinkToFit="1"/>
    </xf>
    <xf numFmtId="38" fontId="0" fillId="0" borderId="0" xfId="10" applyFont="1" applyAlignment="1">
      <alignment vertical="center" shrinkToFit="1"/>
    </xf>
    <xf numFmtId="49" fontId="0" fillId="0" borderId="0" xfId="0" applyNumberFormat="1">
      <alignment vertical="center"/>
    </xf>
    <xf numFmtId="0" fontId="0" fillId="0" borderId="0" xfId="0" applyNumberFormat="1">
      <alignment vertical="center"/>
    </xf>
    <xf numFmtId="49" fontId="0" fillId="0" borderId="0" xfId="0" applyNumberFormat="1" applyAlignment="1">
      <alignment vertical="center" shrinkToFit="1"/>
    </xf>
    <xf numFmtId="0" fontId="0" fillId="6" borderId="0" xfId="0" applyFill="1">
      <alignment vertical="center"/>
    </xf>
    <xf numFmtId="0" fontId="0" fillId="0" borderId="0" xfId="0" applyAlignment="1">
      <alignment horizontal="left" vertical="center" wrapText="1"/>
    </xf>
    <xf numFmtId="0" fontId="0" fillId="10" borderId="0" xfId="0" applyFill="1">
      <alignment vertical="center"/>
    </xf>
    <xf numFmtId="0" fontId="0" fillId="10" borderId="0" xfId="0" applyFill="1" applyAlignment="1">
      <alignment horizontal="left" vertical="center" wrapText="1"/>
    </xf>
    <xf numFmtId="0" fontId="0" fillId="0" borderId="0" xfId="0" applyNumberFormat="1" applyAlignment="1">
      <alignment vertical="center" shrinkToFit="1"/>
    </xf>
    <xf numFmtId="49" fontId="0" fillId="10" borderId="0" xfId="0" applyNumberFormat="1" applyFill="1" applyAlignment="1">
      <alignment vertical="center" shrinkToFit="1"/>
    </xf>
    <xf numFmtId="0" fontId="0" fillId="10" borderId="0" xfId="0" applyNumberFormat="1" applyFill="1" applyAlignment="1">
      <alignment vertical="center" shrinkToFit="1"/>
    </xf>
    <xf numFmtId="181" fontId="0" fillId="0" borderId="0" xfId="0" applyNumberFormat="1" applyAlignment="1">
      <alignment vertical="center" shrinkToFit="1"/>
    </xf>
    <xf numFmtId="177" fontId="0" fillId="0" borderId="0" xfId="0" applyNumberFormat="1" applyAlignment="1">
      <alignment vertical="center" shrinkToFit="1"/>
    </xf>
    <xf numFmtId="38" fontId="5" fillId="0" borderId="0" xfId="7" applyFont="1" applyAlignment="1">
      <alignment vertical="center" shrinkToFit="1"/>
    </xf>
    <xf numFmtId="182" fontId="5" fillId="0" borderId="0" xfId="7" applyNumberFormat="1" applyFont="1" applyAlignment="1">
      <alignment vertical="center"/>
    </xf>
    <xf numFmtId="38" fontId="45" fillId="0" borderId="0" xfId="7" applyFont="1" applyFill="1" applyBorder="1" applyAlignment="1">
      <alignment horizontal="center" vertical="center"/>
    </xf>
    <xf numFmtId="13" fontId="0" fillId="0" borderId="0" xfId="0" applyNumberFormat="1" applyAlignment="1">
      <alignment horizontal="center" vertical="center"/>
    </xf>
    <xf numFmtId="38" fontId="0" fillId="0" borderId="0" xfId="7" applyFont="1" applyFill="1" applyAlignment="1">
      <alignment horizontal="center" vertical="center"/>
    </xf>
    <xf numFmtId="0" fontId="47" fillId="0" borderId="0" xfId="0" applyFont="1">
      <alignment vertical="center"/>
    </xf>
    <xf numFmtId="0" fontId="48" fillId="0" borderId="0" xfId="0" applyFont="1" applyBorder="1">
      <alignment vertical="center"/>
    </xf>
    <xf numFmtId="0" fontId="48" fillId="0" borderId="0" xfId="0" applyFont="1" applyBorder="1" applyAlignment="1">
      <alignment horizontal="center" vertical="center"/>
    </xf>
    <xf numFmtId="0" fontId="48" fillId="0" borderId="0" xfId="0" applyFont="1">
      <alignment vertical="center"/>
    </xf>
    <xf numFmtId="0" fontId="48" fillId="0" borderId="0" xfId="0" applyFont="1" applyAlignment="1">
      <alignment vertical="center"/>
    </xf>
    <xf numFmtId="0" fontId="48" fillId="0" borderId="0" xfId="0" applyFont="1" applyAlignment="1">
      <alignment horizontal="right" vertical="center"/>
    </xf>
    <xf numFmtId="0" fontId="48" fillId="0" borderId="0" xfId="0" applyFont="1" applyAlignment="1">
      <alignment horizontal="center" vertical="center"/>
    </xf>
    <xf numFmtId="0" fontId="48" fillId="0" borderId="1" xfId="0" applyFont="1" applyBorder="1" applyAlignment="1">
      <alignment vertical="center"/>
    </xf>
    <xf numFmtId="0" fontId="48" fillId="0" borderId="2" xfId="0" applyFont="1" applyBorder="1" applyAlignment="1">
      <alignment vertical="center"/>
    </xf>
    <xf numFmtId="0" fontId="48" fillId="0" borderId="3" xfId="0" applyFont="1" applyBorder="1" applyAlignment="1">
      <alignment vertical="center"/>
    </xf>
    <xf numFmtId="0" fontId="48" fillId="0" borderId="5" xfId="0" applyFont="1" applyBorder="1" applyAlignment="1">
      <alignment horizontal="center" vertical="center" textRotation="255"/>
    </xf>
    <xf numFmtId="0" fontId="48" fillId="0" borderId="5" xfId="0" applyFont="1" applyBorder="1">
      <alignment vertical="center"/>
    </xf>
    <xf numFmtId="0" fontId="48" fillId="0" borderId="5" xfId="0" applyFont="1" applyBorder="1" applyAlignment="1">
      <alignment horizontal="center" vertical="center"/>
    </xf>
    <xf numFmtId="0" fontId="48" fillId="0" borderId="5" xfId="0" applyFont="1" applyFill="1" applyBorder="1" applyAlignment="1">
      <alignment vertical="center"/>
    </xf>
    <xf numFmtId="0" fontId="48" fillId="0" borderId="5" xfId="0" applyFont="1" applyFill="1" applyBorder="1">
      <alignment vertical="center"/>
    </xf>
    <xf numFmtId="0" fontId="48" fillId="0" borderId="0" xfId="0" applyFont="1" applyFill="1" applyAlignment="1">
      <alignment horizontal="left" vertical="center"/>
    </xf>
    <xf numFmtId="0" fontId="50" fillId="0" borderId="0" xfId="0" applyFont="1" applyFill="1" applyBorder="1">
      <alignment vertical="center"/>
    </xf>
    <xf numFmtId="0" fontId="48" fillId="0" borderId="0" xfId="0" applyFont="1" applyFill="1" applyBorder="1">
      <alignment vertical="center"/>
    </xf>
    <xf numFmtId="0" fontId="46" fillId="0" borderId="0" xfId="0" applyFont="1" applyAlignment="1">
      <alignment horizontal="left" vertical="center"/>
    </xf>
    <xf numFmtId="0" fontId="46" fillId="2" borderId="28" xfId="0" applyFont="1" applyFill="1" applyBorder="1">
      <alignment vertical="center"/>
    </xf>
    <xf numFmtId="0" fontId="46" fillId="2" borderId="29" xfId="0" applyFont="1" applyFill="1" applyBorder="1">
      <alignment vertical="center"/>
    </xf>
    <xf numFmtId="0" fontId="46" fillId="2" borderId="30" xfId="0" applyFont="1" applyFill="1" applyBorder="1">
      <alignment vertical="center"/>
    </xf>
    <xf numFmtId="0" fontId="48" fillId="0" borderId="28" xfId="0" applyFont="1" applyBorder="1">
      <alignment vertical="center"/>
    </xf>
    <xf numFmtId="0" fontId="48" fillId="0" borderId="32" xfId="0" applyFont="1" applyBorder="1">
      <alignment vertical="center"/>
    </xf>
    <xf numFmtId="0" fontId="46" fillId="0" borderId="29" xfId="0" applyFont="1" applyBorder="1">
      <alignment vertical="center"/>
    </xf>
    <xf numFmtId="0" fontId="48" fillId="0" borderId="29" xfId="0" applyFont="1" applyBorder="1">
      <alignment vertical="center"/>
    </xf>
    <xf numFmtId="0" fontId="46" fillId="0" borderId="28" xfId="0" applyFont="1" applyBorder="1">
      <alignment vertical="center"/>
    </xf>
    <xf numFmtId="0" fontId="48" fillId="0" borderId="30" xfId="0" applyFont="1" applyBorder="1">
      <alignment vertical="center"/>
    </xf>
    <xf numFmtId="0" fontId="46" fillId="0" borderId="0" xfId="0" applyFont="1">
      <alignment vertical="center"/>
    </xf>
    <xf numFmtId="0" fontId="46" fillId="2" borderId="36" xfId="0" applyFont="1" applyFill="1" applyBorder="1" applyAlignment="1"/>
    <xf numFmtId="0" fontId="46" fillId="2" borderId="0" xfId="0" applyFont="1" applyFill="1" applyBorder="1">
      <alignment vertical="center"/>
    </xf>
    <xf numFmtId="0" fontId="46" fillId="2" borderId="37" xfId="0" applyFont="1" applyFill="1" applyBorder="1">
      <alignment vertical="center"/>
    </xf>
    <xf numFmtId="0" fontId="46" fillId="0" borderId="23" xfId="0" applyFont="1" applyBorder="1">
      <alignment vertical="center"/>
    </xf>
    <xf numFmtId="0" fontId="46" fillId="0" borderId="25" xfId="0" applyFont="1" applyBorder="1">
      <alignment vertical="center"/>
    </xf>
    <xf numFmtId="0" fontId="46" fillId="0" borderId="39" xfId="0" applyFont="1" applyBorder="1" applyProtection="1">
      <alignment vertical="center"/>
      <protection locked="0"/>
    </xf>
    <xf numFmtId="0" fontId="46" fillId="0" borderId="40" xfId="0" applyFont="1" applyBorder="1" applyProtection="1">
      <alignment vertical="center"/>
      <protection locked="0"/>
    </xf>
    <xf numFmtId="0" fontId="46" fillId="2" borderId="33" xfId="0" applyFont="1" applyFill="1" applyBorder="1" applyAlignment="1">
      <alignment vertical="top"/>
    </xf>
    <xf numFmtId="0" fontId="46" fillId="2" borderId="34" xfId="0" applyFont="1" applyFill="1" applyBorder="1">
      <alignment vertical="center"/>
    </xf>
    <xf numFmtId="0" fontId="46" fillId="2" borderId="35" xfId="0" applyFont="1" applyFill="1" applyBorder="1">
      <alignment vertical="center"/>
    </xf>
    <xf numFmtId="0" fontId="48" fillId="0" borderId="25" xfId="0" applyFont="1" applyBorder="1">
      <alignment vertical="center"/>
    </xf>
    <xf numFmtId="0" fontId="46" fillId="0" borderId="24" xfId="0" applyFont="1" applyBorder="1">
      <alignment vertical="center"/>
    </xf>
    <xf numFmtId="0" fontId="48" fillId="0" borderId="24" xfId="0" applyFont="1" applyBorder="1">
      <alignment vertical="center"/>
    </xf>
    <xf numFmtId="0" fontId="48" fillId="2" borderId="28" xfId="0" applyFont="1" applyFill="1" applyBorder="1">
      <alignment vertical="center"/>
    </xf>
    <xf numFmtId="0" fontId="48" fillId="2" borderId="29" xfId="0" applyFont="1" applyFill="1" applyBorder="1">
      <alignment vertical="center"/>
    </xf>
    <xf numFmtId="0" fontId="48" fillId="2" borderId="30" xfId="0" applyFont="1" applyFill="1" applyBorder="1">
      <alignment vertical="center"/>
    </xf>
    <xf numFmtId="0" fontId="46" fillId="0" borderId="26" xfId="0" applyFont="1" applyBorder="1">
      <alignment vertical="center"/>
    </xf>
    <xf numFmtId="0" fontId="48" fillId="0" borderId="31" xfId="0" applyFont="1" applyBorder="1">
      <alignment vertical="center"/>
    </xf>
    <xf numFmtId="0" fontId="48" fillId="2" borderId="34" xfId="0" applyFont="1" applyFill="1" applyBorder="1">
      <alignment vertical="center"/>
    </xf>
    <xf numFmtId="0" fontId="48" fillId="2" borderId="35" xfId="0" applyFont="1" applyFill="1" applyBorder="1">
      <alignment vertical="center"/>
    </xf>
    <xf numFmtId="0" fontId="48" fillId="0" borderId="26" xfId="0" applyFont="1" applyBorder="1">
      <alignment vertical="center"/>
    </xf>
    <xf numFmtId="0" fontId="48" fillId="0" borderId="0" xfId="0" applyFont="1" applyFill="1">
      <alignment vertical="center"/>
    </xf>
    <xf numFmtId="0" fontId="46" fillId="2" borderId="28" xfId="0" applyFont="1" applyFill="1" applyBorder="1" applyAlignment="1"/>
    <xf numFmtId="0" fontId="46" fillId="0" borderId="42" xfId="0" applyFont="1" applyFill="1" applyBorder="1">
      <alignment vertical="center"/>
    </xf>
    <xf numFmtId="0" fontId="48" fillId="0" borderId="46" xfId="0" applyFont="1" applyFill="1" applyBorder="1">
      <alignment vertical="center"/>
    </xf>
    <xf numFmtId="0" fontId="46" fillId="0" borderId="44" xfId="0" applyFont="1" applyFill="1" applyBorder="1">
      <alignment vertical="center"/>
    </xf>
    <xf numFmtId="0" fontId="48" fillId="0" borderId="47" xfId="0" applyFont="1" applyFill="1" applyBorder="1">
      <alignment vertical="center"/>
    </xf>
    <xf numFmtId="0" fontId="46" fillId="0" borderId="0" xfId="0" applyFont="1" applyFill="1" applyBorder="1" applyAlignment="1">
      <alignment vertical="top"/>
    </xf>
    <xf numFmtId="0" fontId="46" fillId="0" borderId="0" xfId="0" applyFont="1" applyFill="1" applyBorder="1">
      <alignment vertical="center"/>
    </xf>
    <xf numFmtId="0" fontId="48" fillId="0" borderId="0" xfId="0" applyFont="1" applyFill="1" applyBorder="1" applyAlignment="1">
      <alignment vertical="center"/>
    </xf>
    <xf numFmtId="0" fontId="0" fillId="0" borderId="0" xfId="0" applyFont="1" applyFill="1" applyBorder="1" applyAlignment="1">
      <alignment vertical="center"/>
    </xf>
    <xf numFmtId="0" fontId="46" fillId="0" borderId="0" xfId="0" applyFont="1" applyFill="1" applyBorder="1" applyAlignment="1">
      <alignment vertical="center" wrapText="1"/>
    </xf>
    <xf numFmtId="0" fontId="52" fillId="0" borderId="0" xfId="0" applyFont="1" applyBorder="1">
      <alignment vertical="center"/>
    </xf>
    <xf numFmtId="0" fontId="54" fillId="0" borderId="0" xfId="0" applyFont="1">
      <alignment vertical="center"/>
    </xf>
    <xf numFmtId="0" fontId="55" fillId="0" borderId="0" xfId="0" applyFont="1">
      <alignment vertical="center"/>
    </xf>
    <xf numFmtId="0" fontId="46" fillId="0" borderId="0" xfId="0" applyFont="1" applyFill="1" applyBorder="1" applyAlignment="1">
      <alignment vertical="center"/>
    </xf>
    <xf numFmtId="0" fontId="0" fillId="0" borderId="0" xfId="0" applyFont="1" applyBorder="1" applyAlignment="1">
      <alignment vertical="center"/>
    </xf>
    <xf numFmtId="0" fontId="46" fillId="0" borderId="0" xfId="0" applyFont="1" applyBorder="1" applyAlignment="1">
      <alignment vertical="center" wrapText="1"/>
    </xf>
    <xf numFmtId="0" fontId="48" fillId="0" borderId="12" xfId="0" applyFont="1" applyFill="1" applyBorder="1">
      <alignment vertical="center"/>
    </xf>
    <xf numFmtId="0" fontId="48" fillId="0" borderId="14" xfId="0" applyFont="1" applyFill="1" applyBorder="1">
      <alignment vertical="center"/>
    </xf>
    <xf numFmtId="38" fontId="5" fillId="0" borderId="53" xfId="7" applyFont="1" applyFill="1" applyBorder="1" applyAlignment="1">
      <alignment horizontal="center" vertical="center"/>
    </xf>
    <xf numFmtId="38" fontId="5" fillId="0" borderId="18" xfId="7" applyFont="1" applyFill="1" applyBorder="1" applyAlignment="1">
      <alignment horizontal="center" vertical="center"/>
    </xf>
    <xf numFmtId="38" fontId="5" fillId="0" borderId="19" xfId="7" applyFont="1" applyFill="1" applyBorder="1" applyAlignment="1">
      <alignment horizontal="center" vertical="center"/>
    </xf>
    <xf numFmtId="38" fontId="5" fillId="0" borderId="56" xfId="7" applyFont="1" applyFill="1" applyBorder="1" applyAlignment="1">
      <alignment horizontal="center" vertical="center"/>
    </xf>
    <xf numFmtId="177" fontId="0" fillId="0" borderId="104" xfId="7" applyNumberFormat="1" applyFont="1" applyFill="1" applyBorder="1" applyAlignment="1">
      <alignment horizontal="center" vertical="center"/>
    </xf>
    <xf numFmtId="177" fontId="0" fillId="0" borderId="136" xfId="7" applyNumberFormat="1" applyFont="1" applyFill="1" applyBorder="1" applyAlignment="1">
      <alignment horizontal="center" vertical="center"/>
    </xf>
    <xf numFmtId="177" fontId="0" fillId="0" borderId="98" xfId="7" applyNumberFormat="1" applyFont="1" applyFill="1" applyBorder="1" applyAlignment="1">
      <alignment horizontal="center" vertical="center"/>
    </xf>
    <xf numFmtId="0" fontId="0" fillId="0" borderId="102" xfId="7" applyNumberFormat="1" applyFont="1" applyFill="1" applyBorder="1" applyAlignment="1">
      <alignment horizontal="center" vertical="center"/>
    </xf>
    <xf numFmtId="38" fontId="26" fillId="0" borderId="103" xfId="7" applyNumberFormat="1" applyFont="1" applyFill="1" applyBorder="1" applyAlignment="1">
      <alignment horizontal="center" vertical="center" shrinkToFit="1"/>
    </xf>
    <xf numFmtId="38" fontId="5" fillId="0" borderId="103" xfId="7" applyFont="1" applyFill="1" applyBorder="1" applyAlignment="1">
      <alignment horizontal="center" vertical="center" shrinkToFit="1"/>
    </xf>
    <xf numFmtId="0" fontId="0" fillId="0" borderId="134" xfId="7" applyNumberFormat="1" applyFont="1" applyFill="1" applyBorder="1" applyAlignment="1">
      <alignment horizontal="center" vertical="center"/>
    </xf>
    <xf numFmtId="38" fontId="26" fillId="0" borderId="135" xfId="7" applyNumberFormat="1" applyFont="1" applyFill="1" applyBorder="1" applyAlignment="1">
      <alignment horizontal="center" vertical="center" shrinkToFit="1"/>
    </xf>
    <xf numFmtId="38" fontId="5" fillId="0" borderId="135" xfId="7" applyFont="1" applyFill="1" applyBorder="1" applyAlignment="1">
      <alignment horizontal="center" vertical="center" shrinkToFit="1"/>
    </xf>
    <xf numFmtId="0" fontId="0" fillId="0" borderId="130" xfId="7" applyNumberFormat="1" applyFont="1" applyFill="1" applyBorder="1" applyAlignment="1">
      <alignment horizontal="center" vertical="center"/>
    </xf>
    <xf numFmtId="38" fontId="26" fillId="0" borderId="111" xfId="7" applyNumberFormat="1" applyFont="1" applyFill="1" applyBorder="1" applyAlignment="1">
      <alignment horizontal="center" vertical="center" shrinkToFit="1"/>
    </xf>
    <xf numFmtId="38" fontId="5" fillId="0" borderId="111" xfId="7" applyFont="1" applyFill="1" applyBorder="1" applyAlignment="1">
      <alignment horizontal="center" vertical="center" shrinkToFit="1"/>
    </xf>
    <xf numFmtId="178" fontId="5" fillId="0" borderId="103" xfId="7" applyNumberFormat="1" applyFont="1" applyFill="1" applyBorder="1" applyAlignment="1">
      <alignment vertical="center"/>
    </xf>
    <xf numFmtId="178" fontId="5" fillId="0" borderId="95" xfId="7" applyNumberFormat="1" applyFont="1" applyFill="1" applyBorder="1" applyAlignment="1">
      <alignment vertical="center"/>
    </xf>
    <xf numFmtId="178" fontId="5" fillId="0" borderId="111" xfId="7" applyNumberFormat="1" applyFont="1" applyFill="1" applyBorder="1" applyAlignment="1">
      <alignment vertical="center"/>
    </xf>
    <xf numFmtId="178" fontId="5" fillId="0" borderId="117" xfId="8" applyNumberFormat="1" applyFont="1" applyFill="1" applyBorder="1" applyAlignment="1">
      <alignment vertical="center"/>
    </xf>
    <xf numFmtId="12" fontId="36" fillId="0" borderId="0" xfId="0" applyNumberFormat="1" applyFont="1" applyBorder="1" applyAlignment="1">
      <alignment horizontal="center" vertical="center" wrapText="1"/>
    </xf>
    <xf numFmtId="0" fontId="0" fillId="0" borderId="0" xfId="0" applyAlignment="1"/>
    <xf numFmtId="0" fontId="0" fillId="0" borderId="0" xfId="0" applyNumberFormat="1" applyAlignment="1"/>
    <xf numFmtId="14" fontId="0" fillId="0" borderId="0" xfId="0" applyNumberFormat="1" applyAlignment="1" applyProtection="1">
      <alignment vertical="center"/>
    </xf>
    <xf numFmtId="0" fontId="50" fillId="0" borderId="0" xfId="0" applyFont="1">
      <alignment vertical="center"/>
    </xf>
    <xf numFmtId="38" fontId="5" fillId="0" borderId="53" xfId="7" applyFont="1" applyFill="1" applyBorder="1" applyAlignment="1">
      <alignment horizontal="center" vertical="center" shrinkToFit="1"/>
    </xf>
    <xf numFmtId="38" fontId="5" fillId="0" borderId="19" xfId="7" applyFont="1" applyFill="1" applyBorder="1" applyAlignment="1">
      <alignment horizontal="center" vertical="center" shrinkToFit="1"/>
    </xf>
    <xf numFmtId="38" fontId="5" fillId="0" borderId="56" xfId="7" applyFont="1" applyFill="1" applyBorder="1" applyAlignment="1">
      <alignment horizontal="center" vertical="center" shrinkToFit="1"/>
    </xf>
    <xf numFmtId="178" fontId="5" fillId="0" borderId="53" xfId="7" applyNumberFormat="1" applyFont="1" applyFill="1" applyBorder="1" applyAlignment="1">
      <alignment horizontal="right" vertical="center"/>
    </xf>
    <xf numFmtId="178" fontId="5" fillId="0" borderId="19" xfId="7" applyNumberFormat="1" applyFont="1" applyFill="1" applyBorder="1" applyAlignment="1">
      <alignment horizontal="right" vertical="center"/>
    </xf>
    <xf numFmtId="178" fontId="5" fillId="0" borderId="56" xfId="7" applyNumberFormat="1" applyFont="1" applyFill="1" applyBorder="1" applyAlignment="1">
      <alignment horizontal="right" vertical="center"/>
    </xf>
    <xf numFmtId="38" fontId="26" fillId="0" borderId="103" xfId="7" applyFont="1" applyFill="1" applyBorder="1" applyAlignment="1">
      <alignment horizontal="center" vertical="center" wrapText="1"/>
    </xf>
    <xf numFmtId="38" fontId="26" fillId="0" borderId="95" xfId="7" applyFont="1" applyFill="1" applyBorder="1" applyAlignment="1">
      <alignment horizontal="center" vertical="center" wrapText="1"/>
    </xf>
    <xf numFmtId="38" fontId="26" fillId="0" borderId="97" xfId="7" applyFont="1" applyFill="1" applyBorder="1" applyAlignment="1">
      <alignment horizontal="center" vertical="center" wrapText="1"/>
    </xf>
    <xf numFmtId="0" fontId="58" fillId="0" borderId="0" xfId="0" applyFont="1" applyAlignment="1"/>
    <xf numFmtId="38" fontId="59" fillId="0" borderId="0" xfId="10" applyFont="1">
      <alignment vertical="center"/>
    </xf>
    <xf numFmtId="0" fontId="49" fillId="0" borderId="0" xfId="0" applyFont="1">
      <alignment vertical="center"/>
    </xf>
    <xf numFmtId="0" fontId="60" fillId="0" borderId="0" xfId="0" applyFont="1">
      <alignment vertical="center"/>
    </xf>
    <xf numFmtId="0" fontId="61" fillId="0" borderId="0" xfId="0" applyFont="1" applyAlignment="1">
      <alignment vertical="top" wrapText="1"/>
    </xf>
    <xf numFmtId="0" fontId="62" fillId="0" borderId="0" xfId="0" applyFont="1">
      <alignment vertical="center"/>
    </xf>
    <xf numFmtId="0" fontId="62" fillId="0" borderId="0" xfId="0" applyFont="1" applyAlignment="1">
      <alignment vertical="top" wrapText="1"/>
    </xf>
    <xf numFmtId="0" fontId="62" fillId="0" borderId="0" xfId="0" applyFont="1" applyAlignment="1">
      <alignment vertical="center"/>
    </xf>
    <xf numFmtId="0" fontId="62" fillId="0" borderId="0" xfId="0" applyFont="1" applyAlignment="1">
      <alignment horizontal="left" vertical="center"/>
    </xf>
    <xf numFmtId="0" fontId="62" fillId="0" borderId="0" xfId="0" applyFont="1" applyAlignment="1">
      <alignment horizontal="left" vertical="top"/>
    </xf>
    <xf numFmtId="0" fontId="49" fillId="0" borderId="0" xfId="0" applyFont="1" applyAlignment="1">
      <alignment vertical="center"/>
    </xf>
    <xf numFmtId="0" fontId="9" fillId="0" borderId="0" xfId="0" applyFont="1" applyAlignment="1">
      <alignment horizontal="left" vertical="center"/>
    </xf>
    <xf numFmtId="0" fontId="61" fillId="0" borderId="0" xfId="0" applyFont="1" applyAlignment="1">
      <alignment vertical="top"/>
    </xf>
    <xf numFmtId="0" fontId="61" fillId="0" borderId="0" xfId="0" applyFont="1" applyAlignment="1">
      <alignment vertical="center"/>
    </xf>
    <xf numFmtId="0" fontId="9" fillId="0" borderId="0" xfId="0" applyFont="1" applyAlignment="1">
      <alignment vertical="center"/>
    </xf>
    <xf numFmtId="0" fontId="61" fillId="0" borderId="0" xfId="0" applyFont="1">
      <alignment vertical="center"/>
    </xf>
    <xf numFmtId="38" fontId="33" fillId="2" borderId="0" xfId="7" applyFont="1" applyFill="1" applyBorder="1" applyAlignment="1">
      <alignment vertical="center"/>
    </xf>
    <xf numFmtId="38" fontId="34" fillId="2" borderId="0" xfId="7" applyFont="1" applyFill="1" applyBorder="1" applyAlignment="1">
      <alignment vertical="center"/>
    </xf>
    <xf numFmtId="38" fontId="34" fillId="2" borderId="0" xfId="7" applyFont="1" applyFill="1" applyBorder="1" applyAlignment="1">
      <alignment horizontal="center" vertical="center"/>
    </xf>
    <xf numFmtId="38" fontId="34" fillId="2" borderId="0" xfId="7" applyFont="1" applyFill="1" applyBorder="1" applyAlignment="1">
      <alignment horizontal="center" vertical="center" wrapText="1"/>
    </xf>
    <xf numFmtId="38" fontId="11" fillId="2" borderId="0" xfId="7" applyFont="1" applyFill="1" applyBorder="1" applyAlignment="1">
      <alignment vertical="center"/>
    </xf>
    <xf numFmtId="38" fontId="24" fillId="0" borderId="101" xfId="7" applyFont="1" applyFill="1" applyBorder="1" applyAlignment="1">
      <alignment horizontal="left" vertical="center" wrapText="1"/>
    </xf>
    <xf numFmtId="38" fontId="33" fillId="2" borderId="0" xfId="7" applyFont="1" applyFill="1" applyAlignment="1">
      <alignment vertical="center"/>
    </xf>
    <xf numFmtId="38" fontId="35" fillId="2" borderId="0" xfId="7" applyFont="1" applyFill="1" applyAlignment="1">
      <alignment vertical="center"/>
    </xf>
    <xf numFmtId="38" fontId="34" fillId="2" borderId="0" xfId="7" applyFont="1" applyFill="1" applyAlignment="1">
      <alignment vertical="center"/>
    </xf>
    <xf numFmtId="13" fontId="0" fillId="0" borderId="0" xfId="0" applyNumberFormat="1" applyAlignment="1">
      <alignment horizontal="center" vertical="center" wrapText="1"/>
    </xf>
    <xf numFmtId="13" fontId="5" fillId="0" borderId="53" xfId="7" applyNumberFormat="1" applyFont="1" applyFill="1" applyBorder="1" applyAlignment="1">
      <alignment horizontal="center" vertical="center" wrapText="1"/>
    </xf>
    <xf numFmtId="13" fontId="5" fillId="0" borderId="18" xfId="7" applyNumberFormat="1" applyFont="1" applyFill="1" applyBorder="1" applyAlignment="1">
      <alignment horizontal="center" vertical="center" wrapText="1"/>
    </xf>
    <xf numFmtId="13" fontId="5" fillId="0" borderId="56" xfId="7" applyNumberFormat="1" applyFont="1" applyFill="1" applyBorder="1" applyAlignment="1">
      <alignment horizontal="center" vertical="center" wrapText="1"/>
    </xf>
    <xf numFmtId="13" fontId="5" fillId="0" borderId="103" xfId="7" applyNumberFormat="1" applyFont="1" applyFill="1" applyBorder="1" applyAlignment="1">
      <alignment horizontal="center" vertical="center" wrapText="1"/>
    </xf>
    <xf numFmtId="13" fontId="5" fillId="0" borderId="95" xfId="7" applyNumberFormat="1" applyFont="1" applyFill="1" applyBorder="1" applyAlignment="1">
      <alignment horizontal="center" vertical="center" wrapText="1"/>
    </xf>
    <xf numFmtId="13" fontId="5" fillId="0" borderId="111" xfId="7" applyNumberFormat="1" applyFont="1" applyFill="1" applyBorder="1" applyAlignment="1">
      <alignment horizontal="center" vertical="center" wrapText="1"/>
    </xf>
    <xf numFmtId="0" fontId="0" fillId="0" borderId="0" xfId="0" applyFont="1" applyAlignment="1"/>
    <xf numFmtId="14" fontId="0" fillId="0" borderId="0" xfId="0" applyNumberFormat="1" applyFont="1" applyAlignment="1" applyProtection="1">
      <alignment vertical="center"/>
    </xf>
    <xf numFmtId="0" fontId="49" fillId="0" borderId="0" xfId="0" applyFont="1" applyAlignment="1"/>
    <xf numFmtId="14" fontId="49" fillId="0" borderId="0" xfId="0" applyNumberFormat="1" applyFont="1" applyAlignment="1" applyProtection="1">
      <alignment vertical="center"/>
    </xf>
    <xf numFmtId="0" fontId="64" fillId="0" borderId="0" xfId="6" applyFont="1"/>
    <xf numFmtId="0" fontId="49" fillId="12" borderId="38" xfId="0" applyFont="1" applyFill="1" applyBorder="1" applyAlignment="1" applyProtection="1">
      <alignment horizontal="center" vertical="center"/>
      <protection locked="0"/>
    </xf>
    <xf numFmtId="0" fontId="49" fillId="12" borderId="39" xfId="0" applyFont="1" applyFill="1" applyBorder="1" applyAlignment="1" applyProtection="1">
      <alignment horizontal="center" vertical="center"/>
      <protection locked="0"/>
    </xf>
    <xf numFmtId="0" fontId="49" fillId="12" borderId="40" xfId="0" applyFont="1" applyFill="1" applyBorder="1" applyAlignment="1" applyProtection="1">
      <alignment horizontal="center" vertical="center"/>
      <protection locked="0"/>
    </xf>
    <xf numFmtId="0" fontId="49" fillId="12" borderId="41" xfId="0" applyFont="1" applyFill="1" applyBorder="1" applyAlignment="1" applyProtection="1">
      <alignment horizontal="center" vertical="center"/>
      <protection locked="0"/>
    </xf>
    <xf numFmtId="49" fontId="0" fillId="12" borderId="102" xfId="7" applyNumberFormat="1" applyFont="1" applyFill="1" applyBorder="1" applyAlignment="1" applyProtection="1">
      <alignment horizontal="center" vertical="center" wrapText="1"/>
      <protection locked="0"/>
    </xf>
    <xf numFmtId="38" fontId="26" fillId="12" borderId="137" xfId="7" applyFont="1" applyFill="1" applyBorder="1" applyAlignment="1" applyProtection="1">
      <alignment horizontal="center" vertical="center" shrinkToFit="1"/>
      <protection locked="0"/>
    </xf>
    <xf numFmtId="49" fontId="0" fillId="12" borderId="134" xfId="7" applyNumberFormat="1" applyFont="1" applyFill="1" applyBorder="1" applyAlignment="1" applyProtection="1">
      <alignment horizontal="center" vertical="center" wrapText="1"/>
      <protection locked="0"/>
    </xf>
    <xf numFmtId="38" fontId="26" fillId="12" borderId="132" xfId="7" applyFont="1" applyFill="1" applyBorder="1" applyAlignment="1" applyProtection="1">
      <alignment horizontal="center" vertical="center" shrinkToFit="1"/>
      <protection locked="0"/>
    </xf>
    <xf numFmtId="49" fontId="0" fillId="12" borderId="94" xfId="7" applyNumberFormat="1" applyFont="1" applyFill="1" applyBorder="1" applyAlignment="1" applyProtection="1">
      <alignment horizontal="center" vertical="center" wrapText="1"/>
      <protection locked="0"/>
    </xf>
    <xf numFmtId="38" fontId="26" fillId="12" borderId="95" xfId="7" applyFont="1" applyFill="1" applyBorder="1" applyAlignment="1" applyProtection="1">
      <alignment horizontal="center" vertical="center" shrinkToFit="1"/>
      <protection locked="0"/>
    </xf>
    <xf numFmtId="49" fontId="0" fillId="12" borderId="96" xfId="7" applyNumberFormat="1" applyFont="1" applyFill="1" applyBorder="1" applyAlignment="1" applyProtection="1">
      <alignment horizontal="center" vertical="center" wrapText="1"/>
      <protection locked="0"/>
    </xf>
    <xf numFmtId="38" fontId="26" fillId="12" borderId="97" xfId="7" applyFont="1" applyFill="1" applyBorder="1" applyAlignment="1" applyProtection="1">
      <alignment horizontal="center" vertical="center" shrinkToFit="1"/>
      <protection locked="0"/>
    </xf>
    <xf numFmtId="49" fontId="0" fillId="12" borderId="51" xfId="7" applyNumberFormat="1" applyFont="1" applyFill="1" applyBorder="1" applyAlignment="1" applyProtection="1">
      <alignment horizontal="center" vertical="center"/>
      <protection locked="0"/>
    </xf>
    <xf numFmtId="38" fontId="26" fillId="12" borderId="129" xfId="7" applyFont="1" applyFill="1" applyBorder="1" applyAlignment="1" applyProtection="1">
      <alignment horizontal="center" vertical="center" shrinkToFit="1"/>
      <protection locked="0"/>
    </xf>
    <xf numFmtId="49" fontId="0" fillId="12" borderId="76" xfId="7" applyNumberFormat="1" applyFont="1" applyFill="1" applyBorder="1" applyAlignment="1" applyProtection="1">
      <alignment horizontal="center" vertical="center"/>
      <protection locked="0"/>
    </xf>
    <xf numFmtId="38" fontId="26" fillId="12" borderId="19" xfId="7" applyFont="1" applyFill="1" applyBorder="1" applyAlignment="1" applyProtection="1">
      <alignment horizontal="center" vertical="center" shrinkToFit="1"/>
      <protection locked="0"/>
    </xf>
    <xf numFmtId="49" fontId="0" fillId="12" borderId="48" xfId="7" applyNumberFormat="1" applyFont="1" applyFill="1" applyBorder="1" applyAlignment="1" applyProtection="1">
      <alignment horizontal="center" vertical="center"/>
      <protection locked="0"/>
    </xf>
    <xf numFmtId="49" fontId="0" fillId="12" borderId="54" xfId="7" applyNumberFormat="1" applyFont="1" applyFill="1" applyBorder="1" applyAlignment="1" applyProtection="1">
      <alignment horizontal="center" vertical="center"/>
      <protection locked="0"/>
    </xf>
    <xf numFmtId="38" fontId="26" fillId="12" borderId="56" xfId="7" applyFont="1" applyFill="1" applyBorder="1" applyAlignment="1" applyProtection="1">
      <alignment horizontal="center" vertical="center" shrinkToFit="1"/>
      <protection locked="0"/>
    </xf>
    <xf numFmtId="38" fontId="23" fillId="12" borderId="127" xfId="7" applyFont="1" applyFill="1" applyBorder="1" applyAlignment="1" applyProtection="1">
      <alignment horizontal="center" vertical="center" shrinkToFit="1"/>
      <protection locked="0"/>
    </xf>
    <xf numFmtId="38" fontId="23" fillId="12" borderId="19" xfId="7" applyFont="1" applyFill="1" applyBorder="1" applyAlignment="1" applyProtection="1">
      <alignment horizontal="center" vertical="center" shrinkToFit="1"/>
      <protection locked="0"/>
    </xf>
    <xf numFmtId="38" fontId="23" fillId="12" borderId="56" xfId="7" applyFont="1" applyFill="1" applyBorder="1" applyAlignment="1" applyProtection="1">
      <alignment horizontal="center" vertical="center" shrinkToFit="1"/>
      <protection locked="0"/>
    </xf>
    <xf numFmtId="38" fontId="5" fillId="12" borderId="140" xfId="7" applyFont="1" applyFill="1" applyBorder="1" applyAlignment="1" applyProtection="1">
      <alignment horizontal="center" vertical="center" shrinkToFit="1"/>
      <protection locked="0"/>
    </xf>
    <xf numFmtId="38" fontId="5" fillId="12" borderId="141" xfId="7" applyFont="1" applyFill="1" applyBorder="1" applyAlignment="1" applyProtection="1">
      <alignment horizontal="center" vertical="center" shrinkToFit="1"/>
      <protection locked="0"/>
    </xf>
    <xf numFmtId="38" fontId="5" fillId="12" borderId="128" xfId="7" applyFont="1" applyFill="1" applyBorder="1" applyAlignment="1" applyProtection="1">
      <alignment horizontal="center" vertical="center" shrinkToFit="1"/>
      <protection locked="0"/>
    </xf>
    <xf numFmtId="38" fontId="5" fillId="12" borderId="126" xfId="7" applyFont="1" applyFill="1" applyBorder="1" applyAlignment="1" applyProtection="1">
      <alignment horizontal="center" vertical="center" shrinkToFit="1"/>
      <protection locked="0"/>
    </xf>
    <xf numFmtId="0" fontId="29" fillId="12" borderId="82" xfId="9" applyFont="1" applyFill="1" applyBorder="1" applyAlignment="1" applyProtection="1">
      <alignment horizontal="center" vertical="center" textRotation="255" wrapText="1"/>
      <protection locked="0"/>
    </xf>
    <xf numFmtId="0" fontId="29" fillId="12" borderId="91" xfId="9" applyFont="1" applyFill="1" applyBorder="1" applyAlignment="1" applyProtection="1">
      <alignment horizontal="center" vertical="center" textRotation="255" wrapText="1"/>
      <protection locked="0"/>
    </xf>
    <xf numFmtId="0" fontId="29" fillId="12" borderId="78" xfId="9" applyFont="1" applyFill="1" applyBorder="1" applyAlignment="1" applyProtection="1">
      <alignment horizontal="center" vertical="center" textRotation="255" wrapText="1"/>
      <protection locked="0"/>
    </xf>
    <xf numFmtId="0" fontId="65" fillId="0" borderId="0" xfId="0" applyFont="1">
      <alignment vertical="center"/>
    </xf>
    <xf numFmtId="0" fontId="0" fillId="0" borderId="153" xfId="0" applyBorder="1" applyAlignment="1"/>
    <xf numFmtId="14" fontId="0" fillId="0" borderId="153" xfId="0" applyNumberFormat="1" applyBorder="1" applyAlignment="1" applyProtection="1">
      <alignment vertical="center"/>
    </xf>
    <xf numFmtId="0" fontId="0" fillId="0" borderId="153" xfId="0" applyNumberFormat="1" applyBorder="1" applyAlignment="1"/>
    <xf numFmtId="49" fontId="17" fillId="7" borderId="0" xfId="6" applyNumberFormat="1" applyFill="1"/>
    <xf numFmtId="49" fontId="0" fillId="0" borderId="0" xfId="0" applyNumberFormat="1" applyAlignment="1"/>
    <xf numFmtId="49" fontId="17" fillId="0" borderId="0" xfId="6" applyNumberFormat="1"/>
    <xf numFmtId="0" fontId="0" fillId="0" borderId="0" xfId="0" applyBorder="1" applyAlignment="1"/>
    <xf numFmtId="14" fontId="0" fillId="0" borderId="0" xfId="0" applyNumberFormat="1" applyBorder="1" applyAlignment="1" applyProtection="1">
      <alignment vertical="center"/>
    </xf>
    <xf numFmtId="0" fontId="0" fillId="0" borderId="0" xfId="0" applyNumberFormat="1" applyBorder="1" applyAlignment="1"/>
    <xf numFmtId="0" fontId="68" fillId="0" borderId="0" xfId="0" applyFont="1" applyAlignment="1"/>
    <xf numFmtId="0" fontId="17" fillId="13" borderId="0" xfId="6" applyFill="1" applyAlignment="1">
      <alignment horizontal="center" vertical="center" wrapText="1"/>
    </xf>
    <xf numFmtId="38" fontId="0" fillId="0" borderId="0" xfId="7" applyFont="1" applyAlignment="1">
      <alignment vertical="center"/>
    </xf>
    <xf numFmtId="0" fontId="17" fillId="15" borderId="0" xfId="6" applyFill="1" applyAlignment="1">
      <alignment horizontal="center" vertical="center" wrapText="1"/>
    </xf>
    <xf numFmtId="49" fontId="17" fillId="15" borderId="0" xfId="6" applyNumberFormat="1" applyFill="1" applyAlignment="1">
      <alignment horizontal="center" vertical="center" wrapText="1"/>
    </xf>
    <xf numFmtId="0" fontId="67" fillId="15" borderId="0" xfId="6" applyFont="1" applyFill="1" applyAlignment="1">
      <alignment horizontal="center" vertical="center" wrapText="1"/>
    </xf>
    <xf numFmtId="38" fontId="58" fillId="0" borderId="0" xfId="10" applyFont="1">
      <alignment vertical="center"/>
    </xf>
    <xf numFmtId="0" fontId="73" fillId="0" borderId="0" xfId="0" applyFont="1" applyFill="1" applyBorder="1">
      <alignment vertical="center"/>
    </xf>
    <xf numFmtId="0" fontId="70" fillId="0" borderId="0" xfId="0" applyFont="1" applyAlignment="1">
      <alignment horizontal="center" vertical="center" wrapText="1"/>
    </xf>
    <xf numFmtId="0" fontId="69" fillId="0" borderId="0" xfId="0" applyFont="1" applyAlignment="1">
      <alignment horizontal="center" vertical="center" wrapText="1"/>
    </xf>
    <xf numFmtId="0" fontId="69" fillId="0" borderId="0" xfId="0" applyFont="1" applyAlignment="1">
      <alignment horizontal="center" vertical="center"/>
    </xf>
    <xf numFmtId="0" fontId="57" fillId="0" borderId="0" xfId="0" applyFont="1" applyAlignment="1">
      <alignment horizontal="center" vertical="center"/>
    </xf>
    <xf numFmtId="0" fontId="48" fillId="0" borderId="1" xfId="0" applyFont="1" applyBorder="1" applyAlignment="1">
      <alignment horizontal="center" vertical="center"/>
    </xf>
    <xf numFmtId="0" fontId="48" fillId="0" borderId="2" xfId="0" applyFont="1" applyBorder="1" applyAlignment="1">
      <alignment horizontal="center" vertical="center"/>
    </xf>
    <xf numFmtId="0" fontId="48" fillId="0" borderId="3" xfId="0" applyFont="1" applyBorder="1" applyAlignment="1">
      <alignment horizontal="center" vertical="center"/>
    </xf>
    <xf numFmtId="0" fontId="48" fillId="0" borderId="1" xfId="0" applyFont="1" applyFill="1" applyBorder="1" applyAlignment="1">
      <alignment horizontal="center" vertical="center"/>
    </xf>
    <xf numFmtId="0" fontId="48" fillId="0" borderId="2" xfId="0" applyFont="1" applyFill="1" applyBorder="1" applyAlignment="1">
      <alignment horizontal="center" vertical="center"/>
    </xf>
    <xf numFmtId="0" fontId="48" fillId="0" borderId="3" xfId="0" applyFont="1" applyFill="1" applyBorder="1" applyAlignment="1">
      <alignment horizontal="center" vertical="center"/>
    </xf>
    <xf numFmtId="0" fontId="48" fillId="0" borderId="11" xfId="0" applyFont="1" applyBorder="1" applyAlignment="1">
      <alignment horizontal="center" vertical="center"/>
    </xf>
    <xf numFmtId="0" fontId="48" fillId="0" borderId="12" xfId="0" applyFont="1" applyBorder="1" applyAlignment="1">
      <alignment horizontal="center" vertical="center"/>
    </xf>
    <xf numFmtId="0" fontId="48" fillId="0" borderId="13" xfId="0" applyFont="1" applyBorder="1" applyAlignment="1">
      <alignment horizontal="center" vertical="center"/>
    </xf>
    <xf numFmtId="0" fontId="48" fillId="0" borderId="6" xfId="0" applyFont="1" applyBorder="1" applyAlignment="1">
      <alignment horizontal="center" vertical="center"/>
    </xf>
    <xf numFmtId="0" fontId="8" fillId="5" borderId="1" xfId="0" applyFont="1" applyFill="1" applyBorder="1" applyAlignment="1" applyProtection="1">
      <alignment vertical="center" shrinkToFit="1"/>
      <protection locked="0"/>
    </xf>
    <xf numFmtId="0" fontId="8" fillId="5" borderId="2" xfId="0" applyFont="1" applyFill="1" applyBorder="1" applyAlignment="1" applyProtection="1">
      <alignment vertical="center" shrinkToFit="1"/>
      <protection locked="0"/>
    </xf>
    <xf numFmtId="0" fontId="8" fillId="5" borderId="3" xfId="0" applyFont="1" applyFill="1" applyBorder="1" applyAlignment="1" applyProtection="1">
      <alignment vertical="center" shrinkToFit="1"/>
      <protection locked="0"/>
    </xf>
    <xf numFmtId="0" fontId="48" fillId="0" borderId="16" xfId="0" applyFont="1" applyBorder="1" applyAlignment="1">
      <alignment horizontal="center" vertical="center" textRotation="255"/>
    </xf>
    <xf numFmtId="0" fontId="48" fillId="0" borderId="17" xfId="0" applyFont="1" applyBorder="1" applyAlignment="1">
      <alignment horizontal="center" vertical="center" textRotation="255"/>
    </xf>
    <xf numFmtId="0" fontId="48" fillId="0" borderId="18" xfId="0" applyFont="1" applyBorder="1" applyAlignment="1">
      <alignment horizontal="center" vertical="center" textRotation="255"/>
    </xf>
    <xf numFmtId="0" fontId="39" fillId="5" borderId="1" xfId="11" applyFill="1" applyBorder="1" applyAlignment="1" applyProtection="1">
      <alignment vertical="center" shrinkToFit="1"/>
      <protection locked="0"/>
    </xf>
    <xf numFmtId="49" fontId="48" fillId="0" borderId="0" xfId="0" applyNumberFormat="1" applyFont="1" applyFill="1" applyAlignment="1" applyProtection="1">
      <alignment horizontal="center" vertical="center"/>
      <protection locked="0"/>
    </xf>
    <xf numFmtId="49" fontId="48" fillId="11" borderId="0" xfId="0" applyNumberFormat="1" applyFont="1" applyFill="1" applyAlignment="1" applyProtection="1">
      <alignment horizontal="center" vertical="center"/>
      <protection locked="0"/>
    </xf>
    <xf numFmtId="0" fontId="48" fillId="0" borderId="4" xfId="0" applyFont="1" applyBorder="1" applyAlignment="1">
      <alignment horizontal="center" vertical="center"/>
    </xf>
    <xf numFmtId="0" fontId="48" fillId="0" borderId="5" xfId="0" applyFont="1" applyBorder="1" applyAlignment="1">
      <alignment horizontal="center" vertical="center"/>
    </xf>
    <xf numFmtId="0" fontId="48" fillId="0" borderId="21" xfId="0" applyFont="1" applyBorder="1" applyAlignment="1">
      <alignment horizontal="center" vertical="center"/>
    </xf>
    <xf numFmtId="0" fontId="48" fillId="0" borderId="9" xfId="0" applyFont="1" applyBorder="1" applyAlignment="1">
      <alignment horizontal="center" vertical="center"/>
    </xf>
    <xf numFmtId="0" fontId="48" fillId="0" borderId="7" xfId="0" applyFont="1" applyBorder="1" applyAlignment="1">
      <alignment horizontal="center" vertical="center"/>
    </xf>
    <xf numFmtId="0" fontId="48" fillId="0" borderId="22" xfId="0" applyFont="1" applyBorder="1" applyAlignment="1">
      <alignment horizontal="center" vertical="center"/>
    </xf>
    <xf numFmtId="0" fontId="50" fillId="0" borderId="0" xfId="0" applyFont="1" applyFill="1" applyAlignment="1" applyProtection="1">
      <alignment horizontal="right" vertical="center"/>
    </xf>
    <xf numFmtId="38" fontId="49" fillId="0" borderId="27" xfId="0" applyNumberFormat="1" applyFont="1" applyFill="1" applyBorder="1" applyAlignment="1" applyProtection="1">
      <alignment vertical="center" shrinkToFit="1"/>
    </xf>
    <xf numFmtId="0" fontId="49" fillId="0" borderId="12" xfId="0" applyFont="1" applyFill="1" applyBorder="1" applyAlignment="1" applyProtection="1">
      <alignment vertical="center" shrinkToFit="1"/>
    </xf>
    <xf numFmtId="0" fontId="49" fillId="0" borderId="14" xfId="0" applyFont="1" applyFill="1" applyBorder="1" applyAlignment="1" applyProtection="1">
      <alignment vertical="center" shrinkToFit="1"/>
    </xf>
    <xf numFmtId="0" fontId="48" fillId="14" borderId="149" xfId="0" applyFont="1" applyFill="1" applyBorder="1" applyAlignment="1" applyProtection="1">
      <alignment vertical="center" shrinkToFit="1"/>
      <protection locked="0"/>
    </xf>
    <xf numFmtId="0" fontId="48" fillId="14" borderId="2" xfId="0" applyFont="1" applyFill="1" applyBorder="1" applyAlignment="1" applyProtection="1">
      <alignment vertical="center" shrinkToFit="1"/>
      <protection locked="0"/>
    </xf>
    <xf numFmtId="0" fontId="48" fillId="14" borderId="3" xfId="0" applyFont="1" applyFill="1" applyBorder="1" applyAlignment="1" applyProtection="1">
      <alignment vertical="center" shrinkToFit="1"/>
      <protection locked="0"/>
    </xf>
    <xf numFmtId="0" fontId="48" fillId="0" borderId="12" xfId="0" applyNumberFormat="1" applyFont="1" applyFill="1" applyBorder="1" applyAlignment="1" applyProtection="1">
      <alignment horizontal="center" vertical="center" shrinkToFit="1"/>
    </xf>
    <xf numFmtId="0" fontId="49" fillId="0" borderId="20" xfId="0" applyFont="1" applyFill="1" applyBorder="1" applyAlignment="1" applyProtection="1">
      <alignment horizontal="left" vertical="center" shrinkToFit="1"/>
    </xf>
    <xf numFmtId="0" fontId="49" fillId="0" borderId="6" xfId="0" applyFont="1" applyFill="1" applyBorder="1" applyAlignment="1" applyProtection="1">
      <alignment horizontal="left" vertical="center" shrinkToFit="1"/>
    </xf>
    <xf numFmtId="0" fontId="49" fillId="0" borderId="15" xfId="0" applyFont="1" applyFill="1" applyBorder="1" applyAlignment="1" applyProtection="1">
      <alignment horizontal="left" vertical="center" shrinkToFit="1"/>
    </xf>
    <xf numFmtId="49" fontId="8" fillId="5" borderId="1" xfId="0" applyNumberFormat="1" applyFont="1" applyFill="1" applyBorder="1" applyAlignment="1" applyProtection="1">
      <alignment vertical="center" shrinkToFit="1"/>
      <protection locked="0"/>
    </xf>
    <xf numFmtId="49" fontId="8" fillId="5" borderId="2" xfId="0" applyNumberFormat="1" applyFont="1" applyFill="1" applyBorder="1" applyAlignment="1" applyProtection="1">
      <alignment vertical="center" shrinkToFit="1"/>
      <protection locked="0"/>
    </xf>
    <xf numFmtId="49" fontId="8" fillId="5" borderId="3" xfId="0" applyNumberFormat="1" applyFont="1" applyFill="1" applyBorder="1" applyAlignment="1" applyProtection="1">
      <alignment vertical="center" shrinkToFit="1"/>
      <protection locked="0"/>
    </xf>
    <xf numFmtId="0" fontId="46" fillId="12" borderId="23" xfId="0" applyFont="1" applyFill="1" applyBorder="1" applyAlignment="1" applyProtection="1">
      <alignment vertical="center" wrapText="1"/>
      <protection locked="0"/>
    </xf>
    <xf numFmtId="0" fontId="0" fillId="12" borderId="31" xfId="0" applyFont="1" applyFill="1" applyBorder="1" applyAlignment="1" applyProtection="1">
      <alignment vertical="center"/>
      <protection locked="0"/>
    </xf>
    <xf numFmtId="0" fontId="46" fillId="12" borderId="24" xfId="0" applyFont="1" applyFill="1" applyBorder="1" applyAlignment="1" applyProtection="1">
      <alignment vertical="center" wrapText="1"/>
      <protection locked="0"/>
    </xf>
    <xf numFmtId="178" fontId="41" fillId="0" borderId="1" xfId="0" applyNumberFormat="1" applyFont="1" applyFill="1" applyBorder="1" applyAlignment="1">
      <alignment vertical="center"/>
    </xf>
    <xf numFmtId="178" fontId="42" fillId="0" borderId="2" xfId="0" applyNumberFormat="1" applyFont="1" applyFill="1" applyBorder="1" applyAlignment="1">
      <alignment vertical="center"/>
    </xf>
    <xf numFmtId="178" fontId="42" fillId="0" borderId="3" xfId="0" applyNumberFormat="1" applyFont="1" applyFill="1" applyBorder="1" applyAlignment="1">
      <alignment vertical="center"/>
    </xf>
    <xf numFmtId="0" fontId="48" fillId="12" borderId="86" xfId="0" applyFont="1" applyFill="1" applyBorder="1" applyAlignment="1" applyProtection="1">
      <alignment horizontal="center" vertical="center"/>
      <protection locked="0"/>
    </xf>
    <xf numFmtId="0" fontId="0" fillId="12" borderId="44" xfId="0" applyFont="1" applyFill="1" applyBorder="1" applyAlignment="1" applyProtection="1">
      <alignment horizontal="center" vertical="center"/>
      <protection locked="0"/>
    </xf>
    <xf numFmtId="0" fontId="0" fillId="12" borderId="45" xfId="0" applyFont="1" applyFill="1" applyBorder="1" applyAlignment="1" applyProtection="1">
      <alignment horizontal="center" vertical="center"/>
      <protection locked="0"/>
    </xf>
    <xf numFmtId="0" fontId="48" fillId="12" borderId="66" xfId="0" applyFont="1" applyFill="1" applyBorder="1" applyAlignment="1" applyProtection="1">
      <alignment horizontal="center" vertical="center"/>
      <protection locked="0"/>
    </xf>
    <xf numFmtId="0" fontId="0" fillId="12" borderId="42" xfId="0" applyFont="1" applyFill="1" applyBorder="1" applyAlignment="1" applyProtection="1">
      <alignment horizontal="center" vertical="center"/>
      <protection locked="0"/>
    </xf>
    <xf numFmtId="0" fontId="0" fillId="12" borderId="43" xfId="0" applyFont="1" applyFill="1" applyBorder="1" applyAlignment="1" applyProtection="1">
      <alignment horizontal="center" vertical="center"/>
      <protection locked="0"/>
    </xf>
    <xf numFmtId="0" fontId="49" fillId="12" borderId="26" xfId="0" applyFont="1" applyFill="1" applyBorder="1" applyAlignment="1" applyProtection="1">
      <alignment horizontal="center" vertical="center"/>
      <protection locked="0"/>
    </xf>
    <xf numFmtId="0" fontId="0" fillId="12" borderId="24" xfId="0" applyFont="1" applyFill="1" applyBorder="1" applyAlignment="1" applyProtection="1">
      <alignment horizontal="center" vertical="center"/>
      <protection locked="0"/>
    </xf>
    <xf numFmtId="0" fontId="51" fillId="12" borderId="23" xfId="0" applyFont="1" applyFill="1" applyBorder="1" applyAlignment="1" applyProtection="1">
      <alignment horizontal="center" vertical="center"/>
      <protection locked="0"/>
    </xf>
    <xf numFmtId="0" fontId="40" fillId="12" borderId="24" xfId="0" applyFont="1" applyFill="1" applyBorder="1" applyAlignment="1" applyProtection="1">
      <alignment horizontal="center" vertical="center"/>
      <protection locked="0"/>
    </xf>
    <xf numFmtId="177" fontId="5" fillId="12" borderId="9" xfId="7" applyNumberFormat="1" applyFont="1" applyFill="1" applyBorder="1" applyAlignment="1" applyProtection="1">
      <alignment horizontal="center" vertical="center"/>
      <protection locked="0"/>
    </xf>
    <xf numFmtId="177" fontId="5" fillId="12" borderId="125" xfId="0" applyNumberFormat="1" applyFont="1" applyFill="1" applyBorder="1" applyAlignment="1" applyProtection="1">
      <alignment horizontal="center" vertical="center"/>
      <protection locked="0"/>
    </xf>
    <xf numFmtId="180" fontId="0" fillId="12" borderId="132" xfId="0" applyNumberFormat="1" applyFont="1" applyFill="1" applyBorder="1" applyAlignment="1" applyProtection="1">
      <alignment horizontal="center" vertical="center" wrapText="1"/>
      <protection locked="0"/>
    </xf>
    <xf numFmtId="0" fontId="0" fillId="12" borderId="139" xfId="0" applyFill="1" applyBorder="1" applyAlignment="1" applyProtection="1">
      <alignment horizontal="center" vertical="center" wrapText="1"/>
      <protection locked="0"/>
    </xf>
    <xf numFmtId="177" fontId="5" fillId="12" borderId="1" xfId="7" applyNumberFormat="1" applyFont="1" applyFill="1" applyBorder="1" applyAlignment="1" applyProtection="1">
      <alignment horizontal="center" vertical="center"/>
      <protection locked="0"/>
    </xf>
    <xf numFmtId="177" fontId="5" fillId="12" borderId="122" xfId="7" applyNumberFormat="1" applyFont="1" applyFill="1" applyBorder="1" applyAlignment="1" applyProtection="1">
      <alignment horizontal="center" vertical="center"/>
      <protection locked="0"/>
    </xf>
    <xf numFmtId="180" fontId="0" fillId="12" borderId="132" xfId="0" applyNumberFormat="1" applyFill="1" applyBorder="1" applyAlignment="1" applyProtection="1">
      <alignment horizontal="center" vertical="center" wrapText="1"/>
      <protection locked="0"/>
    </xf>
    <xf numFmtId="0" fontId="0" fillId="12" borderId="138" xfId="0" applyFill="1" applyBorder="1" applyAlignment="1" applyProtection="1">
      <alignment horizontal="center" vertical="center"/>
      <protection locked="0"/>
    </xf>
    <xf numFmtId="0" fontId="0" fillId="12" borderId="139" xfId="0" applyFill="1" applyBorder="1" applyAlignment="1" applyProtection="1">
      <alignment horizontal="center" vertical="center"/>
      <protection locked="0"/>
    </xf>
    <xf numFmtId="178" fontId="5" fillId="0" borderId="112" xfId="7" applyNumberFormat="1" applyFont="1" applyFill="1" applyBorder="1" applyAlignment="1">
      <alignment horizontal="right" vertical="center" wrapText="1"/>
    </xf>
    <xf numFmtId="178" fontId="5" fillId="0" borderId="106" xfId="0" applyNumberFormat="1" applyFont="1" applyFill="1" applyBorder="1" applyAlignment="1">
      <alignment horizontal="right" vertical="center"/>
    </xf>
    <xf numFmtId="178" fontId="5" fillId="0" borderId="57" xfId="7" applyNumberFormat="1" applyFont="1" applyFill="1" applyBorder="1" applyAlignment="1">
      <alignment horizontal="right" vertical="center" wrapText="1"/>
    </xf>
    <xf numFmtId="178" fontId="5" fillId="0" borderId="64" xfId="0" applyNumberFormat="1" applyFont="1" applyFill="1" applyBorder="1" applyAlignment="1">
      <alignment horizontal="right" vertical="center"/>
    </xf>
    <xf numFmtId="38" fontId="23" fillId="1" borderId="119" xfId="7" applyFont="1" applyFill="1" applyBorder="1" applyAlignment="1">
      <alignment horizontal="center" vertical="center" wrapText="1"/>
    </xf>
    <xf numFmtId="38" fontId="23" fillId="1" borderId="120" xfId="7" applyFont="1" applyFill="1" applyBorder="1" applyAlignment="1">
      <alignment horizontal="center" vertical="center" wrapText="1"/>
    </xf>
    <xf numFmtId="178" fontId="5" fillId="0" borderId="131" xfId="0" applyNumberFormat="1" applyFont="1" applyFill="1" applyBorder="1" applyAlignment="1">
      <alignment vertical="center"/>
    </xf>
    <xf numFmtId="178" fontId="5" fillId="0" borderId="107" xfId="0" applyNumberFormat="1" applyFont="1" applyFill="1" applyBorder="1" applyAlignment="1">
      <alignment vertical="center"/>
    </xf>
    <xf numFmtId="178" fontId="5" fillId="0" borderId="132" xfId="0" applyNumberFormat="1" applyFont="1" applyFill="1" applyBorder="1" applyAlignment="1">
      <alignment vertical="center"/>
    </xf>
    <xf numFmtId="178" fontId="5" fillId="0" borderId="108" xfId="0" applyNumberFormat="1" applyFont="1" applyFill="1" applyBorder="1" applyAlignment="1">
      <alignment vertical="center"/>
    </xf>
    <xf numFmtId="38" fontId="33" fillId="2" borderId="0" xfId="7" applyFont="1" applyFill="1" applyBorder="1" applyAlignment="1">
      <alignment vertical="center" wrapText="1"/>
    </xf>
    <xf numFmtId="0" fontId="5" fillId="2" borderId="0" xfId="0" applyFont="1" applyFill="1" applyAlignment="1">
      <alignment vertical="center"/>
    </xf>
    <xf numFmtId="180" fontId="0" fillId="12" borderId="95" xfId="0" applyNumberFormat="1" applyFont="1" applyFill="1" applyBorder="1" applyAlignment="1" applyProtection="1">
      <alignment horizontal="center" vertical="center" wrapText="1"/>
      <protection locked="0"/>
    </xf>
    <xf numFmtId="180" fontId="0" fillId="12" borderId="95" xfId="0" applyNumberFormat="1" applyFont="1" applyFill="1" applyBorder="1" applyAlignment="1" applyProtection="1">
      <alignment horizontal="center" vertical="center"/>
      <protection locked="0"/>
    </xf>
    <xf numFmtId="177" fontId="5" fillId="12" borderId="122" xfId="0" applyNumberFormat="1" applyFont="1" applyFill="1" applyBorder="1" applyAlignment="1" applyProtection="1">
      <alignment horizontal="center" vertical="center"/>
      <protection locked="0"/>
    </xf>
    <xf numFmtId="38" fontId="33" fillId="2" borderId="0" xfId="7" applyFont="1" applyFill="1" applyAlignment="1">
      <alignment vertical="center" wrapText="1"/>
    </xf>
    <xf numFmtId="0" fontId="5" fillId="2" borderId="0" xfId="0" applyFont="1" applyFill="1" applyAlignment="1">
      <alignment vertical="center" wrapText="1"/>
    </xf>
    <xf numFmtId="38" fontId="22" fillId="0" borderId="0" xfId="7" applyFont="1" applyAlignment="1">
      <alignment horizontal="center" vertical="center" wrapText="1"/>
    </xf>
    <xf numFmtId="38" fontId="22" fillId="0" borderId="0" xfId="7" applyFont="1" applyAlignment="1">
      <alignment horizontal="center" vertical="center"/>
    </xf>
    <xf numFmtId="0" fontId="5" fillId="0" borderId="0" xfId="8" applyFont="1" applyAlignment="1">
      <alignment horizontal="center" vertical="center"/>
    </xf>
    <xf numFmtId="38" fontId="24" fillId="0" borderId="100" xfId="7" applyFont="1" applyFill="1" applyBorder="1" applyAlignment="1">
      <alignment horizontal="left" vertical="center" wrapText="1"/>
    </xf>
    <xf numFmtId="180" fontId="0" fillId="12" borderId="103" xfId="0" applyNumberFormat="1" applyFont="1" applyFill="1" applyBorder="1" applyAlignment="1" applyProtection="1">
      <alignment horizontal="center" vertical="center" wrapText="1"/>
      <protection locked="0"/>
    </xf>
    <xf numFmtId="180" fontId="0" fillId="12" borderId="103" xfId="0" applyNumberFormat="1" applyFont="1" applyFill="1" applyBorder="1" applyAlignment="1" applyProtection="1">
      <alignment horizontal="center" vertical="center"/>
      <protection locked="0"/>
    </xf>
    <xf numFmtId="0" fontId="34" fillId="2" borderId="0" xfId="0" applyFont="1" applyFill="1" applyAlignment="1">
      <alignment vertical="center"/>
    </xf>
    <xf numFmtId="38" fontId="23" fillId="1" borderId="59" xfId="7" applyFont="1" applyFill="1" applyBorder="1" applyAlignment="1">
      <alignment horizontal="center" vertical="center" wrapText="1"/>
    </xf>
    <xf numFmtId="0" fontId="5" fillId="0" borderId="60" xfId="0" applyFont="1" applyBorder="1" applyAlignment="1">
      <alignment horizontal="center" vertical="center" wrapText="1"/>
    </xf>
    <xf numFmtId="178" fontId="5" fillId="0" borderId="52" xfId="7" applyNumberFormat="1" applyFont="1" applyFill="1" applyBorder="1" applyAlignment="1">
      <alignment vertical="center"/>
    </xf>
    <xf numFmtId="178" fontId="5" fillId="0" borderId="61" xfId="0" applyNumberFormat="1" applyFont="1" applyFill="1" applyBorder="1" applyAlignment="1">
      <alignment vertical="center"/>
    </xf>
    <xf numFmtId="178" fontId="5" fillId="0" borderId="1" xfId="7" applyNumberFormat="1" applyFont="1" applyFill="1" applyBorder="1" applyAlignment="1">
      <alignment vertical="center"/>
    </xf>
    <xf numFmtId="178" fontId="5" fillId="0" borderId="62" xfId="7" applyNumberFormat="1" applyFont="1" applyFill="1" applyBorder="1" applyAlignment="1">
      <alignment vertical="center"/>
    </xf>
    <xf numFmtId="178" fontId="5" fillId="0" borderId="55" xfId="7" applyNumberFormat="1" applyFont="1" applyFill="1" applyBorder="1" applyAlignment="1">
      <alignment vertical="center"/>
    </xf>
    <xf numFmtId="178" fontId="5" fillId="0" borderId="63" xfId="7" applyNumberFormat="1" applyFont="1" applyFill="1" applyBorder="1" applyAlignment="1">
      <alignment vertical="center"/>
    </xf>
    <xf numFmtId="38" fontId="5" fillId="0" borderId="0" xfId="7" applyFont="1" applyAlignment="1">
      <alignment horizontal="left" vertical="center" wrapText="1"/>
    </xf>
    <xf numFmtId="38" fontId="33" fillId="2" borderId="0" xfId="7" applyFont="1" applyFill="1" applyBorder="1" applyAlignment="1">
      <alignment horizontal="left" vertical="center" wrapText="1"/>
    </xf>
    <xf numFmtId="0" fontId="33" fillId="2" borderId="0" xfId="0" applyFont="1" applyFill="1" applyBorder="1" applyAlignment="1">
      <alignment horizontal="left" vertical="center" wrapText="1"/>
    </xf>
    <xf numFmtId="38" fontId="5" fillId="0" borderId="1" xfId="7" applyFont="1" applyBorder="1" applyAlignment="1">
      <alignment horizontal="center" vertical="center"/>
    </xf>
    <xf numFmtId="0" fontId="5" fillId="0" borderId="3" xfId="8" applyFont="1" applyBorder="1" applyAlignment="1">
      <alignment horizontal="center" vertical="center"/>
    </xf>
    <xf numFmtId="38" fontId="5" fillId="0" borderId="1" xfId="7" applyFont="1" applyFill="1" applyBorder="1" applyAlignment="1">
      <alignment vertical="center"/>
    </xf>
    <xf numFmtId="0" fontId="5" fillId="0" borderId="2" xfId="0" applyFont="1" applyFill="1" applyBorder="1" applyAlignment="1">
      <alignment vertical="center"/>
    </xf>
    <xf numFmtId="0" fontId="5" fillId="0" borderId="3" xfId="0" applyFont="1" applyFill="1" applyBorder="1" applyAlignment="1">
      <alignment vertical="center"/>
    </xf>
    <xf numFmtId="38" fontId="25" fillId="0" borderId="116" xfId="7" applyFont="1" applyBorder="1" applyAlignment="1">
      <alignment horizontal="center" vertical="center"/>
    </xf>
    <xf numFmtId="38" fontId="25" fillId="0" borderId="118" xfId="7" applyFont="1" applyBorder="1" applyAlignment="1">
      <alignment horizontal="center" vertical="center"/>
    </xf>
    <xf numFmtId="38" fontId="23" fillId="1" borderId="142" xfId="7" applyFont="1" applyFill="1" applyBorder="1" applyAlignment="1">
      <alignment horizontal="center" vertical="center" wrapText="1"/>
    </xf>
    <xf numFmtId="38" fontId="23" fillId="1" borderId="143" xfId="7" applyFont="1" applyFill="1" applyBorder="1" applyAlignment="1">
      <alignment horizontal="center" vertical="center" wrapText="1"/>
    </xf>
    <xf numFmtId="177" fontId="5" fillId="12" borderId="52" xfId="7" applyNumberFormat="1" applyFont="1" applyFill="1" applyBorder="1" applyAlignment="1" applyProtection="1">
      <alignment horizontal="center" vertical="center"/>
      <protection locked="0"/>
    </xf>
    <xf numFmtId="177" fontId="5" fillId="12" borderId="144" xfId="0" applyNumberFormat="1" applyFont="1" applyFill="1" applyBorder="1" applyAlignment="1" applyProtection="1">
      <alignment horizontal="center" vertical="center"/>
      <protection locked="0"/>
    </xf>
    <xf numFmtId="177" fontId="5" fillId="12" borderId="123" xfId="7" applyNumberFormat="1" applyFont="1" applyFill="1" applyBorder="1" applyAlignment="1" applyProtection="1">
      <alignment horizontal="center" vertical="center"/>
      <protection locked="0"/>
    </xf>
    <xf numFmtId="177" fontId="5" fillId="12" borderId="124" xfId="0" applyNumberFormat="1" applyFont="1" applyFill="1" applyBorder="1" applyAlignment="1" applyProtection="1">
      <alignment horizontal="center" vertical="center"/>
      <protection locked="0"/>
    </xf>
    <xf numFmtId="0" fontId="24" fillId="0" borderId="100" xfId="0" applyFont="1" applyFill="1" applyBorder="1" applyAlignment="1">
      <alignment horizontal="left" vertical="center" wrapText="1"/>
    </xf>
    <xf numFmtId="180" fontId="0" fillId="12" borderId="97" xfId="0" applyNumberFormat="1" applyFont="1" applyFill="1" applyBorder="1" applyAlignment="1" applyProtection="1">
      <alignment horizontal="center" vertical="center" wrapText="1"/>
      <protection locked="0"/>
    </xf>
    <xf numFmtId="180" fontId="0" fillId="12" borderId="97" xfId="0" applyNumberFormat="1" applyFont="1" applyFill="1" applyBorder="1" applyAlignment="1" applyProtection="1">
      <alignment horizontal="center" vertical="center"/>
      <protection locked="0"/>
    </xf>
    <xf numFmtId="0" fontId="34" fillId="2" borderId="0" xfId="0" applyFont="1" applyFill="1" applyAlignment="1">
      <alignment horizontal="left" vertical="center" wrapText="1"/>
    </xf>
    <xf numFmtId="0" fontId="34" fillId="2" borderId="0" xfId="0" applyFont="1" applyFill="1" applyAlignment="1">
      <alignment vertical="center" wrapText="1"/>
    </xf>
    <xf numFmtId="178" fontId="5" fillId="0" borderId="133" xfId="0" applyNumberFormat="1" applyFont="1" applyFill="1" applyBorder="1" applyAlignment="1">
      <alignment vertical="center"/>
    </xf>
    <xf numFmtId="178" fontId="5" fillId="0" borderId="109" xfId="0" applyNumberFormat="1" applyFont="1" applyFill="1" applyBorder="1" applyAlignment="1">
      <alignment vertical="center"/>
    </xf>
    <xf numFmtId="0" fontId="29" fillId="12" borderId="149" xfId="9" applyFont="1" applyFill="1" applyBorder="1" applyAlignment="1" applyProtection="1">
      <alignment horizontal="center" vertical="center" wrapText="1"/>
      <protection locked="0"/>
    </xf>
    <xf numFmtId="0" fontId="29" fillId="12" borderId="150" xfId="9" applyFont="1" applyFill="1" applyBorder="1" applyAlignment="1" applyProtection="1">
      <alignment horizontal="center" vertical="center" wrapText="1"/>
      <protection locked="0"/>
    </xf>
    <xf numFmtId="0" fontId="29" fillId="12" borderId="62" xfId="9" applyFont="1" applyFill="1" applyBorder="1" applyAlignment="1" applyProtection="1">
      <alignment horizontal="center" vertical="center" wrapText="1"/>
      <protection locked="0"/>
    </xf>
    <xf numFmtId="0" fontId="29" fillId="0" borderId="86" xfId="9" applyFont="1" applyBorder="1" applyAlignment="1">
      <alignment horizontal="center" vertical="center" shrinkToFit="1"/>
    </xf>
    <xf numFmtId="0" fontId="29" fillId="0" borderId="44" xfId="9" applyFont="1" applyBorder="1" applyAlignment="1">
      <alignment horizontal="center" vertical="center" shrinkToFit="1"/>
    </xf>
    <xf numFmtId="0" fontId="29" fillId="0" borderId="87" xfId="9" applyFont="1" applyBorder="1" applyAlignment="1">
      <alignment horizontal="center" vertical="center" shrinkToFit="1"/>
    </xf>
    <xf numFmtId="178" fontId="43" fillId="0" borderId="88" xfId="9" applyNumberFormat="1" applyFont="1" applyFill="1" applyBorder="1" applyAlignment="1">
      <alignment horizontal="center" vertical="center"/>
    </xf>
    <xf numFmtId="178" fontId="43" fillId="0" borderId="44" xfId="9" applyNumberFormat="1" applyFont="1" applyFill="1" applyBorder="1" applyAlignment="1">
      <alignment horizontal="center" vertical="center"/>
    </xf>
    <xf numFmtId="178" fontId="43" fillId="0" borderId="45" xfId="9" applyNumberFormat="1" applyFont="1" applyFill="1" applyBorder="1" applyAlignment="1">
      <alignment horizontal="center" vertical="center"/>
    </xf>
    <xf numFmtId="0" fontId="29" fillId="12" borderId="89" xfId="9" applyFont="1" applyFill="1" applyBorder="1" applyAlignment="1" applyProtection="1">
      <alignment horizontal="center" vertical="center" shrinkToFit="1"/>
      <protection locked="0"/>
    </xf>
    <xf numFmtId="0" fontId="29" fillId="12" borderId="44" xfId="9" applyFont="1" applyFill="1" applyBorder="1" applyAlignment="1" applyProtection="1">
      <alignment horizontal="center" vertical="center" shrinkToFit="1"/>
      <protection locked="0"/>
    </xf>
    <xf numFmtId="0" fontId="29" fillId="12" borderId="47" xfId="9" applyFont="1" applyFill="1" applyBorder="1" applyAlignment="1" applyProtection="1">
      <alignment horizontal="center" vertical="center" shrinkToFit="1"/>
      <protection locked="0"/>
    </xf>
    <xf numFmtId="0" fontId="29" fillId="12" borderId="86" xfId="9" applyFont="1" applyFill="1" applyBorder="1" applyAlignment="1" applyProtection="1">
      <alignment horizontal="center" vertical="center" shrinkToFit="1"/>
      <protection locked="0"/>
    </xf>
    <xf numFmtId="0" fontId="29" fillId="12" borderId="152" xfId="9" applyFont="1" applyFill="1" applyBorder="1" applyAlignment="1" applyProtection="1">
      <alignment horizontal="center" vertical="center" shrinkToFit="1"/>
      <protection locked="0"/>
    </xf>
    <xf numFmtId="0" fontId="29" fillId="12" borderId="151" xfId="9" applyFont="1" applyFill="1" applyBorder="1" applyAlignment="1" applyProtection="1">
      <alignment horizontal="center" vertical="center" shrinkToFit="1"/>
      <protection locked="0"/>
    </xf>
    <xf numFmtId="0" fontId="29" fillId="12" borderId="86" xfId="9" applyFont="1" applyFill="1" applyBorder="1" applyAlignment="1" applyProtection="1">
      <alignment horizontal="center" vertical="center" wrapText="1"/>
      <protection locked="0"/>
    </xf>
    <xf numFmtId="0" fontId="29" fillId="12" borderId="44" xfId="9" applyFont="1" applyFill="1" applyBorder="1" applyAlignment="1" applyProtection="1">
      <alignment horizontal="center" vertical="center" wrapText="1"/>
      <protection locked="0"/>
    </xf>
    <xf numFmtId="0" fontId="29" fillId="12" borderId="47" xfId="9" applyFont="1" applyFill="1" applyBorder="1" applyAlignment="1" applyProtection="1">
      <alignment horizontal="center" vertical="center" wrapText="1"/>
      <protection locked="0"/>
    </xf>
    <xf numFmtId="0" fontId="29" fillId="12" borderId="152" xfId="9" applyFont="1" applyFill="1" applyBorder="1" applyAlignment="1" applyProtection="1">
      <alignment horizontal="center" vertical="center" wrapText="1"/>
      <protection locked="0"/>
    </xf>
    <xf numFmtId="0" fontId="29" fillId="12" borderId="151" xfId="9" applyFont="1" applyFill="1" applyBorder="1" applyAlignment="1" applyProtection="1">
      <alignment horizontal="center" vertical="center" wrapText="1"/>
      <protection locked="0"/>
    </xf>
    <xf numFmtId="0" fontId="29" fillId="12" borderId="45" xfId="9" applyFont="1" applyFill="1" applyBorder="1" applyAlignment="1" applyProtection="1">
      <alignment horizontal="center" vertical="center" wrapText="1"/>
      <protection locked="0"/>
    </xf>
    <xf numFmtId="0" fontId="29" fillId="0" borderId="1" xfId="9" applyFont="1" applyBorder="1" applyAlignment="1">
      <alignment horizontal="center" vertical="center" shrinkToFit="1"/>
    </xf>
    <xf numFmtId="0" fontId="29" fillId="0" borderId="2" xfId="9" applyFont="1" applyBorder="1" applyAlignment="1">
      <alignment horizontal="center" vertical="center" shrinkToFit="1"/>
    </xf>
    <xf numFmtId="0" fontId="29" fillId="0" borderId="74" xfId="9" applyFont="1" applyBorder="1" applyAlignment="1">
      <alignment horizontal="center" vertical="center" shrinkToFit="1"/>
    </xf>
    <xf numFmtId="177" fontId="43" fillId="0" borderId="75" xfId="9" applyNumberFormat="1" applyFont="1" applyFill="1" applyBorder="1" applyAlignment="1">
      <alignment horizontal="center" vertical="center"/>
    </xf>
    <xf numFmtId="177" fontId="43" fillId="0" borderId="2" xfId="9" applyNumberFormat="1" applyFont="1" applyFill="1" applyBorder="1" applyAlignment="1">
      <alignment horizontal="center" vertical="center"/>
    </xf>
    <xf numFmtId="177" fontId="43" fillId="0" borderId="62" xfId="9" applyNumberFormat="1" applyFont="1" applyFill="1" applyBorder="1" applyAlignment="1">
      <alignment horizontal="center" vertical="center"/>
    </xf>
    <xf numFmtId="0" fontId="29" fillId="12" borderId="48" xfId="9" applyFont="1" applyFill="1" applyBorder="1" applyAlignment="1" applyProtection="1">
      <alignment horizontal="center" vertical="center" shrinkToFit="1"/>
      <protection locked="0"/>
    </xf>
    <xf numFmtId="0" fontId="29" fillId="12" borderId="2" xfId="9" applyFont="1" applyFill="1" applyBorder="1" applyAlignment="1" applyProtection="1">
      <alignment horizontal="center" vertical="center" shrinkToFit="1"/>
      <protection locked="0"/>
    </xf>
    <xf numFmtId="0" fontId="29" fillId="12" borderId="3" xfId="9" applyFont="1" applyFill="1" applyBorder="1" applyAlignment="1" applyProtection="1">
      <alignment horizontal="center" vertical="center" shrinkToFit="1"/>
      <protection locked="0"/>
    </xf>
    <xf numFmtId="0" fontId="29" fillId="12" borderId="1" xfId="9" applyFont="1" applyFill="1" applyBorder="1" applyAlignment="1" applyProtection="1">
      <alignment horizontal="center" vertical="center" shrinkToFit="1"/>
      <protection locked="0"/>
    </xf>
    <xf numFmtId="0" fontId="29" fillId="12" borderId="150" xfId="9" applyFont="1" applyFill="1" applyBorder="1" applyAlignment="1" applyProtection="1">
      <alignment horizontal="center" vertical="center" shrinkToFit="1"/>
      <protection locked="0"/>
    </xf>
    <xf numFmtId="0" fontId="29" fillId="12" borderId="149" xfId="9" applyFont="1" applyFill="1" applyBorder="1" applyAlignment="1" applyProtection="1">
      <alignment horizontal="center" vertical="center" shrinkToFit="1"/>
      <protection locked="0"/>
    </xf>
    <xf numFmtId="0" fontId="29" fillId="12" borderId="1" xfId="9" applyFont="1" applyFill="1" applyBorder="1" applyAlignment="1" applyProtection="1">
      <alignment horizontal="center" vertical="center" wrapText="1"/>
      <protection locked="0"/>
    </xf>
    <xf numFmtId="0" fontId="29" fillId="12" borderId="2" xfId="9" applyFont="1" applyFill="1" applyBorder="1" applyAlignment="1" applyProtection="1">
      <alignment horizontal="center" vertical="center" wrapText="1"/>
      <protection locked="0"/>
    </xf>
    <xf numFmtId="0" fontId="29" fillId="12" borderId="3" xfId="9" applyFont="1" applyFill="1" applyBorder="1" applyAlignment="1" applyProtection="1">
      <alignment horizontal="center" vertical="center" wrapText="1"/>
      <protection locked="0"/>
    </xf>
    <xf numFmtId="179" fontId="43" fillId="0" borderId="75" xfId="9" applyNumberFormat="1" applyFont="1" applyFill="1" applyBorder="1" applyAlignment="1">
      <alignment horizontal="center" vertical="center"/>
    </xf>
    <xf numFmtId="179" fontId="43" fillId="0" borderId="2" xfId="9" applyNumberFormat="1" applyFont="1" applyFill="1" applyBorder="1" applyAlignment="1">
      <alignment horizontal="center" vertical="center"/>
    </xf>
    <xf numFmtId="179" fontId="43" fillId="0" borderId="62" xfId="9" applyNumberFormat="1" applyFont="1" applyFill="1" applyBorder="1" applyAlignment="1">
      <alignment horizontal="center" vertical="center"/>
    </xf>
    <xf numFmtId="178" fontId="43" fillId="0" borderId="75" xfId="9" applyNumberFormat="1" applyFont="1" applyFill="1" applyBorder="1" applyAlignment="1">
      <alignment horizontal="center" vertical="center" shrinkToFit="1"/>
    </xf>
    <xf numFmtId="178" fontId="43" fillId="0" borderId="2" xfId="9" applyNumberFormat="1" applyFont="1" applyFill="1" applyBorder="1" applyAlignment="1">
      <alignment horizontal="center" vertical="center" shrinkToFit="1"/>
    </xf>
    <xf numFmtId="178" fontId="43" fillId="0" borderId="62" xfId="9" applyNumberFormat="1" applyFont="1" applyFill="1" applyBorder="1" applyAlignment="1">
      <alignment horizontal="center" vertical="center" shrinkToFit="1"/>
    </xf>
    <xf numFmtId="38" fontId="43" fillId="0" borderId="75" xfId="9" applyNumberFormat="1" applyFont="1" applyFill="1" applyBorder="1" applyAlignment="1">
      <alignment horizontal="center" vertical="center" shrinkToFit="1"/>
    </xf>
    <xf numFmtId="38" fontId="43" fillId="0" borderId="2" xfId="9" applyNumberFormat="1" applyFont="1" applyFill="1" applyBorder="1" applyAlignment="1">
      <alignment horizontal="center" vertical="center" shrinkToFit="1"/>
    </xf>
    <xf numFmtId="38" fontId="43" fillId="0" borderId="62" xfId="9" applyNumberFormat="1" applyFont="1" applyFill="1" applyBorder="1" applyAlignment="1">
      <alignment horizontal="center" vertical="center" shrinkToFit="1"/>
    </xf>
    <xf numFmtId="0" fontId="29" fillId="0" borderId="28" xfId="9" applyFont="1" applyBorder="1" applyAlignment="1">
      <alignment vertical="center" textRotation="255" shrinkToFit="1"/>
    </xf>
    <xf numFmtId="0" fontId="29" fillId="0" borderId="32" xfId="9" applyFont="1" applyBorder="1" applyAlignment="1">
      <alignment vertical="center" textRotation="255" shrinkToFit="1"/>
    </xf>
    <xf numFmtId="0" fontId="29" fillId="0" borderId="36" xfId="9" applyFont="1" applyBorder="1" applyAlignment="1">
      <alignment vertical="center" textRotation="255" shrinkToFit="1"/>
    </xf>
    <xf numFmtId="0" fontId="29" fillId="0" borderId="73" xfId="9" applyFont="1" applyBorder="1" applyAlignment="1">
      <alignment vertical="center" textRotation="255" shrinkToFit="1"/>
    </xf>
    <xf numFmtId="0" fontId="29" fillId="0" borderId="33" xfId="9" applyFont="1" applyBorder="1" applyAlignment="1">
      <alignment vertical="center" textRotation="255" shrinkToFit="1"/>
    </xf>
    <xf numFmtId="0" fontId="29" fillId="0" borderId="85" xfId="9" applyFont="1" applyBorder="1" applyAlignment="1">
      <alignment vertical="center" textRotation="255" shrinkToFit="1"/>
    </xf>
    <xf numFmtId="0" fontId="29" fillId="0" borderId="66" xfId="9" applyFont="1" applyBorder="1" applyAlignment="1">
      <alignment horizontal="center" vertical="center" shrinkToFit="1"/>
    </xf>
    <xf numFmtId="0" fontId="29" fillId="0" borderId="42" xfId="9" applyFont="1" applyBorder="1" applyAlignment="1">
      <alignment horizontal="center" vertical="center" shrinkToFit="1"/>
    </xf>
    <xf numFmtId="0" fontId="29" fillId="0" borderId="67" xfId="9" applyFont="1" applyBorder="1" applyAlignment="1">
      <alignment horizontal="center" vertical="center" shrinkToFit="1"/>
    </xf>
    <xf numFmtId="183" fontId="43" fillId="0" borderId="68" xfId="9" applyNumberFormat="1" applyFont="1" applyFill="1" applyBorder="1" applyAlignment="1">
      <alignment horizontal="center" vertical="center"/>
    </xf>
    <xf numFmtId="183" fontId="5" fillId="0" borderId="42" xfId="0" applyNumberFormat="1" applyFont="1" applyFill="1" applyBorder="1" applyAlignment="1">
      <alignment horizontal="center" vertical="center"/>
    </xf>
    <xf numFmtId="183" fontId="5" fillId="0" borderId="43" xfId="0" applyNumberFormat="1" applyFont="1" applyFill="1" applyBorder="1" applyAlignment="1">
      <alignment vertical="center"/>
    </xf>
    <xf numFmtId="0" fontId="29" fillId="0" borderId="69" xfId="9" applyFont="1" applyFill="1" applyBorder="1" applyAlignment="1">
      <alignment horizontal="center" vertical="center" shrinkToFit="1"/>
    </xf>
    <xf numFmtId="0" fontId="29" fillId="0" borderId="70" xfId="9" applyFont="1" applyFill="1" applyBorder="1" applyAlignment="1">
      <alignment horizontal="center" vertical="center" shrinkToFit="1"/>
    </xf>
    <xf numFmtId="0" fontId="29" fillId="0" borderId="71" xfId="9" applyFont="1" applyFill="1" applyBorder="1" applyAlignment="1">
      <alignment horizontal="center" vertical="center" shrinkToFit="1"/>
    </xf>
    <xf numFmtId="0" fontId="29" fillId="0" borderId="59" xfId="9" applyFont="1" applyFill="1" applyBorder="1" applyAlignment="1">
      <alignment horizontal="center" vertical="center" shrinkToFit="1"/>
    </xf>
    <xf numFmtId="0" fontId="31" fillId="0" borderId="59" xfId="9" applyFont="1" applyFill="1" applyBorder="1" applyAlignment="1">
      <alignment horizontal="center" vertical="center" wrapText="1"/>
    </xf>
    <xf numFmtId="0" fontId="31" fillId="0" borderId="70" xfId="9" applyFont="1" applyFill="1" applyBorder="1" applyAlignment="1">
      <alignment horizontal="center" vertical="center" wrapText="1"/>
    </xf>
    <xf numFmtId="0" fontId="31" fillId="0" borderId="71" xfId="9" applyFont="1" applyFill="1" applyBorder="1" applyAlignment="1">
      <alignment horizontal="center" vertical="center" wrapText="1"/>
    </xf>
    <xf numFmtId="0" fontId="29" fillId="0" borderId="60" xfId="9" applyFont="1" applyFill="1" applyBorder="1" applyAlignment="1">
      <alignment horizontal="center" vertical="center" shrinkToFit="1"/>
    </xf>
    <xf numFmtId="0" fontId="29" fillId="0" borderId="51" xfId="9" applyFont="1" applyFill="1" applyBorder="1" applyAlignment="1">
      <alignment horizontal="center" vertical="center" shrinkToFit="1"/>
    </xf>
    <xf numFmtId="0" fontId="29" fillId="0" borderId="147" xfId="9" applyFont="1" applyFill="1" applyBorder="1" applyAlignment="1">
      <alignment horizontal="center" vertical="center" shrinkToFit="1"/>
    </xf>
    <xf numFmtId="0" fontId="29" fillId="0" borderId="148" xfId="9" applyFont="1" applyFill="1" applyBorder="1" applyAlignment="1">
      <alignment horizontal="center" vertical="center" shrinkToFit="1"/>
    </xf>
    <xf numFmtId="0" fontId="29" fillId="0" borderId="52" xfId="9" applyFont="1" applyFill="1" applyBorder="1" applyAlignment="1">
      <alignment horizontal="center" vertical="center" shrinkToFit="1"/>
    </xf>
    <xf numFmtId="0" fontId="29" fillId="0" borderId="146" xfId="9" applyFont="1" applyFill="1" applyBorder="1" applyAlignment="1">
      <alignment horizontal="center" vertical="center" shrinkToFit="1"/>
    </xf>
    <xf numFmtId="0" fontId="29" fillId="0" borderId="145" xfId="9" applyFont="1" applyFill="1" applyBorder="1" applyAlignment="1">
      <alignment horizontal="center" vertical="center" shrinkToFit="1"/>
    </xf>
    <xf numFmtId="0" fontId="29" fillId="0" borderId="52" xfId="9" applyFont="1" applyFill="1" applyBorder="1" applyAlignment="1">
      <alignment horizontal="center" vertical="center" wrapText="1"/>
    </xf>
    <xf numFmtId="0" fontId="29" fillId="0" borderId="147" xfId="9" applyFont="1" applyFill="1" applyBorder="1" applyAlignment="1">
      <alignment horizontal="center" vertical="center" wrapText="1"/>
    </xf>
    <xf numFmtId="0" fontId="29" fillId="0" borderId="148" xfId="9" applyFont="1" applyFill="1" applyBorder="1" applyAlignment="1">
      <alignment horizontal="center" vertical="center" wrapText="1"/>
    </xf>
    <xf numFmtId="0" fontId="29" fillId="0" borderId="146" xfId="9" applyFont="1" applyFill="1" applyBorder="1" applyAlignment="1">
      <alignment horizontal="center" vertical="center" wrapText="1"/>
    </xf>
    <xf numFmtId="0" fontId="29" fillId="0" borderId="145" xfId="9" applyFont="1" applyFill="1" applyBorder="1" applyAlignment="1">
      <alignment horizontal="center" vertical="center" wrapText="1"/>
    </xf>
    <xf numFmtId="0" fontId="29" fillId="0" borderId="61" xfId="9" applyFont="1" applyFill="1" applyBorder="1" applyAlignment="1">
      <alignment horizontal="center" vertical="center" wrapText="1"/>
    </xf>
    <xf numFmtId="0" fontId="29" fillId="12" borderId="51" xfId="9" applyFont="1" applyFill="1" applyBorder="1" applyAlignment="1" applyProtection="1">
      <alignment horizontal="center" vertical="center" shrinkToFit="1"/>
      <protection locked="0"/>
    </xf>
    <xf numFmtId="0" fontId="29" fillId="12" borderId="147" xfId="9" applyFont="1" applyFill="1" applyBorder="1" applyAlignment="1" applyProtection="1">
      <alignment horizontal="center" vertical="center" shrinkToFit="1"/>
      <protection locked="0"/>
    </xf>
    <xf numFmtId="0" fontId="29" fillId="12" borderId="148" xfId="9" applyFont="1" applyFill="1" applyBorder="1" applyAlignment="1" applyProtection="1">
      <alignment horizontal="center" vertical="center" shrinkToFit="1"/>
      <protection locked="0"/>
    </xf>
    <xf numFmtId="0" fontId="29" fillId="12" borderId="52" xfId="9" applyFont="1" applyFill="1" applyBorder="1" applyAlignment="1" applyProtection="1">
      <alignment horizontal="center" vertical="center" shrinkToFit="1"/>
      <protection locked="0"/>
    </xf>
    <xf numFmtId="0" fontId="29" fillId="12" borderId="146" xfId="9" applyFont="1" applyFill="1" applyBorder="1" applyAlignment="1" applyProtection="1">
      <alignment horizontal="center" vertical="center" shrinkToFit="1"/>
      <protection locked="0"/>
    </xf>
    <xf numFmtId="0" fontId="29" fillId="12" borderId="145" xfId="9" applyFont="1" applyFill="1" applyBorder="1" applyAlignment="1" applyProtection="1">
      <alignment horizontal="center" vertical="center" shrinkToFit="1"/>
      <protection locked="0"/>
    </xf>
    <xf numFmtId="0" fontId="29" fillId="12" borderId="52" xfId="9" applyFont="1" applyFill="1" applyBorder="1" applyAlignment="1" applyProtection="1">
      <alignment horizontal="center" vertical="center" wrapText="1"/>
      <protection locked="0"/>
    </xf>
    <xf numFmtId="0" fontId="29" fillId="12" borderId="147" xfId="9" applyFont="1" applyFill="1" applyBorder="1" applyAlignment="1" applyProtection="1">
      <alignment horizontal="center" vertical="center" wrapText="1"/>
      <protection locked="0"/>
    </xf>
    <xf numFmtId="0" fontId="29" fillId="12" borderId="148" xfId="9" applyFont="1" applyFill="1" applyBorder="1" applyAlignment="1" applyProtection="1">
      <alignment horizontal="center" vertical="center" wrapText="1"/>
      <protection locked="0"/>
    </xf>
    <xf numFmtId="0" fontId="29" fillId="12" borderId="146" xfId="9" applyFont="1" applyFill="1" applyBorder="1" applyAlignment="1" applyProtection="1">
      <alignment horizontal="center" vertical="center" wrapText="1"/>
      <protection locked="0"/>
    </xf>
    <xf numFmtId="0" fontId="29" fillId="12" borderId="145" xfId="9" applyFont="1" applyFill="1" applyBorder="1" applyAlignment="1" applyProtection="1">
      <alignment horizontal="center" vertical="center" wrapText="1"/>
      <protection locked="0"/>
    </xf>
    <xf numFmtId="0" fontId="29" fillId="12" borderId="61" xfId="9" applyFont="1" applyFill="1" applyBorder="1" applyAlignment="1" applyProtection="1">
      <alignment horizontal="center" vertical="center" wrapText="1"/>
      <protection locked="0"/>
    </xf>
    <xf numFmtId="0" fontId="29" fillId="12" borderId="82" xfId="9" applyFont="1" applyFill="1" applyBorder="1" applyAlignment="1" applyProtection="1">
      <alignment horizontal="center" vertical="center" wrapText="1"/>
      <protection locked="0"/>
    </xf>
    <xf numFmtId="0" fontId="30" fillId="12" borderId="82" xfId="0" applyFont="1" applyFill="1" applyBorder="1" applyAlignment="1" applyProtection="1">
      <alignment horizontal="center" vertical="center" wrapText="1"/>
      <protection locked="0"/>
    </xf>
    <xf numFmtId="0" fontId="30" fillId="12" borderId="84" xfId="0" applyFont="1" applyFill="1" applyBorder="1" applyAlignment="1" applyProtection="1">
      <alignment horizontal="center" vertical="center" wrapText="1"/>
      <protection locked="0"/>
    </xf>
    <xf numFmtId="0" fontId="0" fillId="0" borderId="44" xfId="0" applyBorder="1" applyAlignment="1">
      <alignment horizontal="center" vertical="center" shrinkToFit="1"/>
    </xf>
    <xf numFmtId="0" fontId="0" fillId="0" borderId="87" xfId="0" applyBorder="1" applyAlignment="1">
      <alignment horizontal="center" vertical="center" shrinkToFit="1"/>
    </xf>
    <xf numFmtId="0" fontId="30" fillId="12" borderId="44" xfId="0" applyFont="1" applyFill="1" applyBorder="1" applyAlignment="1" applyProtection="1">
      <alignment horizontal="center" vertical="center" shrinkToFit="1"/>
      <protection locked="0"/>
    </xf>
    <xf numFmtId="0" fontId="0" fillId="12" borderId="44" xfId="0" applyFill="1" applyBorder="1" applyAlignment="1" applyProtection="1">
      <alignment vertical="center" shrinkToFit="1"/>
      <protection locked="0"/>
    </xf>
    <xf numFmtId="0" fontId="0" fillId="12" borderId="47" xfId="0" applyFill="1" applyBorder="1" applyAlignment="1" applyProtection="1">
      <alignment vertical="center" shrinkToFit="1"/>
      <protection locked="0"/>
    </xf>
    <xf numFmtId="0" fontId="29" fillId="12" borderId="90" xfId="9" applyFont="1" applyFill="1" applyBorder="1" applyAlignment="1" applyProtection="1">
      <alignment horizontal="center" vertical="center" shrinkToFit="1"/>
      <protection locked="0"/>
    </xf>
    <xf numFmtId="0" fontId="30" fillId="12" borderId="91" xfId="0" applyFont="1" applyFill="1" applyBorder="1" applyAlignment="1" applyProtection="1">
      <alignment horizontal="center" vertical="center" shrinkToFit="1"/>
      <protection locked="0"/>
    </xf>
    <xf numFmtId="0" fontId="29" fillId="12" borderId="91" xfId="9" applyFont="1" applyFill="1" applyBorder="1" applyAlignment="1" applyProtection="1">
      <alignment horizontal="center" vertical="center" shrinkToFit="1"/>
      <protection locked="0"/>
    </xf>
    <xf numFmtId="0" fontId="30" fillId="12" borderId="92" xfId="0" applyFont="1" applyFill="1" applyBorder="1" applyAlignment="1" applyProtection="1">
      <alignment horizontal="center" vertical="center" shrinkToFit="1"/>
      <protection locked="0"/>
    </xf>
    <xf numFmtId="0" fontId="30" fillId="12" borderId="44" xfId="0" applyFont="1" applyFill="1" applyBorder="1" applyAlignment="1" applyProtection="1">
      <alignment horizontal="center" vertical="center" wrapText="1"/>
      <protection locked="0"/>
    </xf>
    <xf numFmtId="0" fontId="30" fillId="12" borderId="47" xfId="0" applyFont="1" applyFill="1" applyBorder="1" applyAlignment="1" applyProtection="1">
      <alignment horizontal="center" vertical="center" wrapText="1"/>
      <protection locked="0"/>
    </xf>
    <xf numFmtId="0" fontId="29" fillId="12" borderId="90" xfId="9" applyFont="1" applyFill="1" applyBorder="1" applyAlignment="1" applyProtection="1">
      <alignment horizontal="center" vertical="center" wrapText="1"/>
      <protection locked="0"/>
    </xf>
    <xf numFmtId="0" fontId="30" fillId="12" borderId="91" xfId="0" applyFont="1" applyFill="1" applyBorder="1" applyAlignment="1" applyProtection="1">
      <alignment horizontal="center" vertical="center" wrapText="1"/>
      <protection locked="0"/>
    </xf>
    <xf numFmtId="0" fontId="29" fillId="12" borderId="91" xfId="9" applyFont="1" applyFill="1" applyBorder="1" applyAlignment="1" applyProtection="1">
      <alignment horizontal="center" vertical="center" wrapText="1"/>
      <protection locked="0"/>
    </xf>
    <xf numFmtId="0" fontId="30" fillId="12" borderId="93" xfId="0" applyFont="1" applyFill="1" applyBorder="1" applyAlignment="1" applyProtection="1">
      <alignment horizontal="center" vertical="center" wrapText="1"/>
      <protection locked="0"/>
    </xf>
    <xf numFmtId="0" fontId="0" fillId="0" borderId="2" xfId="0" applyBorder="1" applyAlignment="1">
      <alignment horizontal="center" vertical="center" shrinkToFit="1"/>
    </xf>
    <xf numFmtId="0" fontId="0" fillId="0" borderId="74" xfId="0" applyBorder="1" applyAlignment="1">
      <alignment horizontal="center" vertical="center" shrinkToFit="1"/>
    </xf>
    <xf numFmtId="0" fontId="30" fillId="12" borderId="2" xfId="0" applyFont="1" applyFill="1" applyBorder="1" applyAlignment="1" applyProtection="1">
      <alignment horizontal="center" vertical="center" shrinkToFit="1"/>
      <protection locked="0"/>
    </xf>
    <xf numFmtId="0" fontId="0" fillId="12" borderId="2" xfId="0" applyFill="1" applyBorder="1" applyAlignment="1" applyProtection="1">
      <alignment vertical="center" shrinkToFit="1"/>
      <protection locked="0"/>
    </xf>
    <xf numFmtId="0" fontId="0" fillId="12" borderId="3" xfId="0" applyFill="1" applyBorder="1" applyAlignment="1" applyProtection="1">
      <alignment vertical="center" shrinkToFit="1"/>
      <protection locked="0"/>
    </xf>
    <xf numFmtId="0" fontId="29" fillId="12" borderId="81" xfId="9" applyFont="1" applyFill="1" applyBorder="1" applyAlignment="1" applyProtection="1">
      <alignment horizontal="center" vertical="center" shrinkToFit="1"/>
      <protection locked="0"/>
    </xf>
    <xf numFmtId="0" fontId="30" fillId="12" borderId="82" xfId="0" applyFont="1" applyFill="1" applyBorder="1" applyAlignment="1" applyProtection="1">
      <alignment horizontal="center" vertical="center" shrinkToFit="1"/>
      <protection locked="0"/>
    </xf>
    <xf numFmtId="0" fontId="29" fillId="12" borderId="82" xfId="9" applyFont="1" applyFill="1" applyBorder="1" applyAlignment="1" applyProtection="1">
      <alignment horizontal="center" vertical="center" shrinkToFit="1"/>
      <protection locked="0"/>
    </xf>
    <xf numFmtId="0" fontId="30" fillId="12" borderId="83" xfId="0" applyFont="1" applyFill="1" applyBorder="1" applyAlignment="1" applyProtection="1">
      <alignment horizontal="center" vertical="center" shrinkToFit="1"/>
      <protection locked="0"/>
    </xf>
    <xf numFmtId="0" fontId="30" fillId="12" borderId="2" xfId="0" applyFont="1" applyFill="1" applyBorder="1" applyAlignment="1" applyProtection="1">
      <alignment horizontal="center" vertical="center" wrapText="1"/>
      <protection locked="0"/>
    </xf>
    <xf numFmtId="0" fontId="30" fillId="12" borderId="3" xfId="0" applyFont="1" applyFill="1" applyBorder="1" applyAlignment="1" applyProtection="1">
      <alignment horizontal="center" vertical="center" wrapText="1"/>
      <protection locked="0"/>
    </xf>
    <xf numFmtId="0" fontId="29" fillId="12" borderId="81" xfId="9" applyFont="1" applyFill="1" applyBorder="1" applyAlignment="1" applyProtection="1">
      <alignment horizontal="center" vertical="center" wrapText="1"/>
      <protection locked="0"/>
    </xf>
    <xf numFmtId="0" fontId="0" fillId="0" borderId="32" xfId="0" applyBorder="1" applyAlignment="1">
      <alignment vertical="center" shrinkToFit="1"/>
    </xf>
    <xf numFmtId="0" fontId="0" fillId="0" borderId="36" xfId="0" applyBorder="1" applyAlignment="1">
      <alignment vertical="center" shrinkToFit="1"/>
    </xf>
    <xf numFmtId="0" fontId="0" fillId="0" borderId="73" xfId="0" applyBorder="1" applyAlignment="1">
      <alignment vertical="center" shrinkToFit="1"/>
    </xf>
    <xf numFmtId="0" fontId="0" fillId="0" borderId="33" xfId="0" applyBorder="1" applyAlignment="1">
      <alignment vertical="center" shrinkToFit="1"/>
    </xf>
    <xf numFmtId="0" fontId="0" fillId="0" borderId="85" xfId="0" applyBorder="1" applyAlignment="1">
      <alignment vertical="center" shrinkToFit="1"/>
    </xf>
    <xf numFmtId="0" fontId="0" fillId="0" borderId="42" xfId="0" applyBorder="1" applyAlignment="1">
      <alignment horizontal="center" vertical="center" shrinkToFit="1"/>
    </xf>
    <xf numFmtId="0" fontId="0" fillId="0" borderId="67" xfId="0" applyBorder="1" applyAlignment="1">
      <alignment horizontal="center" vertical="center" shrinkToFit="1"/>
    </xf>
    <xf numFmtId="0" fontId="0" fillId="0" borderId="70" xfId="0" applyFill="1" applyBorder="1" applyAlignment="1">
      <alignment vertical="center" shrinkToFit="1"/>
    </xf>
    <xf numFmtId="0" fontId="0" fillId="0" borderId="71" xfId="0" applyFill="1" applyBorder="1" applyAlignment="1">
      <alignment vertical="center" shrinkToFit="1"/>
    </xf>
    <xf numFmtId="0" fontId="29" fillId="0" borderId="72" xfId="9" applyFont="1" applyFill="1" applyBorder="1" applyAlignment="1">
      <alignment horizontal="center" vertical="center" shrinkToFit="1"/>
    </xf>
    <xf numFmtId="0" fontId="30" fillId="0" borderId="72" xfId="0" applyFont="1" applyFill="1" applyBorder="1" applyAlignment="1">
      <alignment horizontal="center" vertical="center" shrinkToFit="1"/>
    </xf>
    <xf numFmtId="0" fontId="32" fillId="0" borderId="70" xfId="0" applyFont="1" applyFill="1" applyBorder="1" applyAlignment="1">
      <alignment horizontal="center" vertical="center" wrapText="1"/>
    </xf>
    <xf numFmtId="0" fontId="32" fillId="0" borderId="71" xfId="0" applyFont="1" applyFill="1" applyBorder="1" applyAlignment="1">
      <alignment horizontal="center" vertical="center" wrapText="1"/>
    </xf>
    <xf numFmtId="0" fontId="30" fillId="0" borderId="70" xfId="0" applyFont="1" applyFill="1" applyBorder="1" applyAlignment="1">
      <alignment horizontal="center" vertical="center" shrinkToFit="1"/>
    </xf>
    <xf numFmtId="0" fontId="30" fillId="0" borderId="60" xfId="0" applyFont="1" applyFill="1" applyBorder="1" applyAlignment="1">
      <alignment horizontal="center" vertical="center" shrinkToFit="1"/>
    </xf>
    <xf numFmtId="0" fontId="29" fillId="0" borderId="76" xfId="9" applyFont="1" applyFill="1" applyBorder="1" applyAlignment="1">
      <alignment horizontal="center" vertical="center" shrinkToFit="1"/>
    </xf>
    <xf numFmtId="0" fontId="0" fillId="0" borderId="7" xfId="0" applyFill="1" applyBorder="1" applyAlignment="1">
      <alignment vertical="center" shrinkToFit="1"/>
    </xf>
    <xf numFmtId="0" fontId="0" fillId="0" borderId="10" xfId="0" applyFill="1" applyBorder="1" applyAlignment="1">
      <alignment vertical="center" shrinkToFit="1"/>
    </xf>
    <xf numFmtId="0" fontId="29" fillId="0" borderId="77" xfId="9" applyFont="1" applyFill="1" applyBorder="1" applyAlignment="1">
      <alignment horizontal="center" vertical="center" shrinkToFit="1"/>
    </xf>
    <xf numFmtId="0" fontId="30" fillId="0" borderId="78" xfId="0" applyFont="1" applyFill="1" applyBorder="1" applyAlignment="1">
      <alignment horizontal="center" vertical="center" shrinkToFit="1"/>
    </xf>
    <xf numFmtId="0" fontId="29" fillId="0" borderId="78" xfId="9" applyFont="1" applyFill="1" applyBorder="1" applyAlignment="1">
      <alignment horizontal="center" vertical="center" shrinkToFit="1"/>
    </xf>
    <xf numFmtId="0" fontId="30" fillId="0" borderId="79" xfId="0" applyFont="1" applyFill="1" applyBorder="1" applyAlignment="1">
      <alignment horizontal="center" vertical="center" shrinkToFit="1"/>
    </xf>
    <xf numFmtId="0" fontId="29" fillId="0" borderId="9" xfId="9" applyFont="1" applyFill="1" applyBorder="1" applyAlignment="1">
      <alignment horizontal="center" vertical="center" wrapText="1"/>
    </xf>
    <xf numFmtId="0" fontId="30" fillId="0" borderId="7" xfId="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29" fillId="0" borderId="77" xfId="9" applyFont="1" applyFill="1" applyBorder="1" applyAlignment="1">
      <alignment horizontal="center" vertical="center" wrapText="1"/>
    </xf>
    <xf numFmtId="0" fontId="30" fillId="0" borderId="78" xfId="0" applyFont="1" applyFill="1" applyBorder="1" applyAlignment="1">
      <alignment horizontal="center" vertical="center" wrapText="1"/>
    </xf>
    <xf numFmtId="0" fontId="29" fillId="0" borderId="78" xfId="9" applyFont="1" applyFill="1" applyBorder="1" applyAlignment="1">
      <alignment horizontal="center" vertical="center" wrapText="1"/>
    </xf>
    <xf numFmtId="0" fontId="30" fillId="0" borderId="80" xfId="0" applyFont="1" applyFill="1" applyBorder="1" applyAlignment="1">
      <alignment horizontal="center" vertical="center" wrapText="1"/>
    </xf>
    <xf numFmtId="0" fontId="29" fillId="12" borderId="76" xfId="9" applyFont="1" applyFill="1" applyBorder="1" applyAlignment="1" applyProtection="1">
      <alignment horizontal="center" vertical="center" shrinkToFit="1"/>
      <protection locked="0"/>
    </xf>
    <xf numFmtId="0" fontId="30" fillId="12" borderId="7" xfId="0" applyFont="1" applyFill="1" applyBorder="1" applyAlignment="1" applyProtection="1">
      <alignment horizontal="center" vertical="center" shrinkToFit="1"/>
      <protection locked="0"/>
    </xf>
    <xf numFmtId="0" fontId="0" fillId="12" borderId="7" xfId="0" applyFill="1" applyBorder="1" applyAlignment="1" applyProtection="1">
      <alignment vertical="center" shrinkToFit="1"/>
      <protection locked="0"/>
    </xf>
    <xf numFmtId="0" fontId="0" fillId="12" borderId="10" xfId="0" applyFill="1" applyBorder="1" applyAlignment="1" applyProtection="1">
      <alignment vertical="center" shrinkToFit="1"/>
      <protection locked="0"/>
    </xf>
    <xf numFmtId="0" fontId="29" fillId="12" borderId="77" xfId="9" applyFont="1" applyFill="1" applyBorder="1" applyAlignment="1" applyProtection="1">
      <alignment horizontal="center" vertical="center" shrinkToFit="1"/>
      <protection locked="0"/>
    </xf>
    <xf numFmtId="0" fontId="30" fillId="12" borderId="78" xfId="0" applyFont="1" applyFill="1" applyBorder="1" applyAlignment="1" applyProtection="1">
      <alignment horizontal="center" vertical="center" shrinkToFit="1"/>
      <protection locked="0"/>
    </xf>
    <xf numFmtId="0" fontId="29" fillId="12" borderId="78" xfId="9" applyFont="1" applyFill="1" applyBorder="1" applyAlignment="1" applyProtection="1">
      <alignment horizontal="center" vertical="center" shrinkToFit="1"/>
      <protection locked="0"/>
    </xf>
    <xf numFmtId="0" fontId="30" fillId="12" borderId="79" xfId="0" applyFont="1" applyFill="1" applyBorder="1" applyAlignment="1" applyProtection="1">
      <alignment horizontal="center" vertical="center" shrinkToFit="1"/>
      <protection locked="0"/>
    </xf>
    <xf numFmtId="0" fontId="29" fillId="12" borderId="9" xfId="9" applyFont="1" applyFill="1" applyBorder="1" applyAlignment="1" applyProtection="1">
      <alignment horizontal="center" vertical="center" wrapText="1"/>
      <protection locked="0"/>
    </xf>
    <xf numFmtId="0" fontId="30" fillId="12" borderId="7" xfId="0" applyFont="1" applyFill="1" applyBorder="1" applyAlignment="1" applyProtection="1">
      <alignment horizontal="center" vertical="center" wrapText="1"/>
      <protection locked="0"/>
    </xf>
    <xf numFmtId="0" fontId="30" fillId="12" borderId="10" xfId="0" applyFont="1" applyFill="1" applyBorder="1" applyAlignment="1" applyProtection="1">
      <alignment horizontal="center" vertical="center" wrapText="1"/>
      <protection locked="0"/>
    </xf>
    <xf numFmtId="0" fontId="29" fillId="12" borderId="77" xfId="9" applyFont="1" applyFill="1" applyBorder="1" applyAlignment="1" applyProtection="1">
      <alignment horizontal="center" vertical="center" wrapText="1"/>
      <protection locked="0"/>
    </xf>
    <xf numFmtId="0" fontId="30" fillId="12" borderId="78" xfId="0" applyFont="1" applyFill="1" applyBorder="1" applyAlignment="1" applyProtection="1">
      <alignment horizontal="center" vertical="center" wrapText="1"/>
      <protection locked="0"/>
    </xf>
    <xf numFmtId="0" fontId="29" fillId="12" borderId="78" xfId="9" applyFont="1" applyFill="1" applyBorder="1" applyAlignment="1" applyProtection="1">
      <alignment horizontal="center" vertical="center" wrapText="1"/>
      <protection locked="0"/>
    </xf>
    <xf numFmtId="0" fontId="30" fillId="12" borderId="80" xfId="0" applyFont="1" applyFill="1" applyBorder="1" applyAlignment="1" applyProtection="1">
      <alignment horizontal="center" vertical="center" wrapText="1"/>
      <protection locked="0"/>
    </xf>
    <xf numFmtId="0" fontId="29" fillId="0" borderId="1" xfId="9" applyFont="1" applyFill="1" applyBorder="1" applyAlignment="1">
      <alignment horizontal="center" vertical="center" shrinkToFit="1"/>
    </xf>
    <xf numFmtId="0" fontId="0" fillId="0" borderId="2" xfId="0" applyFill="1" applyBorder="1" applyAlignment="1">
      <alignment horizontal="center" vertical="center" shrinkToFit="1"/>
    </xf>
    <xf numFmtId="0" fontId="0" fillId="0" borderId="74" xfId="0" applyFill="1" applyBorder="1" applyAlignment="1">
      <alignment horizontal="center" vertical="center" shrinkToFit="1"/>
    </xf>
    <xf numFmtId="0" fontId="29" fillId="0" borderId="86" xfId="9" applyFont="1" applyFill="1" applyBorder="1" applyAlignment="1">
      <alignment horizontal="center" vertical="center" shrinkToFit="1"/>
    </xf>
    <xf numFmtId="0" fontId="0" fillId="0" borderId="44" xfId="0" applyFill="1" applyBorder="1" applyAlignment="1">
      <alignment horizontal="center" vertical="center" shrinkToFit="1"/>
    </xf>
    <xf numFmtId="0" fontId="0" fillId="0" borderId="87" xfId="0" applyFill="1" applyBorder="1" applyAlignment="1">
      <alignment horizontal="center" vertical="center" shrinkToFit="1"/>
    </xf>
    <xf numFmtId="178" fontId="43" fillId="0" borderId="75" xfId="9" applyNumberFormat="1" applyFont="1" applyFill="1" applyBorder="1" applyAlignment="1">
      <alignment horizontal="center" vertical="center"/>
    </xf>
    <xf numFmtId="178" fontId="43" fillId="0" borderId="2" xfId="9" applyNumberFormat="1" applyFont="1" applyFill="1" applyBorder="1" applyAlignment="1">
      <alignment horizontal="center" vertical="center"/>
    </xf>
    <xf numFmtId="178" fontId="43" fillId="0" borderId="62" xfId="9" applyNumberFormat="1" applyFont="1" applyFill="1" applyBorder="1" applyAlignment="1">
      <alignment horizontal="center" vertical="center"/>
    </xf>
    <xf numFmtId="0" fontId="31" fillId="0" borderId="59" xfId="9" applyFont="1" applyBorder="1" applyAlignment="1">
      <alignment horizontal="center" vertical="center" wrapText="1"/>
    </xf>
    <xf numFmtId="0" fontId="32" fillId="0" borderId="70" xfId="0" applyFont="1" applyBorder="1" applyAlignment="1">
      <alignment horizontal="center" vertical="center" wrapText="1"/>
    </xf>
    <xf numFmtId="0" fontId="32" fillId="0" borderId="71" xfId="0" applyFont="1" applyBorder="1" applyAlignment="1">
      <alignment horizontal="center" vertical="center" wrapText="1"/>
    </xf>
    <xf numFmtId="0" fontId="29" fillId="0" borderId="59" xfId="9" applyFont="1" applyBorder="1" applyAlignment="1">
      <alignment horizontal="center" vertical="center" shrinkToFit="1"/>
    </xf>
    <xf numFmtId="0" fontId="30" fillId="0" borderId="70" xfId="0" applyFont="1" applyBorder="1" applyAlignment="1">
      <alignment horizontal="center" vertical="center" shrinkToFit="1"/>
    </xf>
    <xf numFmtId="0" fontId="30" fillId="0" borderId="60" xfId="0" applyFont="1" applyBorder="1" applyAlignment="1">
      <alignment horizontal="center" vertical="center" shrinkToFit="1"/>
    </xf>
    <xf numFmtId="0" fontId="29" fillId="0" borderId="66" xfId="9" applyFont="1" applyFill="1" applyBorder="1" applyAlignment="1">
      <alignment horizontal="center" vertical="center" shrinkToFit="1"/>
    </xf>
    <xf numFmtId="0" fontId="0" fillId="0" borderId="42" xfId="0" applyFill="1" applyBorder="1" applyAlignment="1">
      <alignment horizontal="center" vertical="center" shrinkToFit="1"/>
    </xf>
    <xf numFmtId="0" fontId="0" fillId="0" borderId="67" xfId="0" applyFill="1" applyBorder="1" applyAlignment="1">
      <alignment horizontal="center" vertical="center" shrinkToFit="1"/>
    </xf>
    <xf numFmtId="0" fontId="29" fillId="0" borderId="69" xfId="9" applyFont="1" applyBorder="1" applyAlignment="1">
      <alignment horizontal="center" vertical="center" shrinkToFit="1"/>
    </xf>
    <xf numFmtId="0" fontId="0" fillId="0" borderId="70" xfId="0" applyBorder="1" applyAlignment="1">
      <alignment vertical="center" shrinkToFit="1"/>
    </xf>
    <xf numFmtId="0" fontId="0" fillId="0" borderId="71" xfId="0" applyBorder="1" applyAlignment="1">
      <alignment vertical="center" shrinkToFit="1"/>
    </xf>
    <xf numFmtId="0" fontId="29" fillId="0" borderId="72" xfId="9" applyFont="1" applyBorder="1" applyAlignment="1">
      <alignment horizontal="center" vertical="center" shrinkToFit="1"/>
    </xf>
    <xf numFmtId="0" fontId="30" fillId="0" borderId="72" xfId="0" applyFont="1" applyBorder="1" applyAlignment="1">
      <alignment horizontal="center" vertical="center" shrinkToFit="1"/>
    </xf>
    <xf numFmtId="38" fontId="43" fillId="0" borderId="75" xfId="9" applyNumberFormat="1" applyFont="1" applyFill="1" applyBorder="1" applyAlignment="1">
      <alignment horizontal="center" vertical="center"/>
    </xf>
    <xf numFmtId="38" fontId="43" fillId="0" borderId="2" xfId="9" applyNumberFormat="1" applyFont="1" applyFill="1" applyBorder="1" applyAlignment="1">
      <alignment horizontal="center" vertical="center"/>
    </xf>
    <xf numFmtId="38" fontId="43" fillId="0" borderId="62" xfId="9" applyNumberFormat="1" applyFont="1" applyFill="1" applyBorder="1" applyAlignment="1">
      <alignment horizontal="center" vertical="center"/>
    </xf>
    <xf numFmtId="0" fontId="5" fillId="0" borderId="2" xfId="0" applyNumberFormat="1" applyFont="1" applyFill="1" applyBorder="1" applyAlignment="1">
      <alignment horizontal="center" vertical="center" shrinkToFit="1"/>
    </xf>
    <xf numFmtId="0" fontId="5" fillId="0" borderId="62" xfId="0" applyNumberFormat="1" applyFont="1" applyFill="1" applyBorder="1" applyAlignment="1">
      <alignment vertical="center" shrinkToFit="1"/>
    </xf>
    <xf numFmtId="179" fontId="5" fillId="0" borderId="2" xfId="0" applyNumberFormat="1" applyFont="1" applyFill="1" applyBorder="1" applyAlignment="1">
      <alignment horizontal="center" vertical="center"/>
    </xf>
    <xf numFmtId="179" fontId="5" fillId="0" borderId="62" xfId="0" applyNumberFormat="1" applyFont="1" applyFill="1" applyBorder="1" applyAlignment="1">
      <alignment vertical="center"/>
    </xf>
    <xf numFmtId="178" fontId="5" fillId="0" borderId="2" xfId="0" applyNumberFormat="1" applyFont="1" applyFill="1" applyBorder="1" applyAlignment="1">
      <alignment horizontal="center" vertical="center"/>
    </xf>
    <xf numFmtId="0" fontId="5" fillId="0" borderId="62" xfId="0" applyFont="1" applyFill="1" applyBorder="1" applyAlignment="1">
      <alignment vertical="center"/>
    </xf>
    <xf numFmtId="0" fontId="5" fillId="0" borderId="2" xfId="0" applyNumberFormat="1" applyFont="1" applyFill="1" applyBorder="1" applyAlignment="1">
      <alignment horizontal="center" vertical="center"/>
    </xf>
    <xf numFmtId="0" fontId="5" fillId="0" borderId="62" xfId="0" applyNumberFormat="1" applyFont="1" applyFill="1" applyBorder="1" applyAlignment="1">
      <alignment vertical="center"/>
    </xf>
    <xf numFmtId="177" fontId="5" fillId="0" borderId="2" xfId="0" applyNumberFormat="1" applyFont="1" applyFill="1" applyBorder="1" applyAlignment="1">
      <alignment horizontal="center" vertical="center"/>
    </xf>
    <xf numFmtId="177" fontId="5" fillId="0" borderId="62" xfId="0" applyNumberFormat="1" applyFont="1" applyFill="1" applyBorder="1" applyAlignment="1">
      <alignment vertical="center"/>
    </xf>
    <xf numFmtId="178" fontId="5" fillId="0" borderId="44" xfId="0" applyNumberFormat="1" applyFont="1" applyFill="1" applyBorder="1" applyAlignment="1">
      <alignment horizontal="center" vertical="center"/>
    </xf>
    <xf numFmtId="0" fontId="5" fillId="0" borderId="45" xfId="0" applyFont="1" applyFill="1" applyBorder="1" applyAlignment="1">
      <alignment vertical="center"/>
    </xf>
    <xf numFmtId="0" fontId="5" fillId="0" borderId="2" xfId="0" applyFont="1" applyFill="1" applyBorder="1" applyAlignment="1">
      <alignment horizontal="center" vertical="center"/>
    </xf>
    <xf numFmtId="0" fontId="5" fillId="0" borderId="2" xfId="0" applyFont="1" applyFill="1" applyBorder="1" applyAlignment="1">
      <alignment horizontal="center" vertical="center" shrinkToFit="1"/>
    </xf>
    <xf numFmtId="0" fontId="5" fillId="0" borderId="62" xfId="0" applyFont="1" applyFill="1" applyBorder="1" applyAlignment="1">
      <alignment vertical="center" shrinkToFit="1"/>
    </xf>
    <xf numFmtId="0" fontId="19" fillId="0" borderId="0" xfId="9" applyFont="1" applyAlignment="1">
      <alignment horizontal="center" vertical="center"/>
    </xf>
    <xf numFmtId="0" fontId="19" fillId="0" borderId="0" xfId="3" applyFont="1" applyAlignment="1">
      <alignment horizontal="center" vertical="center"/>
    </xf>
    <xf numFmtId="0" fontId="29" fillId="0" borderId="65" xfId="9" applyFont="1" applyFill="1" applyBorder="1" applyAlignment="1">
      <alignment horizontal="center" vertical="center"/>
    </xf>
    <xf numFmtId="0" fontId="0" fillId="0" borderId="65" xfId="0" applyBorder="1" applyAlignment="1">
      <alignment vertical="center"/>
    </xf>
    <xf numFmtId="38" fontId="29" fillId="0" borderId="65" xfId="3" applyNumberFormat="1" applyFont="1" applyFill="1" applyBorder="1" applyAlignment="1">
      <alignment horizontal="center" vertical="center" shrinkToFit="1"/>
    </xf>
    <xf numFmtId="0" fontId="0" fillId="0" borderId="65" xfId="0" applyFill="1" applyBorder="1" applyAlignment="1">
      <alignment horizontal="center" vertical="center" shrinkToFit="1"/>
    </xf>
    <xf numFmtId="0" fontId="29" fillId="0" borderId="0" xfId="9" applyFont="1" applyBorder="1" applyAlignment="1">
      <alignment horizontal="center" vertical="center"/>
    </xf>
    <xf numFmtId="0" fontId="0" fillId="0" borderId="0" xfId="0" applyBorder="1" applyAlignment="1">
      <alignment horizontal="center" vertical="center"/>
    </xf>
    <xf numFmtId="176" fontId="29" fillId="0" borderId="0" xfId="9" applyNumberFormat="1" applyFont="1" applyBorder="1" applyAlignment="1">
      <alignment horizontal="center" vertical="center"/>
    </xf>
    <xf numFmtId="176" fontId="0" fillId="0" borderId="0" xfId="0" applyNumberFormat="1" applyBorder="1" applyAlignment="1">
      <alignment horizontal="center" vertical="center"/>
    </xf>
    <xf numFmtId="176" fontId="0" fillId="0" borderId="37" xfId="0" applyNumberFormat="1" applyBorder="1" applyAlignment="1">
      <alignment horizontal="center" vertical="center"/>
    </xf>
    <xf numFmtId="0" fontId="29" fillId="0" borderId="24" xfId="9" applyFont="1" applyFill="1" applyBorder="1" applyAlignment="1">
      <alignment horizontal="center" vertical="center"/>
    </xf>
    <xf numFmtId="0" fontId="0" fillId="0" borderId="24" xfId="0" applyBorder="1" applyAlignment="1">
      <alignment horizontal="center" vertical="center"/>
    </xf>
    <xf numFmtId="0" fontId="0" fillId="0" borderId="31" xfId="0" applyBorder="1" applyAlignment="1">
      <alignment horizontal="center" vertical="center"/>
    </xf>
    <xf numFmtId="177" fontId="29" fillId="0" borderId="23" xfId="9" applyNumberFormat="1" applyFont="1" applyFill="1" applyBorder="1" applyAlignment="1">
      <alignment horizontal="center" vertical="center"/>
    </xf>
    <xf numFmtId="0" fontId="0" fillId="0" borderId="24" xfId="0" applyFill="1" applyBorder="1" applyAlignment="1">
      <alignment horizontal="center" vertical="center"/>
    </xf>
    <xf numFmtId="0" fontId="0" fillId="0" borderId="31" xfId="0" applyFill="1" applyBorder="1" applyAlignment="1">
      <alignment horizontal="center" vertical="center"/>
    </xf>
    <xf numFmtId="0" fontId="29" fillId="0" borderId="23" xfId="9" applyFont="1" applyFill="1" applyBorder="1" applyAlignment="1">
      <alignment horizontal="center" vertical="center"/>
    </xf>
    <xf numFmtId="178" fontId="29" fillId="0" borderId="23" xfId="9" applyNumberFormat="1" applyFont="1" applyFill="1" applyBorder="1" applyAlignment="1">
      <alignment horizontal="center" vertical="center"/>
    </xf>
    <xf numFmtId="0" fontId="56" fillId="0" borderId="34" xfId="9" applyFont="1" applyBorder="1" applyAlignment="1">
      <alignment horizontal="left" vertical="center" shrinkToFit="1"/>
    </xf>
    <xf numFmtId="0" fontId="5" fillId="0" borderId="34" xfId="0" applyFont="1" applyBorder="1" applyAlignment="1">
      <alignment vertical="center" shrinkToFit="1"/>
    </xf>
    <xf numFmtId="0" fontId="5" fillId="0" borderId="24" xfId="0" applyFont="1" applyBorder="1" applyAlignment="1">
      <alignment vertical="center" shrinkToFit="1"/>
    </xf>
    <xf numFmtId="184" fontId="43" fillId="0" borderId="68" xfId="9" applyNumberFormat="1" applyFont="1" applyFill="1" applyBorder="1" applyAlignment="1">
      <alignment horizontal="center" vertical="center"/>
    </xf>
    <xf numFmtId="184" fontId="5" fillId="0" borderId="42" xfId="0" applyNumberFormat="1" applyFont="1" applyFill="1" applyBorder="1" applyAlignment="1">
      <alignment horizontal="center" vertical="center"/>
    </xf>
    <xf numFmtId="184" fontId="5" fillId="0" borderId="43" xfId="0" applyNumberFormat="1" applyFont="1" applyFill="1" applyBorder="1" applyAlignment="1">
      <alignment vertical="center"/>
    </xf>
  </cellXfs>
  <cellStyles count="12">
    <cellStyle name="パーセント 2" xfId="2" xr:uid="{00000000-0005-0000-0000-000000000000}"/>
    <cellStyle name="ハイパーリンク" xfId="11" builtinId="8"/>
    <cellStyle name="桁区切り" xfId="10" builtinId="6"/>
    <cellStyle name="桁区切り 2" xfId="1" xr:uid="{00000000-0005-0000-0000-000003000000}"/>
    <cellStyle name="桁区切り 3" xfId="5" xr:uid="{00000000-0005-0000-0000-000004000000}"/>
    <cellStyle name="桁区切り 4" xfId="7" xr:uid="{00000000-0005-0000-0000-000005000000}"/>
    <cellStyle name="標準" xfId="0" builtinId="0"/>
    <cellStyle name="標準 2" xfId="3" xr:uid="{00000000-0005-0000-0000-000007000000}"/>
    <cellStyle name="標準 3" xfId="4" xr:uid="{00000000-0005-0000-0000-000008000000}"/>
    <cellStyle name="標準 4" xfId="6" xr:uid="{00000000-0005-0000-0000-000009000000}"/>
    <cellStyle name="標準 5" xfId="8" xr:uid="{00000000-0005-0000-0000-00000A000000}"/>
    <cellStyle name="標準_③-２加算様式（就労）" xfId="9" xr:uid="{00000000-0005-0000-0000-00000B000000}"/>
  </cellStyles>
  <dxfs count="4">
    <dxf>
      <font>
        <b/>
        <i val="0"/>
        <strike val="0"/>
        <color rgb="FFFF0000"/>
      </font>
      <fill>
        <patternFill patternType="none">
          <bgColor auto="1"/>
        </patternFill>
      </fill>
    </dxf>
    <dxf>
      <fill>
        <patternFill patternType="darkGray">
          <fgColor rgb="FFFF0000"/>
        </patternFill>
      </fill>
    </dxf>
    <dxf>
      <fill>
        <patternFill patternType="darkGray">
          <fgColor rgb="FFFF0000"/>
        </patternFill>
      </fill>
    </dxf>
    <dxf>
      <fill>
        <patternFill patternType="darkGray">
          <fgColor rgb="FFFF0000"/>
        </patternFill>
      </fill>
    </dxf>
  </dxfs>
  <tableStyles count="0" defaultTableStyle="TableStyleMedium2" defaultPivotStyle="PivotStyleLight16"/>
  <colors>
    <mruColors>
      <color rgb="FF99FF99"/>
      <color rgb="FFCDFFFF"/>
      <color rgb="FF00FFFF"/>
      <color rgb="FFFFFFCC"/>
      <color rgb="FFCCFFCC"/>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209550</xdr:colOff>
      <xdr:row>17</xdr:row>
      <xdr:rowOff>9525</xdr:rowOff>
    </xdr:from>
    <xdr:to>
      <xdr:col>9</xdr:col>
      <xdr:colOff>123825</xdr:colOff>
      <xdr:row>18</xdr:row>
      <xdr:rowOff>104775</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209550" y="3800475"/>
          <a:ext cx="226695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代表者と異なる場合に入力</a:t>
          </a:r>
        </a:p>
      </xdr:txBody>
    </xdr:sp>
    <xdr:clientData/>
  </xdr:twoCellAnchor>
  <xdr:twoCellAnchor>
    <xdr:from>
      <xdr:col>28</xdr:col>
      <xdr:colOff>57147</xdr:colOff>
      <xdr:row>0</xdr:row>
      <xdr:rowOff>57149</xdr:rowOff>
    </xdr:from>
    <xdr:to>
      <xdr:col>71</xdr:col>
      <xdr:colOff>7937</xdr:colOff>
      <xdr:row>13</xdr:row>
      <xdr:rowOff>317500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7208835" y="57149"/>
          <a:ext cx="7459665" cy="2530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a:latin typeface="HGS創英角ｺﾞｼｯｸUB" panose="020B0900000000000000" pitchFamily="50" charset="-128"/>
              <a:ea typeface="HGS創英角ｺﾞｼｯｸUB" panose="020B0900000000000000" pitchFamily="50" charset="-128"/>
            </a:rPr>
            <a:t>（記入方法）</a:t>
          </a:r>
          <a:endParaRPr kumimoji="1" lang="en-US" altLang="ja-JP" sz="2400">
            <a:latin typeface="HGS創英角ｺﾞｼｯｸUB" panose="020B0900000000000000" pitchFamily="50" charset="-128"/>
            <a:ea typeface="HGS創英角ｺﾞｼｯｸUB" panose="020B0900000000000000" pitchFamily="50" charset="-128"/>
          </a:endParaRPr>
        </a:p>
        <a:p>
          <a:endParaRPr kumimoji="1" lang="en-US" altLang="ja-JP" sz="1100">
            <a:latin typeface="HGS創英角ｺﾞｼｯｸUB" panose="020B0900000000000000" pitchFamily="50" charset="-128"/>
            <a:ea typeface="HGS創英角ｺﾞｼｯｸUB" panose="020B0900000000000000" pitchFamily="50" charset="-128"/>
          </a:endParaRPr>
        </a:p>
        <a:p>
          <a:r>
            <a:rPr kumimoji="1" lang="ja-JP" altLang="en-US" sz="1200" u="none" spc="100" baseline="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200" u="sng" spc="100" baseline="0">
              <a:solidFill>
                <a:srgbClr val="FF0000"/>
              </a:solidFill>
              <a:latin typeface="HGS創英角ｺﾞｼｯｸUB" panose="020B0900000000000000" pitchFamily="50" charset="-128"/>
              <a:ea typeface="HGS創英角ｺﾞｼｯｸUB" panose="020B0900000000000000" pitchFamily="50" charset="-128"/>
            </a:rPr>
            <a:t>「着色されているセル」のみ必ず記入願います。</a:t>
          </a:r>
          <a:endParaRPr kumimoji="1" lang="en-US" altLang="ja-JP" sz="1200" u="sng" spc="100" baseline="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200" b="0" spc="100" baseline="0">
              <a:solidFill>
                <a:sysClr val="windowText" lastClr="000000"/>
              </a:solidFill>
              <a:latin typeface="HGS創英角ｺﾞｼｯｸUB" panose="020B0900000000000000" pitchFamily="50" charset="-128"/>
              <a:ea typeface="HGS創英角ｺﾞｼｯｸUB" panose="020B0900000000000000" pitchFamily="50" charset="-128"/>
            </a:rPr>
            <a:t>・「着色されていないセル」については手入力不可となっており、「着色されているセル」に正しい内容を入力していくと、順次入力すべき内容が表示されていく仕様となっております。</a:t>
          </a:r>
          <a:endParaRPr kumimoji="1" lang="en-US" altLang="ja-JP" sz="1200" b="0" spc="100" baseline="0">
            <a:solidFill>
              <a:sysClr val="windowText" lastClr="000000"/>
            </a:solidFill>
            <a:latin typeface="HGS創英角ｺﾞｼｯｸUB" panose="020B0900000000000000" pitchFamily="50" charset="-128"/>
            <a:ea typeface="HGS創英角ｺﾞｼｯｸUB" panose="020B0900000000000000" pitchFamily="50" charset="-128"/>
          </a:endParaRPr>
        </a:p>
        <a:p>
          <a:r>
            <a:rPr kumimoji="1" lang="ja-JP" altLang="en-US" sz="1200" b="0" spc="100" baseline="0">
              <a:solidFill>
                <a:sysClr val="windowText" lastClr="000000"/>
              </a:solidFill>
              <a:latin typeface="HGS創英角ｺﾞｼｯｸUB" panose="020B0900000000000000" pitchFamily="50" charset="-128"/>
              <a:ea typeface="HGS創英角ｺﾞｼｯｸUB" panose="020B0900000000000000" pitchFamily="50" charset="-128"/>
            </a:rPr>
            <a:t>・「着色されていないセル」が空白のままであったり、誤った内容が表示された場合は、「着</a:t>
          </a:r>
          <a:endParaRPr kumimoji="1" lang="en-US" altLang="ja-JP" sz="1200" b="0" spc="100" baseline="0">
            <a:solidFill>
              <a:sysClr val="windowText" lastClr="000000"/>
            </a:solidFill>
            <a:latin typeface="HGS創英角ｺﾞｼｯｸUB" panose="020B0900000000000000" pitchFamily="50" charset="-128"/>
            <a:ea typeface="HGS創英角ｺﾞｼｯｸUB" panose="020B0900000000000000" pitchFamily="50" charset="-128"/>
          </a:endParaRPr>
        </a:p>
        <a:p>
          <a:r>
            <a:rPr kumimoji="1" lang="ja-JP" altLang="en-US" sz="1200" b="0" spc="100" baseline="0">
              <a:solidFill>
                <a:sysClr val="windowText" lastClr="000000"/>
              </a:solidFill>
              <a:latin typeface="HGS創英角ｺﾞｼｯｸUB" panose="020B0900000000000000" pitchFamily="50" charset="-128"/>
              <a:ea typeface="HGS創英角ｺﾞｼｯｸUB" panose="020B0900000000000000" pitchFamily="50" charset="-128"/>
            </a:rPr>
            <a:t>　色されているセル」への入力内容に誤りがないか御確認願います。</a:t>
          </a:r>
          <a:endParaRPr kumimoji="1" lang="en-US" altLang="ja-JP" sz="1200" b="0" spc="100" baseline="0">
            <a:solidFill>
              <a:sysClr val="windowText" lastClr="000000"/>
            </a:solidFill>
            <a:latin typeface="HGS創英角ｺﾞｼｯｸUB" panose="020B0900000000000000" pitchFamily="50" charset="-128"/>
            <a:ea typeface="HGS創英角ｺﾞｼｯｸUB" panose="020B0900000000000000" pitchFamily="50" charset="-128"/>
          </a:endParaRPr>
        </a:p>
        <a:p>
          <a:endParaRPr kumimoji="1" lang="en-US" altLang="ja-JP" sz="1200" b="0" spc="100" baseline="0">
            <a:solidFill>
              <a:sysClr val="windowText" lastClr="000000"/>
            </a:solidFill>
            <a:latin typeface="HGS創英角ｺﾞｼｯｸUB" panose="020B0900000000000000" pitchFamily="50" charset="-128"/>
            <a:ea typeface="HGS創英角ｺﾞｼｯｸUB" panose="020B0900000000000000" pitchFamily="50" charset="-128"/>
          </a:endParaRPr>
        </a:p>
        <a:p>
          <a:r>
            <a:rPr kumimoji="1" lang="en-US" altLang="ja-JP" sz="1200" b="0" u="sng" spc="100" baseline="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200" b="0" u="sng" spc="100" baseline="0">
              <a:solidFill>
                <a:srgbClr val="FF0000"/>
              </a:solidFill>
              <a:latin typeface="HGS創英角ｺﾞｼｯｸUB" panose="020B0900000000000000" pitchFamily="50" charset="-128"/>
              <a:ea typeface="HGS創英角ｺﾞｼｯｸUB" panose="020B0900000000000000" pitchFamily="50" charset="-128"/>
            </a:rPr>
            <a:t>申請者様のフリガナ欄につきまして、表示されない場合がございます。表示されない場合、式を削除のうえ、入力していただくようお願いいたします。</a:t>
          </a:r>
          <a:r>
            <a:rPr kumimoji="1" lang="en-US" altLang="ja-JP" sz="1200" u="sng" spc="100" baseline="0">
              <a:solidFill>
                <a:srgbClr val="FF0000"/>
              </a:solidFill>
              <a:latin typeface="HGS創英角ｺﾞｼｯｸUB" panose="020B0900000000000000" pitchFamily="50" charset="-128"/>
              <a:ea typeface="HGS創英角ｺﾞｼｯｸUB" panose="020B0900000000000000" pitchFamily="50" charset="-128"/>
            </a:rPr>
            <a:t> </a:t>
          </a:r>
        </a:p>
      </xdr:txBody>
    </xdr:sp>
    <xdr:clientData/>
  </xdr:twoCellAnchor>
  <xdr:twoCellAnchor>
    <xdr:from>
      <xdr:col>13</xdr:col>
      <xdr:colOff>247650</xdr:colOff>
      <xdr:row>25</xdr:row>
      <xdr:rowOff>28575</xdr:rowOff>
    </xdr:from>
    <xdr:to>
      <xdr:col>15</xdr:col>
      <xdr:colOff>9525</xdr:colOff>
      <xdr:row>26</xdr:row>
      <xdr:rowOff>0</xdr:rowOff>
    </xdr:to>
    <xdr:cxnSp macro="">
      <xdr:nvCxnSpPr>
        <xdr:cNvPr id="5" name="直線コネクタ 4">
          <a:extLst>
            <a:ext uri="{FF2B5EF4-FFF2-40B4-BE49-F238E27FC236}">
              <a16:creationId xmlns:a16="http://schemas.microsoft.com/office/drawing/2014/main" id="{00000000-0008-0000-0200-000005000000}"/>
            </a:ext>
          </a:extLst>
        </xdr:cNvPr>
        <xdr:cNvCxnSpPr/>
      </xdr:nvCxnSpPr>
      <xdr:spPr>
        <a:xfrm flipH="1">
          <a:off x="3629025" y="5391150"/>
          <a:ext cx="276225" cy="3048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247650</xdr:colOff>
      <xdr:row>25</xdr:row>
      <xdr:rowOff>19050</xdr:rowOff>
    </xdr:from>
    <xdr:to>
      <xdr:col>16</xdr:col>
      <xdr:colOff>9525</xdr:colOff>
      <xdr:row>25</xdr:row>
      <xdr:rowOff>323850</xdr:rowOff>
    </xdr:to>
    <xdr:cxnSp macro="">
      <xdr:nvCxnSpPr>
        <xdr:cNvPr id="9" name="直線コネクタ 8">
          <a:extLst>
            <a:ext uri="{FF2B5EF4-FFF2-40B4-BE49-F238E27FC236}">
              <a16:creationId xmlns:a16="http://schemas.microsoft.com/office/drawing/2014/main" id="{00000000-0008-0000-0200-000009000000}"/>
            </a:ext>
          </a:extLst>
        </xdr:cNvPr>
        <xdr:cNvCxnSpPr/>
      </xdr:nvCxnSpPr>
      <xdr:spPr>
        <a:xfrm flipH="1">
          <a:off x="3886200" y="5381625"/>
          <a:ext cx="276225" cy="3048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9526</xdr:colOff>
      <xdr:row>29</xdr:row>
      <xdr:rowOff>19050</xdr:rowOff>
    </xdr:from>
    <xdr:to>
      <xdr:col>17</xdr:col>
      <xdr:colOff>238125</xdr:colOff>
      <xdr:row>29</xdr:row>
      <xdr:rowOff>533400</xdr:rowOff>
    </xdr:to>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flipH="1">
          <a:off x="1847851" y="7267575"/>
          <a:ext cx="2800349" cy="5143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142875</xdr:rowOff>
    </xdr:from>
    <xdr:ext cx="1977977" cy="459100"/>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0" y="142875"/>
          <a:ext cx="19779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a:t>
          </a:r>
          <a:r>
            <a:rPr kumimoji="1" lang="ja-JP" altLang="en-US" sz="1100" baseline="0">
              <a:solidFill>
                <a:srgbClr val="FF0000"/>
              </a:solidFill>
            </a:rPr>
            <a:t> 赤</a:t>
          </a:r>
          <a:r>
            <a:rPr kumimoji="1" lang="ja-JP" altLang="en-US" sz="1100">
              <a:solidFill>
                <a:srgbClr val="FF0000"/>
              </a:solidFill>
            </a:rPr>
            <a:t>字部分は</a:t>
          </a:r>
          <a:r>
            <a:rPr kumimoji="1" lang="en-US" altLang="ja-JP" sz="1100">
              <a:solidFill>
                <a:srgbClr val="FF0000"/>
              </a:solidFill>
            </a:rPr>
            <a:t>24.12.26</a:t>
          </a:r>
          <a:r>
            <a:rPr kumimoji="1" lang="ja-JP" altLang="en-US" sz="1100">
              <a:solidFill>
                <a:srgbClr val="FF0000"/>
              </a:solidFill>
            </a:rPr>
            <a:t>に修正</a:t>
          </a:r>
          <a:endParaRPr kumimoji="1" lang="en-US" altLang="ja-JP" sz="1100">
            <a:solidFill>
              <a:srgbClr val="FF0000"/>
            </a:solidFill>
          </a:endParaRPr>
        </a:p>
        <a:p>
          <a:r>
            <a:rPr kumimoji="1" lang="ja-JP" altLang="en-US" sz="1100">
              <a:solidFill>
                <a:srgbClr val="FF0000"/>
              </a:solidFill>
            </a:rPr>
            <a:t>（</a:t>
          </a:r>
          <a:r>
            <a:rPr kumimoji="1" lang="en-US" altLang="ja-JP" sz="1100">
              <a:solidFill>
                <a:srgbClr val="FF0000"/>
              </a:solidFill>
            </a:rPr>
            <a:t>26.1.13</a:t>
          </a:r>
          <a:r>
            <a:rPr kumimoji="1" lang="ja-JP" altLang="en-US" sz="1100">
              <a:solidFill>
                <a:srgbClr val="FF0000"/>
              </a:solidFill>
            </a:rPr>
            <a:t>に再修正）</a:t>
          </a:r>
        </a:p>
      </xdr:txBody>
    </xdr:sp>
    <xdr:clientData/>
  </xdr:oneCellAnchor>
  <xdr:oneCellAnchor>
    <xdr:from>
      <xdr:col>0</xdr:col>
      <xdr:colOff>0</xdr:colOff>
      <xdr:row>1</xdr:row>
      <xdr:rowOff>219075</xdr:rowOff>
    </xdr:from>
    <xdr:ext cx="184731" cy="264560"/>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0" y="3884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en-US" altLang="ja-JP" sz="1100">
            <a:solidFill>
              <a:srgbClr val="00B0F0"/>
            </a:solidFill>
          </a:endParaRP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E20"/>
  <sheetViews>
    <sheetView view="pageBreakPreview" topLeftCell="A9" zoomScaleNormal="100" zoomScaleSheetLayoutView="100" workbookViewId="0">
      <selection activeCell="D8" sqref="D8"/>
    </sheetView>
  </sheetViews>
  <sheetFormatPr defaultRowHeight="13.5"/>
  <cols>
    <col min="1" max="1" width="3.125" style="12" customWidth="1"/>
    <col min="2" max="2" width="7.75" style="12" customWidth="1"/>
    <col min="3" max="3" width="27.5" style="11" customWidth="1"/>
    <col min="4" max="4" width="32.375" style="11" customWidth="1"/>
    <col min="5" max="5" width="27.5" style="11" customWidth="1"/>
    <col min="6" max="6" width="4.25" style="12" customWidth="1"/>
    <col min="7" max="16384" width="9" style="12"/>
  </cols>
  <sheetData>
    <row r="2" spans="2:5" ht="17.25">
      <c r="B2" s="1" t="s">
        <v>23</v>
      </c>
      <c r="D2" s="2"/>
      <c r="E2" s="28" t="s">
        <v>34</v>
      </c>
    </row>
    <row r="3" spans="2:5" ht="10.5" customHeight="1">
      <c r="B3" s="1"/>
      <c r="D3" s="2"/>
    </row>
    <row r="4" spans="2:5" s="14" customFormat="1" ht="14.25">
      <c r="B4" s="25" t="s">
        <v>2378</v>
      </c>
      <c r="C4" s="15"/>
      <c r="D4" s="16"/>
      <c r="E4" s="15"/>
    </row>
    <row r="5" spans="2:5" s="14" customFormat="1" ht="14.25">
      <c r="B5" s="25"/>
      <c r="C5" s="15"/>
      <c r="D5" s="16"/>
      <c r="E5" s="15"/>
    </row>
    <row r="6" spans="2:5" ht="14.25">
      <c r="B6" s="13" t="s">
        <v>19</v>
      </c>
      <c r="C6" s="3" t="s">
        <v>24</v>
      </c>
      <c r="D6" s="4" t="s">
        <v>21</v>
      </c>
      <c r="E6" s="4" t="s">
        <v>18</v>
      </c>
    </row>
    <row r="7" spans="2:5" ht="35.25" customHeight="1">
      <c r="B7" s="13">
        <v>1</v>
      </c>
      <c r="C7" s="20" t="s">
        <v>20</v>
      </c>
      <c r="D7" s="19"/>
      <c r="E7" s="19"/>
    </row>
    <row r="8" spans="2:5" ht="144.75" customHeight="1">
      <c r="B8" s="13">
        <v>2</v>
      </c>
      <c r="C8" s="20"/>
      <c r="D8" s="19" t="s">
        <v>32</v>
      </c>
      <c r="E8" s="19"/>
    </row>
    <row r="9" spans="2:5" ht="36" customHeight="1">
      <c r="B9" s="13">
        <v>3</v>
      </c>
      <c r="C9" s="20"/>
      <c r="D9" s="19" t="s">
        <v>25</v>
      </c>
      <c r="E9" s="19"/>
    </row>
    <row r="10" spans="2:5" ht="74.25" customHeight="1">
      <c r="B10" s="13">
        <v>4</v>
      </c>
      <c r="C10" s="20"/>
      <c r="D10" s="19"/>
      <c r="E10" s="19" t="s">
        <v>26</v>
      </c>
    </row>
    <row r="11" spans="2:5" ht="48.75" customHeight="1">
      <c r="B11" s="13">
        <v>5</v>
      </c>
      <c r="C11" s="20"/>
      <c r="D11" s="27" t="s">
        <v>33</v>
      </c>
      <c r="E11" s="19"/>
    </row>
    <row r="12" spans="2:5" ht="81.75" customHeight="1">
      <c r="B12" s="13">
        <v>6</v>
      </c>
      <c r="C12" s="20"/>
      <c r="D12" s="24" t="s">
        <v>38</v>
      </c>
      <c r="E12" s="19"/>
    </row>
    <row r="13" spans="2:5" ht="41.25" customHeight="1">
      <c r="B13" s="13">
        <v>7</v>
      </c>
      <c r="C13" s="20"/>
      <c r="D13" s="19" t="s">
        <v>22</v>
      </c>
      <c r="E13" s="19"/>
    </row>
    <row r="14" spans="2:5" ht="120.75" customHeight="1">
      <c r="B14" s="13">
        <v>8</v>
      </c>
      <c r="C14" s="21"/>
      <c r="D14" s="29" t="s">
        <v>37</v>
      </c>
      <c r="E14" s="22"/>
    </row>
    <row r="15" spans="2:5" ht="84" customHeight="1">
      <c r="B15" s="13">
        <v>9</v>
      </c>
      <c r="C15" s="20"/>
      <c r="D15" s="19" t="s">
        <v>27</v>
      </c>
      <c r="E15" s="19"/>
    </row>
    <row r="16" spans="2:5" ht="41.25" customHeight="1">
      <c r="B16" s="13">
        <v>10</v>
      </c>
      <c r="C16" s="20"/>
      <c r="D16" s="24" t="s">
        <v>30</v>
      </c>
      <c r="E16" s="19"/>
    </row>
    <row r="17" spans="2:5" ht="41.25" customHeight="1">
      <c r="B17" s="13">
        <v>11</v>
      </c>
      <c r="C17" s="20"/>
      <c r="D17" s="24" t="s">
        <v>35</v>
      </c>
      <c r="E17" s="19"/>
    </row>
    <row r="18" spans="2:5" ht="73.5" customHeight="1">
      <c r="B18" s="13">
        <v>12</v>
      </c>
      <c r="C18" s="23" t="s">
        <v>29</v>
      </c>
      <c r="D18" s="19"/>
      <c r="E18" s="19"/>
    </row>
    <row r="19" spans="2:5" ht="145.5" customHeight="1">
      <c r="B19" s="13">
        <v>13</v>
      </c>
      <c r="C19" s="23" t="s">
        <v>36</v>
      </c>
      <c r="D19" s="19"/>
      <c r="E19" s="19"/>
    </row>
    <row r="20" spans="2:5" ht="54" customHeight="1"/>
  </sheetData>
  <phoneticPr fontId="4"/>
  <pageMargins left="0.7" right="0.7" top="0.75" bottom="0.75" header="0.3" footer="0.3"/>
  <pageSetup paperSize="9"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1:Q47"/>
  <sheetViews>
    <sheetView tabSelected="1" workbookViewId="0">
      <selection activeCell="B2" sqref="B2:Q2"/>
    </sheetView>
  </sheetViews>
  <sheetFormatPr defaultRowHeight="13.5"/>
  <cols>
    <col min="1" max="1" width="1" style="229" customWidth="1"/>
    <col min="2" max="15" width="9" style="229"/>
    <col min="16" max="16" width="1.25" style="229" customWidth="1"/>
    <col min="17" max="16384" width="9" style="229"/>
  </cols>
  <sheetData>
    <row r="1" spans="2:17" ht="9" customHeight="1"/>
    <row r="2" spans="2:17" s="230" customFormat="1" ht="46.5" customHeight="1">
      <c r="B2" s="311" t="s">
        <v>4382</v>
      </c>
      <c r="C2" s="311"/>
      <c r="D2" s="311"/>
      <c r="E2" s="311"/>
      <c r="F2" s="311"/>
      <c r="G2" s="311"/>
      <c r="H2" s="311"/>
      <c r="I2" s="311"/>
      <c r="J2" s="311"/>
      <c r="K2" s="311"/>
      <c r="L2" s="311"/>
      <c r="M2" s="311"/>
      <c r="N2" s="311"/>
      <c r="O2" s="311"/>
      <c r="P2" s="311"/>
      <c r="Q2" s="311"/>
    </row>
    <row r="3" spans="2:17" ht="24.95" customHeight="1">
      <c r="B3" s="231"/>
      <c r="C3" s="231"/>
      <c r="D3" s="231"/>
      <c r="E3" s="231"/>
      <c r="F3" s="231"/>
      <c r="G3" s="231"/>
      <c r="H3" s="231"/>
      <c r="I3" s="231"/>
      <c r="J3" s="231"/>
    </row>
    <row r="4" spans="2:17" s="232" customFormat="1" ht="24.95" customHeight="1">
      <c r="B4" s="232" t="s">
        <v>2951</v>
      </c>
      <c r="C4" s="233"/>
      <c r="D4" s="233"/>
      <c r="E4" s="233"/>
      <c r="F4" s="233"/>
      <c r="G4" s="233"/>
      <c r="H4" s="233"/>
      <c r="I4" s="233"/>
      <c r="J4" s="233"/>
    </row>
    <row r="5" spans="2:17" s="232" customFormat="1" ht="24.95" customHeight="1">
      <c r="B5" s="232" t="s">
        <v>3719</v>
      </c>
      <c r="C5" s="233"/>
      <c r="D5" s="233"/>
      <c r="E5" s="233"/>
      <c r="F5" s="233"/>
      <c r="G5" s="233"/>
      <c r="H5" s="233"/>
      <c r="I5" s="233"/>
      <c r="J5" s="233"/>
    </row>
    <row r="6" spans="2:17" s="232" customFormat="1" ht="24.95" customHeight="1">
      <c r="C6" s="233"/>
      <c r="D6" s="233"/>
      <c r="E6" s="233"/>
      <c r="F6" s="233"/>
      <c r="G6" s="233"/>
      <c r="H6" s="233"/>
      <c r="I6" s="233"/>
      <c r="J6" s="233"/>
    </row>
    <row r="7" spans="2:17" s="232" customFormat="1" ht="24.95" customHeight="1">
      <c r="B7" s="232" t="s">
        <v>2691</v>
      </c>
      <c r="C7" s="233"/>
      <c r="D7" s="233"/>
      <c r="E7" s="233"/>
      <c r="F7" s="233"/>
      <c r="G7" s="233"/>
      <c r="H7" s="233"/>
      <c r="I7" s="233"/>
      <c r="J7" s="233"/>
    </row>
    <row r="8" spans="2:17" s="232" customFormat="1" ht="24.95" customHeight="1">
      <c r="B8" s="232" t="s">
        <v>2692</v>
      </c>
      <c r="C8" s="233"/>
      <c r="D8" s="233"/>
      <c r="E8" s="233"/>
      <c r="F8" s="233"/>
      <c r="G8" s="233"/>
      <c r="H8" s="233"/>
      <c r="I8" s="233"/>
      <c r="J8" s="233"/>
    </row>
    <row r="9" spans="2:17" s="232" customFormat="1" ht="24.95" customHeight="1">
      <c r="B9" s="232" t="s">
        <v>2693</v>
      </c>
      <c r="C9" s="233"/>
      <c r="D9" s="233"/>
      <c r="E9" s="233"/>
      <c r="F9" s="233"/>
      <c r="G9" s="233"/>
      <c r="H9" s="233"/>
      <c r="I9" s="233"/>
      <c r="J9" s="233"/>
    </row>
    <row r="10" spans="2:17" s="232" customFormat="1" ht="24.95" customHeight="1">
      <c r="B10" s="232" t="s">
        <v>2696</v>
      </c>
      <c r="C10" s="233"/>
      <c r="D10" s="233"/>
      <c r="E10" s="233"/>
      <c r="F10" s="233"/>
      <c r="G10" s="233"/>
      <c r="H10" s="233"/>
      <c r="I10" s="233"/>
      <c r="J10" s="233"/>
    </row>
    <row r="11" spans="2:17" s="232" customFormat="1" ht="24.95" customHeight="1">
      <c r="C11" s="233"/>
      <c r="D11" s="233"/>
      <c r="E11" s="233"/>
      <c r="F11" s="233"/>
      <c r="G11" s="233"/>
      <c r="H11" s="233"/>
      <c r="I11" s="233"/>
      <c r="J11" s="233"/>
    </row>
    <row r="12" spans="2:17" s="232" customFormat="1" ht="24.95" customHeight="1">
      <c r="B12" s="232" t="s">
        <v>2694</v>
      </c>
      <c r="C12" s="233"/>
      <c r="D12" s="233"/>
      <c r="E12" s="233"/>
      <c r="F12" s="233"/>
      <c r="G12" s="233"/>
      <c r="H12" s="233"/>
      <c r="I12" s="233"/>
      <c r="J12" s="233"/>
    </row>
    <row r="13" spans="2:17" s="232" customFormat="1" ht="24.95" customHeight="1">
      <c r="B13" s="232" t="s">
        <v>2952</v>
      </c>
      <c r="C13" s="233"/>
      <c r="D13" s="233"/>
      <c r="E13" s="233"/>
      <c r="F13" s="233"/>
      <c r="G13" s="233"/>
      <c r="H13" s="233"/>
      <c r="I13" s="233"/>
      <c r="J13" s="233"/>
    </row>
    <row r="14" spans="2:17" s="232" customFormat="1" ht="24.95" customHeight="1">
      <c r="B14" s="234" t="s">
        <v>2953</v>
      </c>
      <c r="C14" s="233"/>
      <c r="D14" s="233"/>
      <c r="E14" s="233"/>
      <c r="F14" s="233"/>
      <c r="G14" s="233"/>
      <c r="H14" s="233"/>
      <c r="I14" s="233"/>
      <c r="J14" s="233"/>
    </row>
    <row r="15" spans="2:17" s="234" customFormat="1" ht="24.95" customHeight="1">
      <c r="B15" s="235" t="s">
        <v>2954</v>
      </c>
      <c r="C15" s="236"/>
      <c r="D15" s="236"/>
      <c r="E15" s="236"/>
      <c r="F15" s="235"/>
      <c r="G15" s="236"/>
      <c r="H15" s="236"/>
      <c r="I15" s="236"/>
      <c r="J15" s="236"/>
    </row>
    <row r="16" spans="2:17" s="237" customFormat="1" ht="19.5" customHeight="1">
      <c r="B16" s="11"/>
      <c r="C16" s="11"/>
      <c r="D16" s="11"/>
      <c r="E16" s="11"/>
      <c r="F16" s="11"/>
      <c r="G16" s="11"/>
      <c r="H16" s="11"/>
      <c r="I16" s="11"/>
      <c r="J16" s="11"/>
    </row>
    <row r="17" spans="2:10" s="237" customFormat="1" ht="20.100000000000001" customHeight="1">
      <c r="B17" s="11"/>
      <c r="C17" s="11"/>
      <c r="D17" s="11"/>
      <c r="E17" s="11"/>
      <c r="F17" s="11"/>
      <c r="G17" s="11"/>
      <c r="H17" s="11"/>
      <c r="I17" s="11"/>
      <c r="J17" s="11"/>
    </row>
    <row r="18" spans="2:10" s="237" customFormat="1" ht="20.100000000000001" customHeight="1">
      <c r="B18" s="238" t="s">
        <v>2695</v>
      </c>
      <c r="C18" s="238"/>
      <c r="D18" s="238"/>
      <c r="E18" s="238"/>
      <c r="F18" s="238"/>
      <c r="G18" s="238"/>
      <c r="H18" s="238"/>
      <c r="I18" s="238"/>
      <c r="J18" s="238"/>
    </row>
    <row r="19" spans="2:10" s="237" customFormat="1" ht="20.100000000000001" customHeight="1">
      <c r="B19" s="238"/>
      <c r="C19" s="238"/>
      <c r="D19" s="238"/>
      <c r="E19" s="238"/>
      <c r="F19" s="238"/>
      <c r="G19" s="238"/>
      <c r="H19" s="238"/>
      <c r="I19" s="238"/>
      <c r="J19" s="238"/>
    </row>
    <row r="20" spans="2:10" s="237" customFormat="1" ht="20.100000000000001" customHeight="1">
      <c r="B20" s="238" t="s">
        <v>2401</v>
      </c>
      <c r="C20" s="238"/>
      <c r="D20" s="238"/>
      <c r="E20" s="238"/>
      <c r="F20" s="238"/>
      <c r="G20" s="238"/>
      <c r="H20" s="238"/>
      <c r="I20" s="238"/>
      <c r="J20" s="238"/>
    </row>
    <row r="21" spans="2:10" s="237" customFormat="1" ht="20.100000000000001" customHeight="1">
      <c r="B21" s="238"/>
      <c r="C21" s="238"/>
      <c r="D21" s="238"/>
      <c r="E21" s="238"/>
      <c r="F21" s="238"/>
      <c r="G21" s="238"/>
      <c r="H21" s="238"/>
      <c r="I21" s="238"/>
      <c r="J21" s="238"/>
    </row>
    <row r="22" spans="2:10" s="237" customFormat="1" ht="20.100000000000001" customHeight="1">
      <c r="B22" s="238"/>
      <c r="C22" s="238"/>
      <c r="D22" s="238"/>
      <c r="E22" s="238"/>
      <c r="F22" s="238"/>
      <c r="G22" s="238"/>
      <c r="H22" s="238"/>
      <c r="I22" s="238"/>
      <c r="J22" s="238"/>
    </row>
    <row r="23" spans="2:10" s="237" customFormat="1" ht="20.100000000000001" customHeight="1">
      <c r="B23" s="239"/>
      <c r="C23" s="239"/>
      <c r="D23" s="239"/>
      <c r="E23" s="239"/>
      <c r="F23" s="239"/>
      <c r="G23" s="239"/>
      <c r="H23" s="239"/>
      <c r="I23" s="239"/>
      <c r="J23" s="239"/>
    </row>
    <row r="24" spans="2:10" s="237" customFormat="1" ht="19.5" customHeight="1">
      <c r="B24" s="240"/>
    </row>
    <row r="25" spans="2:10" s="237" customFormat="1" ht="20.100000000000001" customHeight="1">
      <c r="B25" s="241"/>
      <c r="C25" s="241"/>
      <c r="D25" s="241"/>
      <c r="E25" s="241"/>
      <c r="F25" s="241"/>
      <c r="G25" s="241"/>
      <c r="H25" s="241"/>
      <c r="I25" s="241"/>
      <c r="J25" s="241"/>
    </row>
    <row r="26" spans="2:10" ht="20.100000000000001" customHeight="1">
      <c r="B26" s="12"/>
      <c r="C26" s="12"/>
      <c r="D26" s="12"/>
      <c r="E26" s="12"/>
      <c r="F26" s="12"/>
      <c r="G26" s="12"/>
      <c r="H26" s="12"/>
      <c r="I26" s="12"/>
      <c r="J26" s="12"/>
    </row>
    <row r="27" spans="2:10" ht="20.100000000000001" customHeight="1">
      <c r="B27" s="12"/>
      <c r="C27" s="12"/>
      <c r="D27" s="12"/>
      <c r="E27" s="12"/>
      <c r="F27" s="12"/>
      <c r="G27" s="12"/>
      <c r="H27" s="12"/>
      <c r="I27" s="12"/>
      <c r="J27" s="12"/>
    </row>
    <row r="28" spans="2:10" ht="20.100000000000001" customHeight="1">
      <c r="B28" s="12"/>
      <c r="C28" s="12"/>
      <c r="D28" s="12"/>
      <c r="E28" s="12"/>
      <c r="F28" s="12"/>
      <c r="G28" s="12"/>
      <c r="H28" s="12"/>
      <c r="I28" s="12"/>
      <c r="J28" s="12"/>
    </row>
    <row r="29" spans="2:10" ht="20.100000000000001" customHeight="1">
      <c r="B29" s="12"/>
      <c r="C29" s="12"/>
      <c r="D29" s="12"/>
      <c r="E29" s="12"/>
      <c r="F29" s="12"/>
      <c r="G29" s="12"/>
      <c r="H29" s="12"/>
      <c r="I29" s="12"/>
      <c r="J29" s="12"/>
    </row>
    <row r="30" spans="2:10" ht="20.100000000000001" customHeight="1">
      <c r="B30" s="12"/>
      <c r="C30" s="12"/>
      <c r="D30" s="12"/>
      <c r="E30" s="12"/>
      <c r="F30" s="12"/>
      <c r="G30" s="12"/>
      <c r="H30" s="12"/>
      <c r="I30" s="12"/>
      <c r="J30" s="12"/>
    </row>
    <row r="31" spans="2:10" ht="20.100000000000001" customHeight="1">
      <c r="B31" s="12"/>
      <c r="C31" s="12"/>
      <c r="D31" s="12"/>
      <c r="E31" s="12"/>
      <c r="F31" s="12"/>
      <c r="G31" s="12"/>
      <c r="H31" s="12"/>
      <c r="I31" s="12"/>
      <c r="J31" s="12"/>
    </row>
    <row r="32" spans="2:10">
      <c r="B32" s="242"/>
    </row>
    <row r="33" spans="2:2">
      <c r="B33" s="242"/>
    </row>
    <row r="34" spans="2:2">
      <c r="B34" s="242"/>
    </row>
    <row r="35" spans="2:2">
      <c r="B35" s="242"/>
    </row>
    <row r="36" spans="2:2">
      <c r="B36" s="242"/>
    </row>
    <row r="37" spans="2:2">
      <c r="B37" s="242"/>
    </row>
    <row r="38" spans="2:2">
      <c r="B38" s="242"/>
    </row>
    <row r="39" spans="2:2">
      <c r="B39" s="242"/>
    </row>
    <row r="40" spans="2:2">
      <c r="B40" s="242"/>
    </row>
    <row r="41" spans="2:2">
      <c r="B41" s="242"/>
    </row>
    <row r="42" spans="2:2">
      <c r="B42" s="242"/>
    </row>
    <row r="43" spans="2:2">
      <c r="B43" s="242"/>
    </row>
    <row r="44" spans="2:2">
      <c r="B44" s="242"/>
    </row>
    <row r="45" spans="2:2">
      <c r="B45" s="242"/>
    </row>
    <row r="46" spans="2:2">
      <c r="B46" s="242"/>
    </row>
    <row r="47" spans="2:2">
      <c r="B47" s="242"/>
    </row>
  </sheetData>
  <sheetProtection algorithmName="SHA-512" hashValue="5OvgUeZjGayofQSmYp4hp4yXPfAFH4ZNkhd4/LxqonDo1wCL/otCuMsa6geiGnKjkoUA5Gv7/VJB6HoGaGVZOQ==" saltValue="elCXR9Q1OXuHMt6/LfyQ4w==" spinCount="100000" sheet="1" objects="1" scenarios="1"/>
  <mergeCells count="1">
    <mergeCell ref="B2:Q2"/>
  </mergeCells>
  <phoneticPr fontId="4"/>
  <pageMargins left="0.31496062992125984" right="0.31496062992125984"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T70"/>
  <sheetViews>
    <sheetView view="pageBreakPreview" topLeftCell="N1" zoomScale="120" zoomScaleNormal="120" zoomScaleSheetLayoutView="120" zoomScalePageLayoutView="130" workbookViewId="0">
      <selection activeCell="AL18" sqref="AL18:AO18"/>
    </sheetView>
  </sheetViews>
  <sheetFormatPr defaultColWidth="2.25" defaultRowHeight="12"/>
  <cols>
    <col min="1" max="1" width="3.375" style="8" customWidth="1"/>
    <col min="2" max="2" width="3.875" style="8" customWidth="1"/>
    <col min="3" max="28" width="3.375" style="8" customWidth="1"/>
    <col min="29" max="16384" width="2.25" style="8"/>
  </cols>
  <sheetData>
    <row r="1" spans="1:40" ht="13.5" customHeight="1">
      <c r="A1" s="124" t="s">
        <v>2376</v>
      </c>
      <c r="B1" s="125"/>
      <c r="C1" s="126"/>
      <c r="D1" s="126"/>
      <c r="E1" s="127"/>
      <c r="F1" s="127"/>
      <c r="G1" s="127"/>
      <c r="H1" s="127"/>
      <c r="I1" s="127"/>
      <c r="J1" s="127"/>
      <c r="K1" s="127"/>
      <c r="L1" s="127"/>
      <c r="M1" s="127"/>
      <c r="N1" s="127"/>
      <c r="O1" s="127"/>
      <c r="P1" s="127"/>
      <c r="Q1" s="127"/>
      <c r="R1" s="127"/>
      <c r="S1" s="127"/>
      <c r="T1" s="127"/>
      <c r="U1" s="127"/>
      <c r="V1" s="127"/>
      <c r="W1" s="127"/>
      <c r="X1" s="127"/>
      <c r="Y1" s="127"/>
      <c r="Z1" s="127"/>
      <c r="AA1" s="127"/>
      <c r="AB1" s="127"/>
    </row>
    <row r="2" spans="1:40" ht="8.25" customHeight="1">
      <c r="A2" s="124"/>
      <c r="B2" s="125"/>
      <c r="C2" s="126"/>
      <c r="D2" s="126"/>
      <c r="E2" s="127"/>
      <c r="F2" s="127"/>
      <c r="G2" s="127"/>
      <c r="H2" s="127"/>
      <c r="I2" s="127"/>
      <c r="J2" s="127"/>
      <c r="K2" s="127"/>
      <c r="L2" s="127"/>
      <c r="M2" s="127"/>
      <c r="N2" s="127"/>
      <c r="O2" s="127"/>
      <c r="P2" s="127"/>
      <c r="Q2" s="127"/>
      <c r="R2" s="127"/>
      <c r="S2" s="127"/>
      <c r="T2" s="127"/>
      <c r="U2" s="127"/>
      <c r="V2" s="127"/>
      <c r="W2" s="127"/>
      <c r="X2" s="127"/>
      <c r="Y2" s="127"/>
      <c r="Z2" s="127"/>
      <c r="AA2" s="127"/>
      <c r="AB2" s="127"/>
    </row>
    <row r="3" spans="1:40" ht="24" customHeight="1">
      <c r="A3" s="312" t="s">
        <v>4382</v>
      </c>
      <c r="B3" s="313"/>
      <c r="C3" s="313"/>
      <c r="D3" s="313"/>
      <c r="E3" s="313"/>
      <c r="F3" s="313"/>
      <c r="G3" s="313"/>
      <c r="H3" s="313"/>
      <c r="I3" s="313"/>
      <c r="J3" s="313"/>
      <c r="K3" s="313"/>
      <c r="L3" s="313"/>
      <c r="M3" s="313"/>
      <c r="N3" s="313"/>
      <c r="O3" s="313"/>
      <c r="P3" s="313"/>
      <c r="Q3" s="313"/>
      <c r="R3" s="313"/>
      <c r="S3" s="313"/>
      <c r="T3" s="313"/>
      <c r="U3" s="313"/>
      <c r="V3" s="313"/>
      <c r="W3" s="313"/>
      <c r="X3" s="313"/>
      <c r="Y3" s="313"/>
      <c r="Z3" s="313"/>
      <c r="AA3" s="313"/>
      <c r="AB3" s="313"/>
      <c r="AC3" s="10"/>
      <c r="AD3" s="10"/>
      <c r="AE3" s="10"/>
      <c r="AF3" s="10"/>
      <c r="AG3" s="10"/>
      <c r="AH3" s="10"/>
      <c r="AI3" s="10"/>
      <c r="AJ3" s="10"/>
      <c r="AK3" s="10"/>
      <c r="AL3" s="10"/>
    </row>
    <row r="4" spans="1:40" ht="3.75" customHeight="1">
      <c r="A4" s="314"/>
      <c r="B4" s="314"/>
      <c r="C4" s="314"/>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10"/>
      <c r="AD4" s="10"/>
      <c r="AE4" s="10"/>
      <c r="AF4" s="10"/>
      <c r="AG4" s="10"/>
      <c r="AH4" s="10"/>
      <c r="AI4" s="10"/>
      <c r="AJ4" s="10"/>
      <c r="AK4" s="10"/>
      <c r="AL4" s="10"/>
    </row>
    <row r="5" spans="1:40" ht="8.2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row>
    <row r="6" spans="1:40">
      <c r="B6" s="6"/>
      <c r="C6" s="7"/>
      <c r="D6" s="7"/>
      <c r="Q6" s="127"/>
      <c r="R6" s="128"/>
      <c r="S6" s="129" t="s">
        <v>17</v>
      </c>
      <c r="T6" s="333"/>
      <c r="U6" s="333"/>
      <c r="V6" s="130" t="s">
        <v>3</v>
      </c>
      <c r="W6" s="332"/>
      <c r="X6" s="332"/>
      <c r="Y6" s="130" t="s">
        <v>2</v>
      </c>
      <c r="Z6" s="332"/>
      <c r="AA6" s="332"/>
      <c r="AB6" s="130" t="s">
        <v>1</v>
      </c>
    </row>
    <row r="7" spans="1:40" ht="18" customHeight="1">
      <c r="A7" s="340" t="s">
        <v>2377</v>
      </c>
      <c r="B7" s="340"/>
      <c r="C7" s="340"/>
      <c r="D7" s="340"/>
      <c r="E7" s="340"/>
      <c r="F7" s="340"/>
      <c r="G7" s="340"/>
      <c r="H7" s="127"/>
      <c r="I7" s="217" t="s">
        <v>0</v>
      </c>
      <c r="J7" s="127"/>
    </row>
    <row r="8" spans="1:40" ht="8.25" customHeight="1">
      <c r="A8" s="127"/>
      <c r="B8" s="125"/>
      <c r="C8" s="126"/>
      <c r="D8" s="126"/>
      <c r="E8" s="127"/>
      <c r="F8" s="127"/>
      <c r="G8" s="127"/>
      <c r="H8" s="127"/>
      <c r="I8" s="127"/>
      <c r="J8" s="127"/>
    </row>
    <row r="9" spans="1:40">
      <c r="A9" s="127" t="s">
        <v>2893</v>
      </c>
      <c r="B9" s="125"/>
      <c r="C9" s="126"/>
      <c r="D9" s="126"/>
      <c r="E9" s="127"/>
      <c r="F9" s="127"/>
      <c r="G9" s="127"/>
      <c r="H9" s="127"/>
      <c r="I9" s="127"/>
      <c r="J9" s="127"/>
    </row>
    <row r="10" spans="1:40" ht="11.25" customHeight="1">
      <c r="B10" s="6"/>
      <c r="C10" s="7"/>
      <c r="D10" s="7"/>
    </row>
    <row r="11" spans="1:40" ht="13.5" customHeight="1">
      <c r="A11" s="328" t="s">
        <v>14</v>
      </c>
      <c r="B11" s="321" t="s">
        <v>4</v>
      </c>
      <c r="C11" s="322"/>
      <c r="D11" s="322"/>
      <c r="E11" s="344" t="str">
        <f>IFERROR(INDEX(台帳!$B$3:$J$1693,MATCH(IF(COUNTIF(台帳!$V$3:$V$1693,'②補助金額算出内訳表（別紙１）'!$B$8)&gt;0,'②補助金額算出内訳表（別紙１）'!$B$8,'②補助金額算出内訳表（別紙１）'!$B$47),台帳!$V$3:$V$1693,0),2),"")</f>
        <v/>
      </c>
      <c r="F11" s="345"/>
      <c r="G11" s="345"/>
      <c r="H11" s="345"/>
      <c r="I11" s="345"/>
      <c r="J11" s="345"/>
      <c r="K11" s="345"/>
      <c r="L11" s="345"/>
      <c r="M11" s="345"/>
      <c r="N11" s="345"/>
      <c r="O11" s="345"/>
      <c r="P11" s="345"/>
      <c r="Q11" s="345"/>
      <c r="R11" s="345"/>
      <c r="S11" s="345"/>
      <c r="T11" s="345"/>
      <c r="U11" s="345"/>
      <c r="V11" s="345"/>
      <c r="W11" s="345"/>
      <c r="X11" s="345"/>
      <c r="Y11" s="345"/>
      <c r="Z11" s="345"/>
      <c r="AA11" s="345"/>
      <c r="AB11" s="346"/>
    </row>
    <row r="12" spans="1:40" ht="32.25" customHeight="1">
      <c r="A12" s="329"/>
      <c r="B12" s="323" t="s">
        <v>5</v>
      </c>
      <c r="C12" s="324"/>
      <c r="D12" s="324"/>
      <c r="E12" s="341" t="str">
        <f>'②補助金額算出内訳表（別紙１）'!$G$4</f>
        <v/>
      </c>
      <c r="F12" s="342"/>
      <c r="G12" s="342"/>
      <c r="H12" s="342"/>
      <c r="I12" s="342"/>
      <c r="J12" s="342"/>
      <c r="K12" s="342"/>
      <c r="L12" s="342"/>
      <c r="M12" s="342"/>
      <c r="N12" s="342"/>
      <c r="O12" s="342"/>
      <c r="P12" s="342"/>
      <c r="Q12" s="342"/>
      <c r="R12" s="342"/>
      <c r="S12" s="342"/>
      <c r="T12" s="342"/>
      <c r="U12" s="342"/>
      <c r="V12" s="342"/>
      <c r="W12" s="342"/>
      <c r="X12" s="342"/>
      <c r="Y12" s="342"/>
      <c r="Z12" s="342"/>
      <c r="AA12" s="342"/>
      <c r="AB12" s="343"/>
      <c r="AC12" s="6"/>
      <c r="AD12" s="6"/>
      <c r="AE12" s="6"/>
      <c r="AF12" s="6"/>
      <c r="AG12" s="6"/>
      <c r="AH12" s="6"/>
      <c r="AI12" s="6"/>
      <c r="AJ12" s="6"/>
    </row>
    <row r="13" spans="1:40" ht="13.5" customHeight="1">
      <c r="A13" s="329"/>
      <c r="B13" s="334" t="s">
        <v>15</v>
      </c>
      <c r="C13" s="335"/>
      <c r="D13" s="336"/>
      <c r="E13" s="191" t="s">
        <v>6</v>
      </c>
      <c r="F13" s="191"/>
      <c r="G13" s="191"/>
      <c r="H13" s="347" t="str">
        <f>IFERROR(INDEX(台帳!$B$3:$AL$1693,MATCH(IF(COUNTIF(台帳!$V$3:$V$1693,'②補助金額算出内訳表（別紙１）'!$B$8)&gt;0,'②補助金額算出内訳表（別紙１）'!$B$8,'②補助金額算出内訳表（別紙１）'!$B$47),台帳!$V$3:$V$1693,0),36),"")</f>
        <v/>
      </c>
      <c r="I13" s="347"/>
      <c r="J13" s="191" t="s">
        <v>7</v>
      </c>
      <c r="K13" s="347" t="str">
        <f>IFERROR(INDEX(台帳!$B$3:$AL$1693,MATCH(IF(COUNTIF(台帳!$V$3:$V$1693,'②補助金額算出内訳表（別紙１）'!$B$8)&gt;0,'②補助金額算出内訳表（別紙１）'!$B$8,'②補助金額算出内訳表（別紙１）'!$B$47),台帳!$V$3:$V$1693,0),37),"")</f>
        <v/>
      </c>
      <c r="L13" s="347"/>
      <c r="M13" s="347"/>
      <c r="N13" s="191" t="s">
        <v>8</v>
      </c>
      <c r="O13" s="191"/>
      <c r="P13" s="191"/>
      <c r="Q13" s="191"/>
      <c r="R13" s="191"/>
      <c r="S13" s="191"/>
      <c r="T13" s="191"/>
      <c r="U13" s="191"/>
      <c r="V13" s="191"/>
      <c r="W13" s="191"/>
      <c r="X13" s="191"/>
      <c r="Y13" s="191"/>
      <c r="Z13" s="191"/>
      <c r="AA13" s="191"/>
      <c r="AB13" s="192"/>
      <c r="AC13" s="6"/>
      <c r="AD13" s="6"/>
      <c r="AE13" s="6"/>
      <c r="AF13" s="6"/>
      <c r="AG13" s="6"/>
      <c r="AH13" s="6"/>
      <c r="AI13" s="6"/>
      <c r="AJ13" s="6"/>
    </row>
    <row r="14" spans="1:40" ht="33" customHeight="1">
      <c r="A14" s="329"/>
      <c r="B14" s="337"/>
      <c r="C14" s="338"/>
      <c r="D14" s="339"/>
      <c r="E14" s="348" t="str">
        <f>IFERROR(INDEX(台帳!$B$3:$J$1693,MATCH(IF(COUNTIF(台帳!$V$3:$V$1693,'②補助金額算出内訳表（別紙１）'!$B$8)&gt;0,'②補助金額算出内訳表（別紙１）'!$B$8,'②補助金額算出内訳表（別紙１）'!$B$47),台帳!$V$3:$V$1693,0),4),"")</f>
        <v/>
      </c>
      <c r="F14" s="349"/>
      <c r="G14" s="349"/>
      <c r="H14" s="349"/>
      <c r="I14" s="349"/>
      <c r="J14" s="349"/>
      <c r="K14" s="349"/>
      <c r="L14" s="349"/>
      <c r="M14" s="349"/>
      <c r="N14" s="349"/>
      <c r="O14" s="349"/>
      <c r="P14" s="349"/>
      <c r="Q14" s="349"/>
      <c r="R14" s="349"/>
      <c r="S14" s="349"/>
      <c r="T14" s="349"/>
      <c r="U14" s="349"/>
      <c r="V14" s="349"/>
      <c r="W14" s="349"/>
      <c r="X14" s="349"/>
      <c r="Y14" s="349"/>
      <c r="Z14" s="349"/>
      <c r="AA14" s="349"/>
      <c r="AB14" s="350"/>
      <c r="AI14" s="8" t="s">
        <v>2955</v>
      </c>
    </row>
    <row r="15" spans="1:40" ht="26.25" customHeight="1">
      <c r="A15" s="329"/>
      <c r="B15" s="131" t="s">
        <v>9</v>
      </c>
      <c r="C15" s="132"/>
      <c r="D15" s="132"/>
      <c r="E15" s="132"/>
      <c r="F15" s="132"/>
      <c r="G15" s="132"/>
      <c r="H15" s="132"/>
      <c r="I15" s="133"/>
      <c r="J15" s="315" t="s">
        <v>10</v>
      </c>
      <c r="K15" s="316"/>
      <c r="L15" s="317"/>
      <c r="M15" s="351"/>
      <c r="N15" s="352"/>
      <c r="O15" s="352"/>
      <c r="P15" s="352"/>
      <c r="Q15" s="353"/>
      <c r="R15" s="315" t="s">
        <v>16</v>
      </c>
      <c r="S15" s="316"/>
      <c r="T15" s="316"/>
      <c r="U15" s="316"/>
      <c r="V15" s="317"/>
      <c r="W15" s="331"/>
      <c r="X15" s="326"/>
      <c r="Y15" s="326"/>
      <c r="Z15" s="326"/>
      <c r="AA15" s="326"/>
      <c r="AB15" s="327"/>
      <c r="AI15" s="8" t="s">
        <v>2697</v>
      </c>
    </row>
    <row r="16" spans="1:40" ht="26.25" customHeight="1">
      <c r="A16" s="329"/>
      <c r="B16" s="131" t="s">
        <v>11</v>
      </c>
      <c r="C16" s="132"/>
      <c r="D16" s="132"/>
      <c r="E16" s="132"/>
      <c r="F16" s="132"/>
      <c r="G16" s="132"/>
      <c r="H16" s="132"/>
      <c r="I16" s="133"/>
      <c r="J16" s="315" t="s">
        <v>12</v>
      </c>
      <c r="K16" s="316"/>
      <c r="L16" s="317"/>
      <c r="M16" s="325"/>
      <c r="N16" s="326"/>
      <c r="O16" s="326"/>
      <c r="P16" s="326"/>
      <c r="Q16" s="327"/>
      <c r="R16" s="318" t="s">
        <v>13</v>
      </c>
      <c r="S16" s="319"/>
      <c r="T16" s="319"/>
      <c r="U16" s="319"/>
      <c r="V16" s="320"/>
      <c r="W16" s="325"/>
      <c r="X16" s="326"/>
      <c r="Y16" s="326"/>
      <c r="Z16" s="326"/>
      <c r="AA16" s="326"/>
      <c r="AB16" s="327"/>
      <c r="AL16" s="6"/>
      <c r="AM16" s="31"/>
      <c r="AN16" s="32"/>
    </row>
    <row r="17" spans="1:46" ht="26.25" customHeight="1">
      <c r="A17" s="330"/>
      <c r="B17" s="131" t="s">
        <v>31</v>
      </c>
      <c r="C17" s="132"/>
      <c r="D17" s="132"/>
      <c r="E17" s="132"/>
      <c r="F17" s="132"/>
      <c r="G17" s="132"/>
      <c r="H17" s="132"/>
      <c r="I17" s="133"/>
      <c r="J17" s="315" t="s">
        <v>12</v>
      </c>
      <c r="K17" s="316"/>
      <c r="L17" s="317"/>
      <c r="M17" s="325"/>
      <c r="N17" s="326"/>
      <c r="O17" s="326"/>
      <c r="P17" s="326"/>
      <c r="Q17" s="327"/>
      <c r="R17" s="315" t="s">
        <v>13</v>
      </c>
      <c r="S17" s="316"/>
      <c r="T17" s="316"/>
      <c r="U17" s="316"/>
      <c r="V17" s="317"/>
      <c r="W17" s="325"/>
      <c r="X17" s="326"/>
      <c r="Y17" s="326"/>
      <c r="Z17" s="326"/>
      <c r="AA17" s="326"/>
      <c r="AB17" s="327"/>
      <c r="AC17" s="6"/>
      <c r="AD17" s="6"/>
      <c r="AE17" s="6"/>
      <c r="AF17" s="6"/>
      <c r="AG17" s="6"/>
      <c r="AH17" s="6"/>
      <c r="AI17" s="6"/>
      <c r="AJ17" s="6"/>
      <c r="AK17" s="32"/>
    </row>
    <row r="18" spans="1:46" ht="18.75" customHeight="1">
      <c r="A18" s="134"/>
      <c r="B18" s="135"/>
      <c r="C18" s="136"/>
      <c r="D18" s="136"/>
      <c r="E18" s="135"/>
      <c r="F18" s="135"/>
      <c r="G18" s="135"/>
      <c r="H18" s="135"/>
      <c r="I18" s="135"/>
      <c r="J18" s="135"/>
      <c r="K18" s="135"/>
      <c r="L18" s="135"/>
      <c r="M18" s="135"/>
      <c r="N18" s="135"/>
      <c r="O18" s="135"/>
      <c r="P18" s="135"/>
      <c r="Q18" s="135"/>
      <c r="R18" s="135"/>
      <c r="S18" s="137"/>
      <c r="T18" s="137"/>
      <c r="U18" s="137"/>
      <c r="V18" s="137"/>
      <c r="W18" s="137"/>
      <c r="X18" s="137"/>
      <c r="Y18" s="137"/>
      <c r="Z18" s="138"/>
      <c r="AA18" s="135"/>
      <c r="AB18" s="135"/>
      <c r="AC18" s="6"/>
      <c r="AD18" s="6"/>
      <c r="AE18" s="6"/>
      <c r="AF18" s="18"/>
      <c r="AG18" s="18"/>
      <c r="AH18" s="18"/>
      <c r="AI18" s="18"/>
      <c r="AJ18" s="18"/>
      <c r="AK18" s="18"/>
      <c r="AL18" s="18"/>
    </row>
    <row r="19" spans="1:46" ht="26.65" customHeight="1">
      <c r="A19" s="26"/>
      <c r="B19" s="6"/>
      <c r="C19" s="7"/>
      <c r="D19" s="7"/>
      <c r="E19" s="6"/>
      <c r="F19" s="6"/>
      <c r="G19" s="6"/>
      <c r="H19" s="6"/>
      <c r="I19" s="6"/>
      <c r="J19" s="6"/>
      <c r="K19" s="6"/>
      <c r="L19" s="6"/>
      <c r="M19" s="6"/>
      <c r="N19" s="6"/>
      <c r="O19" s="6"/>
      <c r="P19" s="6"/>
      <c r="Q19" s="6"/>
      <c r="R19" s="6"/>
      <c r="S19" s="18"/>
      <c r="T19" s="18"/>
      <c r="U19" s="18"/>
      <c r="V19" s="18"/>
      <c r="W19" s="18"/>
      <c r="X19" s="18"/>
      <c r="Y19" s="18"/>
      <c r="Z19" s="310"/>
      <c r="AA19" s="6"/>
      <c r="AB19" s="6"/>
      <c r="AC19" s="6"/>
      <c r="AD19" s="6"/>
      <c r="AE19" s="6"/>
      <c r="AF19" s="18"/>
      <c r="AG19" s="18"/>
      <c r="AH19" s="18"/>
      <c r="AI19" s="18"/>
      <c r="AJ19" s="18"/>
      <c r="AK19" s="18"/>
      <c r="AL19" s="18"/>
    </row>
    <row r="20" spans="1:46" s="34" customFormat="1" ht="26.65" customHeight="1">
      <c r="A20" s="33"/>
      <c r="B20" s="37" t="s">
        <v>2379</v>
      </c>
      <c r="C20" s="36"/>
      <c r="D20" s="36"/>
      <c r="E20" s="36"/>
      <c r="F20" s="36"/>
      <c r="G20" s="36"/>
      <c r="H20" s="36"/>
      <c r="I20" s="36"/>
      <c r="J20" s="357">
        <f>'②補助金額算出内訳表（別紙１）'!J116</f>
        <v>0</v>
      </c>
      <c r="K20" s="358"/>
      <c r="L20" s="358"/>
      <c r="M20" s="358"/>
      <c r="N20" s="358"/>
      <c r="O20" s="358"/>
      <c r="P20" s="358"/>
      <c r="Q20" s="358"/>
      <c r="R20" s="358"/>
      <c r="S20" s="358"/>
      <c r="T20" s="358"/>
      <c r="U20" s="358"/>
      <c r="V20" s="359"/>
      <c r="W20" s="17"/>
      <c r="X20" s="5"/>
      <c r="Y20" s="5"/>
      <c r="Z20" s="5"/>
      <c r="AA20" s="5"/>
      <c r="AB20" s="5"/>
      <c r="AC20" s="8"/>
      <c r="AD20" s="8"/>
      <c r="AE20" s="8"/>
      <c r="AF20" s="8"/>
      <c r="AG20" s="8"/>
      <c r="AH20" s="8"/>
      <c r="AI20" s="8"/>
      <c r="AJ20" s="8"/>
      <c r="AK20" s="8"/>
      <c r="AL20" s="8"/>
      <c r="AT20" s="35"/>
    </row>
    <row r="21" spans="1:46" s="34" customFormat="1" ht="12" customHeight="1">
      <c r="A21" s="38"/>
      <c r="B21" s="39"/>
      <c r="C21" s="5"/>
      <c r="D21" s="5"/>
      <c r="E21" s="5"/>
      <c r="F21" s="5"/>
      <c r="G21" s="5"/>
      <c r="H21" s="5"/>
      <c r="I21" s="5"/>
      <c r="J21" s="5"/>
      <c r="K21" s="5"/>
      <c r="L21" s="5"/>
      <c r="M21" s="5"/>
      <c r="N21" s="5"/>
      <c r="O21" s="5"/>
      <c r="P21" s="5"/>
      <c r="Q21" s="5"/>
      <c r="R21" s="5"/>
      <c r="S21" s="5"/>
      <c r="T21" s="5"/>
      <c r="U21" s="5"/>
      <c r="V21" s="5"/>
      <c r="W21" s="5"/>
      <c r="X21" s="5"/>
      <c r="Y21" s="5"/>
      <c r="Z21" s="5"/>
      <c r="AA21" s="5"/>
      <c r="AB21" s="5"/>
      <c r="AC21" s="8"/>
      <c r="AD21" s="8"/>
      <c r="AE21" s="8"/>
      <c r="AF21" s="8"/>
      <c r="AG21" s="8"/>
      <c r="AH21" s="8"/>
      <c r="AI21" s="8"/>
      <c r="AJ21" s="8"/>
      <c r="AK21" s="8"/>
      <c r="AL21" s="8"/>
      <c r="AT21" s="35"/>
    </row>
    <row r="22" spans="1:46" s="34" customFormat="1" ht="12" customHeight="1">
      <c r="A22" s="38"/>
      <c r="B22" s="39"/>
      <c r="C22" s="5"/>
      <c r="D22" s="5"/>
      <c r="E22" s="5"/>
      <c r="F22" s="5"/>
      <c r="G22" s="5"/>
      <c r="H22" s="5"/>
      <c r="I22" s="5"/>
      <c r="J22" s="5"/>
      <c r="K22" s="5"/>
      <c r="L22" s="5"/>
      <c r="M22" s="5"/>
      <c r="N22" s="5"/>
      <c r="O22" s="5"/>
      <c r="P22" s="5"/>
      <c r="Q22" s="5"/>
      <c r="R22" s="5"/>
      <c r="S22" s="5"/>
      <c r="T22" s="5"/>
      <c r="U22" s="5"/>
      <c r="V22" s="5"/>
      <c r="W22" s="5"/>
      <c r="X22" s="5"/>
      <c r="Y22" s="5"/>
      <c r="Z22" s="5"/>
      <c r="AA22" s="5"/>
      <c r="AB22" s="5"/>
      <c r="AC22" s="8"/>
      <c r="AD22" s="8"/>
      <c r="AE22" s="8"/>
      <c r="AF22" s="8"/>
      <c r="AG22" s="8"/>
      <c r="AH22" s="8"/>
      <c r="AI22" s="8"/>
      <c r="AJ22" s="8"/>
      <c r="AK22" s="8"/>
      <c r="AL22" s="8"/>
      <c r="AT22" s="35"/>
    </row>
    <row r="23" spans="1:46" s="34" customFormat="1" ht="12" customHeight="1">
      <c r="A23" s="139" t="s">
        <v>2894</v>
      </c>
      <c r="B23" s="140"/>
      <c r="C23" s="141"/>
      <c r="D23" s="141"/>
      <c r="E23" s="141"/>
      <c r="F23" s="141"/>
      <c r="G23" s="141"/>
      <c r="H23" s="141"/>
      <c r="I23" s="141"/>
      <c r="J23" s="141"/>
      <c r="K23" s="141"/>
      <c r="L23" s="141"/>
      <c r="M23" s="141"/>
      <c r="N23" s="141"/>
      <c r="O23" s="141"/>
      <c r="P23" s="141"/>
      <c r="Q23" s="141"/>
      <c r="R23" s="141"/>
      <c r="S23" s="141"/>
      <c r="T23" s="141"/>
      <c r="U23" s="141"/>
      <c r="V23" s="141"/>
      <c r="W23" s="141"/>
      <c r="X23" s="141"/>
      <c r="Y23" s="141"/>
      <c r="Z23" s="141"/>
      <c r="AA23" s="5"/>
      <c r="AB23" s="5"/>
      <c r="AC23" s="8"/>
      <c r="AD23" s="8"/>
      <c r="AE23" s="8"/>
      <c r="AF23" s="8"/>
      <c r="AG23" s="8"/>
      <c r="AH23" s="8"/>
      <c r="AI23" s="8"/>
      <c r="AJ23" s="8"/>
      <c r="AK23" s="8"/>
      <c r="AL23" s="8"/>
      <c r="AT23" s="35"/>
    </row>
    <row r="24" spans="1:46" ht="12" customHeight="1" thickBot="1">
      <c r="A24" s="142"/>
      <c r="B24" s="142"/>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33"/>
      <c r="AB24" s="33"/>
      <c r="AC24" s="33"/>
      <c r="AD24" s="33"/>
      <c r="AE24" s="33"/>
      <c r="AF24" s="33"/>
      <c r="AG24" s="33"/>
      <c r="AH24" s="33"/>
      <c r="AI24" s="33"/>
      <c r="AJ24" s="33"/>
      <c r="AK24" s="33"/>
      <c r="AL24" s="33"/>
    </row>
    <row r="25" spans="1:46" s="34" customFormat="1" ht="26.65" customHeight="1" thickBot="1">
      <c r="A25" s="142"/>
      <c r="B25" s="143"/>
      <c r="C25" s="144"/>
      <c r="D25" s="144"/>
      <c r="E25" s="145"/>
      <c r="F25" s="146"/>
      <c r="G25" s="147"/>
      <c r="H25" s="148" t="s">
        <v>2384</v>
      </c>
      <c r="I25" s="149"/>
      <c r="J25" s="149"/>
      <c r="K25" s="149"/>
      <c r="L25" s="150" t="s">
        <v>2385</v>
      </c>
      <c r="M25" s="149"/>
      <c r="N25" s="149"/>
      <c r="O25" s="149"/>
      <c r="P25" s="151"/>
      <c r="Q25" s="148" t="s">
        <v>2386</v>
      </c>
      <c r="R25" s="149"/>
      <c r="S25" s="150" t="s">
        <v>2387</v>
      </c>
      <c r="T25" s="149"/>
      <c r="U25" s="149"/>
      <c r="V25" s="149"/>
      <c r="W25" s="149"/>
      <c r="X25" s="149"/>
      <c r="Y25" s="149"/>
      <c r="Z25" s="151"/>
      <c r="AA25" s="8"/>
      <c r="AB25" s="8"/>
      <c r="AC25" s="8"/>
      <c r="AD25" s="8"/>
      <c r="AE25" s="8"/>
      <c r="AF25" s="8"/>
      <c r="AG25" s="8"/>
      <c r="AH25" s="8"/>
      <c r="AI25" s="8"/>
      <c r="AJ25" s="8"/>
      <c r="AK25" s="8"/>
      <c r="AL25" s="8"/>
    </row>
    <row r="26" spans="1:46" ht="26.65" customHeight="1" thickBot="1">
      <c r="A26" s="152"/>
      <c r="B26" s="153" t="s">
        <v>2380</v>
      </c>
      <c r="C26" s="154"/>
      <c r="D26" s="154"/>
      <c r="E26" s="155"/>
      <c r="F26" s="156" t="s">
        <v>2382</v>
      </c>
      <c r="G26" s="157"/>
      <c r="H26" s="264"/>
      <c r="I26" s="265"/>
      <c r="J26" s="265"/>
      <c r="K26" s="266"/>
      <c r="L26" s="267"/>
      <c r="M26" s="265"/>
      <c r="N26" s="265"/>
      <c r="O26" s="158"/>
      <c r="P26" s="159"/>
      <c r="Q26" s="354" t="s">
        <v>2663</v>
      </c>
      <c r="R26" s="355"/>
      <c r="S26" s="267"/>
      <c r="T26" s="265"/>
      <c r="U26" s="265"/>
      <c r="V26" s="265"/>
      <c r="W26" s="265"/>
      <c r="X26" s="265"/>
      <c r="Y26" s="265"/>
      <c r="Z26" s="266"/>
      <c r="AA26" s="34"/>
      <c r="AB26" s="34"/>
      <c r="AC26" s="34"/>
      <c r="AD26" s="34"/>
      <c r="AE26" s="34"/>
      <c r="AF26" s="34"/>
      <c r="AG26" s="34"/>
      <c r="AH26" s="34"/>
      <c r="AI26" s="34"/>
      <c r="AJ26" s="34"/>
      <c r="AK26" s="34"/>
      <c r="AL26" s="34"/>
    </row>
    <row r="27" spans="1:46" ht="26.65" customHeight="1" thickBot="1">
      <c r="A27" s="127"/>
      <c r="B27" s="160" t="s">
        <v>2381</v>
      </c>
      <c r="C27" s="161"/>
      <c r="D27" s="161"/>
      <c r="E27" s="162"/>
      <c r="F27" s="156" t="s">
        <v>2383</v>
      </c>
      <c r="G27" s="163"/>
      <c r="H27" s="264"/>
      <c r="I27" s="265"/>
      <c r="J27" s="265"/>
      <c r="K27" s="266"/>
      <c r="L27" s="267"/>
      <c r="M27" s="265"/>
      <c r="N27" s="265"/>
      <c r="O27" s="265"/>
      <c r="P27" s="266"/>
      <c r="Q27" s="164" t="s">
        <v>2388</v>
      </c>
      <c r="R27" s="165"/>
      <c r="S27" s="267"/>
      <c r="T27" s="265"/>
      <c r="U27" s="265"/>
      <c r="V27" s="265"/>
      <c r="W27" s="265"/>
      <c r="X27" s="265"/>
      <c r="Y27" s="265"/>
      <c r="Z27" s="266"/>
    </row>
    <row r="28" spans="1:46" ht="26.65" customHeight="1" thickBot="1">
      <c r="A28" s="127"/>
      <c r="B28" s="166"/>
      <c r="C28" s="167"/>
      <c r="D28" s="167"/>
      <c r="E28" s="168"/>
      <c r="F28" s="127"/>
      <c r="G28" s="147"/>
      <c r="H28" s="169" t="s">
        <v>2389</v>
      </c>
      <c r="I28" s="165"/>
      <c r="J28" s="165"/>
      <c r="K28" s="165"/>
      <c r="L28" s="165"/>
      <c r="M28" s="165"/>
      <c r="N28" s="165"/>
      <c r="O28" s="165"/>
      <c r="P28" s="165"/>
      <c r="Q28" s="165"/>
      <c r="R28" s="165"/>
      <c r="S28" s="165"/>
      <c r="T28" s="165"/>
      <c r="U28" s="165"/>
      <c r="V28" s="165"/>
      <c r="W28" s="165"/>
      <c r="X28" s="165"/>
      <c r="Y28" s="165"/>
      <c r="Z28" s="170"/>
    </row>
    <row r="29" spans="1:46" ht="43.5" customHeight="1" thickBot="1">
      <c r="A29" s="127"/>
      <c r="B29" s="153" t="s">
        <v>2380</v>
      </c>
      <c r="C29" s="154"/>
      <c r="D29" s="154"/>
      <c r="E29" s="155"/>
      <c r="F29" s="164" t="s">
        <v>2382</v>
      </c>
      <c r="G29" s="157"/>
      <c r="H29" s="366"/>
      <c r="I29" s="367"/>
      <c r="J29" s="367"/>
      <c r="K29" s="367"/>
      <c r="L29" s="367"/>
      <c r="M29" s="367"/>
      <c r="N29" s="367"/>
      <c r="O29" s="367"/>
      <c r="P29" s="367"/>
      <c r="Q29" s="356" t="s">
        <v>2707</v>
      </c>
      <c r="R29" s="355"/>
      <c r="S29" s="368"/>
      <c r="T29" s="369"/>
      <c r="U29" s="369"/>
      <c r="V29" s="369"/>
      <c r="W29" s="369"/>
      <c r="X29" s="369"/>
      <c r="Y29" s="356" t="s">
        <v>2708</v>
      </c>
      <c r="Z29" s="355"/>
    </row>
    <row r="30" spans="1:46" ht="43.5" customHeight="1" thickBot="1">
      <c r="A30" s="127"/>
      <c r="B30" s="160" t="s">
        <v>2390</v>
      </c>
      <c r="C30" s="171"/>
      <c r="D30" s="171"/>
      <c r="E30" s="172"/>
      <c r="F30" s="164" t="s">
        <v>2383</v>
      </c>
      <c r="G30" s="163"/>
      <c r="H30" s="173"/>
      <c r="I30" s="165"/>
      <c r="J30" s="165"/>
      <c r="K30" s="165"/>
      <c r="L30" s="165"/>
      <c r="M30" s="165"/>
      <c r="N30" s="165"/>
      <c r="O30" s="165"/>
      <c r="P30" s="165"/>
      <c r="Q30" s="165"/>
      <c r="R30" s="170"/>
      <c r="S30" s="368"/>
      <c r="T30" s="369"/>
      <c r="U30" s="369"/>
      <c r="V30" s="369"/>
      <c r="W30" s="369"/>
      <c r="X30" s="369"/>
      <c r="Y30" s="356" t="s">
        <v>2708</v>
      </c>
      <c r="Z30" s="355"/>
    </row>
    <row r="31" spans="1:46" ht="14.1" customHeight="1">
      <c r="A31" s="174"/>
      <c r="B31" s="175"/>
      <c r="C31" s="167"/>
      <c r="D31" s="167"/>
      <c r="E31" s="168"/>
      <c r="F31" s="176" t="s">
        <v>2392</v>
      </c>
      <c r="G31" s="177"/>
      <c r="H31" s="363"/>
      <c r="I31" s="364"/>
      <c r="J31" s="364"/>
      <c r="K31" s="364"/>
      <c r="L31" s="364"/>
      <c r="M31" s="364"/>
      <c r="N31" s="364"/>
      <c r="O31" s="364"/>
      <c r="P31" s="364"/>
      <c r="Q31" s="364"/>
      <c r="R31" s="364"/>
      <c r="S31" s="364"/>
      <c r="T31" s="364"/>
      <c r="U31" s="364"/>
      <c r="V31" s="364"/>
      <c r="W31" s="364"/>
      <c r="X31" s="364"/>
      <c r="Y31" s="364"/>
      <c r="Z31" s="365"/>
    </row>
    <row r="32" spans="1:46" ht="39.950000000000003" customHeight="1" thickBot="1">
      <c r="A32" s="174"/>
      <c r="B32" s="160" t="s">
        <v>2394</v>
      </c>
      <c r="C32" s="171"/>
      <c r="D32" s="171"/>
      <c r="E32" s="172"/>
      <c r="F32" s="178" t="s">
        <v>2393</v>
      </c>
      <c r="G32" s="179"/>
      <c r="H32" s="360"/>
      <c r="I32" s="361"/>
      <c r="J32" s="361"/>
      <c r="K32" s="361"/>
      <c r="L32" s="361"/>
      <c r="M32" s="361"/>
      <c r="N32" s="361"/>
      <c r="O32" s="361"/>
      <c r="P32" s="361"/>
      <c r="Q32" s="361"/>
      <c r="R32" s="361"/>
      <c r="S32" s="361"/>
      <c r="T32" s="361"/>
      <c r="U32" s="361"/>
      <c r="V32" s="361"/>
      <c r="W32" s="361"/>
      <c r="X32" s="361"/>
      <c r="Y32" s="361"/>
      <c r="Z32" s="362"/>
    </row>
    <row r="33" spans="1:26" s="40" customFormat="1" ht="18" customHeight="1">
      <c r="A33" s="174"/>
      <c r="B33" s="180"/>
      <c r="C33" s="141"/>
      <c r="D33" s="141"/>
      <c r="E33" s="141"/>
      <c r="F33" s="181"/>
      <c r="G33" s="141"/>
      <c r="H33" s="141"/>
      <c r="I33" s="141"/>
      <c r="J33" s="141"/>
      <c r="K33" s="141"/>
      <c r="L33" s="141"/>
      <c r="M33" s="141"/>
      <c r="N33" s="141"/>
      <c r="O33" s="141"/>
      <c r="P33" s="141"/>
      <c r="Q33" s="141"/>
      <c r="R33" s="141"/>
      <c r="S33" s="182"/>
      <c r="T33" s="183"/>
      <c r="U33" s="183"/>
      <c r="V33" s="183"/>
      <c r="W33" s="183"/>
      <c r="X33" s="183"/>
      <c r="Y33" s="184"/>
      <c r="Z33" s="183"/>
    </row>
    <row r="34" spans="1:26" ht="18" customHeight="1">
      <c r="A34" s="127"/>
      <c r="B34" s="185" t="s">
        <v>2729</v>
      </c>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row>
    <row r="35" spans="1:26" ht="18" customHeight="1">
      <c r="A35" s="127"/>
      <c r="B35" s="293" t="s">
        <v>4383</v>
      </c>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row>
    <row r="36" spans="1:26" ht="18" customHeight="1">
      <c r="A36" s="127"/>
      <c r="B36" s="187" t="s">
        <v>2730</v>
      </c>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row>
    <row r="37" spans="1:26" ht="18" customHeight="1">
      <c r="A37" s="127"/>
      <c r="B37" s="186" t="s">
        <v>2398</v>
      </c>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row>
    <row r="38" spans="1:26" ht="18" customHeight="1">
      <c r="A38" s="174"/>
      <c r="B38" s="188" t="s">
        <v>2395</v>
      </c>
      <c r="C38" s="141"/>
      <c r="D38" s="141"/>
      <c r="E38" s="141"/>
      <c r="F38" s="181"/>
      <c r="G38" s="141"/>
      <c r="H38" s="141"/>
      <c r="I38" s="141"/>
      <c r="J38" s="141"/>
      <c r="K38" s="141"/>
      <c r="L38" s="141"/>
      <c r="M38" s="141"/>
      <c r="N38" s="141"/>
      <c r="O38" s="141"/>
      <c r="P38" s="141"/>
      <c r="Q38" s="141"/>
      <c r="R38" s="141"/>
      <c r="S38" s="182"/>
      <c r="T38" s="189"/>
      <c r="U38" s="189"/>
      <c r="V38" s="189"/>
      <c r="W38" s="189"/>
      <c r="X38" s="189"/>
      <c r="Y38" s="190"/>
      <c r="Z38" s="189"/>
    </row>
    <row r="39" spans="1:26" ht="18" customHeight="1">
      <c r="A39" s="174"/>
      <c r="B39" s="188" t="s">
        <v>2397</v>
      </c>
      <c r="C39" s="141"/>
      <c r="D39" s="141"/>
      <c r="E39" s="141"/>
      <c r="F39" s="181"/>
      <c r="G39" s="141"/>
      <c r="H39" s="141"/>
      <c r="I39" s="141"/>
      <c r="J39" s="141"/>
      <c r="K39" s="141"/>
      <c r="L39" s="141"/>
      <c r="M39" s="141"/>
      <c r="N39" s="141"/>
      <c r="O39" s="141"/>
      <c r="P39" s="141"/>
      <c r="Q39" s="141"/>
      <c r="R39" s="141"/>
      <c r="S39" s="182"/>
      <c r="T39" s="189"/>
      <c r="U39" s="189"/>
      <c r="V39" s="189"/>
      <c r="W39" s="189"/>
      <c r="X39" s="189"/>
      <c r="Y39" s="190"/>
      <c r="Z39" s="189"/>
    </row>
    <row r="40" spans="1:26" ht="18" customHeight="1">
      <c r="A40" s="127"/>
      <c r="B40" s="152" t="s">
        <v>2396</v>
      </c>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row>
    <row r="41" spans="1:26" ht="18" customHeight="1">
      <c r="A41" s="127"/>
      <c r="B41" s="152" t="s">
        <v>2391</v>
      </c>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row>
    <row r="42" spans="1:26">
      <c r="B42" s="127"/>
      <c r="C42" s="127"/>
      <c r="D42" s="127"/>
      <c r="E42" s="127"/>
      <c r="F42" s="127"/>
      <c r="G42" s="127"/>
      <c r="H42" s="127"/>
      <c r="I42" s="127"/>
      <c r="J42" s="127"/>
      <c r="K42" s="127"/>
      <c r="L42" s="127"/>
      <c r="M42" s="127"/>
      <c r="N42" s="127"/>
      <c r="O42" s="127"/>
      <c r="P42" s="127"/>
      <c r="Q42" s="127"/>
      <c r="R42" s="127"/>
      <c r="S42" s="127"/>
      <c r="T42" s="127"/>
      <c r="U42" s="127"/>
      <c r="V42" s="127"/>
    </row>
    <row r="43" spans="1:26">
      <c r="B43" s="127"/>
      <c r="C43" s="127"/>
      <c r="D43" s="127"/>
      <c r="E43" s="127"/>
      <c r="F43" s="127"/>
      <c r="G43" s="127"/>
      <c r="H43" s="127"/>
      <c r="I43" s="127"/>
      <c r="J43" s="127"/>
      <c r="K43" s="127"/>
      <c r="L43" s="127"/>
      <c r="M43" s="127"/>
      <c r="N43" s="127"/>
      <c r="O43" s="127"/>
      <c r="P43" s="127"/>
      <c r="Q43" s="127"/>
      <c r="R43" s="127"/>
      <c r="S43" s="127"/>
      <c r="T43" s="127"/>
      <c r="U43" s="127"/>
      <c r="V43" s="127"/>
    </row>
    <row r="44" spans="1:26" ht="26.65" customHeight="1">
      <c r="B44" s="127"/>
      <c r="C44" s="127"/>
      <c r="D44" s="127"/>
      <c r="E44" s="127"/>
      <c r="F44" s="127"/>
      <c r="G44" s="127"/>
      <c r="H44" s="127"/>
      <c r="I44" s="127"/>
      <c r="J44" s="127"/>
      <c r="K44" s="127"/>
      <c r="L44" s="127"/>
      <c r="M44" s="127"/>
      <c r="N44" s="127"/>
      <c r="O44" s="127"/>
      <c r="P44" s="127"/>
      <c r="Q44" s="127"/>
      <c r="R44" s="127"/>
      <c r="S44" s="127"/>
      <c r="T44" s="127"/>
      <c r="U44" s="127"/>
      <c r="V44" s="127"/>
    </row>
    <row r="45" spans="1:26" ht="26.65" customHeight="1"/>
    <row r="46" spans="1:26" ht="26.65" customHeight="1"/>
    <row r="47" spans="1:26" ht="26.65" customHeight="1"/>
    <row r="48" spans="1:26" ht="26.65" customHeight="1"/>
    <row r="49" ht="26.65" customHeight="1"/>
    <row r="50" ht="26.65" customHeight="1"/>
    <row r="51" ht="26.65" customHeight="1"/>
    <row r="52" ht="26.65" customHeight="1"/>
    <row r="53" ht="26.65" customHeight="1"/>
    <row r="54" ht="26.65" customHeight="1"/>
    <row r="55" ht="26.65" customHeight="1"/>
    <row r="56" ht="26.65" customHeight="1"/>
    <row r="57" ht="26.65" customHeight="1"/>
    <row r="58" ht="26.65" customHeight="1"/>
    <row r="59" ht="26.65" customHeight="1"/>
    <row r="60" ht="26.65" customHeight="1"/>
    <row r="61" ht="26.65" customHeight="1"/>
    <row r="62" ht="26.65" customHeight="1"/>
    <row r="63" ht="26.65" customHeight="1"/>
    <row r="64" ht="26.65" customHeight="1"/>
    <row r="65" ht="26.65" customHeight="1"/>
    <row r="66" ht="26.65" customHeight="1"/>
    <row r="67" ht="26.65" customHeight="1"/>
    <row r="68" ht="26.65" customHeight="1"/>
    <row r="69" ht="26.65" customHeight="1"/>
    <row r="70" ht="26.65" customHeight="1"/>
  </sheetData>
  <sheetProtection algorithmName="SHA-512" hashValue="QfVaJQCDd3dL7EVm2WJyZvRgxAmzsU5DZEjOy7ecS0/MinSdvmr7YkNILBN6dhPzSzdZjPQjlpkDbHudavNjXA==" saltValue="ctPxY6wGfYhiJ7zc/6kG5A==" spinCount="100000" sheet="1" formatCells="0" selectLockedCells="1" autoFilter="0"/>
  <dataConsolidate/>
  <mergeCells count="37">
    <mergeCell ref="H32:Z32"/>
    <mergeCell ref="H31:Z31"/>
    <mergeCell ref="Y30:Z30"/>
    <mergeCell ref="H29:P29"/>
    <mergeCell ref="S29:X29"/>
    <mergeCell ref="S30:X30"/>
    <mergeCell ref="M16:Q16"/>
    <mergeCell ref="M17:Q17"/>
    <mergeCell ref="Q26:R26"/>
    <mergeCell ref="Q29:R29"/>
    <mergeCell ref="Y29:Z29"/>
    <mergeCell ref="J20:V20"/>
    <mergeCell ref="B13:D14"/>
    <mergeCell ref="A7:G7"/>
    <mergeCell ref="J15:L15"/>
    <mergeCell ref="E12:AB12"/>
    <mergeCell ref="E11:AB11"/>
    <mergeCell ref="H13:I13"/>
    <mergeCell ref="K13:M13"/>
    <mergeCell ref="E14:AB14"/>
    <mergeCell ref="M15:Q15"/>
    <mergeCell ref="A3:AB3"/>
    <mergeCell ref="A4:AB4"/>
    <mergeCell ref="J16:L16"/>
    <mergeCell ref="J17:L17"/>
    <mergeCell ref="R15:V15"/>
    <mergeCell ref="R16:V16"/>
    <mergeCell ref="R17:V17"/>
    <mergeCell ref="B11:D11"/>
    <mergeCell ref="B12:D12"/>
    <mergeCell ref="W17:AB17"/>
    <mergeCell ref="A11:A17"/>
    <mergeCell ref="W15:AB15"/>
    <mergeCell ref="W16:AB16"/>
    <mergeCell ref="Z6:AA6"/>
    <mergeCell ref="W6:X6"/>
    <mergeCell ref="T6:U6"/>
  </mergeCells>
  <phoneticPr fontId="4"/>
  <conditionalFormatting sqref="M15:Q17">
    <cfRule type="containsBlanks" dxfId="3" priority="2">
      <formula>LEN(TRIM(M15))=0</formula>
    </cfRule>
  </conditionalFormatting>
  <conditionalFormatting sqref="T6:U6 W6:X6 Z6:AA6">
    <cfRule type="containsBlanks" dxfId="2" priority="6">
      <formula>LEN(TRIM(T6))=0</formula>
    </cfRule>
  </conditionalFormatting>
  <conditionalFormatting sqref="W15:AB17">
    <cfRule type="containsBlanks" dxfId="1" priority="1">
      <formula>LEN(TRIM(W15))=0</formula>
    </cfRule>
  </conditionalFormatting>
  <dataValidations count="9">
    <dataValidation imeMode="halfKatakana" allowBlank="1" showInputMessage="1" showErrorMessage="1" sqref="E11:AB11" xr:uid="{00000000-0002-0000-0200-000000000000}"/>
    <dataValidation imeMode="disabled" allowBlank="1" showInputMessage="1" showErrorMessage="1" sqref="H13:I13 K13:M13 M15:Q15 W15:AB15" xr:uid="{00000000-0002-0000-0200-000001000000}"/>
    <dataValidation type="list" allowBlank="1" showInputMessage="1" showErrorMessage="1" sqref="T6:U6" xr:uid="{00000000-0002-0000-0200-000002000000}">
      <formula1>"８"</formula1>
    </dataValidation>
    <dataValidation type="list" allowBlank="1" showInputMessage="1" showErrorMessage="1" sqref="W6:X6" xr:uid="{00000000-0002-0000-0200-000003000000}">
      <formula1>"１,２,３,４,５,６,７,８,９,１０,１１,１２"</formula1>
    </dataValidation>
    <dataValidation type="list" allowBlank="1" showInputMessage="1" showErrorMessage="1" sqref="Z6:AA6" xr:uid="{00000000-0002-0000-0200-000004000000}">
      <formula1>"１,２,３,４,５,６,７,８,９,１０,１１,１２,１３,１４,１５,１６,１７,１８,１９,２０,２１,２２,２３,２４,２５,２６,２７,２８,２９,３０,３１"</formula1>
    </dataValidation>
    <dataValidation type="whole" allowBlank="1" showInputMessage="1" showErrorMessage="1" sqref="H26:P27 S26:Z27" xr:uid="{00000000-0002-0000-0200-000005000000}">
      <formula1>0</formula1>
      <formula2>9</formula2>
    </dataValidation>
    <dataValidation imeMode="fullKatakana" allowBlank="1" showInputMessage="1" showErrorMessage="1" sqref="H31:Z31" xr:uid="{00000000-0002-0000-0200-000006000000}"/>
    <dataValidation type="list" allowBlank="1" showInputMessage="1" showErrorMessage="1" sqref="Q29:R29" xr:uid="{00000000-0002-0000-0200-000007000000}">
      <formula1>"銀行,組合,金庫"</formula1>
    </dataValidation>
    <dataValidation type="list" allowBlank="1" showInputMessage="1" showErrorMessage="1" sqref="Y29:Z30" xr:uid="{00000000-0002-0000-0200-000008000000}">
      <formula1>"支店,支所,出張所"</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9000000}">
          <x14:formula1>
            <xm:f>計算用!$A$56:$A$57</xm:f>
          </x14:formula1>
          <xm:sqref>Q26:R26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U130"/>
  <sheetViews>
    <sheetView view="pageBreakPreview" topLeftCell="F2" zoomScaleNormal="100" zoomScaleSheetLayoutView="100" workbookViewId="0">
      <selection activeCell="AL18" sqref="AL18:AO18"/>
    </sheetView>
  </sheetViews>
  <sheetFormatPr defaultRowHeight="13.5"/>
  <cols>
    <col min="1" max="1" width="0.875" style="41" customWidth="1"/>
    <col min="2" max="2" width="12.75" style="41" customWidth="1"/>
    <col min="3" max="3" width="11.25" style="41" customWidth="1"/>
    <col min="4" max="4" width="18.625" style="41" customWidth="1"/>
    <col min="5" max="5" width="12.75" style="41" customWidth="1"/>
    <col min="6" max="6" width="7.625" style="41" customWidth="1"/>
    <col min="7" max="7" width="8.25" style="41" bestFit="1" customWidth="1"/>
    <col min="8" max="9" width="8.625" style="41" customWidth="1"/>
    <col min="10" max="10" width="18.625" style="41" customWidth="1"/>
    <col min="11" max="11" width="0.625" style="41" customWidth="1"/>
    <col min="12" max="12" width="19" style="41" customWidth="1"/>
    <col min="13" max="257" width="9" style="41"/>
    <col min="258" max="258" width="0.875" style="41" customWidth="1"/>
    <col min="259" max="260" width="15.625" style="41" customWidth="1"/>
    <col min="261" max="265" width="7.625" style="41" customWidth="1"/>
    <col min="266" max="266" width="20.625" style="41" customWidth="1"/>
    <col min="267" max="267" width="0.625" style="41" customWidth="1"/>
    <col min="268" max="268" width="15.625" style="41" customWidth="1"/>
    <col min="269" max="513" width="9" style="41"/>
    <col min="514" max="514" width="0.875" style="41" customWidth="1"/>
    <col min="515" max="516" width="15.625" style="41" customWidth="1"/>
    <col min="517" max="521" width="7.625" style="41" customWidth="1"/>
    <col min="522" max="522" width="20.625" style="41" customWidth="1"/>
    <col min="523" max="523" width="0.625" style="41" customWidth="1"/>
    <col min="524" max="524" width="15.625" style="41" customWidth="1"/>
    <col min="525" max="769" width="9" style="41"/>
    <col min="770" max="770" width="0.875" style="41" customWidth="1"/>
    <col min="771" max="772" width="15.625" style="41" customWidth="1"/>
    <col min="773" max="777" width="7.625" style="41" customWidth="1"/>
    <col min="778" max="778" width="20.625" style="41" customWidth="1"/>
    <col min="779" max="779" width="0.625" style="41" customWidth="1"/>
    <col min="780" max="780" width="15.625" style="41" customWidth="1"/>
    <col min="781" max="1025" width="9" style="41"/>
    <col min="1026" max="1026" width="0.875" style="41" customWidth="1"/>
    <col min="1027" max="1028" width="15.625" style="41" customWidth="1"/>
    <col min="1029" max="1033" width="7.625" style="41" customWidth="1"/>
    <col min="1034" max="1034" width="20.625" style="41" customWidth="1"/>
    <col min="1035" max="1035" width="0.625" style="41" customWidth="1"/>
    <col min="1036" max="1036" width="15.625" style="41" customWidth="1"/>
    <col min="1037" max="1281" width="9" style="41"/>
    <col min="1282" max="1282" width="0.875" style="41" customWidth="1"/>
    <col min="1283" max="1284" width="15.625" style="41" customWidth="1"/>
    <col min="1285" max="1289" width="7.625" style="41" customWidth="1"/>
    <col min="1290" max="1290" width="20.625" style="41" customWidth="1"/>
    <col min="1291" max="1291" width="0.625" style="41" customWidth="1"/>
    <col min="1292" max="1292" width="15.625" style="41" customWidth="1"/>
    <col min="1293" max="1537" width="9" style="41"/>
    <col min="1538" max="1538" width="0.875" style="41" customWidth="1"/>
    <col min="1539" max="1540" width="15.625" style="41" customWidth="1"/>
    <col min="1541" max="1545" width="7.625" style="41" customWidth="1"/>
    <col min="1546" max="1546" width="20.625" style="41" customWidth="1"/>
    <col min="1547" max="1547" width="0.625" style="41" customWidth="1"/>
    <col min="1548" max="1548" width="15.625" style="41" customWidth="1"/>
    <col min="1549" max="1793" width="9" style="41"/>
    <col min="1794" max="1794" width="0.875" style="41" customWidth="1"/>
    <col min="1795" max="1796" width="15.625" style="41" customWidth="1"/>
    <col min="1797" max="1801" width="7.625" style="41" customWidth="1"/>
    <col min="1802" max="1802" width="20.625" style="41" customWidth="1"/>
    <col min="1803" max="1803" width="0.625" style="41" customWidth="1"/>
    <col min="1804" max="1804" width="15.625" style="41" customWidth="1"/>
    <col min="1805" max="2049" width="9" style="41"/>
    <col min="2050" max="2050" width="0.875" style="41" customWidth="1"/>
    <col min="2051" max="2052" width="15.625" style="41" customWidth="1"/>
    <col min="2053" max="2057" width="7.625" style="41" customWidth="1"/>
    <col min="2058" max="2058" width="20.625" style="41" customWidth="1"/>
    <col min="2059" max="2059" width="0.625" style="41" customWidth="1"/>
    <col min="2060" max="2060" width="15.625" style="41" customWidth="1"/>
    <col min="2061" max="2305" width="9" style="41"/>
    <col min="2306" max="2306" width="0.875" style="41" customWidth="1"/>
    <col min="2307" max="2308" width="15.625" style="41" customWidth="1"/>
    <col min="2309" max="2313" width="7.625" style="41" customWidth="1"/>
    <col min="2314" max="2314" width="20.625" style="41" customWidth="1"/>
    <col min="2315" max="2315" width="0.625" style="41" customWidth="1"/>
    <col min="2316" max="2316" width="15.625" style="41" customWidth="1"/>
    <col min="2317" max="2561" width="9" style="41"/>
    <col min="2562" max="2562" width="0.875" style="41" customWidth="1"/>
    <col min="2563" max="2564" width="15.625" style="41" customWidth="1"/>
    <col min="2565" max="2569" width="7.625" style="41" customWidth="1"/>
    <col min="2570" max="2570" width="20.625" style="41" customWidth="1"/>
    <col min="2571" max="2571" width="0.625" style="41" customWidth="1"/>
    <col min="2572" max="2572" width="15.625" style="41" customWidth="1"/>
    <col min="2573" max="2817" width="9" style="41"/>
    <col min="2818" max="2818" width="0.875" style="41" customWidth="1"/>
    <col min="2819" max="2820" width="15.625" style="41" customWidth="1"/>
    <col min="2821" max="2825" width="7.625" style="41" customWidth="1"/>
    <col min="2826" max="2826" width="20.625" style="41" customWidth="1"/>
    <col min="2827" max="2827" width="0.625" style="41" customWidth="1"/>
    <col min="2828" max="2828" width="15.625" style="41" customWidth="1"/>
    <col min="2829" max="3073" width="9" style="41"/>
    <col min="3074" max="3074" width="0.875" style="41" customWidth="1"/>
    <col min="3075" max="3076" width="15.625" style="41" customWidth="1"/>
    <col min="3077" max="3081" width="7.625" style="41" customWidth="1"/>
    <col min="3082" max="3082" width="20.625" style="41" customWidth="1"/>
    <col min="3083" max="3083" width="0.625" style="41" customWidth="1"/>
    <col min="3084" max="3084" width="15.625" style="41" customWidth="1"/>
    <col min="3085" max="3329" width="9" style="41"/>
    <col min="3330" max="3330" width="0.875" style="41" customWidth="1"/>
    <col min="3331" max="3332" width="15.625" style="41" customWidth="1"/>
    <col min="3333" max="3337" width="7.625" style="41" customWidth="1"/>
    <col min="3338" max="3338" width="20.625" style="41" customWidth="1"/>
    <col min="3339" max="3339" width="0.625" style="41" customWidth="1"/>
    <col min="3340" max="3340" width="15.625" style="41" customWidth="1"/>
    <col min="3341" max="3585" width="9" style="41"/>
    <col min="3586" max="3586" width="0.875" style="41" customWidth="1"/>
    <col min="3587" max="3588" width="15.625" style="41" customWidth="1"/>
    <col min="3589" max="3593" width="7.625" style="41" customWidth="1"/>
    <col min="3594" max="3594" width="20.625" style="41" customWidth="1"/>
    <col min="3595" max="3595" width="0.625" style="41" customWidth="1"/>
    <col min="3596" max="3596" width="15.625" style="41" customWidth="1"/>
    <col min="3597" max="3841" width="9" style="41"/>
    <col min="3842" max="3842" width="0.875" style="41" customWidth="1"/>
    <col min="3843" max="3844" width="15.625" style="41" customWidth="1"/>
    <col min="3845" max="3849" width="7.625" style="41" customWidth="1"/>
    <col min="3850" max="3850" width="20.625" style="41" customWidth="1"/>
    <col min="3851" max="3851" width="0.625" style="41" customWidth="1"/>
    <col min="3852" max="3852" width="15.625" style="41" customWidth="1"/>
    <col min="3853" max="4097" width="9" style="41"/>
    <col min="4098" max="4098" width="0.875" style="41" customWidth="1"/>
    <col min="4099" max="4100" width="15.625" style="41" customWidth="1"/>
    <col min="4101" max="4105" width="7.625" style="41" customWidth="1"/>
    <col min="4106" max="4106" width="20.625" style="41" customWidth="1"/>
    <col min="4107" max="4107" width="0.625" style="41" customWidth="1"/>
    <col min="4108" max="4108" width="15.625" style="41" customWidth="1"/>
    <col min="4109" max="4353" width="9" style="41"/>
    <col min="4354" max="4354" width="0.875" style="41" customWidth="1"/>
    <col min="4355" max="4356" width="15.625" style="41" customWidth="1"/>
    <col min="4357" max="4361" width="7.625" style="41" customWidth="1"/>
    <col min="4362" max="4362" width="20.625" style="41" customWidth="1"/>
    <col min="4363" max="4363" width="0.625" style="41" customWidth="1"/>
    <col min="4364" max="4364" width="15.625" style="41" customWidth="1"/>
    <col min="4365" max="4609" width="9" style="41"/>
    <col min="4610" max="4610" width="0.875" style="41" customWidth="1"/>
    <col min="4611" max="4612" width="15.625" style="41" customWidth="1"/>
    <col min="4613" max="4617" width="7.625" style="41" customWidth="1"/>
    <col min="4618" max="4618" width="20.625" style="41" customWidth="1"/>
    <col min="4619" max="4619" width="0.625" style="41" customWidth="1"/>
    <col min="4620" max="4620" width="15.625" style="41" customWidth="1"/>
    <col min="4621" max="4865" width="9" style="41"/>
    <col min="4866" max="4866" width="0.875" style="41" customWidth="1"/>
    <col min="4867" max="4868" width="15.625" style="41" customWidth="1"/>
    <col min="4869" max="4873" width="7.625" style="41" customWidth="1"/>
    <col min="4874" max="4874" width="20.625" style="41" customWidth="1"/>
    <col min="4875" max="4875" width="0.625" style="41" customWidth="1"/>
    <col min="4876" max="4876" width="15.625" style="41" customWidth="1"/>
    <col min="4877" max="5121" width="9" style="41"/>
    <col min="5122" max="5122" width="0.875" style="41" customWidth="1"/>
    <col min="5123" max="5124" width="15.625" style="41" customWidth="1"/>
    <col min="5125" max="5129" width="7.625" style="41" customWidth="1"/>
    <col min="5130" max="5130" width="20.625" style="41" customWidth="1"/>
    <col min="5131" max="5131" width="0.625" style="41" customWidth="1"/>
    <col min="5132" max="5132" width="15.625" style="41" customWidth="1"/>
    <col min="5133" max="5377" width="9" style="41"/>
    <col min="5378" max="5378" width="0.875" style="41" customWidth="1"/>
    <col min="5379" max="5380" width="15.625" style="41" customWidth="1"/>
    <col min="5381" max="5385" width="7.625" style="41" customWidth="1"/>
    <col min="5386" max="5386" width="20.625" style="41" customWidth="1"/>
    <col min="5387" max="5387" width="0.625" style="41" customWidth="1"/>
    <col min="5388" max="5388" width="15.625" style="41" customWidth="1"/>
    <col min="5389" max="5633" width="9" style="41"/>
    <col min="5634" max="5634" width="0.875" style="41" customWidth="1"/>
    <col min="5635" max="5636" width="15.625" style="41" customWidth="1"/>
    <col min="5637" max="5641" width="7.625" style="41" customWidth="1"/>
    <col min="5642" max="5642" width="20.625" style="41" customWidth="1"/>
    <col min="5643" max="5643" width="0.625" style="41" customWidth="1"/>
    <col min="5644" max="5644" width="15.625" style="41" customWidth="1"/>
    <col min="5645" max="5889" width="9" style="41"/>
    <col min="5890" max="5890" width="0.875" style="41" customWidth="1"/>
    <col min="5891" max="5892" width="15.625" style="41" customWidth="1"/>
    <col min="5893" max="5897" width="7.625" style="41" customWidth="1"/>
    <col min="5898" max="5898" width="20.625" style="41" customWidth="1"/>
    <col min="5899" max="5899" width="0.625" style="41" customWidth="1"/>
    <col min="5900" max="5900" width="15.625" style="41" customWidth="1"/>
    <col min="5901" max="6145" width="9" style="41"/>
    <col min="6146" max="6146" width="0.875" style="41" customWidth="1"/>
    <col min="6147" max="6148" width="15.625" style="41" customWidth="1"/>
    <col min="6149" max="6153" width="7.625" style="41" customWidth="1"/>
    <col min="6154" max="6154" width="20.625" style="41" customWidth="1"/>
    <col min="6155" max="6155" width="0.625" style="41" customWidth="1"/>
    <col min="6156" max="6156" width="15.625" style="41" customWidth="1"/>
    <col min="6157" max="6401" width="9" style="41"/>
    <col min="6402" max="6402" width="0.875" style="41" customWidth="1"/>
    <col min="6403" max="6404" width="15.625" style="41" customWidth="1"/>
    <col min="6405" max="6409" width="7.625" style="41" customWidth="1"/>
    <col min="6410" max="6410" width="20.625" style="41" customWidth="1"/>
    <col min="6411" max="6411" width="0.625" style="41" customWidth="1"/>
    <col min="6412" max="6412" width="15.625" style="41" customWidth="1"/>
    <col min="6413" max="6657" width="9" style="41"/>
    <col min="6658" max="6658" width="0.875" style="41" customWidth="1"/>
    <col min="6659" max="6660" width="15.625" style="41" customWidth="1"/>
    <col min="6661" max="6665" width="7.625" style="41" customWidth="1"/>
    <col min="6666" max="6666" width="20.625" style="41" customWidth="1"/>
    <col min="6667" max="6667" width="0.625" style="41" customWidth="1"/>
    <col min="6668" max="6668" width="15.625" style="41" customWidth="1"/>
    <col min="6669" max="6913" width="9" style="41"/>
    <col min="6914" max="6914" width="0.875" style="41" customWidth="1"/>
    <col min="6915" max="6916" width="15.625" style="41" customWidth="1"/>
    <col min="6917" max="6921" width="7.625" style="41" customWidth="1"/>
    <col min="6922" max="6922" width="20.625" style="41" customWidth="1"/>
    <col min="6923" max="6923" width="0.625" style="41" customWidth="1"/>
    <col min="6924" max="6924" width="15.625" style="41" customWidth="1"/>
    <col min="6925" max="7169" width="9" style="41"/>
    <col min="7170" max="7170" width="0.875" style="41" customWidth="1"/>
    <col min="7171" max="7172" width="15.625" style="41" customWidth="1"/>
    <col min="7173" max="7177" width="7.625" style="41" customWidth="1"/>
    <col min="7178" max="7178" width="20.625" style="41" customWidth="1"/>
    <col min="7179" max="7179" width="0.625" style="41" customWidth="1"/>
    <col min="7180" max="7180" width="15.625" style="41" customWidth="1"/>
    <col min="7181" max="7425" width="9" style="41"/>
    <col min="7426" max="7426" width="0.875" style="41" customWidth="1"/>
    <col min="7427" max="7428" width="15.625" style="41" customWidth="1"/>
    <col min="7429" max="7433" width="7.625" style="41" customWidth="1"/>
    <col min="7434" max="7434" width="20.625" style="41" customWidth="1"/>
    <col min="7435" max="7435" width="0.625" style="41" customWidth="1"/>
    <col min="7436" max="7436" width="15.625" style="41" customWidth="1"/>
    <col min="7437" max="7681" width="9" style="41"/>
    <col min="7682" max="7682" width="0.875" style="41" customWidth="1"/>
    <col min="7683" max="7684" width="15.625" style="41" customWidth="1"/>
    <col min="7685" max="7689" width="7.625" style="41" customWidth="1"/>
    <col min="7690" max="7690" width="20.625" style="41" customWidth="1"/>
    <col min="7691" max="7691" width="0.625" style="41" customWidth="1"/>
    <col min="7692" max="7692" width="15.625" style="41" customWidth="1"/>
    <col min="7693" max="7937" width="9" style="41"/>
    <col min="7938" max="7938" width="0.875" style="41" customWidth="1"/>
    <col min="7939" max="7940" width="15.625" style="41" customWidth="1"/>
    <col min="7941" max="7945" width="7.625" style="41" customWidth="1"/>
    <col min="7946" max="7946" width="20.625" style="41" customWidth="1"/>
    <col min="7947" max="7947" width="0.625" style="41" customWidth="1"/>
    <col min="7948" max="7948" width="15.625" style="41" customWidth="1"/>
    <col min="7949" max="8193" width="9" style="41"/>
    <col min="8194" max="8194" width="0.875" style="41" customWidth="1"/>
    <col min="8195" max="8196" width="15.625" style="41" customWidth="1"/>
    <col min="8197" max="8201" width="7.625" style="41" customWidth="1"/>
    <col min="8202" max="8202" width="20.625" style="41" customWidth="1"/>
    <col min="8203" max="8203" width="0.625" style="41" customWidth="1"/>
    <col min="8204" max="8204" width="15.625" style="41" customWidth="1"/>
    <col min="8205" max="8449" width="9" style="41"/>
    <col min="8450" max="8450" width="0.875" style="41" customWidth="1"/>
    <col min="8451" max="8452" width="15.625" style="41" customWidth="1"/>
    <col min="8453" max="8457" width="7.625" style="41" customWidth="1"/>
    <col min="8458" max="8458" width="20.625" style="41" customWidth="1"/>
    <col min="8459" max="8459" width="0.625" style="41" customWidth="1"/>
    <col min="8460" max="8460" width="15.625" style="41" customWidth="1"/>
    <col min="8461" max="8705" width="9" style="41"/>
    <col min="8706" max="8706" width="0.875" style="41" customWidth="1"/>
    <col min="8707" max="8708" width="15.625" style="41" customWidth="1"/>
    <col min="8709" max="8713" width="7.625" style="41" customWidth="1"/>
    <col min="8714" max="8714" width="20.625" style="41" customWidth="1"/>
    <col min="8715" max="8715" width="0.625" style="41" customWidth="1"/>
    <col min="8716" max="8716" width="15.625" style="41" customWidth="1"/>
    <col min="8717" max="8961" width="9" style="41"/>
    <col min="8962" max="8962" width="0.875" style="41" customWidth="1"/>
    <col min="8963" max="8964" width="15.625" style="41" customWidth="1"/>
    <col min="8965" max="8969" width="7.625" style="41" customWidth="1"/>
    <col min="8970" max="8970" width="20.625" style="41" customWidth="1"/>
    <col min="8971" max="8971" width="0.625" style="41" customWidth="1"/>
    <col min="8972" max="8972" width="15.625" style="41" customWidth="1"/>
    <col min="8973" max="9217" width="9" style="41"/>
    <col min="9218" max="9218" width="0.875" style="41" customWidth="1"/>
    <col min="9219" max="9220" width="15.625" style="41" customWidth="1"/>
    <col min="9221" max="9225" width="7.625" style="41" customWidth="1"/>
    <col min="9226" max="9226" width="20.625" style="41" customWidth="1"/>
    <col min="9227" max="9227" width="0.625" style="41" customWidth="1"/>
    <col min="9228" max="9228" width="15.625" style="41" customWidth="1"/>
    <col min="9229" max="9473" width="9" style="41"/>
    <col min="9474" max="9474" width="0.875" style="41" customWidth="1"/>
    <col min="9475" max="9476" width="15.625" style="41" customWidth="1"/>
    <col min="9477" max="9481" width="7.625" style="41" customWidth="1"/>
    <col min="9482" max="9482" width="20.625" style="41" customWidth="1"/>
    <col min="9483" max="9483" width="0.625" style="41" customWidth="1"/>
    <col min="9484" max="9484" width="15.625" style="41" customWidth="1"/>
    <col min="9485" max="9729" width="9" style="41"/>
    <col min="9730" max="9730" width="0.875" style="41" customWidth="1"/>
    <col min="9731" max="9732" width="15.625" style="41" customWidth="1"/>
    <col min="9733" max="9737" width="7.625" style="41" customWidth="1"/>
    <col min="9738" max="9738" width="20.625" style="41" customWidth="1"/>
    <col min="9739" max="9739" width="0.625" style="41" customWidth="1"/>
    <col min="9740" max="9740" width="15.625" style="41" customWidth="1"/>
    <col min="9741" max="9985" width="9" style="41"/>
    <col min="9986" max="9986" width="0.875" style="41" customWidth="1"/>
    <col min="9987" max="9988" width="15.625" style="41" customWidth="1"/>
    <col min="9989" max="9993" width="7.625" style="41" customWidth="1"/>
    <col min="9994" max="9994" width="20.625" style="41" customWidth="1"/>
    <col min="9995" max="9995" width="0.625" style="41" customWidth="1"/>
    <col min="9996" max="9996" width="15.625" style="41" customWidth="1"/>
    <col min="9997" max="10241" width="9" style="41"/>
    <col min="10242" max="10242" width="0.875" style="41" customWidth="1"/>
    <col min="10243" max="10244" width="15.625" style="41" customWidth="1"/>
    <col min="10245" max="10249" width="7.625" style="41" customWidth="1"/>
    <col min="10250" max="10250" width="20.625" style="41" customWidth="1"/>
    <col min="10251" max="10251" width="0.625" style="41" customWidth="1"/>
    <col min="10252" max="10252" width="15.625" style="41" customWidth="1"/>
    <col min="10253" max="10497" width="9" style="41"/>
    <col min="10498" max="10498" width="0.875" style="41" customWidth="1"/>
    <col min="10499" max="10500" width="15.625" style="41" customWidth="1"/>
    <col min="10501" max="10505" width="7.625" style="41" customWidth="1"/>
    <col min="10506" max="10506" width="20.625" style="41" customWidth="1"/>
    <col min="10507" max="10507" width="0.625" style="41" customWidth="1"/>
    <col min="10508" max="10508" width="15.625" style="41" customWidth="1"/>
    <col min="10509" max="10753" width="9" style="41"/>
    <col min="10754" max="10754" width="0.875" style="41" customWidth="1"/>
    <col min="10755" max="10756" width="15.625" style="41" customWidth="1"/>
    <col min="10757" max="10761" width="7.625" style="41" customWidth="1"/>
    <col min="10762" max="10762" width="20.625" style="41" customWidth="1"/>
    <col min="10763" max="10763" width="0.625" style="41" customWidth="1"/>
    <col min="10764" max="10764" width="15.625" style="41" customWidth="1"/>
    <col min="10765" max="11009" width="9" style="41"/>
    <col min="11010" max="11010" width="0.875" style="41" customWidth="1"/>
    <col min="11011" max="11012" width="15.625" style="41" customWidth="1"/>
    <col min="11013" max="11017" width="7.625" style="41" customWidth="1"/>
    <col min="11018" max="11018" width="20.625" style="41" customWidth="1"/>
    <col min="11019" max="11019" width="0.625" style="41" customWidth="1"/>
    <col min="11020" max="11020" width="15.625" style="41" customWidth="1"/>
    <col min="11021" max="11265" width="9" style="41"/>
    <col min="11266" max="11266" width="0.875" style="41" customWidth="1"/>
    <col min="11267" max="11268" width="15.625" style="41" customWidth="1"/>
    <col min="11269" max="11273" width="7.625" style="41" customWidth="1"/>
    <col min="11274" max="11274" width="20.625" style="41" customWidth="1"/>
    <col min="11275" max="11275" width="0.625" style="41" customWidth="1"/>
    <col min="11276" max="11276" width="15.625" style="41" customWidth="1"/>
    <col min="11277" max="11521" width="9" style="41"/>
    <col min="11522" max="11522" width="0.875" style="41" customWidth="1"/>
    <col min="11523" max="11524" width="15.625" style="41" customWidth="1"/>
    <col min="11525" max="11529" width="7.625" style="41" customWidth="1"/>
    <col min="11530" max="11530" width="20.625" style="41" customWidth="1"/>
    <col min="11531" max="11531" width="0.625" style="41" customWidth="1"/>
    <col min="11532" max="11532" width="15.625" style="41" customWidth="1"/>
    <col min="11533" max="11777" width="9" style="41"/>
    <col min="11778" max="11778" width="0.875" style="41" customWidth="1"/>
    <col min="11779" max="11780" width="15.625" style="41" customWidth="1"/>
    <col min="11781" max="11785" width="7.625" style="41" customWidth="1"/>
    <col min="11786" max="11786" width="20.625" style="41" customWidth="1"/>
    <col min="11787" max="11787" width="0.625" style="41" customWidth="1"/>
    <col min="11788" max="11788" width="15.625" style="41" customWidth="1"/>
    <col min="11789" max="12033" width="9" style="41"/>
    <col min="12034" max="12034" width="0.875" style="41" customWidth="1"/>
    <col min="12035" max="12036" width="15.625" style="41" customWidth="1"/>
    <col min="12037" max="12041" width="7.625" style="41" customWidth="1"/>
    <col min="12042" max="12042" width="20.625" style="41" customWidth="1"/>
    <col min="12043" max="12043" width="0.625" style="41" customWidth="1"/>
    <col min="12044" max="12044" width="15.625" style="41" customWidth="1"/>
    <col min="12045" max="12289" width="9" style="41"/>
    <col min="12290" max="12290" width="0.875" style="41" customWidth="1"/>
    <col min="12291" max="12292" width="15.625" style="41" customWidth="1"/>
    <col min="12293" max="12297" width="7.625" style="41" customWidth="1"/>
    <col min="12298" max="12298" width="20.625" style="41" customWidth="1"/>
    <col min="12299" max="12299" width="0.625" style="41" customWidth="1"/>
    <col min="12300" max="12300" width="15.625" style="41" customWidth="1"/>
    <col min="12301" max="12545" width="9" style="41"/>
    <col min="12546" max="12546" width="0.875" style="41" customWidth="1"/>
    <col min="12547" max="12548" width="15.625" style="41" customWidth="1"/>
    <col min="12549" max="12553" width="7.625" style="41" customWidth="1"/>
    <col min="12554" max="12554" width="20.625" style="41" customWidth="1"/>
    <col min="12555" max="12555" width="0.625" style="41" customWidth="1"/>
    <col min="12556" max="12556" width="15.625" style="41" customWidth="1"/>
    <col min="12557" max="12801" width="9" style="41"/>
    <col min="12802" max="12802" width="0.875" style="41" customWidth="1"/>
    <col min="12803" max="12804" width="15.625" style="41" customWidth="1"/>
    <col min="12805" max="12809" width="7.625" style="41" customWidth="1"/>
    <col min="12810" max="12810" width="20.625" style="41" customWidth="1"/>
    <col min="12811" max="12811" width="0.625" style="41" customWidth="1"/>
    <col min="12812" max="12812" width="15.625" style="41" customWidth="1"/>
    <col min="12813" max="13057" width="9" style="41"/>
    <col min="13058" max="13058" width="0.875" style="41" customWidth="1"/>
    <col min="13059" max="13060" width="15.625" style="41" customWidth="1"/>
    <col min="13061" max="13065" width="7.625" style="41" customWidth="1"/>
    <col min="13066" max="13066" width="20.625" style="41" customWidth="1"/>
    <col min="13067" max="13067" width="0.625" style="41" customWidth="1"/>
    <col min="13068" max="13068" width="15.625" style="41" customWidth="1"/>
    <col min="13069" max="13313" width="9" style="41"/>
    <col min="13314" max="13314" width="0.875" style="41" customWidth="1"/>
    <col min="13315" max="13316" width="15.625" style="41" customWidth="1"/>
    <col min="13317" max="13321" width="7.625" style="41" customWidth="1"/>
    <col min="13322" max="13322" width="20.625" style="41" customWidth="1"/>
    <col min="13323" max="13323" width="0.625" style="41" customWidth="1"/>
    <col min="13324" max="13324" width="15.625" style="41" customWidth="1"/>
    <col min="13325" max="13569" width="9" style="41"/>
    <col min="13570" max="13570" width="0.875" style="41" customWidth="1"/>
    <col min="13571" max="13572" width="15.625" style="41" customWidth="1"/>
    <col min="13573" max="13577" width="7.625" style="41" customWidth="1"/>
    <col min="13578" max="13578" width="20.625" style="41" customWidth="1"/>
    <col min="13579" max="13579" width="0.625" style="41" customWidth="1"/>
    <col min="13580" max="13580" width="15.625" style="41" customWidth="1"/>
    <col min="13581" max="13825" width="9" style="41"/>
    <col min="13826" max="13826" width="0.875" style="41" customWidth="1"/>
    <col min="13827" max="13828" width="15.625" style="41" customWidth="1"/>
    <col min="13829" max="13833" width="7.625" style="41" customWidth="1"/>
    <col min="13834" max="13834" width="20.625" style="41" customWidth="1"/>
    <col min="13835" max="13835" width="0.625" style="41" customWidth="1"/>
    <col min="13836" max="13836" width="15.625" style="41" customWidth="1"/>
    <col min="13837" max="14081" width="9" style="41"/>
    <col min="14082" max="14082" width="0.875" style="41" customWidth="1"/>
    <col min="14083" max="14084" width="15.625" style="41" customWidth="1"/>
    <col min="14085" max="14089" width="7.625" style="41" customWidth="1"/>
    <col min="14090" max="14090" width="20.625" style="41" customWidth="1"/>
    <col min="14091" max="14091" width="0.625" style="41" customWidth="1"/>
    <col min="14092" max="14092" width="15.625" style="41" customWidth="1"/>
    <col min="14093" max="14337" width="9" style="41"/>
    <col min="14338" max="14338" width="0.875" style="41" customWidth="1"/>
    <col min="14339" max="14340" width="15.625" style="41" customWidth="1"/>
    <col min="14341" max="14345" width="7.625" style="41" customWidth="1"/>
    <col min="14346" max="14346" width="20.625" style="41" customWidth="1"/>
    <col min="14347" max="14347" width="0.625" style="41" customWidth="1"/>
    <col min="14348" max="14348" width="15.625" style="41" customWidth="1"/>
    <col min="14349" max="14593" width="9" style="41"/>
    <col min="14594" max="14594" width="0.875" style="41" customWidth="1"/>
    <col min="14595" max="14596" width="15.625" style="41" customWidth="1"/>
    <col min="14597" max="14601" width="7.625" style="41" customWidth="1"/>
    <col min="14602" max="14602" width="20.625" style="41" customWidth="1"/>
    <col min="14603" max="14603" width="0.625" style="41" customWidth="1"/>
    <col min="14604" max="14604" width="15.625" style="41" customWidth="1"/>
    <col min="14605" max="14849" width="9" style="41"/>
    <col min="14850" max="14850" width="0.875" style="41" customWidth="1"/>
    <col min="14851" max="14852" width="15.625" style="41" customWidth="1"/>
    <col min="14853" max="14857" width="7.625" style="41" customWidth="1"/>
    <col min="14858" max="14858" width="20.625" style="41" customWidth="1"/>
    <col min="14859" max="14859" width="0.625" style="41" customWidth="1"/>
    <col min="14860" max="14860" width="15.625" style="41" customWidth="1"/>
    <col min="14861" max="15105" width="9" style="41"/>
    <col min="15106" max="15106" width="0.875" style="41" customWidth="1"/>
    <col min="15107" max="15108" width="15.625" style="41" customWidth="1"/>
    <col min="15109" max="15113" width="7.625" style="41" customWidth="1"/>
    <col min="15114" max="15114" width="20.625" style="41" customWidth="1"/>
    <col min="15115" max="15115" width="0.625" style="41" customWidth="1"/>
    <col min="15116" max="15116" width="15.625" style="41" customWidth="1"/>
    <col min="15117" max="15361" width="9" style="41"/>
    <col min="15362" max="15362" width="0.875" style="41" customWidth="1"/>
    <col min="15363" max="15364" width="15.625" style="41" customWidth="1"/>
    <col min="15365" max="15369" width="7.625" style="41" customWidth="1"/>
    <col min="15370" max="15370" width="20.625" style="41" customWidth="1"/>
    <col min="15371" max="15371" width="0.625" style="41" customWidth="1"/>
    <col min="15372" max="15372" width="15.625" style="41" customWidth="1"/>
    <col min="15373" max="15617" width="9" style="41"/>
    <col min="15618" max="15618" width="0.875" style="41" customWidth="1"/>
    <col min="15619" max="15620" width="15.625" style="41" customWidth="1"/>
    <col min="15621" max="15625" width="7.625" style="41" customWidth="1"/>
    <col min="15626" max="15626" width="20.625" style="41" customWidth="1"/>
    <col min="15627" max="15627" width="0.625" style="41" customWidth="1"/>
    <col min="15628" max="15628" width="15.625" style="41" customWidth="1"/>
    <col min="15629" max="15873" width="9" style="41"/>
    <col min="15874" max="15874" width="0.875" style="41" customWidth="1"/>
    <col min="15875" max="15876" width="15.625" style="41" customWidth="1"/>
    <col min="15877" max="15881" width="7.625" style="41" customWidth="1"/>
    <col min="15882" max="15882" width="20.625" style="41" customWidth="1"/>
    <col min="15883" max="15883" width="0.625" style="41" customWidth="1"/>
    <col min="15884" max="15884" width="15.625" style="41" customWidth="1"/>
    <col min="15885" max="16129" width="9" style="41"/>
    <col min="16130" max="16130" width="0.875" style="41" customWidth="1"/>
    <col min="16131" max="16132" width="15.625" style="41" customWidth="1"/>
    <col min="16133" max="16137" width="7.625" style="41" customWidth="1"/>
    <col min="16138" max="16138" width="20.625" style="41" customWidth="1"/>
    <col min="16139" max="16139" width="0.625" style="41" customWidth="1"/>
    <col min="16140" max="16140" width="15.625" style="41" customWidth="1"/>
    <col min="16141" max="16384" width="9" style="41"/>
  </cols>
  <sheetData>
    <row r="1" spans="2:13">
      <c r="B1" s="305" t="s">
        <v>4381</v>
      </c>
    </row>
    <row r="2" spans="2:13" ht="40.5" customHeight="1">
      <c r="B2" s="396" t="s">
        <v>4384</v>
      </c>
      <c r="C2" s="397"/>
      <c r="D2" s="398"/>
      <c r="E2" s="398"/>
      <c r="F2" s="398"/>
      <c r="G2" s="398"/>
      <c r="H2" s="398"/>
      <c r="I2" s="398"/>
      <c r="J2" s="398"/>
      <c r="K2" s="72"/>
      <c r="L2" s="72"/>
      <c r="M2" s="72"/>
    </row>
    <row r="4" spans="2:13" ht="27" customHeight="1">
      <c r="B4" s="41" t="s">
        <v>2399</v>
      </c>
      <c r="E4" s="414" t="s">
        <v>2400</v>
      </c>
      <c r="F4" s="415"/>
      <c r="G4" s="416" t="str">
        <f>IFERROR(IF(C8="",INDEX(台帳!$A$3:$B$1693,MATCH('②補助金額算出内訳表（別紙１）'!B47&amp;'②補助金額算出内訳表（別紙１）'!C47,台帳!$A$3:$A$1693,0),2),INDEX(台帳!$A$3:$B$1693,MATCH('②補助金額算出内訳表（別紙１）'!B8&amp;'②補助金額算出内訳表（別紙１）'!C8,台帳!$A$3:$A$1693,0),2)),"")</f>
        <v/>
      </c>
      <c r="H4" s="417"/>
      <c r="I4" s="417"/>
      <c r="J4" s="418"/>
      <c r="K4" s="42"/>
      <c r="L4" s="42"/>
      <c r="M4" s="42"/>
    </row>
    <row r="5" spans="2:13" ht="20.100000000000001" customHeight="1">
      <c r="B5" s="55" t="s">
        <v>2402</v>
      </c>
      <c r="C5" s="55"/>
    </row>
    <row r="6" spans="2:13" ht="6" customHeight="1" thickBot="1">
      <c r="B6" s="55"/>
      <c r="C6" s="55"/>
    </row>
    <row r="7" spans="2:13" ht="39.950000000000003" customHeight="1" thickBot="1">
      <c r="B7" s="56" t="s">
        <v>28</v>
      </c>
      <c r="C7" s="57" t="s">
        <v>2678</v>
      </c>
      <c r="D7" s="58" t="s">
        <v>2652</v>
      </c>
      <c r="E7" s="58" t="s">
        <v>2665</v>
      </c>
      <c r="F7" s="58" t="s">
        <v>2429</v>
      </c>
      <c r="G7" s="59" t="s">
        <v>2430</v>
      </c>
      <c r="H7" s="58" t="s">
        <v>2432</v>
      </c>
      <c r="I7" s="58" t="s">
        <v>2433</v>
      </c>
      <c r="J7" s="403" t="s">
        <v>2676</v>
      </c>
      <c r="K7" s="404"/>
      <c r="L7" s="103"/>
      <c r="M7" s="102"/>
    </row>
    <row r="8" spans="2:13" s="45" customFormat="1" ht="24" customHeight="1" thickTop="1">
      <c r="B8" s="276"/>
      <c r="C8" s="277"/>
      <c r="D8" s="218" t="str">
        <f>IFERROR(INDEX(台帳!$A$3:$AI$1693,MATCH('②補助金額算出内訳表（別紙１）'!B8&amp;'②補助金額算出内訳表（別紙１）'!C8,台帳!$A$3:$A$1693,0),12),"")</f>
        <v/>
      </c>
      <c r="E8" s="283"/>
      <c r="F8" s="193" t="str">
        <f>IFERROR(INDEX(台帳!$A$3:$AI$1693,MATCH('②補助金額算出内訳表（別紙１）'!B8&amp;'②補助金額算出内訳表（別紙１）'!C8,台帳!$A$3:$A$1693,0),34),"")</f>
        <v/>
      </c>
      <c r="G8" s="193"/>
      <c r="H8" s="221" t="str">
        <f>IFERROR(INDEX(計算用!$A$2:$B$36,MATCH('②補助金額算出内訳表（別紙１）'!C8,計算用!$A$2:$A$36,0),2),"")</f>
        <v/>
      </c>
      <c r="I8" s="253" t="str">
        <f>IFERROR(INDEX(計算用!$A$41:$B$53,MATCH('②補助金額算出内訳表（別紙１）'!E8,計算用!$A$41:$A$53,0),2),"")</f>
        <v/>
      </c>
      <c r="J8" s="405" t="str">
        <f>IFERROR(ROUNDDOWN((F8-G8)*H8*I8+1/2*G8*H8*I8,-2),"")</f>
        <v/>
      </c>
      <c r="K8" s="406"/>
      <c r="L8" s="44"/>
      <c r="M8" s="45" t="s">
        <v>2401</v>
      </c>
    </row>
    <row r="9" spans="2:13" s="45" customFormat="1" ht="24" customHeight="1">
      <c r="B9" s="278"/>
      <c r="C9" s="279"/>
      <c r="D9" s="219" t="str">
        <f>IFERROR(INDEX(台帳!$A$3:$AI$1693,MATCH('②補助金額算出内訳表（別紙１）'!B9&amp;'②補助金額算出内訳表（別紙１）'!C9,台帳!$A$3:$A$1693,0),12),"")</f>
        <v/>
      </c>
      <c r="E9" s="284"/>
      <c r="F9" s="195" t="str">
        <f>IFERROR(INDEX(台帳!$A$3:$AI$1693,MATCH('②補助金額算出内訳表（別紙１）'!B9&amp;'②補助金額算出内訳表（別紙１）'!C9,台帳!$A$3:$A$1693,0),34),"")</f>
        <v/>
      </c>
      <c r="G9" s="194"/>
      <c r="H9" s="222" t="str">
        <f>IFERROR(INDEX(計算用!$A$2:$B$36,MATCH('②補助金額算出内訳表（別紙１）'!C9,計算用!$A$2:$A$36,0),2),"")</f>
        <v/>
      </c>
      <c r="I9" s="254" t="str">
        <f>IFERROR(INDEX(計算用!$A$41:$B$53,MATCH('②補助金額算出内訳表（別紙１）'!E9,計算用!$A$41:$A$53,0),2),"")</f>
        <v/>
      </c>
      <c r="J9" s="407" t="str">
        <f t="shared" ref="J9:J35" si="0">IFERROR(ROUNDDOWN((F9-G9)*H9*I9+1/2*G9*H9*I9,-2),"")</f>
        <v/>
      </c>
      <c r="K9" s="408"/>
      <c r="L9" s="44"/>
    </row>
    <row r="10" spans="2:13" s="45" customFormat="1" ht="24" customHeight="1">
      <c r="B10" s="278"/>
      <c r="C10" s="279"/>
      <c r="D10" s="219" t="str">
        <f>IFERROR(INDEX(台帳!$A$3:$AI$1693,MATCH('②補助金額算出内訳表（別紙１）'!B10&amp;'②補助金額算出内訳表（別紙１）'!C10,台帳!$A$3:$A$1693,0),12),"")</f>
        <v/>
      </c>
      <c r="E10" s="284"/>
      <c r="F10" s="195" t="str">
        <f>IFERROR(INDEX(台帳!$A$3:$AI$1693,MATCH('②補助金額算出内訳表（別紙１）'!B10&amp;'②補助金額算出内訳表（別紙１）'!C10,台帳!$A$3:$A$1693,0),34),"")</f>
        <v/>
      </c>
      <c r="G10" s="194"/>
      <c r="H10" s="222" t="str">
        <f>IFERROR(INDEX(計算用!$A$2:$B$36,MATCH('②補助金額算出内訳表（別紙１）'!C10,計算用!$A$2:$A$36,0),2),"")</f>
        <v/>
      </c>
      <c r="I10" s="254" t="str">
        <f>IFERROR(INDEX(計算用!$A$41:$B$53,MATCH('②補助金額算出内訳表（別紙１）'!E10,計算用!$A$41:$A$53,0),2),"")</f>
        <v/>
      </c>
      <c r="J10" s="407" t="str">
        <f t="shared" ref="J10:J11" si="1">IFERROR(ROUNDDOWN((F10-G10)*H10*I10+1/2*G10*H10*I10,-2),"")</f>
        <v/>
      </c>
      <c r="K10" s="408"/>
      <c r="L10" s="44"/>
    </row>
    <row r="11" spans="2:13" s="45" customFormat="1" ht="24" customHeight="1">
      <c r="B11" s="278"/>
      <c r="C11" s="279"/>
      <c r="D11" s="219" t="str">
        <f>IFERROR(INDEX(台帳!$A$3:$AI$1693,MATCH('②補助金額算出内訳表（別紙１）'!B11&amp;'②補助金額算出内訳表（別紙１）'!C11,台帳!$A$3:$A$1693,0),12),"")</f>
        <v/>
      </c>
      <c r="E11" s="284"/>
      <c r="F11" s="195" t="str">
        <f>IFERROR(INDEX(台帳!$A$3:$AI$1693,MATCH('②補助金額算出内訳表（別紙１）'!B11&amp;'②補助金額算出内訳表（別紙１）'!C11,台帳!$A$3:$A$1693,0),34),"")</f>
        <v/>
      </c>
      <c r="G11" s="194"/>
      <c r="H11" s="222" t="str">
        <f>IFERROR(INDEX(計算用!$A$2:$B$36,MATCH('②補助金額算出内訳表（別紙１）'!C11,計算用!$A$2:$A$36,0),2),"")</f>
        <v/>
      </c>
      <c r="I11" s="254" t="str">
        <f>IFERROR(INDEX(計算用!$A$41:$B$53,MATCH('②補助金額算出内訳表（別紙１）'!E11,計算用!$A$41:$A$53,0),2),"")</f>
        <v/>
      </c>
      <c r="J11" s="407" t="str">
        <f t="shared" si="1"/>
        <v/>
      </c>
      <c r="K11" s="408"/>
      <c r="L11" s="44"/>
    </row>
    <row r="12" spans="2:13" s="45" customFormat="1" ht="24" customHeight="1">
      <c r="B12" s="278"/>
      <c r="C12" s="279"/>
      <c r="D12" s="219" t="str">
        <f>IFERROR(INDEX(台帳!$A$3:$AI$1693,MATCH('②補助金額算出内訳表（別紙１）'!B12&amp;'②補助金額算出内訳表（別紙１）'!C12,台帳!$A$3:$A$1693,0),12),"")</f>
        <v/>
      </c>
      <c r="E12" s="284"/>
      <c r="F12" s="195" t="str">
        <f>IFERROR(INDEX(台帳!$A$3:$AI$1693,MATCH('②補助金額算出内訳表（別紙１）'!B12&amp;'②補助金額算出内訳表（別紙１）'!C12,台帳!$A$3:$A$1693,0),34),"")</f>
        <v/>
      </c>
      <c r="G12" s="194"/>
      <c r="H12" s="222" t="str">
        <f>IFERROR(INDEX(計算用!$A$2:$B$36,MATCH('②補助金額算出内訳表（別紙１）'!C12,計算用!$A$2:$A$36,0),2),"")</f>
        <v/>
      </c>
      <c r="I12" s="254" t="str">
        <f>IFERROR(INDEX(計算用!$A$41:$B$53,MATCH('②補助金額算出内訳表（別紙１）'!E12,計算用!$A$41:$A$53,0),2),"")</f>
        <v/>
      </c>
      <c r="J12" s="407" t="str">
        <f t="shared" ref="J12:J13" si="2">IFERROR(ROUNDDOWN((F12-G12)*H12*I12+1/2*G12*H12*I12,-2),"")</f>
        <v/>
      </c>
      <c r="K12" s="408"/>
      <c r="L12" s="44"/>
    </row>
    <row r="13" spans="2:13" s="45" customFormat="1" ht="24" customHeight="1">
      <c r="B13" s="278"/>
      <c r="C13" s="279"/>
      <c r="D13" s="219" t="str">
        <f>IFERROR(INDEX(台帳!$A$3:$AI$1693,MATCH('②補助金額算出内訳表（別紙１）'!B13&amp;'②補助金額算出内訳表（別紙１）'!C13,台帳!$A$3:$A$1693,0),12),"")</f>
        <v/>
      </c>
      <c r="E13" s="284"/>
      <c r="F13" s="195" t="str">
        <f>IFERROR(INDEX(台帳!$A$3:$AI$1693,MATCH('②補助金額算出内訳表（別紙１）'!B13&amp;'②補助金額算出内訳表（別紙１）'!C13,台帳!$A$3:$A$1693,0),34),"")</f>
        <v/>
      </c>
      <c r="G13" s="194"/>
      <c r="H13" s="222" t="str">
        <f>IFERROR(INDEX(計算用!$A$2:$B$36,MATCH('②補助金額算出内訳表（別紙１）'!C13,計算用!$A$2:$A$36,0),2),"")</f>
        <v/>
      </c>
      <c r="I13" s="254" t="str">
        <f>IFERROR(INDEX(計算用!$A$41:$B$53,MATCH('②補助金額算出内訳表（別紙１）'!E13,計算用!$A$41:$A$53,0),2),"")</f>
        <v/>
      </c>
      <c r="J13" s="407" t="str">
        <f t="shared" si="2"/>
        <v/>
      </c>
      <c r="K13" s="408"/>
      <c r="L13" s="44"/>
    </row>
    <row r="14" spans="2:13" s="45" customFormat="1" ht="24" customHeight="1">
      <c r="B14" s="278"/>
      <c r="C14" s="279"/>
      <c r="D14" s="219" t="str">
        <f>IFERROR(INDEX(台帳!$A$3:$AI$1693,MATCH('②補助金額算出内訳表（別紙１）'!B14&amp;'②補助金額算出内訳表（別紙１）'!C14,台帳!$A$3:$A$1693,0),12),"")</f>
        <v/>
      </c>
      <c r="E14" s="284"/>
      <c r="F14" s="195" t="str">
        <f>IFERROR(INDEX(台帳!$A$3:$AI$1693,MATCH('②補助金額算出内訳表（別紙１）'!B14&amp;'②補助金額算出内訳表（別紙１）'!C14,台帳!$A$3:$A$1693,0),34),"")</f>
        <v/>
      </c>
      <c r="G14" s="194"/>
      <c r="H14" s="222" t="str">
        <f>IFERROR(INDEX(計算用!$A$2:$B$36,MATCH('②補助金額算出内訳表（別紙１）'!C14,計算用!$A$2:$A$36,0),2),"")</f>
        <v/>
      </c>
      <c r="I14" s="254" t="str">
        <f>IFERROR(INDEX(計算用!$A$41:$B$53,MATCH('②補助金額算出内訳表（別紙１）'!E14,計算用!$A$41:$A$53,0),2),"")</f>
        <v/>
      </c>
      <c r="J14" s="407" t="str">
        <f t="shared" ref="J14:J16" si="3">IFERROR(ROUNDDOWN((F14-G14)*H14*I14+1/2*G14*H14*I14,-2),"")</f>
        <v/>
      </c>
      <c r="K14" s="408"/>
      <c r="L14" s="44"/>
    </row>
    <row r="15" spans="2:13" s="45" customFormat="1" ht="24" customHeight="1">
      <c r="B15" s="278"/>
      <c r="C15" s="279"/>
      <c r="D15" s="219" t="str">
        <f>IFERROR(INDEX(台帳!$A$3:$AI$1693,MATCH('②補助金額算出内訳表（別紙１）'!B15&amp;'②補助金額算出内訳表（別紙１）'!C15,台帳!$A$3:$A$1693,0),12),"")</f>
        <v/>
      </c>
      <c r="E15" s="284"/>
      <c r="F15" s="195" t="str">
        <f>IFERROR(INDEX(台帳!$A$3:$AI$1693,MATCH('②補助金額算出内訳表（別紙１）'!B15&amp;'②補助金額算出内訳表（別紙１）'!C15,台帳!$A$3:$A$1693,0),34),"")</f>
        <v/>
      </c>
      <c r="G15" s="194"/>
      <c r="H15" s="222" t="str">
        <f>IFERROR(INDEX(計算用!$A$2:$B$36,MATCH('②補助金額算出内訳表（別紙１）'!C15,計算用!$A$2:$A$36,0),2),"")</f>
        <v/>
      </c>
      <c r="I15" s="254" t="str">
        <f>IFERROR(INDEX(計算用!$A$41:$B$53,MATCH('②補助金額算出内訳表（別紙１）'!E15,計算用!$A$41:$A$53,0),2),"")</f>
        <v/>
      </c>
      <c r="J15" s="407" t="str">
        <f t="shared" si="3"/>
        <v/>
      </c>
      <c r="K15" s="408"/>
      <c r="L15" s="44"/>
    </row>
    <row r="16" spans="2:13" s="45" customFormat="1" ht="24" customHeight="1">
      <c r="B16" s="278"/>
      <c r="C16" s="279"/>
      <c r="D16" s="219" t="str">
        <f>IFERROR(INDEX(台帳!$A$3:$AI$1693,MATCH('②補助金額算出内訳表（別紙１）'!B16&amp;'②補助金額算出内訳表（別紙１）'!C16,台帳!$A$3:$A$1693,0),12),"")</f>
        <v/>
      </c>
      <c r="E16" s="284"/>
      <c r="F16" s="195" t="str">
        <f>IFERROR(INDEX(台帳!$A$3:$AI$1693,MATCH('②補助金額算出内訳表（別紙１）'!B16&amp;'②補助金額算出内訳表（別紙１）'!C16,台帳!$A$3:$A$1693,0),34),"")</f>
        <v/>
      </c>
      <c r="G16" s="194"/>
      <c r="H16" s="222" t="str">
        <f>IFERROR(INDEX(計算用!$A$2:$B$36,MATCH('②補助金額算出内訳表（別紙１）'!C16,計算用!$A$2:$A$36,0),2),"")</f>
        <v/>
      </c>
      <c r="I16" s="254" t="str">
        <f>IFERROR(INDEX(計算用!$A$41:$B$53,MATCH('②補助金額算出内訳表（別紙１）'!E16,計算用!$A$41:$A$53,0),2),"")</f>
        <v/>
      </c>
      <c r="J16" s="407" t="str">
        <f t="shared" si="3"/>
        <v/>
      </c>
      <c r="K16" s="408"/>
      <c r="L16" s="44"/>
    </row>
    <row r="17" spans="2:12" s="45" customFormat="1" ht="24" customHeight="1">
      <c r="B17" s="278"/>
      <c r="C17" s="279"/>
      <c r="D17" s="219" t="str">
        <f>IFERROR(INDEX(台帳!$A$3:$AI$1693,MATCH('②補助金額算出内訳表（別紙１）'!B17&amp;'②補助金額算出内訳表（別紙１）'!C17,台帳!$A$3:$A$1693,0),12),"")</f>
        <v/>
      </c>
      <c r="E17" s="284"/>
      <c r="F17" s="195" t="str">
        <f>IFERROR(INDEX(台帳!$A$3:$AI$1693,MATCH('②補助金額算出内訳表（別紙１）'!B17&amp;'②補助金額算出内訳表（別紙１）'!C17,台帳!$A$3:$A$1693,0),34),"")</f>
        <v/>
      </c>
      <c r="G17" s="194"/>
      <c r="H17" s="222" t="str">
        <f>IFERROR(INDEX(計算用!$A$2:$B$36,MATCH('②補助金額算出内訳表（別紙１）'!C17,計算用!$A$2:$A$36,0),2),"")</f>
        <v/>
      </c>
      <c r="I17" s="254" t="str">
        <f>IFERROR(INDEX(計算用!$A$41:$B$53,MATCH('②補助金額算出内訳表（別紙１）'!E17,計算用!$A$41:$A$53,0),2),"")</f>
        <v/>
      </c>
      <c r="J17" s="407" t="str">
        <f t="shared" ref="J17:J20" si="4">IFERROR(ROUNDDOWN((F17-G17)*H17*I17+1/2*G17*H17*I17,-2),"")</f>
        <v/>
      </c>
      <c r="K17" s="408"/>
      <c r="L17" s="44"/>
    </row>
    <row r="18" spans="2:12" s="45" customFormat="1" ht="24" customHeight="1">
      <c r="B18" s="278"/>
      <c r="C18" s="279"/>
      <c r="D18" s="219" t="str">
        <f>IFERROR(INDEX(台帳!$A$3:$AI$1693,MATCH('②補助金額算出内訳表（別紙１）'!B18&amp;'②補助金額算出内訳表（別紙１）'!C18,台帳!$A$3:$A$1693,0),12),"")</f>
        <v/>
      </c>
      <c r="E18" s="284"/>
      <c r="F18" s="195" t="str">
        <f>IFERROR(INDEX(台帳!$A$3:$AI$1693,MATCH('②補助金額算出内訳表（別紙１）'!B18&amp;'②補助金額算出内訳表（別紙１）'!C18,台帳!$A$3:$A$1693,0),34),"")</f>
        <v/>
      </c>
      <c r="G18" s="194"/>
      <c r="H18" s="222" t="str">
        <f>IFERROR(INDEX(計算用!$A$2:$B$36,MATCH('②補助金額算出内訳表（別紙１）'!C18,計算用!$A$2:$A$36,0),2),"")</f>
        <v/>
      </c>
      <c r="I18" s="254" t="str">
        <f>IFERROR(INDEX(計算用!$A$41:$B$53,MATCH('②補助金額算出内訳表（別紙１）'!E18,計算用!$A$41:$A$53,0),2),"")</f>
        <v/>
      </c>
      <c r="J18" s="407" t="str">
        <f t="shared" si="4"/>
        <v/>
      </c>
      <c r="K18" s="408"/>
      <c r="L18" s="44"/>
    </row>
    <row r="19" spans="2:12" s="45" customFormat="1" ht="24" customHeight="1">
      <c r="B19" s="278"/>
      <c r="C19" s="279"/>
      <c r="D19" s="219" t="str">
        <f>IFERROR(INDEX(台帳!$A$3:$AI$1693,MATCH('②補助金額算出内訳表（別紙１）'!B19&amp;'②補助金額算出内訳表（別紙１）'!C19,台帳!$A$3:$A$1693,0),12),"")</f>
        <v/>
      </c>
      <c r="E19" s="284"/>
      <c r="F19" s="195" t="str">
        <f>IFERROR(INDEX(台帳!$A$3:$AI$1693,MATCH('②補助金額算出内訳表（別紙１）'!B19&amp;'②補助金額算出内訳表（別紙１）'!C19,台帳!$A$3:$A$1693,0),34),"")</f>
        <v/>
      </c>
      <c r="G19" s="194"/>
      <c r="H19" s="222" t="str">
        <f>IFERROR(INDEX(計算用!$A$2:$B$36,MATCH('②補助金額算出内訳表（別紙１）'!C19,計算用!$A$2:$A$36,0),2),"")</f>
        <v/>
      </c>
      <c r="I19" s="254" t="str">
        <f>IFERROR(INDEX(計算用!$A$41:$B$53,MATCH('②補助金額算出内訳表（別紙１）'!E19,計算用!$A$41:$A$53,0),2),"")</f>
        <v/>
      </c>
      <c r="J19" s="407" t="str">
        <f t="shared" si="4"/>
        <v/>
      </c>
      <c r="K19" s="408"/>
      <c r="L19" s="44"/>
    </row>
    <row r="20" spans="2:12" s="45" customFormat="1" ht="24" customHeight="1">
      <c r="B20" s="278"/>
      <c r="C20" s="279"/>
      <c r="D20" s="219" t="str">
        <f>IFERROR(INDEX(台帳!$A$3:$AI$1693,MATCH('②補助金額算出内訳表（別紙１）'!B20&amp;'②補助金額算出内訳表（別紙１）'!C20,台帳!$A$3:$A$1693,0),12),"")</f>
        <v/>
      </c>
      <c r="E20" s="284"/>
      <c r="F20" s="195" t="str">
        <f>IFERROR(INDEX(台帳!$A$3:$AI$1693,MATCH('②補助金額算出内訳表（別紙１）'!B20&amp;'②補助金額算出内訳表（別紙１）'!C20,台帳!$A$3:$A$1693,0),34),"")</f>
        <v/>
      </c>
      <c r="G20" s="194"/>
      <c r="H20" s="222" t="str">
        <f>IFERROR(INDEX(計算用!$A$2:$B$36,MATCH('②補助金額算出内訳表（別紙１）'!C20,計算用!$A$2:$A$36,0),2),"")</f>
        <v/>
      </c>
      <c r="I20" s="254" t="str">
        <f>IFERROR(INDEX(計算用!$A$41:$B$53,MATCH('②補助金額算出内訳表（別紙１）'!E20,計算用!$A$41:$A$53,0),2),"")</f>
        <v/>
      </c>
      <c r="J20" s="407" t="str">
        <f t="shared" si="4"/>
        <v/>
      </c>
      <c r="K20" s="408"/>
      <c r="L20" s="44"/>
    </row>
    <row r="21" spans="2:12" s="45" customFormat="1" ht="24" customHeight="1">
      <c r="B21" s="278"/>
      <c r="C21" s="279"/>
      <c r="D21" s="219" t="str">
        <f>IFERROR(INDEX(台帳!$A$3:$AI$1693,MATCH('②補助金額算出内訳表（別紙１）'!B21&amp;'②補助金額算出内訳表（別紙１）'!C21,台帳!$A$3:$A$1693,0),12),"")</f>
        <v/>
      </c>
      <c r="E21" s="284"/>
      <c r="F21" s="195" t="str">
        <f>IFERROR(INDEX(台帳!$A$3:$AI$1693,MATCH('②補助金額算出内訳表（別紙１）'!B21&amp;'②補助金額算出内訳表（別紙１）'!C21,台帳!$A$3:$A$1693,0),34),"")</f>
        <v/>
      </c>
      <c r="G21" s="194"/>
      <c r="H21" s="222" t="str">
        <f>IFERROR(INDEX(計算用!$A$2:$B$36,MATCH('②補助金額算出内訳表（別紙１）'!C21,計算用!$A$2:$A$36,0),2),"")</f>
        <v/>
      </c>
      <c r="I21" s="254" t="str">
        <f>IFERROR(INDEX(計算用!$A$41:$B$53,MATCH('②補助金額算出内訳表（別紙１）'!E21,計算用!$A$41:$A$53,0),2),"")</f>
        <v/>
      </c>
      <c r="J21" s="407" t="str">
        <f t="shared" ref="J21:J25" si="5">IFERROR(ROUNDDOWN((F21-G21)*H21*I21+1/2*G21*H21*I21,-2),"")</f>
        <v/>
      </c>
      <c r="K21" s="408"/>
      <c r="L21" s="44"/>
    </row>
    <row r="22" spans="2:12" s="45" customFormat="1" ht="24" customHeight="1">
      <c r="B22" s="278"/>
      <c r="C22" s="279"/>
      <c r="D22" s="219" t="str">
        <f>IFERROR(INDEX(台帳!$A$3:$AI$1693,MATCH('②補助金額算出内訳表（別紙１）'!B22&amp;'②補助金額算出内訳表（別紙１）'!C22,台帳!$A$3:$A$1693,0),12),"")</f>
        <v/>
      </c>
      <c r="E22" s="284"/>
      <c r="F22" s="195" t="str">
        <f>IFERROR(INDEX(台帳!$A$3:$AI$1693,MATCH('②補助金額算出内訳表（別紙１）'!B22&amp;'②補助金額算出内訳表（別紙１）'!C22,台帳!$A$3:$A$1693,0),34),"")</f>
        <v/>
      </c>
      <c r="G22" s="194"/>
      <c r="H22" s="222" t="str">
        <f>IFERROR(INDEX(計算用!$A$2:$B$36,MATCH('②補助金額算出内訳表（別紙１）'!C22,計算用!$A$2:$A$36,0),2),"")</f>
        <v/>
      </c>
      <c r="I22" s="254" t="str">
        <f>IFERROR(INDEX(計算用!$A$41:$B$53,MATCH('②補助金額算出内訳表（別紙１）'!E22,計算用!$A$41:$A$53,0),2),"")</f>
        <v/>
      </c>
      <c r="J22" s="407" t="str">
        <f t="shared" si="5"/>
        <v/>
      </c>
      <c r="K22" s="408"/>
      <c r="L22" s="44"/>
    </row>
    <row r="23" spans="2:12" s="45" customFormat="1" ht="24" customHeight="1">
      <c r="B23" s="278"/>
      <c r="C23" s="279"/>
      <c r="D23" s="219" t="str">
        <f>IFERROR(INDEX(台帳!$A$3:$AI$1693,MATCH('②補助金額算出内訳表（別紙１）'!B23&amp;'②補助金額算出内訳表（別紙１）'!C23,台帳!$A$3:$A$1693,0),12),"")</f>
        <v/>
      </c>
      <c r="E23" s="284"/>
      <c r="F23" s="195" t="str">
        <f>IFERROR(INDEX(台帳!$A$3:$AI$1693,MATCH('②補助金額算出内訳表（別紙１）'!B23&amp;'②補助金額算出内訳表（別紙１）'!C23,台帳!$A$3:$A$1693,0),34),"")</f>
        <v/>
      </c>
      <c r="G23" s="194"/>
      <c r="H23" s="222" t="str">
        <f>IFERROR(INDEX(計算用!$A$2:$B$36,MATCH('②補助金額算出内訳表（別紙１）'!C23,計算用!$A$2:$A$36,0),2),"")</f>
        <v/>
      </c>
      <c r="I23" s="254" t="str">
        <f>IFERROR(INDEX(計算用!$A$41:$B$53,MATCH('②補助金額算出内訳表（別紙１）'!E23,計算用!$A$41:$A$53,0),2),"")</f>
        <v/>
      </c>
      <c r="J23" s="407" t="str">
        <f t="shared" si="5"/>
        <v/>
      </c>
      <c r="K23" s="408"/>
      <c r="L23" s="44"/>
    </row>
    <row r="24" spans="2:12" s="45" customFormat="1" ht="24" customHeight="1">
      <c r="B24" s="278"/>
      <c r="C24" s="279"/>
      <c r="D24" s="219" t="str">
        <f>IFERROR(INDEX(台帳!$A$3:$AI$1693,MATCH('②補助金額算出内訳表（別紙１）'!B24&amp;'②補助金額算出内訳表（別紙１）'!C24,台帳!$A$3:$A$1693,0),12),"")</f>
        <v/>
      </c>
      <c r="E24" s="284"/>
      <c r="F24" s="195" t="str">
        <f>IFERROR(INDEX(台帳!$A$3:$AI$1693,MATCH('②補助金額算出内訳表（別紙１）'!B24&amp;'②補助金額算出内訳表（別紙１）'!C24,台帳!$A$3:$A$1693,0),34),"")</f>
        <v/>
      </c>
      <c r="G24" s="194"/>
      <c r="H24" s="222" t="str">
        <f>IFERROR(INDEX(計算用!$A$2:$B$36,MATCH('②補助金額算出内訳表（別紙１）'!C24,計算用!$A$2:$A$36,0),2),"")</f>
        <v/>
      </c>
      <c r="I24" s="254" t="str">
        <f>IFERROR(INDEX(計算用!$A$41:$B$53,MATCH('②補助金額算出内訳表（別紙１）'!E24,計算用!$A$41:$A$53,0),2),"")</f>
        <v/>
      </c>
      <c r="J24" s="407" t="str">
        <f t="shared" si="5"/>
        <v/>
      </c>
      <c r="K24" s="408"/>
      <c r="L24" s="44"/>
    </row>
    <row r="25" spans="2:12" s="45" customFormat="1" ht="24" customHeight="1">
      <c r="B25" s="278"/>
      <c r="C25" s="279"/>
      <c r="D25" s="219" t="str">
        <f>IFERROR(INDEX(台帳!$A$3:$AI$1693,MATCH('②補助金額算出内訳表（別紙１）'!B25&amp;'②補助金額算出内訳表（別紙１）'!C25,台帳!$A$3:$A$1693,0),12),"")</f>
        <v/>
      </c>
      <c r="E25" s="284"/>
      <c r="F25" s="195" t="str">
        <f>IFERROR(INDEX(台帳!$A$3:$AI$1693,MATCH('②補助金額算出内訳表（別紙１）'!B25&amp;'②補助金額算出内訳表（別紙１）'!C25,台帳!$A$3:$A$1693,0),34),"")</f>
        <v/>
      </c>
      <c r="G25" s="194"/>
      <c r="H25" s="222" t="str">
        <f>IFERROR(INDEX(計算用!$A$2:$B$36,MATCH('②補助金額算出内訳表（別紙１）'!C25,計算用!$A$2:$A$36,0),2),"")</f>
        <v/>
      </c>
      <c r="I25" s="254" t="str">
        <f>IFERROR(INDEX(計算用!$A$41:$B$53,MATCH('②補助金額算出内訳表（別紙１）'!E25,計算用!$A$41:$A$53,0),2),"")</f>
        <v/>
      </c>
      <c r="J25" s="407" t="str">
        <f t="shared" si="5"/>
        <v/>
      </c>
      <c r="K25" s="408"/>
      <c r="L25" s="44"/>
    </row>
    <row r="26" spans="2:12" s="45" customFormat="1" ht="24" customHeight="1">
      <c r="B26" s="278"/>
      <c r="C26" s="279"/>
      <c r="D26" s="219" t="str">
        <f>IFERROR(INDEX(台帳!$A$3:$AI$1693,MATCH('②補助金額算出内訳表（別紙１）'!B26&amp;'②補助金額算出内訳表（別紙１）'!C26,台帳!$A$3:$A$1693,0),12),"")</f>
        <v/>
      </c>
      <c r="E26" s="284"/>
      <c r="F26" s="195" t="str">
        <f>IFERROR(INDEX(台帳!$A$3:$AI$1693,MATCH('②補助金額算出内訳表（別紙１）'!B26&amp;'②補助金額算出内訳表（別紙１）'!C26,台帳!$A$3:$A$1693,0),34),"")</f>
        <v/>
      </c>
      <c r="G26" s="194"/>
      <c r="H26" s="222" t="str">
        <f>IFERROR(INDEX(計算用!$A$2:$B$36,MATCH('②補助金額算出内訳表（別紙１）'!C26,計算用!$A$2:$A$36,0),2),"")</f>
        <v/>
      </c>
      <c r="I26" s="254" t="str">
        <f>IFERROR(INDEX(計算用!$A$41:$B$53,MATCH('②補助金額算出内訳表（別紙１）'!E26,計算用!$A$41:$A$53,0),2),"")</f>
        <v/>
      </c>
      <c r="J26" s="407" t="str">
        <f t="shared" ref="J26:J27" si="6">IFERROR(ROUNDDOWN((F26-G26)*H26*I26+1/2*G26*H26*I26,-2),"")</f>
        <v/>
      </c>
      <c r="K26" s="408"/>
      <c r="L26" s="44"/>
    </row>
    <row r="27" spans="2:12" s="45" customFormat="1" ht="24" customHeight="1">
      <c r="B27" s="278"/>
      <c r="C27" s="279"/>
      <c r="D27" s="219" t="str">
        <f>IFERROR(INDEX(台帳!$A$3:$AI$1693,MATCH('②補助金額算出内訳表（別紙１）'!B27&amp;'②補助金額算出内訳表（別紙１）'!C27,台帳!$A$3:$A$1693,0),12),"")</f>
        <v/>
      </c>
      <c r="E27" s="284"/>
      <c r="F27" s="195" t="str">
        <f>IFERROR(INDEX(台帳!$A$3:$AI$1693,MATCH('②補助金額算出内訳表（別紙１）'!B27&amp;'②補助金額算出内訳表（別紙１）'!C27,台帳!$A$3:$A$1693,0),34),"")</f>
        <v/>
      </c>
      <c r="G27" s="194"/>
      <c r="H27" s="222" t="str">
        <f>IFERROR(INDEX(計算用!$A$2:$B$36,MATCH('②補助金額算出内訳表（別紙１）'!C27,計算用!$A$2:$A$36,0),2),"")</f>
        <v/>
      </c>
      <c r="I27" s="254" t="str">
        <f>IFERROR(INDEX(計算用!$A$41:$B$53,MATCH('②補助金額算出内訳表（別紙１）'!E27,計算用!$A$41:$A$53,0),2),"")</f>
        <v/>
      </c>
      <c r="J27" s="407" t="str">
        <f t="shared" si="6"/>
        <v/>
      </c>
      <c r="K27" s="408"/>
      <c r="L27" s="44"/>
    </row>
    <row r="28" spans="2:12" s="45" customFormat="1" ht="24" customHeight="1">
      <c r="B28" s="278"/>
      <c r="C28" s="279"/>
      <c r="D28" s="219" t="str">
        <f>IFERROR(INDEX(台帳!$A$3:$AI$1693,MATCH('②補助金額算出内訳表（別紙１）'!B28&amp;'②補助金額算出内訳表（別紙１）'!C28,台帳!$A$3:$A$1693,0),12),"")</f>
        <v/>
      </c>
      <c r="E28" s="284"/>
      <c r="F28" s="195" t="str">
        <f>IFERROR(INDEX(台帳!$A$3:$AI$1693,MATCH('②補助金額算出内訳表（別紙１）'!B28&amp;'②補助金額算出内訳表（別紙１）'!C28,台帳!$A$3:$A$1693,0),34),"")</f>
        <v/>
      </c>
      <c r="G28" s="194"/>
      <c r="H28" s="222" t="str">
        <f>IFERROR(INDEX(計算用!$A$2:$B$36,MATCH('②補助金額算出内訳表（別紙１）'!C28,計算用!$A$2:$A$36,0),2),"")</f>
        <v/>
      </c>
      <c r="I28" s="254" t="str">
        <f>IFERROR(INDEX(計算用!$A$41:$B$53,MATCH('②補助金額算出内訳表（別紙１）'!E28,計算用!$A$41:$A$53,0),2),"")</f>
        <v/>
      </c>
      <c r="J28" s="407" t="str">
        <f t="shared" ref="J28" si="7">IFERROR(ROUNDDOWN((F28-G28)*H28*I28+1/2*G28*H28*I28,-2),"")</f>
        <v/>
      </c>
      <c r="K28" s="408"/>
      <c r="L28" s="44"/>
    </row>
    <row r="29" spans="2:12" s="45" customFormat="1" ht="24" customHeight="1">
      <c r="B29" s="278"/>
      <c r="C29" s="279"/>
      <c r="D29" s="219" t="str">
        <f>IFERROR(INDEX(台帳!$A$3:$AI$1693,MATCH('②補助金額算出内訳表（別紙１）'!B29&amp;'②補助金額算出内訳表（別紙１）'!C29,台帳!$A$3:$A$1693,0),12),"")</f>
        <v/>
      </c>
      <c r="E29" s="284"/>
      <c r="F29" s="195" t="str">
        <f>IFERROR(INDEX(台帳!$A$3:$AI$1693,MATCH('②補助金額算出内訳表（別紙１）'!B29&amp;'②補助金額算出内訳表（別紙１）'!C29,台帳!$A$3:$A$1693,0),34),"")</f>
        <v/>
      </c>
      <c r="G29" s="194"/>
      <c r="H29" s="222" t="str">
        <f>IFERROR(INDEX(計算用!$A$2:$B$36,MATCH('②補助金額算出内訳表（別紙１）'!C29,計算用!$A$2:$A$36,0),2),"")</f>
        <v/>
      </c>
      <c r="I29" s="254" t="str">
        <f>IFERROR(INDEX(計算用!$A$41:$B$53,MATCH('②補助金額算出内訳表（別紙１）'!E29,計算用!$A$41:$A$53,0),2),"")</f>
        <v/>
      </c>
      <c r="J29" s="407" t="str">
        <f t="shared" si="0"/>
        <v/>
      </c>
      <c r="K29" s="408"/>
      <c r="L29" s="44"/>
    </row>
    <row r="30" spans="2:12" s="45" customFormat="1" ht="24" customHeight="1">
      <c r="B30" s="278"/>
      <c r="C30" s="279"/>
      <c r="D30" s="219" t="str">
        <f>IFERROR(INDEX(台帳!$A$3:$AI$1693,MATCH('②補助金額算出内訳表（別紙１）'!B30&amp;'②補助金額算出内訳表（別紙１）'!C30,台帳!$A$3:$A$1693,0),12),"")</f>
        <v/>
      </c>
      <c r="E30" s="284"/>
      <c r="F30" s="195" t="str">
        <f>IFERROR(INDEX(台帳!$A$3:$AI$1693,MATCH('②補助金額算出内訳表（別紙１）'!B30&amp;'②補助金額算出内訳表（別紙１）'!C30,台帳!$A$3:$A$1693,0),34),"")</f>
        <v/>
      </c>
      <c r="G30" s="194"/>
      <c r="H30" s="222" t="str">
        <f>IFERROR(INDEX(計算用!$A$2:$B$36,MATCH('②補助金額算出内訳表（別紙１）'!C30,計算用!$A$2:$A$36,0),2),"")</f>
        <v/>
      </c>
      <c r="I30" s="254" t="str">
        <f>IFERROR(INDEX(計算用!$A$41:$B$53,MATCH('②補助金額算出内訳表（別紙１）'!E30,計算用!$A$41:$A$53,0),2),"")</f>
        <v/>
      </c>
      <c r="J30" s="407" t="str">
        <f t="shared" si="0"/>
        <v/>
      </c>
      <c r="K30" s="408"/>
      <c r="L30" s="44"/>
    </row>
    <row r="31" spans="2:12" s="45" customFormat="1" ht="24" customHeight="1">
      <c r="B31" s="278"/>
      <c r="C31" s="279"/>
      <c r="D31" s="219" t="str">
        <f>IFERROR(INDEX(台帳!$A$3:$AI$1693,MATCH('②補助金額算出内訳表（別紙１）'!B31&amp;'②補助金額算出内訳表（別紙１）'!C31,台帳!$A$3:$A$1693,0),12),"")</f>
        <v/>
      </c>
      <c r="E31" s="284"/>
      <c r="F31" s="195" t="str">
        <f>IFERROR(INDEX(台帳!$A$3:$AI$1693,MATCH('②補助金額算出内訳表（別紙１）'!B31&amp;'②補助金額算出内訳表（別紙１）'!C31,台帳!$A$3:$A$1693,0),34),"")</f>
        <v/>
      </c>
      <c r="G31" s="194"/>
      <c r="H31" s="222" t="str">
        <f>IFERROR(INDEX(計算用!$A$2:$B$36,MATCH('②補助金額算出内訳表（別紙１）'!C31,計算用!$A$2:$A$36,0),2),"")</f>
        <v/>
      </c>
      <c r="I31" s="254" t="str">
        <f>IFERROR(INDEX(計算用!$A$41:$B$53,MATCH('②補助金額算出内訳表（別紙１）'!E31,計算用!$A$41:$A$53,0),2),"")</f>
        <v/>
      </c>
      <c r="J31" s="407" t="str">
        <f t="shared" si="0"/>
        <v/>
      </c>
      <c r="K31" s="408"/>
      <c r="L31" s="44"/>
    </row>
    <row r="32" spans="2:12" s="45" customFormat="1" ht="24" customHeight="1">
      <c r="B32" s="278"/>
      <c r="C32" s="279"/>
      <c r="D32" s="219" t="str">
        <f>IFERROR(INDEX(台帳!$A$3:$AI$1693,MATCH('②補助金額算出内訳表（別紙１）'!B32&amp;'②補助金額算出内訳表（別紙１）'!C32,台帳!$A$3:$A$1693,0),12),"")</f>
        <v/>
      </c>
      <c r="E32" s="284"/>
      <c r="F32" s="195" t="str">
        <f>IFERROR(INDEX(台帳!$A$3:$AI$1693,MATCH('②補助金額算出内訳表（別紙１）'!B32&amp;'②補助金額算出内訳表（別紙１）'!C32,台帳!$A$3:$A$1693,0),34),"")</f>
        <v/>
      </c>
      <c r="G32" s="194"/>
      <c r="H32" s="222" t="str">
        <f>IFERROR(INDEX(計算用!$A$2:$B$36,MATCH('②補助金額算出内訳表（別紙１）'!C32,計算用!$A$2:$A$36,0),2),"")</f>
        <v/>
      </c>
      <c r="I32" s="254" t="str">
        <f>IFERROR(INDEX(計算用!$A$41:$B$53,MATCH('②補助金額算出内訳表（別紙１）'!E32,計算用!$A$41:$A$53,0),2),"")</f>
        <v/>
      </c>
      <c r="J32" s="407" t="str">
        <f t="shared" si="0"/>
        <v/>
      </c>
      <c r="K32" s="408"/>
      <c r="L32" s="44"/>
    </row>
    <row r="33" spans="2:21" s="45" customFormat="1" ht="24" customHeight="1">
      <c r="B33" s="280"/>
      <c r="C33" s="279"/>
      <c r="D33" s="219" t="str">
        <f>IFERROR(INDEX(台帳!$A$3:$AI$1693,MATCH('②補助金額算出内訳表（別紙１）'!B33&amp;'②補助金額算出内訳表（別紙１）'!C33,台帳!$A$3:$A$1693,0),12),"")</f>
        <v/>
      </c>
      <c r="E33" s="284"/>
      <c r="F33" s="195" t="str">
        <f>IFERROR(INDEX(台帳!$A$3:$AI$1693,MATCH('②補助金額算出内訳表（別紙１）'!B33&amp;'②補助金額算出内訳表（別紙１）'!C33,台帳!$A$3:$A$1693,0),34),"")</f>
        <v/>
      </c>
      <c r="G33" s="195"/>
      <c r="H33" s="222" t="str">
        <f>IFERROR(INDEX(計算用!$A$2:$B$36,MATCH('②補助金額算出内訳表（別紙１）'!C33,計算用!$A$2:$A$36,0),2),"")</f>
        <v/>
      </c>
      <c r="I33" s="254" t="str">
        <f>IFERROR(INDEX(計算用!$A$41:$B$53,MATCH('②補助金額算出内訳表（別紙１）'!E33,計算用!$A$41:$A$53,0),2),"")</f>
        <v/>
      </c>
      <c r="J33" s="407" t="str">
        <f t="shared" si="0"/>
        <v/>
      </c>
      <c r="K33" s="408"/>
      <c r="L33" s="44"/>
    </row>
    <row r="34" spans="2:21" s="45" customFormat="1" ht="24" hidden="1" customHeight="1">
      <c r="B34" s="280"/>
      <c r="C34" s="279"/>
      <c r="D34" s="219" t="str">
        <f>IFERROR(INDEX(台帳!$A$3:$AI$1693,MATCH('②補助金額算出内訳表（別紙１）'!B34&amp;'②補助金額算出内訳表（別紙１）'!C34,台帳!$A$3:$A$1693,0),12),"")</f>
        <v/>
      </c>
      <c r="E34" s="284"/>
      <c r="F34" s="195" t="str">
        <f>IFERROR(INDEX(台帳!$A$3:$AI$1693,MATCH('②補助金額算出内訳表（別紙１）'!B34&amp;'②補助金額算出内訳表（別紙１）'!C34,台帳!$A$3:$A$1693,0),34),"")</f>
        <v/>
      </c>
      <c r="G34" s="195"/>
      <c r="H34" s="222" t="str">
        <f>IFERROR(INDEX(計算用!$A$2:$B$36,MATCH('②補助金額算出内訳表（別紙１）'!C34,計算用!$A$2:$A$36,0),2),"")</f>
        <v/>
      </c>
      <c r="I34" s="254" t="str">
        <f>IFERROR(INDEX(計算用!$A$41:$B$53,MATCH('②補助金額算出内訳表（別紙１）'!E34,計算用!$A$41:$A$53,0),2),"")</f>
        <v/>
      </c>
      <c r="J34" s="407" t="str">
        <f t="shared" si="0"/>
        <v/>
      </c>
      <c r="K34" s="408"/>
      <c r="L34" s="44"/>
    </row>
    <row r="35" spans="2:21" s="45" customFormat="1" ht="24" customHeight="1" thickBot="1">
      <c r="B35" s="281"/>
      <c r="C35" s="282"/>
      <c r="D35" s="220" t="str">
        <f>IFERROR(INDEX(台帳!$A$3:$AI$1693,MATCH('②補助金額算出内訳表（別紙１）'!B35&amp;'②補助金額算出内訳表（別紙１）'!C35,台帳!$A$3:$A$1693,0),12),"")</f>
        <v/>
      </c>
      <c r="E35" s="285"/>
      <c r="F35" s="196" t="str">
        <f>IFERROR(INDEX(台帳!$A$3:$AI$1693,MATCH('②補助金額算出内訳表（別紙１）'!B35&amp;'②補助金額算出内訳表（別紙１）'!C35,台帳!$A$3:$A$1693,0),34),"")</f>
        <v/>
      </c>
      <c r="G35" s="196"/>
      <c r="H35" s="223" t="str">
        <f>IFERROR(INDEX(計算用!$A$2:$B$36,MATCH('②補助金額算出内訳表（別紙１）'!C35,計算用!$A$2:$A$36,0),2),"")</f>
        <v/>
      </c>
      <c r="I35" s="255" t="str">
        <f>IFERROR(INDEX(計算用!$A$41:$B$53,MATCH('②補助金額算出内訳表（別紙１）'!E35,計算用!$A$41:$A$53,0),2),"")</f>
        <v/>
      </c>
      <c r="J35" s="409" t="str">
        <f t="shared" si="0"/>
        <v/>
      </c>
      <c r="K35" s="410"/>
      <c r="L35" s="44"/>
    </row>
    <row r="36" spans="2:21" s="45" customFormat="1" ht="24" customHeight="1" thickTop="1" thickBot="1">
      <c r="B36" s="73" t="s">
        <v>2404</v>
      </c>
      <c r="C36" s="63"/>
      <c r="D36" s="60"/>
      <c r="E36" s="60"/>
      <c r="F36" s="60"/>
      <c r="G36" s="60"/>
      <c r="H36" s="60"/>
      <c r="I36" s="64" t="s">
        <v>2401</v>
      </c>
      <c r="J36" s="381">
        <f>SUM(J8:J35)</f>
        <v>0</v>
      </c>
      <c r="K36" s="382"/>
      <c r="L36" s="44"/>
      <c r="U36" s="88"/>
    </row>
    <row r="37" spans="2:21" s="45" customFormat="1" ht="5.25" customHeight="1">
      <c r="B37" s="69"/>
      <c r="C37" s="69"/>
      <c r="D37" s="69"/>
      <c r="E37" s="69"/>
      <c r="F37" s="69"/>
      <c r="G37" s="69"/>
      <c r="H37" s="43"/>
      <c r="I37" s="43"/>
      <c r="J37" s="74"/>
      <c r="K37" s="44"/>
    </row>
    <row r="38" spans="2:21" s="44" customFormat="1" ht="20.100000000000001" customHeight="1">
      <c r="B38" s="243" t="s">
        <v>2435</v>
      </c>
      <c r="C38" s="244"/>
      <c r="D38" s="245"/>
      <c r="E38" s="245"/>
      <c r="F38" s="245"/>
      <c r="G38" s="245"/>
      <c r="H38" s="246"/>
      <c r="I38" s="246"/>
      <c r="J38" s="244"/>
      <c r="K38" s="247"/>
      <c r="L38" s="48"/>
    </row>
    <row r="39" spans="2:21" s="44" customFormat="1" ht="36" customHeight="1">
      <c r="B39" s="389" t="s">
        <v>4385</v>
      </c>
      <c r="C39" s="402"/>
      <c r="D39" s="402"/>
      <c r="E39" s="402"/>
      <c r="F39" s="402"/>
      <c r="G39" s="402"/>
      <c r="H39" s="402"/>
      <c r="I39" s="402"/>
      <c r="J39" s="402"/>
      <c r="K39" s="247"/>
      <c r="L39" s="48"/>
    </row>
    <row r="40" spans="2:21" s="44" customFormat="1" ht="20.100000000000001" customHeight="1">
      <c r="B40" s="389" t="s">
        <v>2956</v>
      </c>
      <c r="C40" s="390"/>
      <c r="D40" s="390"/>
      <c r="E40" s="390"/>
      <c r="F40" s="390"/>
      <c r="G40" s="390"/>
      <c r="H40" s="390"/>
      <c r="I40" s="390"/>
      <c r="J40" s="390"/>
      <c r="K40" s="247"/>
      <c r="L40" s="48"/>
    </row>
    <row r="41" spans="2:21" s="44" customFormat="1" ht="35.25" customHeight="1">
      <c r="B41" s="389" t="s">
        <v>4379</v>
      </c>
      <c r="C41" s="431"/>
      <c r="D41" s="431"/>
      <c r="E41" s="431"/>
      <c r="F41" s="431"/>
      <c r="G41" s="431"/>
      <c r="H41" s="431"/>
      <c r="I41" s="431"/>
      <c r="J41" s="431"/>
      <c r="K41" s="247"/>
      <c r="L41" s="48"/>
    </row>
    <row r="42" spans="2:21" s="44" customFormat="1" ht="12.75" customHeight="1">
      <c r="B42" s="48"/>
      <c r="C42" s="48"/>
      <c r="D42" s="46"/>
      <c r="E42" s="46"/>
      <c r="F42" s="46"/>
      <c r="G42" s="46"/>
      <c r="H42" s="47"/>
      <c r="I42" s="47"/>
      <c r="J42" s="48"/>
      <c r="K42" s="48"/>
      <c r="L42" s="48"/>
    </row>
    <row r="43" spans="2:21" ht="20.100000000000001" customHeight="1">
      <c r="B43" s="55" t="s">
        <v>2403</v>
      </c>
      <c r="C43" s="55"/>
    </row>
    <row r="44" spans="2:21" ht="6" customHeight="1">
      <c r="B44" s="55"/>
      <c r="C44" s="55"/>
    </row>
    <row r="45" spans="2:21" ht="18" customHeight="1" thickBot="1">
      <c r="B45" s="41" t="s">
        <v>2406</v>
      </c>
      <c r="C45" s="55"/>
    </row>
    <row r="46" spans="2:21" ht="69.95" customHeight="1" thickBot="1">
      <c r="B46" s="77" t="s">
        <v>28</v>
      </c>
      <c r="C46" s="78" t="s">
        <v>2678</v>
      </c>
      <c r="D46" s="78" t="s">
        <v>2652</v>
      </c>
      <c r="E46" s="399" t="s">
        <v>4387</v>
      </c>
      <c r="F46" s="427"/>
      <c r="G46" s="427"/>
      <c r="H46" s="399" t="s">
        <v>2728</v>
      </c>
      <c r="I46" s="399"/>
      <c r="J46" s="248" t="s">
        <v>2895</v>
      </c>
      <c r="O46" s="75"/>
      <c r="P46" s="76"/>
    </row>
    <row r="47" spans="2:21" ht="24" customHeight="1" thickTop="1">
      <c r="B47" s="268"/>
      <c r="C47" s="269"/>
      <c r="D47" s="224" t="str">
        <f>IFERROR(INDEX(台帳!$A$3:$AI$1693,MATCH('②補助金額算出内訳表（別紙１）'!B47&amp;'②補助金額算出内訳表（別紙１）'!C47,台帳!$A$3:$A$1693,0),12),"")</f>
        <v/>
      </c>
      <c r="E47" s="400"/>
      <c r="F47" s="401"/>
      <c r="G47" s="401"/>
      <c r="H47" s="400"/>
      <c r="I47" s="400"/>
      <c r="J47" s="197" t="str">
        <f>IFERROR(IF(E47/H47&gt;1,ROUND(E47/H47,0),ROUNDUP(E47/H47,0)),"")</f>
        <v/>
      </c>
      <c r="L47" s="119" t="str">
        <f>B47&amp;C47</f>
        <v/>
      </c>
      <c r="M47" s="120" t="str">
        <f>J47</f>
        <v/>
      </c>
      <c r="O47" s="75"/>
      <c r="P47" s="76"/>
    </row>
    <row r="48" spans="2:21" ht="24" customHeight="1">
      <c r="B48" s="270"/>
      <c r="C48" s="271"/>
      <c r="D48" s="225" t="str">
        <f>IFERROR(INDEX(台帳!$A$3:$AI$1693,MATCH('②補助金額算出内訳表（別紙１）'!B48&amp;'②補助金額算出内訳表（別紙１）'!C48,台帳!$A$3:$A$1693,0),12),"")</f>
        <v/>
      </c>
      <c r="E48" s="376"/>
      <c r="F48" s="377"/>
      <c r="G48" s="378"/>
      <c r="H48" s="376"/>
      <c r="I48" s="373"/>
      <c r="J48" s="198" t="str">
        <f>IFERROR(IF(E48/H48&gt;1,ROUND(E48/H48,0),ROUNDUP(E48/H48,0)),"")</f>
        <v/>
      </c>
      <c r="L48" s="119" t="str">
        <f t="shared" ref="L48:L76" si="8">B48&amp;C48</f>
        <v/>
      </c>
      <c r="M48" s="120" t="str">
        <f t="shared" ref="M48:M76" si="9">J48</f>
        <v/>
      </c>
      <c r="O48" s="75"/>
      <c r="P48" s="76"/>
    </row>
    <row r="49" spans="2:16" ht="24" customHeight="1">
      <c r="B49" s="270"/>
      <c r="C49" s="271"/>
      <c r="D49" s="225" t="str">
        <f>IFERROR(INDEX(台帳!$A$3:$AI$1693,MATCH('②補助金額算出内訳表（別紙１）'!B49&amp;'②補助金額算出内訳表（別紙１）'!C49,台帳!$A$3:$A$1693,0),12),"")</f>
        <v/>
      </c>
      <c r="E49" s="376"/>
      <c r="F49" s="377"/>
      <c r="G49" s="378"/>
      <c r="H49" s="376"/>
      <c r="I49" s="373"/>
      <c r="J49" s="198" t="str">
        <f t="shared" ref="J49:J75" si="10">IFERROR(IF(E49/H49&gt;1,ROUND(E49/H49,0),ROUNDUP(E49/H49,0)),"")</f>
        <v/>
      </c>
      <c r="L49" s="119" t="str">
        <f t="shared" si="8"/>
        <v/>
      </c>
      <c r="M49" s="120" t="str">
        <f t="shared" si="9"/>
        <v/>
      </c>
      <c r="O49" s="75"/>
      <c r="P49" s="76"/>
    </row>
    <row r="50" spans="2:16" ht="24" customHeight="1">
      <c r="B50" s="270"/>
      <c r="C50" s="271"/>
      <c r="D50" s="225" t="str">
        <f>IFERROR(INDEX(台帳!$A$3:$AI$1693,MATCH('②補助金額算出内訳表（別紙１）'!B50&amp;'②補助金額算出内訳表（別紙１）'!C50,台帳!$A$3:$A$1693,0),12),"")</f>
        <v/>
      </c>
      <c r="E50" s="376"/>
      <c r="F50" s="377"/>
      <c r="G50" s="378"/>
      <c r="H50" s="376"/>
      <c r="I50" s="373"/>
      <c r="J50" s="198" t="str">
        <f t="shared" si="10"/>
        <v/>
      </c>
      <c r="L50" s="119" t="str">
        <f t="shared" si="8"/>
        <v/>
      </c>
      <c r="M50" s="120" t="str">
        <f t="shared" si="9"/>
        <v/>
      </c>
      <c r="O50" s="75"/>
      <c r="P50" s="76"/>
    </row>
    <row r="51" spans="2:16" ht="24" customHeight="1">
      <c r="B51" s="270"/>
      <c r="C51" s="271"/>
      <c r="D51" s="225" t="str">
        <f>IFERROR(INDEX(台帳!$A$3:$AI$1693,MATCH('②補助金額算出内訳表（別紙１）'!B51&amp;'②補助金額算出内訳表（別紙１）'!C51,台帳!$A$3:$A$1693,0),12),"")</f>
        <v/>
      </c>
      <c r="E51" s="372"/>
      <c r="F51" s="377"/>
      <c r="G51" s="378"/>
      <c r="H51" s="372"/>
      <c r="I51" s="373"/>
      <c r="J51" s="198" t="str">
        <f t="shared" si="10"/>
        <v/>
      </c>
      <c r="L51" s="119" t="str">
        <f t="shared" si="8"/>
        <v/>
      </c>
      <c r="M51" s="120" t="str">
        <f t="shared" si="9"/>
        <v/>
      </c>
      <c r="O51" s="75"/>
      <c r="P51" s="76"/>
    </row>
    <row r="52" spans="2:16" ht="24" customHeight="1">
      <c r="B52" s="270"/>
      <c r="C52" s="271"/>
      <c r="D52" s="225" t="str">
        <f>IFERROR(INDEX(台帳!$A$3:$AI$1693,MATCH('②補助金額算出内訳表（別紙１）'!B52&amp;'②補助金額算出内訳表（別紙１）'!C52,台帳!$A$3:$A$1693,0),12),"")</f>
        <v/>
      </c>
      <c r="E52" s="372"/>
      <c r="F52" s="377"/>
      <c r="G52" s="378"/>
      <c r="H52" s="372"/>
      <c r="I52" s="373"/>
      <c r="J52" s="198" t="str">
        <f t="shared" si="10"/>
        <v/>
      </c>
      <c r="L52" s="119" t="str">
        <f t="shared" si="8"/>
        <v/>
      </c>
      <c r="M52" s="120" t="str">
        <f t="shared" si="9"/>
        <v/>
      </c>
      <c r="O52" s="75"/>
      <c r="P52" s="76"/>
    </row>
    <row r="53" spans="2:16" ht="24" customHeight="1">
      <c r="B53" s="270"/>
      <c r="C53" s="271"/>
      <c r="D53" s="225" t="str">
        <f>IFERROR(INDEX(台帳!$A$3:$AI$1693,MATCH('②補助金額算出内訳表（別紙１）'!B53&amp;'②補助金額算出内訳表（別紙１）'!C53,台帳!$A$3:$A$1693,0),12),"")</f>
        <v/>
      </c>
      <c r="E53" s="372"/>
      <c r="F53" s="377"/>
      <c r="G53" s="378"/>
      <c r="H53" s="372"/>
      <c r="I53" s="373"/>
      <c r="J53" s="198" t="str">
        <f t="shared" si="10"/>
        <v/>
      </c>
      <c r="L53" s="119" t="str">
        <f t="shared" si="8"/>
        <v/>
      </c>
      <c r="M53" s="120" t="str">
        <f t="shared" si="9"/>
        <v/>
      </c>
      <c r="O53" s="75"/>
      <c r="P53" s="76"/>
    </row>
    <row r="54" spans="2:16" ht="24" customHeight="1">
      <c r="B54" s="270"/>
      <c r="C54" s="271"/>
      <c r="D54" s="225" t="str">
        <f>IFERROR(INDEX(台帳!$A$3:$AI$1693,MATCH('②補助金額算出内訳表（別紙１）'!B54&amp;'②補助金額算出内訳表（別紙１）'!C54,台帳!$A$3:$A$1693,0),12),"")</f>
        <v/>
      </c>
      <c r="E54" s="372"/>
      <c r="F54" s="377"/>
      <c r="G54" s="378"/>
      <c r="H54" s="372"/>
      <c r="I54" s="373"/>
      <c r="J54" s="198" t="str">
        <f t="shared" si="10"/>
        <v/>
      </c>
      <c r="L54" s="119" t="str">
        <f t="shared" si="8"/>
        <v/>
      </c>
      <c r="M54" s="120" t="str">
        <f t="shared" si="9"/>
        <v/>
      </c>
      <c r="O54" s="75"/>
      <c r="P54" s="76"/>
    </row>
    <row r="55" spans="2:16" ht="24" customHeight="1">
      <c r="B55" s="270"/>
      <c r="C55" s="271"/>
      <c r="D55" s="225" t="str">
        <f>IFERROR(INDEX(台帳!$A$3:$AI$1693,MATCH('②補助金額算出内訳表（別紙１）'!B55&amp;'②補助金額算出内訳表（別紙１）'!C55,台帳!$A$3:$A$1693,0),12),"")</f>
        <v/>
      </c>
      <c r="E55" s="372"/>
      <c r="F55" s="377"/>
      <c r="G55" s="378"/>
      <c r="H55" s="372"/>
      <c r="I55" s="373"/>
      <c r="J55" s="198" t="str">
        <f t="shared" si="10"/>
        <v/>
      </c>
      <c r="L55" s="119" t="str">
        <f t="shared" si="8"/>
        <v/>
      </c>
      <c r="M55" s="120" t="str">
        <f t="shared" si="9"/>
        <v/>
      </c>
      <c r="O55" s="75"/>
      <c r="P55" s="76"/>
    </row>
    <row r="56" spans="2:16" ht="24" customHeight="1">
      <c r="B56" s="270"/>
      <c r="C56" s="271"/>
      <c r="D56" s="225" t="str">
        <f>IFERROR(INDEX(台帳!$A$3:$AI$1693,MATCH('②補助金額算出内訳表（別紙１）'!B56&amp;'②補助金額算出内訳表（別紙１）'!C56,台帳!$A$3:$A$1693,0),12),"")</f>
        <v/>
      </c>
      <c r="E56" s="372"/>
      <c r="F56" s="377"/>
      <c r="G56" s="378"/>
      <c r="H56" s="372"/>
      <c r="I56" s="373"/>
      <c r="J56" s="198" t="str">
        <f t="shared" si="10"/>
        <v/>
      </c>
      <c r="L56" s="119" t="str">
        <f t="shared" si="8"/>
        <v/>
      </c>
      <c r="M56" s="120" t="str">
        <f t="shared" si="9"/>
        <v/>
      </c>
      <c r="O56" s="75"/>
      <c r="P56" s="76"/>
    </row>
    <row r="57" spans="2:16" ht="24" customHeight="1">
      <c r="B57" s="270"/>
      <c r="C57" s="271"/>
      <c r="D57" s="225" t="str">
        <f>IFERROR(INDEX(台帳!$A$3:$AI$1693,MATCH('②補助金額算出内訳表（別紙１）'!B57&amp;'②補助金額算出内訳表（別紙１）'!C57,台帳!$A$3:$A$1693,0),12),"")</f>
        <v/>
      </c>
      <c r="E57" s="372"/>
      <c r="F57" s="377"/>
      <c r="G57" s="378"/>
      <c r="H57" s="372"/>
      <c r="I57" s="373"/>
      <c r="J57" s="198" t="str">
        <f t="shared" si="10"/>
        <v/>
      </c>
      <c r="L57" s="119" t="str">
        <f t="shared" si="8"/>
        <v/>
      </c>
      <c r="M57" s="120" t="str">
        <f t="shared" si="9"/>
        <v/>
      </c>
      <c r="O57" s="75"/>
      <c r="P57" s="76"/>
    </row>
    <row r="58" spans="2:16" ht="24" customHeight="1">
      <c r="B58" s="270"/>
      <c r="C58" s="271"/>
      <c r="D58" s="225" t="str">
        <f>IFERROR(INDEX(台帳!$A$3:$AI$1693,MATCH('②補助金額算出内訳表（別紙１）'!B58&amp;'②補助金額算出内訳表（別紙１）'!C58,台帳!$A$3:$A$1693,0),12),"")</f>
        <v/>
      </c>
      <c r="E58" s="372"/>
      <c r="F58" s="377"/>
      <c r="G58" s="378"/>
      <c r="H58" s="372"/>
      <c r="I58" s="373"/>
      <c r="J58" s="198" t="str">
        <f t="shared" si="10"/>
        <v/>
      </c>
      <c r="L58" s="119" t="str">
        <f t="shared" si="8"/>
        <v/>
      </c>
      <c r="M58" s="120" t="str">
        <f t="shared" si="9"/>
        <v/>
      </c>
      <c r="O58" s="75"/>
      <c r="P58" s="76"/>
    </row>
    <row r="59" spans="2:16" ht="24" customHeight="1">
      <c r="B59" s="270"/>
      <c r="C59" s="271"/>
      <c r="D59" s="225" t="str">
        <f>IFERROR(INDEX(台帳!$A$3:$AI$1693,MATCH('②補助金額算出内訳表（別紙１）'!B59&amp;'②補助金額算出内訳表（別紙１）'!C59,台帳!$A$3:$A$1693,0),12),"")</f>
        <v/>
      </c>
      <c r="E59" s="372"/>
      <c r="F59" s="377"/>
      <c r="G59" s="378"/>
      <c r="H59" s="372"/>
      <c r="I59" s="373"/>
      <c r="J59" s="198" t="str">
        <f t="shared" si="10"/>
        <v/>
      </c>
      <c r="L59" s="119" t="str">
        <f t="shared" si="8"/>
        <v/>
      </c>
      <c r="M59" s="120" t="str">
        <f t="shared" si="9"/>
        <v/>
      </c>
      <c r="O59" s="75"/>
      <c r="P59" s="76"/>
    </row>
    <row r="60" spans="2:16" ht="24" customHeight="1">
      <c r="B60" s="270"/>
      <c r="C60" s="271"/>
      <c r="D60" s="225" t="str">
        <f>IFERROR(INDEX(台帳!$A$3:$AI$1693,MATCH('②補助金額算出内訳表（別紙１）'!B60&amp;'②補助金額算出内訳表（別紙１）'!C60,台帳!$A$3:$A$1693,0),12),"")</f>
        <v/>
      </c>
      <c r="E60" s="372"/>
      <c r="F60" s="377"/>
      <c r="G60" s="378"/>
      <c r="H60" s="372"/>
      <c r="I60" s="373"/>
      <c r="J60" s="198" t="str">
        <f t="shared" si="10"/>
        <v/>
      </c>
      <c r="L60" s="119" t="str">
        <f t="shared" si="8"/>
        <v/>
      </c>
      <c r="M60" s="120" t="str">
        <f t="shared" si="9"/>
        <v/>
      </c>
      <c r="O60" s="75"/>
      <c r="P60" s="76"/>
    </row>
    <row r="61" spans="2:16" ht="24" customHeight="1">
      <c r="B61" s="270"/>
      <c r="C61" s="271"/>
      <c r="D61" s="225" t="str">
        <f>IFERROR(INDEX(台帳!$A$3:$AI$1693,MATCH('②補助金額算出内訳表（別紙１）'!B61&amp;'②補助金額算出内訳表（別紙１）'!C61,台帳!$A$3:$A$1693,0),12),"")</f>
        <v/>
      </c>
      <c r="E61" s="372"/>
      <c r="F61" s="377"/>
      <c r="G61" s="378"/>
      <c r="H61" s="372"/>
      <c r="I61" s="373"/>
      <c r="J61" s="198" t="str">
        <f t="shared" si="10"/>
        <v/>
      </c>
      <c r="L61" s="119" t="str">
        <f t="shared" si="8"/>
        <v/>
      </c>
      <c r="M61" s="120" t="str">
        <f t="shared" si="9"/>
        <v/>
      </c>
      <c r="O61" s="75"/>
      <c r="P61" s="76"/>
    </row>
    <row r="62" spans="2:16" ht="24" customHeight="1">
      <c r="B62" s="270"/>
      <c r="C62" s="271"/>
      <c r="D62" s="225" t="str">
        <f>IFERROR(INDEX(台帳!$A$3:$AI$1693,MATCH('②補助金額算出内訳表（別紙１）'!B62&amp;'②補助金額算出内訳表（別紙１）'!C62,台帳!$A$3:$A$1693,0),12),"")</f>
        <v/>
      </c>
      <c r="E62" s="372"/>
      <c r="F62" s="377"/>
      <c r="G62" s="378"/>
      <c r="H62" s="372"/>
      <c r="I62" s="373"/>
      <c r="J62" s="198" t="str">
        <f t="shared" si="10"/>
        <v/>
      </c>
      <c r="L62" s="119" t="str">
        <f t="shared" si="8"/>
        <v/>
      </c>
      <c r="M62" s="120" t="str">
        <f t="shared" si="9"/>
        <v/>
      </c>
      <c r="O62" s="75"/>
      <c r="P62" s="76"/>
    </row>
    <row r="63" spans="2:16" ht="24" customHeight="1">
      <c r="B63" s="270"/>
      <c r="C63" s="271"/>
      <c r="D63" s="225" t="str">
        <f>IFERROR(INDEX(台帳!$A$3:$AI$1693,MATCH('②補助金額算出内訳表（別紙１）'!B63&amp;'②補助金額算出内訳表（別紙１）'!C63,台帳!$A$3:$A$1693,0),12),"")</f>
        <v/>
      </c>
      <c r="E63" s="372"/>
      <c r="F63" s="377"/>
      <c r="G63" s="378"/>
      <c r="H63" s="372"/>
      <c r="I63" s="373"/>
      <c r="J63" s="198" t="str">
        <f t="shared" si="10"/>
        <v/>
      </c>
      <c r="L63" s="119" t="str">
        <f t="shared" si="8"/>
        <v/>
      </c>
      <c r="M63" s="120" t="str">
        <f t="shared" si="9"/>
        <v/>
      </c>
      <c r="O63" s="75"/>
      <c r="P63" s="76"/>
    </row>
    <row r="64" spans="2:16" ht="24" customHeight="1">
      <c r="B64" s="270"/>
      <c r="C64" s="271"/>
      <c r="D64" s="225" t="str">
        <f>IFERROR(INDEX(台帳!$A$3:$AI$1693,MATCH('②補助金額算出内訳表（別紙１）'!B64&amp;'②補助金額算出内訳表（別紙１）'!C64,台帳!$A$3:$A$1693,0),12),"")</f>
        <v/>
      </c>
      <c r="E64" s="372"/>
      <c r="F64" s="377"/>
      <c r="G64" s="378"/>
      <c r="H64" s="372"/>
      <c r="I64" s="373"/>
      <c r="J64" s="198" t="str">
        <f t="shared" si="10"/>
        <v/>
      </c>
      <c r="L64" s="119" t="str">
        <f t="shared" si="8"/>
        <v/>
      </c>
      <c r="M64" s="120" t="str">
        <f t="shared" si="9"/>
        <v/>
      </c>
      <c r="O64" s="75"/>
      <c r="P64" s="76"/>
    </row>
    <row r="65" spans="2:16" ht="24" customHeight="1">
      <c r="B65" s="270"/>
      <c r="C65" s="271"/>
      <c r="D65" s="225" t="str">
        <f>IFERROR(INDEX(台帳!$A$3:$AI$1693,MATCH('②補助金額算出内訳表（別紙１）'!B65&amp;'②補助金額算出内訳表（別紙１）'!C65,台帳!$A$3:$A$1693,0),12),"")</f>
        <v/>
      </c>
      <c r="E65" s="372"/>
      <c r="F65" s="377"/>
      <c r="G65" s="378"/>
      <c r="H65" s="372"/>
      <c r="I65" s="373"/>
      <c r="J65" s="198" t="str">
        <f t="shared" si="10"/>
        <v/>
      </c>
      <c r="L65" s="119" t="str">
        <f t="shared" si="8"/>
        <v/>
      </c>
      <c r="M65" s="120" t="str">
        <f t="shared" si="9"/>
        <v/>
      </c>
      <c r="O65" s="75"/>
      <c r="P65" s="76"/>
    </row>
    <row r="66" spans="2:16" ht="24" customHeight="1">
      <c r="B66" s="270"/>
      <c r="C66" s="271"/>
      <c r="D66" s="225" t="str">
        <f>IFERROR(INDEX(台帳!$A$3:$AI$1693,MATCH('②補助金額算出内訳表（別紙１）'!B66&amp;'②補助金額算出内訳表（別紙１）'!C66,台帳!$A$3:$A$1693,0),12),"")</f>
        <v/>
      </c>
      <c r="E66" s="372"/>
      <c r="F66" s="377"/>
      <c r="G66" s="378"/>
      <c r="H66" s="372"/>
      <c r="I66" s="373"/>
      <c r="J66" s="198" t="str">
        <f t="shared" si="10"/>
        <v/>
      </c>
      <c r="L66" s="119" t="str">
        <f t="shared" si="8"/>
        <v/>
      </c>
      <c r="M66" s="120" t="str">
        <f t="shared" si="9"/>
        <v/>
      </c>
      <c r="O66" s="75"/>
      <c r="P66" s="76"/>
    </row>
    <row r="67" spans="2:16" ht="24" customHeight="1">
      <c r="B67" s="270"/>
      <c r="C67" s="271"/>
      <c r="D67" s="225" t="str">
        <f>IFERROR(INDEX(台帳!$A$3:$AI$1693,MATCH('②補助金額算出内訳表（別紙１）'!B67&amp;'②補助金額算出内訳表（別紙１）'!C67,台帳!$A$3:$A$1693,0),12),"")</f>
        <v/>
      </c>
      <c r="E67" s="372"/>
      <c r="F67" s="377"/>
      <c r="G67" s="378"/>
      <c r="H67" s="372"/>
      <c r="I67" s="373"/>
      <c r="J67" s="198" t="str">
        <f t="shared" si="10"/>
        <v/>
      </c>
      <c r="L67" s="119" t="str">
        <f t="shared" si="8"/>
        <v/>
      </c>
      <c r="M67" s="120" t="str">
        <f t="shared" si="9"/>
        <v/>
      </c>
      <c r="O67" s="75"/>
      <c r="P67" s="76"/>
    </row>
    <row r="68" spans="2:16" ht="24" customHeight="1">
      <c r="B68" s="270"/>
      <c r="C68" s="271"/>
      <c r="D68" s="225" t="str">
        <f>IFERROR(INDEX(台帳!$A$3:$AI$1693,MATCH('②補助金額算出内訳表（別紙１）'!B68&amp;'②補助金額算出内訳表（別紙１）'!C68,台帳!$A$3:$A$1693,0),12),"")</f>
        <v/>
      </c>
      <c r="E68" s="372"/>
      <c r="F68" s="377"/>
      <c r="G68" s="378"/>
      <c r="H68" s="372"/>
      <c r="I68" s="373"/>
      <c r="J68" s="198" t="str">
        <f t="shared" si="10"/>
        <v/>
      </c>
      <c r="L68" s="119" t="str">
        <f t="shared" si="8"/>
        <v/>
      </c>
      <c r="M68" s="120" t="str">
        <f t="shared" si="9"/>
        <v/>
      </c>
      <c r="O68" s="75"/>
      <c r="P68" s="76"/>
    </row>
    <row r="69" spans="2:16" ht="24" customHeight="1">
      <c r="B69" s="272"/>
      <c r="C69" s="273"/>
      <c r="D69" s="225" t="str">
        <f>IFERROR(INDEX(台帳!$A$3:$AI$1693,MATCH('②補助金額算出内訳表（別紙１）'!B69&amp;'②補助金額算出内訳表（別紙１）'!C69,台帳!$A$3:$A$1693,0),12),"")</f>
        <v/>
      </c>
      <c r="E69" s="391"/>
      <c r="F69" s="392"/>
      <c r="G69" s="392"/>
      <c r="H69" s="391"/>
      <c r="I69" s="391"/>
      <c r="J69" s="198" t="str">
        <f t="shared" si="10"/>
        <v/>
      </c>
      <c r="L69" s="119" t="str">
        <f t="shared" si="8"/>
        <v/>
      </c>
      <c r="M69" s="120" t="str">
        <f t="shared" si="9"/>
        <v/>
      </c>
      <c r="O69" s="75"/>
      <c r="P69" s="76"/>
    </row>
    <row r="70" spans="2:16" ht="24" customHeight="1">
      <c r="B70" s="272"/>
      <c r="C70" s="273"/>
      <c r="D70" s="225" t="str">
        <f>IFERROR(INDEX(台帳!$A$3:$AI$1693,MATCH('②補助金額算出内訳表（別紙１）'!B70&amp;'②補助金額算出内訳表（別紙１）'!C70,台帳!$A$3:$A$1693,0),12),"")</f>
        <v/>
      </c>
      <c r="E70" s="391"/>
      <c r="F70" s="392"/>
      <c r="G70" s="392"/>
      <c r="H70" s="391"/>
      <c r="I70" s="391"/>
      <c r="J70" s="198" t="str">
        <f t="shared" si="10"/>
        <v/>
      </c>
      <c r="L70" s="119" t="str">
        <f t="shared" si="8"/>
        <v/>
      </c>
      <c r="M70" s="120" t="str">
        <f t="shared" si="9"/>
        <v/>
      </c>
      <c r="O70" s="75"/>
      <c r="P70" s="76"/>
    </row>
    <row r="71" spans="2:16" ht="24" customHeight="1">
      <c r="B71" s="272"/>
      <c r="C71" s="273"/>
      <c r="D71" s="225" t="str">
        <f>IFERROR(INDEX(台帳!$A$3:$AI$1693,MATCH('②補助金額算出内訳表（別紙１）'!B71&amp;'②補助金額算出内訳表（別紙１）'!C71,台帳!$A$3:$A$1693,0),12),"")</f>
        <v/>
      </c>
      <c r="E71" s="391"/>
      <c r="F71" s="392"/>
      <c r="G71" s="392"/>
      <c r="H71" s="391"/>
      <c r="I71" s="391"/>
      <c r="J71" s="198" t="str">
        <f t="shared" si="10"/>
        <v/>
      </c>
      <c r="L71" s="119" t="str">
        <f t="shared" si="8"/>
        <v/>
      </c>
      <c r="M71" s="120" t="str">
        <f t="shared" si="9"/>
        <v/>
      </c>
      <c r="O71" s="75"/>
      <c r="P71" s="76"/>
    </row>
    <row r="72" spans="2:16" ht="24" customHeight="1">
      <c r="B72" s="272"/>
      <c r="C72" s="273"/>
      <c r="D72" s="225" t="str">
        <f>IFERROR(INDEX(台帳!$A$3:$AI$1693,MATCH('②補助金額算出内訳表（別紙１）'!B72&amp;'②補助金額算出内訳表（別紙１）'!C72,台帳!$A$3:$A$1693,0),12),"")</f>
        <v/>
      </c>
      <c r="E72" s="391"/>
      <c r="F72" s="392"/>
      <c r="G72" s="392"/>
      <c r="H72" s="391"/>
      <c r="I72" s="391"/>
      <c r="J72" s="198" t="str">
        <f t="shared" si="10"/>
        <v/>
      </c>
      <c r="L72" s="119" t="str">
        <f t="shared" si="8"/>
        <v/>
      </c>
      <c r="M72" s="120" t="str">
        <f t="shared" si="9"/>
        <v/>
      </c>
      <c r="O72" s="75"/>
      <c r="P72" s="76"/>
    </row>
    <row r="73" spans="2:16" ht="24" customHeight="1">
      <c r="B73" s="272"/>
      <c r="C73" s="273"/>
      <c r="D73" s="225" t="str">
        <f>IFERROR(INDEX(台帳!$A$3:$AI$1693,MATCH('②補助金額算出内訳表（別紙１）'!B73&amp;'②補助金額算出内訳表（別紙１）'!C73,台帳!$A$3:$A$1693,0),12),"")</f>
        <v/>
      </c>
      <c r="E73" s="391"/>
      <c r="F73" s="392"/>
      <c r="G73" s="392"/>
      <c r="H73" s="391"/>
      <c r="I73" s="391"/>
      <c r="J73" s="198" t="str">
        <f t="shared" si="10"/>
        <v/>
      </c>
      <c r="L73" s="119" t="str">
        <f t="shared" si="8"/>
        <v/>
      </c>
      <c r="M73" s="120" t="str">
        <f t="shared" si="9"/>
        <v/>
      </c>
      <c r="O73" s="75"/>
      <c r="P73" s="76"/>
    </row>
    <row r="74" spans="2:16" ht="24" customHeight="1">
      <c r="B74" s="272"/>
      <c r="C74" s="273"/>
      <c r="D74" s="225" t="str">
        <f>IFERROR(INDEX(台帳!$A$3:$AI$1693,MATCH('②補助金額算出内訳表（別紙１）'!B74&amp;'②補助金額算出内訳表（別紙１）'!C74,台帳!$A$3:$A$1693,0),12),"")</f>
        <v/>
      </c>
      <c r="E74" s="391"/>
      <c r="F74" s="392"/>
      <c r="G74" s="392"/>
      <c r="H74" s="391"/>
      <c r="I74" s="391"/>
      <c r="J74" s="198" t="str">
        <f t="shared" si="10"/>
        <v/>
      </c>
      <c r="L74" s="119" t="str">
        <f t="shared" si="8"/>
        <v/>
      </c>
      <c r="M74" s="120" t="str">
        <f t="shared" si="9"/>
        <v/>
      </c>
      <c r="O74" s="75"/>
      <c r="P74" s="76"/>
    </row>
    <row r="75" spans="2:16" ht="24" customHeight="1">
      <c r="B75" s="272"/>
      <c r="C75" s="273"/>
      <c r="D75" s="225" t="str">
        <f>IFERROR(INDEX(台帳!$A$3:$AI$1693,MATCH('②補助金額算出内訳表（別紙１）'!B75&amp;'②補助金額算出内訳表（別紙１）'!C75,台帳!$A$3:$A$1693,0),12),"")</f>
        <v/>
      </c>
      <c r="E75" s="391"/>
      <c r="F75" s="392"/>
      <c r="G75" s="392"/>
      <c r="H75" s="391"/>
      <c r="I75" s="391"/>
      <c r="J75" s="198" t="str">
        <f t="shared" si="10"/>
        <v/>
      </c>
      <c r="L75" s="119" t="str">
        <f t="shared" si="8"/>
        <v/>
      </c>
      <c r="M75" s="120" t="str">
        <f t="shared" si="9"/>
        <v/>
      </c>
      <c r="O75" s="75"/>
      <c r="P75" s="76"/>
    </row>
    <row r="76" spans="2:16" ht="24" customHeight="1" thickBot="1">
      <c r="B76" s="274"/>
      <c r="C76" s="275"/>
      <c r="D76" s="226" t="str">
        <f>IFERROR(INDEX(台帳!$A$3:$AI$1693,MATCH('②補助金額算出内訳表（別紙１）'!B76&amp;'②補助金額算出内訳表（別紙１）'!C76,台帳!$A$3:$A$1693,0),12),"")</f>
        <v/>
      </c>
      <c r="E76" s="428"/>
      <c r="F76" s="429"/>
      <c r="G76" s="429"/>
      <c r="H76" s="428"/>
      <c r="I76" s="428"/>
      <c r="J76" s="199" t="str">
        <f t="shared" ref="J76" si="11">IFERROR(IF(E76/H76&gt;1,ROUND(E76/H76,0),ROUNDUP(E76/H76,0)),"")</f>
        <v/>
      </c>
      <c r="L76" s="119" t="str">
        <f t="shared" si="8"/>
        <v/>
      </c>
      <c r="M76" s="120" t="str">
        <f t="shared" si="9"/>
        <v/>
      </c>
      <c r="O76" s="75"/>
      <c r="P76" s="76"/>
    </row>
    <row r="77" spans="2:16" s="70" customFormat="1" ht="20.100000000000001" customHeight="1">
      <c r="B77" s="249" t="s">
        <v>2731</v>
      </c>
      <c r="C77" s="250"/>
      <c r="D77" s="249"/>
      <c r="E77" s="249"/>
      <c r="F77" s="249"/>
      <c r="G77" s="249"/>
      <c r="H77" s="249"/>
      <c r="I77" s="249"/>
      <c r="J77" s="251"/>
      <c r="K77" s="251"/>
      <c r="L77" s="251"/>
    </row>
    <row r="78" spans="2:16" s="70" customFormat="1" ht="60" customHeight="1">
      <c r="B78" s="394" t="s">
        <v>4380</v>
      </c>
      <c r="C78" s="395"/>
      <c r="D78" s="395"/>
      <c r="E78" s="395"/>
      <c r="F78" s="395"/>
      <c r="G78" s="395"/>
      <c r="H78" s="395"/>
      <c r="I78" s="395"/>
      <c r="J78" s="395"/>
      <c r="K78" s="251"/>
      <c r="L78" s="251"/>
    </row>
    <row r="79" spans="2:16" ht="9.75" customHeight="1">
      <c r="B79" s="61"/>
      <c r="C79" s="61"/>
      <c r="D79" s="62"/>
      <c r="E79" s="62"/>
      <c r="F79" s="62"/>
      <c r="G79" s="62"/>
      <c r="H79" s="62"/>
      <c r="I79" s="62"/>
    </row>
    <row r="80" spans="2:16" ht="18" customHeight="1" thickBot="1">
      <c r="B80" s="41" t="s">
        <v>2407</v>
      </c>
      <c r="C80" s="61"/>
      <c r="D80" s="62"/>
      <c r="E80" s="62"/>
      <c r="F80" s="62"/>
      <c r="G80" s="62"/>
      <c r="H80" s="62"/>
      <c r="I80" s="62"/>
    </row>
    <row r="81" spans="2:13" ht="39.950000000000003" customHeight="1" thickBot="1">
      <c r="B81" s="80" t="s">
        <v>28</v>
      </c>
      <c r="C81" s="81" t="s">
        <v>2678</v>
      </c>
      <c r="D81" s="81" t="s">
        <v>2652</v>
      </c>
      <c r="E81" s="58" t="s">
        <v>2665</v>
      </c>
      <c r="F81" s="421" t="s">
        <v>2431</v>
      </c>
      <c r="G81" s="422"/>
      <c r="H81" s="81" t="s">
        <v>2432</v>
      </c>
      <c r="I81" s="81" t="s">
        <v>2433</v>
      </c>
      <c r="J81" s="383" t="s">
        <v>2677</v>
      </c>
      <c r="K81" s="384"/>
      <c r="L81" s="43" t="s">
        <v>2725</v>
      </c>
    </row>
    <row r="82" spans="2:13" s="45" customFormat="1" ht="24" customHeight="1" thickTop="1">
      <c r="B82" s="200" t="str">
        <f>IF(B47="","",B47)</f>
        <v/>
      </c>
      <c r="C82" s="201" t="str">
        <f>IF(C47="","",C47)</f>
        <v/>
      </c>
      <c r="D82" s="202" t="str">
        <f>D47</f>
        <v/>
      </c>
      <c r="E82" s="286"/>
      <c r="F82" s="423"/>
      <c r="G82" s="424"/>
      <c r="H82" s="209" t="str">
        <f>IFERROR(INDEX(計算用!$A$2:$B$36,MATCH('②補助金額算出内訳表（別紙１）'!C82,計算用!$A$2:$A$36,0),2),"")</f>
        <v/>
      </c>
      <c r="I82" s="256" t="str">
        <f>IFERROR(INDEX(計算用!$A$41:$B$53,MATCH('②補助金額算出内訳表（別紙１）'!E82,計算用!$A$41:$A$53,0),2),"")</f>
        <v/>
      </c>
      <c r="J82" s="385" t="str">
        <f>IFERROR(ROUNDDOWN(IFERROR((F82-G82)*H82*I82+G82*H82*I82*1/2,""),-2),"")</f>
        <v/>
      </c>
      <c r="K82" s="386"/>
      <c r="L82" s="121" t="str">
        <f>IF(D82="","",IF(VLOOKUP(B82&amp;C82,$L$47:$M$76,2,FALSE)&gt;=F82,"OK","台数上限超過"))</f>
        <v/>
      </c>
      <c r="M82" s="45" t="s">
        <v>2401</v>
      </c>
    </row>
    <row r="83" spans="2:13" s="45" customFormat="1" ht="24" customHeight="1">
      <c r="B83" s="203" t="str">
        <f>IF(B48="","",B48)</f>
        <v/>
      </c>
      <c r="C83" s="204" t="str">
        <f>IF(C48="","",C48)</f>
        <v/>
      </c>
      <c r="D83" s="205" t="str">
        <f>D48</f>
        <v/>
      </c>
      <c r="E83" s="287"/>
      <c r="F83" s="370"/>
      <c r="G83" s="371"/>
      <c r="H83" s="210" t="str">
        <f>IFERROR(INDEX(計算用!$A$2:$B$36,MATCH('②補助金額算出内訳表（別紙１）'!C83,計算用!$A$2:$A$36,0),2),"")</f>
        <v/>
      </c>
      <c r="I83" s="257" t="str">
        <f>IFERROR(INDEX(計算用!$A$41:$B$53,MATCH('②補助金額算出内訳表（別紙１）'!E83,計算用!$A$41:$A$53,0),2),"")</f>
        <v/>
      </c>
      <c r="J83" s="387" t="str">
        <f t="shared" ref="J83:J103" si="12">IFERROR(ROUNDDOWN(IFERROR((F83-G83)*H83*I83+G83*H83*I83*1/2,""),-2),"")</f>
        <v/>
      </c>
      <c r="K83" s="388"/>
      <c r="L83" s="121" t="str">
        <f t="shared" ref="L83:L111" si="13">IF(D83="","",IF(VLOOKUP(B83&amp;C83,$L$47:$M$76,2,FALSE)&gt;=F83,"OK","台数上限超過"))</f>
        <v/>
      </c>
    </row>
    <row r="84" spans="2:13" s="45" customFormat="1" ht="24" customHeight="1">
      <c r="B84" s="203" t="str">
        <f t="shared" ref="B84:C110" si="14">IF(B49="","",B49)</f>
        <v/>
      </c>
      <c r="C84" s="204" t="str">
        <f t="shared" si="14"/>
        <v/>
      </c>
      <c r="D84" s="205" t="str">
        <f t="shared" ref="D84:D110" si="15">D49</f>
        <v/>
      </c>
      <c r="E84" s="287"/>
      <c r="F84" s="374"/>
      <c r="G84" s="375"/>
      <c r="H84" s="210" t="str">
        <f>IFERROR(INDEX(計算用!$A$2:$B$36,MATCH('②補助金額算出内訳表（別紙１）'!C84,計算用!$A$2:$A$36,0),2),"")</f>
        <v/>
      </c>
      <c r="I84" s="257" t="str">
        <f>IFERROR(INDEX(計算用!$A$41:$B$53,MATCH('②補助金額算出内訳表（別紙１）'!E84,計算用!$A$41:$A$53,0),2),"")</f>
        <v/>
      </c>
      <c r="J84" s="387" t="str">
        <f t="shared" si="12"/>
        <v/>
      </c>
      <c r="K84" s="388"/>
      <c r="L84" s="121" t="str">
        <f t="shared" si="13"/>
        <v/>
      </c>
    </row>
    <row r="85" spans="2:13" s="45" customFormat="1" ht="24" customHeight="1">
      <c r="B85" s="203" t="str">
        <f t="shared" si="14"/>
        <v/>
      </c>
      <c r="C85" s="204" t="str">
        <f t="shared" si="14"/>
        <v/>
      </c>
      <c r="D85" s="205" t="str">
        <f t="shared" si="15"/>
        <v/>
      </c>
      <c r="E85" s="287"/>
      <c r="F85" s="370"/>
      <c r="G85" s="371"/>
      <c r="H85" s="210" t="str">
        <f>IFERROR(INDEX(計算用!$A$2:$B$36,MATCH('②補助金額算出内訳表（別紙１）'!C85,計算用!$A$2:$A$36,0),2),"")</f>
        <v/>
      </c>
      <c r="I85" s="257" t="str">
        <f>IFERROR(INDEX(計算用!$A$41:$B$53,MATCH('②補助金額算出内訳表（別紙１）'!E85,計算用!$A$41:$A$53,0),2),"")</f>
        <v/>
      </c>
      <c r="J85" s="387" t="str">
        <f t="shared" si="12"/>
        <v/>
      </c>
      <c r="K85" s="388"/>
      <c r="L85" s="121" t="str">
        <f t="shared" si="13"/>
        <v/>
      </c>
    </row>
    <row r="86" spans="2:13" s="45" customFormat="1" ht="24" customHeight="1">
      <c r="B86" s="203" t="str">
        <f t="shared" si="14"/>
        <v/>
      </c>
      <c r="C86" s="204" t="str">
        <f t="shared" si="14"/>
        <v/>
      </c>
      <c r="D86" s="205" t="str">
        <f t="shared" si="15"/>
        <v/>
      </c>
      <c r="E86" s="287"/>
      <c r="F86" s="370"/>
      <c r="G86" s="371"/>
      <c r="H86" s="210" t="str">
        <f>IFERROR(INDEX(計算用!$A$2:$B$36,MATCH('②補助金額算出内訳表（別紙１）'!C86,計算用!$A$2:$A$36,0),2),"")</f>
        <v/>
      </c>
      <c r="I86" s="257" t="str">
        <f>IFERROR(INDEX(計算用!$A$41:$B$53,MATCH('②補助金額算出内訳表（別紙１）'!E86,計算用!$A$41:$A$53,0),2),"")</f>
        <v/>
      </c>
      <c r="J86" s="387" t="str">
        <f t="shared" si="12"/>
        <v/>
      </c>
      <c r="K86" s="388"/>
      <c r="L86" s="121" t="str">
        <f t="shared" si="13"/>
        <v/>
      </c>
    </row>
    <row r="87" spans="2:13" s="45" customFormat="1" ht="24" customHeight="1">
      <c r="B87" s="203" t="str">
        <f t="shared" si="14"/>
        <v/>
      </c>
      <c r="C87" s="204" t="str">
        <f t="shared" si="14"/>
        <v/>
      </c>
      <c r="D87" s="205" t="str">
        <f t="shared" si="15"/>
        <v/>
      </c>
      <c r="E87" s="287"/>
      <c r="F87" s="370"/>
      <c r="G87" s="371"/>
      <c r="H87" s="210" t="str">
        <f>IFERROR(INDEX(計算用!$A$2:$B$36,MATCH('②補助金額算出内訳表（別紙１）'!C87,計算用!$A$2:$A$36,0),2),"")</f>
        <v/>
      </c>
      <c r="I87" s="257" t="str">
        <f>IFERROR(INDEX(計算用!$A$41:$B$53,MATCH('②補助金額算出内訳表（別紙１）'!E87,計算用!$A$41:$A$53,0),2),"")</f>
        <v/>
      </c>
      <c r="J87" s="387" t="str">
        <f t="shared" si="12"/>
        <v/>
      </c>
      <c r="K87" s="388"/>
      <c r="L87" s="121" t="str">
        <f t="shared" si="13"/>
        <v/>
      </c>
    </row>
    <row r="88" spans="2:13" s="45" customFormat="1" ht="24" customHeight="1">
      <c r="B88" s="203" t="str">
        <f t="shared" si="14"/>
        <v/>
      </c>
      <c r="C88" s="204" t="str">
        <f t="shared" si="14"/>
        <v/>
      </c>
      <c r="D88" s="205" t="str">
        <f t="shared" si="15"/>
        <v/>
      </c>
      <c r="E88" s="287"/>
      <c r="F88" s="370"/>
      <c r="G88" s="371"/>
      <c r="H88" s="210" t="str">
        <f>IFERROR(INDEX(計算用!$A$2:$B$36,MATCH('②補助金額算出内訳表（別紙１）'!C88,計算用!$A$2:$A$36,0),2),"")</f>
        <v/>
      </c>
      <c r="I88" s="257" t="str">
        <f>IFERROR(INDEX(計算用!$A$41:$B$53,MATCH('②補助金額算出内訳表（別紙１）'!E88,計算用!$A$41:$A$53,0),2),"")</f>
        <v/>
      </c>
      <c r="J88" s="387" t="str">
        <f t="shared" si="12"/>
        <v/>
      </c>
      <c r="K88" s="388"/>
      <c r="L88" s="121" t="str">
        <f t="shared" si="13"/>
        <v/>
      </c>
    </row>
    <row r="89" spans="2:13" s="45" customFormat="1" ht="24" customHeight="1">
      <c r="B89" s="203" t="str">
        <f t="shared" si="14"/>
        <v/>
      </c>
      <c r="C89" s="204" t="str">
        <f t="shared" si="14"/>
        <v/>
      </c>
      <c r="D89" s="205" t="str">
        <f t="shared" si="15"/>
        <v/>
      </c>
      <c r="E89" s="287"/>
      <c r="F89" s="370"/>
      <c r="G89" s="371"/>
      <c r="H89" s="210" t="str">
        <f>IFERROR(INDEX(計算用!$A$2:$B$36,MATCH('②補助金額算出内訳表（別紙１）'!C89,計算用!$A$2:$A$36,0),2),"")</f>
        <v/>
      </c>
      <c r="I89" s="257" t="str">
        <f>IFERROR(INDEX(計算用!$A$41:$B$53,MATCH('②補助金額算出内訳表（別紙１）'!E89,計算用!$A$41:$A$53,0),2),"")</f>
        <v/>
      </c>
      <c r="J89" s="387" t="str">
        <f t="shared" si="12"/>
        <v/>
      </c>
      <c r="K89" s="388"/>
      <c r="L89" s="121" t="str">
        <f t="shared" si="13"/>
        <v/>
      </c>
    </row>
    <row r="90" spans="2:13" s="45" customFormat="1" ht="24" customHeight="1">
      <c r="B90" s="203" t="str">
        <f t="shared" si="14"/>
        <v/>
      </c>
      <c r="C90" s="204" t="str">
        <f t="shared" si="14"/>
        <v/>
      </c>
      <c r="D90" s="205" t="str">
        <f t="shared" si="15"/>
        <v/>
      </c>
      <c r="E90" s="287"/>
      <c r="F90" s="370"/>
      <c r="G90" s="371"/>
      <c r="H90" s="210" t="str">
        <f>IFERROR(INDEX(計算用!$A$2:$B$36,MATCH('②補助金額算出内訳表（別紙１）'!C90,計算用!$A$2:$A$36,0),2),"")</f>
        <v/>
      </c>
      <c r="I90" s="257" t="str">
        <f>IFERROR(INDEX(計算用!$A$41:$B$53,MATCH('②補助金額算出内訳表（別紙１）'!E90,計算用!$A$41:$A$53,0),2),"")</f>
        <v/>
      </c>
      <c r="J90" s="387" t="str">
        <f t="shared" si="12"/>
        <v/>
      </c>
      <c r="K90" s="388"/>
      <c r="L90" s="121" t="str">
        <f t="shared" si="13"/>
        <v/>
      </c>
    </row>
    <row r="91" spans="2:13" s="45" customFormat="1" ht="24" customHeight="1">
      <c r="B91" s="203" t="str">
        <f t="shared" si="14"/>
        <v/>
      </c>
      <c r="C91" s="204" t="str">
        <f t="shared" si="14"/>
        <v/>
      </c>
      <c r="D91" s="205" t="str">
        <f t="shared" si="15"/>
        <v/>
      </c>
      <c r="E91" s="287"/>
      <c r="F91" s="370"/>
      <c r="G91" s="371"/>
      <c r="H91" s="210" t="str">
        <f>IFERROR(INDEX(計算用!$A$2:$B$36,MATCH('②補助金額算出内訳表（別紙１）'!C91,計算用!$A$2:$A$36,0),2),"")</f>
        <v/>
      </c>
      <c r="I91" s="257" t="str">
        <f>IFERROR(INDEX(計算用!$A$41:$B$53,MATCH('②補助金額算出内訳表（別紙１）'!E91,計算用!$A$41:$A$53,0),2),"")</f>
        <v/>
      </c>
      <c r="J91" s="387" t="str">
        <f t="shared" si="12"/>
        <v/>
      </c>
      <c r="K91" s="388"/>
      <c r="L91" s="121" t="str">
        <f t="shared" si="13"/>
        <v/>
      </c>
    </row>
    <row r="92" spans="2:13" s="45" customFormat="1" ht="24" customHeight="1">
      <c r="B92" s="203" t="str">
        <f t="shared" si="14"/>
        <v/>
      </c>
      <c r="C92" s="204" t="str">
        <f t="shared" si="14"/>
        <v/>
      </c>
      <c r="D92" s="205" t="str">
        <f t="shared" si="15"/>
        <v/>
      </c>
      <c r="E92" s="287"/>
      <c r="F92" s="370"/>
      <c r="G92" s="371"/>
      <c r="H92" s="210" t="str">
        <f>IFERROR(INDEX(計算用!$A$2:$B$36,MATCH('②補助金額算出内訳表（別紙１）'!C92,計算用!$A$2:$A$36,0),2),"")</f>
        <v/>
      </c>
      <c r="I92" s="257" t="str">
        <f>IFERROR(INDEX(計算用!$A$41:$B$53,MATCH('②補助金額算出内訳表（別紙１）'!E92,計算用!$A$41:$A$53,0),2),"")</f>
        <v/>
      </c>
      <c r="J92" s="387" t="str">
        <f t="shared" si="12"/>
        <v/>
      </c>
      <c r="K92" s="388"/>
      <c r="L92" s="121" t="str">
        <f t="shared" si="13"/>
        <v/>
      </c>
    </row>
    <row r="93" spans="2:13" s="45" customFormat="1" ht="24" customHeight="1">
      <c r="B93" s="203" t="str">
        <f t="shared" si="14"/>
        <v/>
      </c>
      <c r="C93" s="204" t="str">
        <f t="shared" si="14"/>
        <v/>
      </c>
      <c r="D93" s="205" t="str">
        <f t="shared" si="15"/>
        <v/>
      </c>
      <c r="E93" s="287"/>
      <c r="F93" s="370"/>
      <c r="G93" s="371"/>
      <c r="H93" s="210" t="str">
        <f>IFERROR(INDEX(計算用!$A$2:$B$36,MATCH('②補助金額算出内訳表（別紙１）'!C93,計算用!$A$2:$A$36,0),2),"")</f>
        <v/>
      </c>
      <c r="I93" s="257" t="str">
        <f>IFERROR(INDEX(計算用!$A$41:$B$53,MATCH('②補助金額算出内訳表（別紙１）'!E93,計算用!$A$41:$A$53,0),2),"")</f>
        <v/>
      </c>
      <c r="J93" s="387" t="str">
        <f t="shared" si="12"/>
        <v/>
      </c>
      <c r="K93" s="388"/>
      <c r="L93" s="121" t="str">
        <f t="shared" si="13"/>
        <v/>
      </c>
      <c r="M93" s="123"/>
    </row>
    <row r="94" spans="2:13" s="45" customFormat="1" ht="24" customHeight="1">
      <c r="B94" s="203" t="str">
        <f t="shared" si="14"/>
        <v/>
      </c>
      <c r="C94" s="204" t="str">
        <f t="shared" si="14"/>
        <v/>
      </c>
      <c r="D94" s="205" t="str">
        <f t="shared" si="15"/>
        <v/>
      </c>
      <c r="E94" s="287"/>
      <c r="F94" s="370"/>
      <c r="G94" s="371"/>
      <c r="H94" s="210" t="str">
        <f>IFERROR(INDEX(計算用!$A$2:$B$36,MATCH('②補助金額算出内訳表（別紙１）'!C94,計算用!$A$2:$A$36,0),2),"")</f>
        <v/>
      </c>
      <c r="I94" s="257" t="str">
        <f>IFERROR(INDEX(計算用!$A$41:$B$53,MATCH('②補助金額算出内訳表（別紙１）'!E94,計算用!$A$41:$A$53,0),2),"")</f>
        <v/>
      </c>
      <c r="J94" s="387" t="str">
        <f t="shared" si="12"/>
        <v/>
      </c>
      <c r="K94" s="388"/>
      <c r="L94" s="121" t="str">
        <f t="shared" si="13"/>
        <v/>
      </c>
    </row>
    <row r="95" spans="2:13" s="45" customFormat="1" ht="24" customHeight="1">
      <c r="B95" s="203" t="str">
        <f t="shared" si="14"/>
        <v/>
      </c>
      <c r="C95" s="204" t="str">
        <f t="shared" si="14"/>
        <v/>
      </c>
      <c r="D95" s="205" t="str">
        <f t="shared" si="15"/>
        <v/>
      </c>
      <c r="E95" s="287"/>
      <c r="F95" s="370"/>
      <c r="G95" s="371"/>
      <c r="H95" s="210" t="str">
        <f>IFERROR(INDEX(計算用!$A$2:$B$36,MATCH('②補助金額算出内訳表（別紙１）'!C95,計算用!$A$2:$A$36,0),2),"")</f>
        <v/>
      </c>
      <c r="I95" s="257" t="str">
        <f>IFERROR(INDEX(計算用!$A$41:$B$53,MATCH('②補助金額算出内訳表（別紙１）'!E95,計算用!$A$41:$A$53,0),2),"")</f>
        <v/>
      </c>
      <c r="J95" s="387" t="str">
        <f t="shared" si="12"/>
        <v/>
      </c>
      <c r="K95" s="388"/>
      <c r="L95" s="121" t="str">
        <f t="shared" si="13"/>
        <v/>
      </c>
    </row>
    <row r="96" spans="2:13" s="45" customFormat="1" ht="24" customHeight="1">
      <c r="B96" s="203" t="str">
        <f t="shared" si="14"/>
        <v/>
      </c>
      <c r="C96" s="204" t="str">
        <f t="shared" si="14"/>
        <v/>
      </c>
      <c r="D96" s="205" t="str">
        <f t="shared" si="15"/>
        <v/>
      </c>
      <c r="E96" s="287"/>
      <c r="F96" s="370"/>
      <c r="G96" s="371"/>
      <c r="H96" s="210" t="str">
        <f>IFERROR(INDEX(計算用!$A$2:$B$36,MATCH('②補助金額算出内訳表（別紙１）'!C96,計算用!$A$2:$A$36,0),2),"")</f>
        <v/>
      </c>
      <c r="I96" s="257" t="str">
        <f>IFERROR(INDEX(計算用!$A$41:$B$53,MATCH('②補助金額算出内訳表（別紙１）'!E96,計算用!$A$41:$A$53,0),2),"")</f>
        <v/>
      </c>
      <c r="J96" s="387" t="str">
        <f t="shared" si="12"/>
        <v/>
      </c>
      <c r="K96" s="388"/>
      <c r="L96" s="121" t="str">
        <f t="shared" si="13"/>
        <v/>
      </c>
    </row>
    <row r="97" spans="2:12" s="45" customFormat="1" ht="24" customHeight="1">
      <c r="B97" s="203" t="str">
        <f t="shared" si="14"/>
        <v/>
      </c>
      <c r="C97" s="204" t="str">
        <f t="shared" si="14"/>
        <v/>
      </c>
      <c r="D97" s="205" t="str">
        <f t="shared" si="15"/>
        <v/>
      </c>
      <c r="E97" s="288"/>
      <c r="F97" s="370"/>
      <c r="G97" s="371"/>
      <c r="H97" s="210" t="str">
        <f>IFERROR(INDEX(計算用!$A$2:$B$36,MATCH('②補助金額算出内訳表（別紙１）'!C97,計算用!$A$2:$A$36,0),2),"")</f>
        <v/>
      </c>
      <c r="I97" s="257" t="str">
        <f>IFERROR(INDEX(計算用!$A$41:$B$53,MATCH('②補助金額算出内訳表（別紙１）'!E97,計算用!$A$41:$A$53,0),2),"")</f>
        <v/>
      </c>
      <c r="J97" s="387" t="str">
        <f t="shared" si="12"/>
        <v/>
      </c>
      <c r="K97" s="388"/>
      <c r="L97" s="121" t="str">
        <f t="shared" si="13"/>
        <v/>
      </c>
    </row>
    <row r="98" spans="2:12" s="45" customFormat="1" ht="24" customHeight="1">
      <c r="B98" s="203" t="str">
        <f t="shared" si="14"/>
        <v/>
      </c>
      <c r="C98" s="204" t="str">
        <f t="shared" si="14"/>
        <v/>
      </c>
      <c r="D98" s="205" t="str">
        <f t="shared" si="15"/>
        <v/>
      </c>
      <c r="E98" s="288"/>
      <c r="F98" s="370"/>
      <c r="G98" s="371"/>
      <c r="H98" s="210" t="str">
        <f>IFERROR(INDEX(計算用!$A$2:$B$36,MATCH('②補助金額算出内訳表（別紙１）'!C98,計算用!$A$2:$A$36,0),2),"")</f>
        <v/>
      </c>
      <c r="I98" s="257" t="str">
        <f>IFERROR(INDEX(計算用!$A$41:$B$53,MATCH('②補助金額算出内訳表（別紙１）'!E98,計算用!$A$41:$A$53,0),2),"")</f>
        <v/>
      </c>
      <c r="J98" s="387" t="str">
        <f t="shared" si="12"/>
        <v/>
      </c>
      <c r="K98" s="388"/>
      <c r="L98" s="121" t="str">
        <f t="shared" si="13"/>
        <v/>
      </c>
    </row>
    <row r="99" spans="2:12" s="45" customFormat="1" ht="24" customHeight="1">
      <c r="B99" s="203" t="str">
        <f t="shared" si="14"/>
        <v/>
      </c>
      <c r="C99" s="204" t="str">
        <f t="shared" si="14"/>
        <v/>
      </c>
      <c r="D99" s="205" t="str">
        <f t="shared" si="15"/>
        <v/>
      </c>
      <c r="E99" s="288"/>
      <c r="F99" s="370"/>
      <c r="G99" s="371"/>
      <c r="H99" s="210" t="str">
        <f>IFERROR(INDEX(計算用!$A$2:$B$36,MATCH('②補助金額算出内訳表（別紙１）'!C99,計算用!$A$2:$A$36,0),2),"")</f>
        <v/>
      </c>
      <c r="I99" s="257" t="str">
        <f>IFERROR(INDEX(計算用!$A$41:$B$53,MATCH('②補助金額算出内訳表（別紙１）'!E99,計算用!$A$41:$A$53,0),2),"")</f>
        <v/>
      </c>
      <c r="J99" s="387" t="str">
        <f t="shared" si="12"/>
        <v/>
      </c>
      <c r="K99" s="388"/>
      <c r="L99" s="121" t="str">
        <f t="shared" si="13"/>
        <v/>
      </c>
    </row>
    <row r="100" spans="2:12" s="45" customFormat="1" ht="24" customHeight="1">
      <c r="B100" s="203" t="str">
        <f t="shared" si="14"/>
        <v/>
      </c>
      <c r="C100" s="204" t="str">
        <f t="shared" si="14"/>
        <v/>
      </c>
      <c r="D100" s="205" t="str">
        <f t="shared" si="15"/>
        <v/>
      </c>
      <c r="E100" s="288"/>
      <c r="F100" s="370"/>
      <c r="G100" s="371"/>
      <c r="H100" s="210" t="str">
        <f>IFERROR(INDEX(計算用!$A$2:$B$36,MATCH('②補助金額算出内訳表（別紙１）'!C100,計算用!$A$2:$A$36,0),2),"")</f>
        <v/>
      </c>
      <c r="I100" s="257" t="str">
        <f>IFERROR(INDEX(計算用!$A$41:$B$53,MATCH('②補助金額算出内訳表（別紙１）'!E100,計算用!$A$41:$A$53,0),2),"")</f>
        <v/>
      </c>
      <c r="J100" s="387" t="str">
        <f t="shared" si="12"/>
        <v/>
      </c>
      <c r="K100" s="388"/>
      <c r="L100" s="121" t="str">
        <f t="shared" si="13"/>
        <v/>
      </c>
    </row>
    <row r="101" spans="2:12" s="45" customFormat="1" ht="24" customHeight="1">
      <c r="B101" s="203" t="str">
        <f t="shared" si="14"/>
        <v/>
      </c>
      <c r="C101" s="204" t="str">
        <f t="shared" si="14"/>
        <v/>
      </c>
      <c r="D101" s="205" t="str">
        <f t="shared" si="15"/>
        <v/>
      </c>
      <c r="E101" s="288"/>
      <c r="F101" s="370"/>
      <c r="G101" s="371"/>
      <c r="H101" s="210" t="str">
        <f>IFERROR(INDEX(計算用!$A$2:$B$36,MATCH('②補助金額算出内訳表（別紙１）'!C101,計算用!$A$2:$A$36,0),2),"")</f>
        <v/>
      </c>
      <c r="I101" s="257" t="str">
        <f>IFERROR(INDEX(計算用!$A$41:$B$53,MATCH('②補助金額算出内訳表（別紙１）'!E101,計算用!$A$41:$A$53,0),2),"")</f>
        <v/>
      </c>
      <c r="J101" s="387" t="str">
        <f t="shared" si="12"/>
        <v/>
      </c>
      <c r="K101" s="388"/>
      <c r="L101" s="121" t="str">
        <f t="shared" si="13"/>
        <v/>
      </c>
    </row>
    <row r="102" spans="2:12" s="45" customFormat="1" ht="24" customHeight="1">
      <c r="B102" s="203" t="str">
        <f t="shared" si="14"/>
        <v/>
      </c>
      <c r="C102" s="204" t="str">
        <f t="shared" si="14"/>
        <v/>
      </c>
      <c r="D102" s="205" t="str">
        <f t="shared" si="15"/>
        <v/>
      </c>
      <c r="E102" s="288"/>
      <c r="F102" s="370"/>
      <c r="G102" s="371"/>
      <c r="H102" s="210" t="str">
        <f>IFERROR(INDEX(計算用!$A$2:$B$36,MATCH('②補助金額算出内訳表（別紙１）'!C102,計算用!$A$2:$A$36,0),2),"")</f>
        <v/>
      </c>
      <c r="I102" s="257" t="str">
        <f>IFERROR(INDEX(計算用!$A$41:$B$53,MATCH('②補助金額算出内訳表（別紙１）'!E102,計算用!$A$41:$A$53,0),2),"")</f>
        <v/>
      </c>
      <c r="J102" s="387" t="str">
        <f t="shared" si="12"/>
        <v/>
      </c>
      <c r="K102" s="388"/>
      <c r="L102" s="121" t="str">
        <f t="shared" si="13"/>
        <v/>
      </c>
    </row>
    <row r="103" spans="2:12" s="45" customFormat="1" ht="24" customHeight="1">
      <c r="B103" s="203" t="str">
        <f t="shared" si="14"/>
        <v/>
      </c>
      <c r="C103" s="204" t="str">
        <f t="shared" si="14"/>
        <v/>
      </c>
      <c r="D103" s="205" t="str">
        <f t="shared" si="15"/>
        <v/>
      </c>
      <c r="E103" s="288"/>
      <c r="F103" s="370"/>
      <c r="G103" s="371"/>
      <c r="H103" s="210" t="str">
        <f>IFERROR(INDEX(計算用!$A$2:$B$36,MATCH('②補助金額算出内訳表（別紙１）'!C103,計算用!$A$2:$A$36,0),2),"")</f>
        <v/>
      </c>
      <c r="I103" s="257" t="str">
        <f>IFERROR(INDEX(計算用!$A$41:$B$53,MATCH('②補助金額算出内訳表（別紙１）'!E103,計算用!$A$41:$A$53,0),2),"")</f>
        <v/>
      </c>
      <c r="J103" s="387" t="str">
        <f t="shared" si="12"/>
        <v/>
      </c>
      <c r="K103" s="388"/>
      <c r="L103" s="121" t="str">
        <f t="shared" si="13"/>
        <v/>
      </c>
    </row>
    <row r="104" spans="2:12" s="45" customFormat="1" ht="24" customHeight="1">
      <c r="B104" s="203" t="str">
        <f t="shared" si="14"/>
        <v/>
      </c>
      <c r="C104" s="204" t="str">
        <f t="shared" si="14"/>
        <v/>
      </c>
      <c r="D104" s="205" t="str">
        <f t="shared" si="15"/>
        <v/>
      </c>
      <c r="E104" s="288"/>
      <c r="F104" s="370"/>
      <c r="G104" s="371"/>
      <c r="H104" s="210" t="str">
        <f>IFERROR(INDEX(計算用!$A$2:$B$36,MATCH('②補助金額算出内訳表（別紙１）'!C104,計算用!$A$2:$A$36,0),2),"")</f>
        <v/>
      </c>
      <c r="I104" s="257" t="str">
        <f>IFERROR(INDEX(計算用!$A$41:$B$53,MATCH('②補助金額算出内訳表（別紙１）'!E104,計算用!$A$41:$A$53,0),2),"")</f>
        <v/>
      </c>
      <c r="J104" s="387" t="str">
        <f t="shared" ref="J104:J111" si="16">IFERROR(ROUNDDOWN(IFERROR((F104-G104)*H104*I104+G104*H104*I104*1/2,""),-2),"")</f>
        <v/>
      </c>
      <c r="K104" s="388"/>
      <c r="L104" s="121" t="str">
        <f t="shared" si="13"/>
        <v/>
      </c>
    </row>
    <row r="105" spans="2:12" s="45" customFormat="1" ht="24" customHeight="1">
      <c r="B105" s="203" t="str">
        <f t="shared" si="14"/>
        <v/>
      </c>
      <c r="C105" s="204" t="str">
        <f t="shared" si="14"/>
        <v/>
      </c>
      <c r="D105" s="205" t="str">
        <f t="shared" si="15"/>
        <v/>
      </c>
      <c r="E105" s="288"/>
      <c r="F105" s="374"/>
      <c r="G105" s="393"/>
      <c r="H105" s="210" t="str">
        <f>IFERROR(INDEX(計算用!$A$2:$B$36,MATCH('②補助金額算出内訳表（別紙１）'!C105,計算用!$A$2:$A$36,0),2),"")</f>
        <v/>
      </c>
      <c r="I105" s="257" t="str">
        <f>IFERROR(INDEX(計算用!$A$41:$B$53,MATCH('②補助金額算出内訳表（別紙１）'!E105,計算用!$A$41:$A$53,0),2),"")</f>
        <v/>
      </c>
      <c r="J105" s="387" t="str">
        <f t="shared" si="16"/>
        <v/>
      </c>
      <c r="K105" s="388"/>
      <c r="L105" s="121" t="str">
        <f t="shared" si="13"/>
        <v/>
      </c>
    </row>
    <row r="106" spans="2:12" s="45" customFormat="1" ht="24" customHeight="1">
      <c r="B106" s="203" t="str">
        <f t="shared" si="14"/>
        <v/>
      </c>
      <c r="C106" s="204" t="str">
        <f t="shared" si="14"/>
        <v/>
      </c>
      <c r="D106" s="205" t="str">
        <f t="shared" si="15"/>
        <v/>
      </c>
      <c r="E106" s="288"/>
      <c r="F106" s="374"/>
      <c r="G106" s="393"/>
      <c r="H106" s="210" t="str">
        <f>IFERROR(INDEX(計算用!$A$2:$B$36,MATCH('②補助金額算出内訳表（別紙１）'!C106,計算用!$A$2:$A$36,0),2),"")</f>
        <v/>
      </c>
      <c r="I106" s="257" t="str">
        <f>IFERROR(INDEX(計算用!$A$41:$B$53,MATCH('②補助金額算出内訳表（別紙１）'!E106,計算用!$A$41:$A$53,0),2),"")</f>
        <v/>
      </c>
      <c r="J106" s="387" t="str">
        <f t="shared" si="16"/>
        <v/>
      </c>
      <c r="K106" s="388"/>
      <c r="L106" s="121" t="str">
        <f t="shared" si="13"/>
        <v/>
      </c>
    </row>
    <row r="107" spans="2:12" s="45" customFormat="1" ht="24" customHeight="1">
      <c r="B107" s="203" t="str">
        <f t="shared" si="14"/>
        <v/>
      </c>
      <c r="C107" s="204" t="str">
        <f t="shared" si="14"/>
        <v/>
      </c>
      <c r="D107" s="205" t="str">
        <f t="shared" si="15"/>
        <v/>
      </c>
      <c r="E107" s="288"/>
      <c r="F107" s="374"/>
      <c r="G107" s="393"/>
      <c r="H107" s="210" t="str">
        <f>IFERROR(INDEX(計算用!$A$2:$B$36,MATCH('②補助金額算出内訳表（別紙１）'!C107,計算用!$A$2:$A$36,0),2),"")</f>
        <v/>
      </c>
      <c r="I107" s="257" t="str">
        <f>IFERROR(INDEX(計算用!$A$41:$B$53,MATCH('②補助金額算出内訳表（別紙１）'!E107,計算用!$A$41:$A$53,0),2),"")</f>
        <v/>
      </c>
      <c r="J107" s="387" t="str">
        <f t="shared" si="16"/>
        <v/>
      </c>
      <c r="K107" s="388"/>
      <c r="L107" s="121" t="str">
        <f t="shared" si="13"/>
        <v/>
      </c>
    </row>
    <row r="108" spans="2:12" s="45" customFormat="1" ht="24" customHeight="1">
      <c r="B108" s="203" t="str">
        <f t="shared" si="14"/>
        <v/>
      </c>
      <c r="C108" s="204" t="str">
        <f t="shared" si="14"/>
        <v/>
      </c>
      <c r="D108" s="205" t="str">
        <f t="shared" si="15"/>
        <v/>
      </c>
      <c r="E108" s="288"/>
      <c r="F108" s="374"/>
      <c r="G108" s="393"/>
      <c r="H108" s="210" t="str">
        <f>IFERROR(INDEX(計算用!$A$2:$B$36,MATCH('②補助金額算出内訳表（別紙１）'!C108,計算用!$A$2:$A$36,0),2),"")</f>
        <v/>
      </c>
      <c r="I108" s="257" t="str">
        <f>IFERROR(INDEX(計算用!$A$41:$B$53,MATCH('②補助金額算出内訳表（別紙１）'!E108,計算用!$A$41:$A$53,0),2),"")</f>
        <v/>
      </c>
      <c r="J108" s="387" t="str">
        <f t="shared" si="16"/>
        <v/>
      </c>
      <c r="K108" s="388"/>
      <c r="L108" s="121" t="str">
        <f t="shared" si="13"/>
        <v/>
      </c>
    </row>
    <row r="109" spans="2:12" s="45" customFormat="1" ht="24" customHeight="1">
      <c r="B109" s="203" t="str">
        <f t="shared" si="14"/>
        <v/>
      </c>
      <c r="C109" s="204" t="str">
        <f t="shared" si="14"/>
        <v/>
      </c>
      <c r="D109" s="205" t="str">
        <f t="shared" si="15"/>
        <v/>
      </c>
      <c r="E109" s="288"/>
      <c r="F109" s="374"/>
      <c r="G109" s="393"/>
      <c r="H109" s="210" t="str">
        <f>IFERROR(INDEX(計算用!$A$2:$B$36,MATCH('②補助金額算出内訳表（別紙１）'!C109,計算用!$A$2:$A$36,0),2),"")</f>
        <v/>
      </c>
      <c r="I109" s="257" t="str">
        <f>IFERROR(INDEX(計算用!$A$41:$B$53,MATCH('②補助金額算出内訳表（別紙１）'!E109,計算用!$A$41:$A$53,0),2),"")</f>
        <v/>
      </c>
      <c r="J109" s="387" t="str">
        <f t="shared" si="16"/>
        <v/>
      </c>
      <c r="K109" s="388"/>
      <c r="L109" s="121" t="str">
        <f t="shared" si="13"/>
        <v/>
      </c>
    </row>
    <row r="110" spans="2:12" s="45" customFormat="1" ht="24" customHeight="1">
      <c r="B110" s="203" t="str">
        <f t="shared" si="14"/>
        <v/>
      </c>
      <c r="C110" s="204" t="str">
        <f t="shared" si="14"/>
        <v/>
      </c>
      <c r="D110" s="205" t="str">
        <f t="shared" si="15"/>
        <v/>
      </c>
      <c r="E110" s="288"/>
      <c r="F110" s="374"/>
      <c r="G110" s="393"/>
      <c r="H110" s="210" t="str">
        <f>IFERROR(INDEX(計算用!$A$2:$B$36,MATCH('②補助金額算出内訳表（別紙１）'!C110,計算用!$A$2:$A$36,0),2),"")</f>
        <v/>
      </c>
      <c r="I110" s="257" t="str">
        <f>IFERROR(INDEX(計算用!$A$41:$B$53,MATCH('②補助金額算出内訳表（別紙１）'!E110,計算用!$A$41:$A$53,0),2),"")</f>
        <v/>
      </c>
      <c r="J110" s="387" t="str">
        <f t="shared" si="16"/>
        <v/>
      </c>
      <c r="K110" s="388"/>
      <c r="L110" s="121" t="str">
        <f t="shared" si="13"/>
        <v/>
      </c>
    </row>
    <row r="111" spans="2:12" s="45" customFormat="1" ht="24" customHeight="1" thickBot="1">
      <c r="B111" s="206" t="str">
        <f>IF(B76="","",B76)</f>
        <v/>
      </c>
      <c r="C111" s="207" t="str">
        <f>IF(C76="","",C76)</f>
        <v/>
      </c>
      <c r="D111" s="208" t="str">
        <f>D76</f>
        <v/>
      </c>
      <c r="E111" s="289"/>
      <c r="F111" s="425"/>
      <c r="G111" s="426"/>
      <c r="H111" s="211" t="str">
        <f>IFERROR(INDEX(計算用!$A$2:$B$36,MATCH('②補助金額算出内訳表（別紙１）'!C111,計算用!$A$2:$A$36,0),2),"")</f>
        <v/>
      </c>
      <c r="I111" s="258" t="str">
        <f>IFERROR(INDEX(計算用!$A$41:$B$53,MATCH('②補助金額算出内訳表（別紙１）'!E111,計算用!$A$41:$A$53,0),2),"")</f>
        <v/>
      </c>
      <c r="J111" s="432" t="str">
        <f t="shared" si="16"/>
        <v/>
      </c>
      <c r="K111" s="433"/>
      <c r="L111" s="121" t="str">
        <f t="shared" si="13"/>
        <v/>
      </c>
    </row>
    <row r="112" spans="2:12" s="45" customFormat="1" ht="24" customHeight="1" thickTop="1" thickBot="1">
      <c r="B112" s="79" t="s">
        <v>2404</v>
      </c>
      <c r="C112" s="82"/>
      <c r="D112" s="83"/>
      <c r="E112" s="98"/>
      <c r="F112" s="83"/>
      <c r="G112" s="83"/>
      <c r="H112" s="83"/>
      <c r="I112" s="84" t="s">
        <v>2401</v>
      </c>
      <c r="J112" s="379">
        <f>SUM(J82:J111)</f>
        <v>0</v>
      </c>
      <c r="K112" s="380"/>
      <c r="L112" s="44"/>
    </row>
    <row r="113" spans="2:12" s="71" customFormat="1" ht="60" customHeight="1">
      <c r="B113" s="412" t="s">
        <v>2732</v>
      </c>
      <c r="C113" s="413"/>
      <c r="D113" s="413"/>
      <c r="E113" s="413"/>
      <c r="F113" s="413"/>
      <c r="G113" s="413"/>
      <c r="H113" s="413"/>
      <c r="I113" s="413"/>
      <c r="J113" s="413"/>
      <c r="K113" s="244"/>
      <c r="L113" s="251"/>
    </row>
    <row r="114" spans="2:12" s="71" customFormat="1" ht="42" customHeight="1">
      <c r="B114" s="412" t="s">
        <v>4386</v>
      </c>
      <c r="C114" s="430"/>
      <c r="D114" s="430"/>
      <c r="E114" s="430"/>
      <c r="F114" s="430"/>
      <c r="G114" s="430"/>
      <c r="H114" s="430"/>
      <c r="I114" s="430"/>
      <c r="J114" s="430"/>
      <c r="K114" s="244"/>
      <c r="L114" s="251"/>
    </row>
    <row r="115" spans="2:12" s="51" customFormat="1" ht="9" customHeight="1" thickBot="1">
      <c r="B115" s="42"/>
      <c r="C115" s="42"/>
      <c r="D115" s="42"/>
      <c r="E115" s="42"/>
      <c r="F115" s="42"/>
      <c r="G115" s="42"/>
      <c r="H115" s="49"/>
      <c r="I115" s="49"/>
      <c r="J115" s="50"/>
      <c r="K115" s="50"/>
    </row>
    <row r="116" spans="2:12" s="51" customFormat="1" ht="27" customHeight="1" thickBot="1">
      <c r="B116" s="42"/>
      <c r="C116" s="42"/>
      <c r="D116" s="42"/>
      <c r="E116" s="42"/>
      <c r="F116" s="42"/>
      <c r="G116" s="42"/>
      <c r="H116" s="419" t="s">
        <v>2405</v>
      </c>
      <c r="I116" s="420"/>
      <c r="J116" s="212">
        <f>J36+J112</f>
        <v>0</v>
      </c>
      <c r="K116" s="50"/>
    </row>
    <row r="117" spans="2:12" s="51" customFormat="1" ht="3.75" customHeight="1">
      <c r="B117" s="42"/>
      <c r="C117" s="42"/>
      <c r="D117" s="42"/>
      <c r="E117" s="42"/>
      <c r="F117" s="42"/>
      <c r="G117" s="42"/>
      <c r="H117" s="49"/>
      <c r="I117" s="49"/>
      <c r="J117" s="50"/>
      <c r="K117" s="50"/>
    </row>
    <row r="118" spans="2:12" s="51" customFormat="1" ht="18" customHeight="1">
      <c r="B118" s="42"/>
      <c r="C118" s="42"/>
      <c r="D118" s="42"/>
      <c r="E118" s="42"/>
      <c r="F118" s="42"/>
      <c r="G118" s="42"/>
      <c r="H118" s="49"/>
      <c r="I118" s="49"/>
      <c r="J118" s="50"/>
      <c r="K118" s="50"/>
    </row>
    <row r="119" spans="2:12" s="51" customFormat="1" ht="27" customHeight="1">
      <c r="B119" s="42"/>
      <c r="C119" s="42"/>
      <c r="D119" s="42"/>
      <c r="E119" s="42"/>
      <c r="F119" s="42"/>
      <c r="G119" s="42"/>
    </row>
    <row r="120" spans="2:12" s="51" customFormat="1" ht="15" customHeight="1">
      <c r="B120" s="52"/>
      <c r="C120" s="52"/>
      <c r="D120" s="42"/>
      <c r="E120" s="42"/>
      <c r="F120" s="42"/>
      <c r="G120" s="42"/>
      <c r="H120" s="53"/>
      <c r="I120" s="53"/>
      <c r="J120" s="53"/>
      <c r="K120" s="53"/>
      <c r="L120" s="53"/>
    </row>
    <row r="121" spans="2:12" s="51" customFormat="1" ht="15" customHeight="1">
      <c r="B121" s="52"/>
      <c r="C121" s="52"/>
      <c r="D121" s="42"/>
      <c r="E121" s="42"/>
      <c r="F121" s="42"/>
      <c r="G121" s="42"/>
      <c r="H121" s="53"/>
      <c r="I121" s="53"/>
      <c r="J121" s="53"/>
      <c r="K121" s="53"/>
      <c r="L121" s="53"/>
    </row>
    <row r="122" spans="2:12" s="51" customFormat="1" ht="15" customHeight="1">
      <c r="B122" s="42"/>
      <c r="C122" s="42"/>
      <c r="D122" s="42"/>
      <c r="E122" s="42"/>
      <c r="F122" s="42"/>
      <c r="G122" s="42"/>
      <c r="H122" s="53"/>
      <c r="I122" s="53"/>
      <c r="J122" s="53"/>
      <c r="K122" s="53"/>
      <c r="L122" s="53"/>
    </row>
    <row r="123" spans="2:12" s="51" customFormat="1">
      <c r="B123" s="52"/>
      <c r="C123" s="52"/>
      <c r="D123" s="52"/>
      <c r="E123" s="52"/>
      <c r="F123" s="52"/>
      <c r="G123" s="52"/>
      <c r="H123" s="52"/>
      <c r="I123" s="52"/>
      <c r="J123" s="52"/>
      <c r="K123" s="52"/>
    </row>
    <row r="124" spans="2:12" s="51" customFormat="1">
      <c r="B124" s="52"/>
      <c r="C124" s="52"/>
      <c r="D124" s="52"/>
      <c r="E124" s="52"/>
      <c r="F124" s="52"/>
      <c r="G124" s="52"/>
      <c r="H124" s="52"/>
      <c r="I124" s="52"/>
      <c r="J124" s="52"/>
      <c r="K124" s="52"/>
    </row>
    <row r="125" spans="2:12" s="51" customFormat="1">
      <c r="B125" s="52"/>
      <c r="C125" s="52"/>
      <c r="D125" s="52"/>
      <c r="E125" s="52"/>
      <c r="F125" s="52"/>
      <c r="G125" s="52"/>
      <c r="H125" s="52"/>
      <c r="I125" s="52"/>
      <c r="J125" s="52"/>
      <c r="K125" s="52"/>
    </row>
    <row r="126" spans="2:12" s="51" customFormat="1">
      <c r="B126" s="52"/>
      <c r="C126" s="52"/>
      <c r="D126" s="52"/>
      <c r="E126" s="52"/>
      <c r="F126" s="52"/>
      <c r="G126" s="52"/>
      <c r="H126" s="52"/>
      <c r="I126" s="52"/>
      <c r="J126" s="52"/>
      <c r="K126" s="52"/>
    </row>
    <row r="127" spans="2:12" s="51" customFormat="1">
      <c r="B127" s="54"/>
      <c r="C127" s="54"/>
    </row>
    <row r="130" spans="2:12" ht="45" customHeight="1">
      <c r="B130" s="411" t="s">
        <v>2401</v>
      </c>
      <c r="C130" s="411"/>
      <c r="D130" s="411"/>
      <c r="E130" s="411"/>
      <c r="F130" s="411"/>
      <c r="G130" s="411"/>
      <c r="H130" s="411"/>
      <c r="I130" s="411"/>
      <c r="J130" s="411"/>
      <c r="K130" s="411"/>
      <c r="L130" s="411"/>
    </row>
  </sheetData>
  <sheetProtection algorithmName="SHA-512" hashValue="NdbUOVsb+gRirxli8RUPWOU2xmjlm6P6Vt3zLc4cA+wqR8usCLHnz+37x0hNzBJ8RT6wyVAaCVWrIAcG1mR2Fw==" saltValue="M7JfhGN5iJ9F5aho78QQZA==" spinCount="100000" sheet="1" formatCells="0" selectLockedCells="1"/>
  <mergeCells count="166">
    <mergeCell ref="J101:K101"/>
    <mergeCell ref="J102:K102"/>
    <mergeCell ref="J103:K103"/>
    <mergeCell ref="J92:K92"/>
    <mergeCell ref="J93:K93"/>
    <mergeCell ref="J94:K94"/>
    <mergeCell ref="J95:K95"/>
    <mergeCell ref="J96:K96"/>
    <mergeCell ref="J97:K97"/>
    <mergeCell ref="J98:K98"/>
    <mergeCell ref="J99:K99"/>
    <mergeCell ref="J100:K100"/>
    <mergeCell ref="J83:K83"/>
    <mergeCell ref="J84:K84"/>
    <mergeCell ref="J85:K85"/>
    <mergeCell ref="J86:K86"/>
    <mergeCell ref="J87:K87"/>
    <mergeCell ref="J88:K88"/>
    <mergeCell ref="J89:K89"/>
    <mergeCell ref="J90:K90"/>
    <mergeCell ref="J91:K91"/>
    <mergeCell ref="J16:K16"/>
    <mergeCell ref="J17:K17"/>
    <mergeCell ref="J18:K18"/>
    <mergeCell ref="J19:K19"/>
    <mergeCell ref="J20:K20"/>
    <mergeCell ref="J26:K26"/>
    <mergeCell ref="J27:K27"/>
    <mergeCell ref="J28:K28"/>
    <mergeCell ref="J21:K21"/>
    <mergeCell ref="J22:K22"/>
    <mergeCell ref="J23:K23"/>
    <mergeCell ref="J24:K24"/>
    <mergeCell ref="J25:K25"/>
    <mergeCell ref="B130:L130"/>
    <mergeCell ref="B113:J113"/>
    <mergeCell ref="E4:F4"/>
    <mergeCell ref="G4:J4"/>
    <mergeCell ref="H116:I116"/>
    <mergeCell ref="F81:G81"/>
    <mergeCell ref="F82:G82"/>
    <mergeCell ref="F110:G110"/>
    <mergeCell ref="F111:G111"/>
    <mergeCell ref="F109:G109"/>
    <mergeCell ref="E46:G46"/>
    <mergeCell ref="E76:G76"/>
    <mergeCell ref="B114:J114"/>
    <mergeCell ref="B41:J41"/>
    <mergeCell ref="H76:I76"/>
    <mergeCell ref="J111:K111"/>
    <mergeCell ref="J9:K9"/>
    <mergeCell ref="J30:K30"/>
    <mergeCell ref="J32:K32"/>
    <mergeCell ref="J31:K31"/>
    <mergeCell ref="E71:G71"/>
    <mergeCell ref="E70:G70"/>
    <mergeCell ref="H70:I70"/>
    <mergeCell ref="J29:K29"/>
    <mergeCell ref="B2:J2"/>
    <mergeCell ref="H46:I46"/>
    <mergeCell ref="E47:G47"/>
    <mergeCell ref="E74:G74"/>
    <mergeCell ref="E75:G75"/>
    <mergeCell ref="H47:I47"/>
    <mergeCell ref="H74:I74"/>
    <mergeCell ref="H75:I75"/>
    <mergeCell ref="B39:J39"/>
    <mergeCell ref="J7:K7"/>
    <mergeCell ref="J8:K8"/>
    <mergeCell ref="J33:K33"/>
    <mergeCell ref="J34:K34"/>
    <mergeCell ref="J35:K35"/>
    <mergeCell ref="E69:G69"/>
    <mergeCell ref="H69:I69"/>
    <mergeCell ref="H71:I71"/>
    <mergeCell ref="J10:K10"/>
    <mergeCell ref="J11:K11"/>
    <mergeCell ref="J12:K12"/>
    <mergeCell ref="J13:K13"/>
    <mergeCell ref="J14:K14"/>
    <mergeCell ref="J15:K15"/>
    <mergeCell ref="E48:G48"/>
    <mergeCell ref="J112:K112"/>
    <mergeCell ref="J36:K36"/>
    <mergeCell ref="J81:K81"/>
    <mergeCell ref="J82:K82"/>
    <mergeCell ref="J109:K109"/>
    <mergeCell ref="J110:K110"/>
    <mergeCell ref="B40:J40"/>
    <mergeCell ref="E72:G72"/>
    <mergeCell ref="E73:G73"/>
    <mergeCell ref="H72:I72"/>
    <mergeCell ref="H73:I73"/>
    <mergeCell ref="F104:G104"/>
    <mergeCell ref="F107:G107"/>
    <mergeCell ref="F108:G108"/>
    <mergeCell ref="J104:K104"/>
    <mergeCell ref="J107:K107"/>
    <mergeCell ref="B78:J78"/>
    <mergeCell ref="J108:K108"/>
    <mergeCell ref="F105:G105"/>
    <mergeCell ref="F106:G106"/>
    <mergeCell ref="J105:K105"/>
    <mergeCell ref="J106:K106"/>
    <mergeCell ref="F87:G87"/>
    <mergeCell ref="F88:G88"/>
    <mergeCell ref="E54:G54"/>
    <mergeCell ref="E55:G55"/>
    <mergeCell ref="E56:G56"/>
    <mergeCell ref="E57:G57"/>
    <mergeCell ref="E58:G58"/>
    <mergeCell ref="E49:G49"/>
    <mergeCell ref="E50:G50"/>
    <mergeCell ref="E51:G51"/>
    <mergeCell ref="E52:G52"/>
    <mergeCell ref="E53:G53"/>
    <mergeCell ref="E64:G64"/>
    <mergeCell ref="E65:G65"/>
    <mergeCell ref="E66:G66"/>
    <mergeCell ref="E67:G67"/>
    <mergeCell ref="E68:G68"/>
    <mergeCell ref="E59:G59"/>
    <mergeCell ref="E60:G60"/>
    <mergeCell ref="E61:G61"/>
    <mergeCell ref="E62:G62"/>
    <mergeCell ref="E63:G63"/>
    <mergeCell ref="H53:I53"/>
    <mergeCell ref="H54:I54"/>
    <mergeCell ref="H55:I55"/>
    <mergeCell ref="H56:I56"/>
    <mergeCell ref="H57:I57"/>
    <mergeCell ref="H48:I48"/>
    <mergeCell ref="H49:I49"/>
    <mergeCell ref="H50:I50"/>
    <mergeCell ref="H51:I51"/>
    <mergeCell ref="H52:I52"/>
    <mergeCell ref="H63:I63"/>
    <mergeCell ref="H64:I64"/>
    <mergeCell ref="H65:I65"/>
    <mergeCell ref="H66:I66"/>
    <mergeCell ref="H67:I67"/>
    <mergeCell ref="H58:I58"/>
    <mergeCell ref="H59:I59"/>
    <mergeCell ref="H60:I60"/>
    <mergeCell ref="H61:I61"/>
    <mergeCell ref="H62:I62"/>
    <mergeCell ref="F102:G102"/>
    <mergeCell ref="F103:G103"/>
    <mergeCell ref="F97:G97"/>
    <mergeCell ref="F98:G98"/>
    <mergeCell ref="F99:G99"/>
    <mergeCell ref="F100:G100"/>
    <mergeCell ref="F101:G101"/>
    <mergeCell ref="H68:I68"/>
    <mergeCell ref="F83:G83"/>
    <mergeCell ref="F84:G84"/>
    <mergeCell ref="F85:G85"/>
    <mergeCell ref="F86:G86"/>
    <mergeCell ref="F89:G89"/>
    <mergeCell ref="F90:G90"/>
    <mergeCell ref="F91:G91"/>
    <mergeCell ref="F92:G92"/>
    <mergeCell ref="F93:G93"/>
    <mergeCell ref="F94:G94"/>
    <mergeCell ref="F95:G95"/>
    <mergeCell ref="F96:G96"/>
  </mergeCells>
  <phoneticPr fontId="4"/>
  <conditionalFormatting sqref="L82:L111">
    <cfRule type="containsText" dxfId="0" priority="1" operator="containsText" text="台数上限超過">
      <formula>NOT(ISERROR(SEARCH("台数上限超過",L82)))</formula>
    </cfRule>
  </conditionalFormatting>
  <dataValidations count="3">
    <dataValidation type="textLength" imeMode="off" operator="equal" allowBlank="1" showInputMessage="1" showErrorMessage="1" errorTitle="事業所番号に誤りがあります。" error="10桁の事業所番号を入力してください。" sqref="B47:B76 B8:B35" xr:uid="{00000000-0002-0000-0300-000000000000}">
      <formula1>10</formula1>
    </dataValidation>
    <dataValidation type="list" allowBlank="1" showInputMessage="1" showErrorMessage="1" sqref="F82:G111" xr:uid="{00000000-0002-0000-0300-000001000000}">
      <formula1>"1,2,3,4,5,6,7,8,9,10,11,12,13,14,15,16,17,18,19,20,21,22,23,24,25,26,27,28,29,30"</formula1>
    </dataValidation>
    <dataValidation type="custom" allowBlank="1" showInputMessage="1" showErrorMessage="1" errorTitle="小数点第3位以下が入力されています。" error="勤務時間は小数点第2位までで入力してください。" sqref="F69:G76 E47:E76 F47:G47 I69:I76 I47 H47:H76" xr:uid="{00000000-0002-0000-0300-000002000000}">
      <formula1>E47*100=INT(E47*100)</formula1>
    </dataValidation>
  </dataValidations>
  <pageMargins left="0.78740157480314965" right="0.39370078740157483" top="0.78740157480314965" bottom="0.39370078740157483" header="0.31496062992125984" footer="0.11811023622047245"/>
  <pageSetup paperSize="9" scale="84" fitToHeight="0" orientation="portrait" verticalDpi="300" r:id="rId1"/>
  <headerFooter alignWithMargins="0"/>
  <rowBreaks count="2" manualBreakCount="2">
    <brk id="41" max="10" man="1"/>
    <brk id="78" max="10"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3000000}">
          <x14:formula1>
            <xm:f>計算用!$A$41:$A$53</xm:f>
          </x14:formula1>
          <xm:sqref>E82:E111 E8:E35</xm:sqref>
        </x14:dataValidation>
        <x14:dataValidation type="list" allowBlank="1" showInputMessage="1" showErrorMessage="1" xr:uid="{00000000-0002-0000-0300-000004000000}">
          <x14:formula1>
            <xm:f>計算用!$A$18:$A$36</xm:f>
          </x14:formula1>
          <xm:sqref>C47:C76</xm:sqref>
        </x14:dataValidation>
        <x14:dataValidation type="list" allowBlank="1" showInputMessage="1" showErrorMessage="1" xr:uid="{00000000-0002-0000-0300-000006000000}">
          <x14:formula1>
            <xm:f>計算用!$A$2:$A$17</xm:f>
          </x14:formula1>
          <xm:sqref>C8:C35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W247"/>
  <sheetViews>
    <sheetView view="pageBreakPreview" topLeftCell="AH1" zoomScaleNormal="100" zoomScaleSheetLayoutView="100" workbookViewId="0">
      <selection activeCell="AL18" sqref="AL18:AO18"/>
    </sheetView>
  </sheetViews>
  <sheetFormatPr defaultRowHeight="13.5"/>
  <cols>
    <col min="1" max="2" width="1.625" customWidth="1"/>
    <col min="3" max="9" width="2.625" customWidth="1"/>
    <col min="10" max="75" width="1.625" customWidth="1"/>
  </cols>
  <sheetData>
    <row r="1" spans="1:75" ht="15" customHeight="1">
      <c r="B1" t="s">
        <v>2427</v>
      </c>
    </row>
    <row r="2" spans="1:75" ht="7.5" customHeight="1"/>
    <row r="3" spans="1:75" ht="15" customHeight="1">
      <c r="A3" s="638" t="s">
        <v>2428</v>
      </c>
      <c r="B3" s="638"/>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638"/>
      <c r="AJ3" s="638"/>
      <c r="AK3" s="638"/>
      <c r="AL3" s="638"/>
      <c r="AM3" s="638"/>
      <c r="AN3" s="638"/>
      <c r="AO3" s="638"/>
      <c r="AP3" s="638"/>
      <c r="AQ3" s="638"/>
      <c r="AR3" s="638"/>
      <c r="AS3" s="638"/>
      <c r="AT3" s="638"/>
      <c r="AU3" s="638"/>
      <c r="AV3" s="638"/>
      <c r="AW3" s="638"/>
      <c r="AX3" s="638"/>
      <c r="AY3" s="638"/>
      <c r="AZ3" s="638"/>
      <c r="BA3" s="638"/>
      <c r="BB3" s="638"/>
      <c r="BC3" s="638"/>
      <c r="BD3" s="638"/>
      <c r="BE3" s="638"/>
      <c r="BF3" s="638"/>
      <c r="BG3" s="638"/>
      <c r="BH3" s="638"/>
      <c r="BI3" s="638"/>
      <c r="BJ3" s="638"/>
      <c r="BK3" s="638"/>
      <c r="BL3" s="638"/>
      <c r="BM3" s="638"/>
      <c r="BN3" s="639"/>
      <c r="BO3" s="639"/>
      <c r="BP3" s="639"/>
      <c r="BQ3" s="639"/>
      <c r="BR3" s="639"/>
      <c r="BS3" s="639"/>
      <c r="BT3" s="639"/>
      <c r="BU3" s="639"/>
      <c r="BV3" s="639"/>
      <c r="BW3" s="639"/>
    </row>
    <row r="4" spans="1:75" ht="7.5" customHeight="1" thickBot="1">
      <c r="A4" s="638"/>
      <c r="B4" s="638"/>
      <c r="C4" s="638"/>
      <c r="D4" s="638"/>
      <c r="E4" s="638"/>
      <c r="F4" s="638"/>
      <c r="G4" s="638"/>
      <c r="H4" s="638"/>
      <c r="I4" s="638"/>
      <c r="J4" s="638"/>
      <c r="K4" s="638"/>
      <c r="L4" s="638"/>
      <c r="M4" s="638"/>
      <c r="N4" s="638"/>
      <c r="O4" s="638"/>
      <c r="P4" s="638"/>
      <c r="Q4" s="638"/>
      <c r="R4" s="638"/>
      <c r="S4" s="638"/>
      <c r="T4" s="638"/>
      <c r="U4" s="638"/>
      <c r="V4" s="638"/>
      <c r="W4" s="638"/>
      <c r="X4" s="638"/>
      <c r="Y4" s="638"/>
      <c r="Z4" s="638"/>
      <c r="AA4" s="638"/>
      <c r="AB4" s="638"/>
      <c r="AC4" s="638"/>
      <c r="AD4" s="638"/>
      <c r="AE4" s="638"/>
      <c r="AF4" s="638"/>
      <c r="AG4" s="638"/>
      <c r="AH4" s="638"/>
      <c r="AI4" s="638"/>
      <c r="AJ4" s="638"/>
      <c r="AK4" s="638"/>
      <c r="AL4" s="638"/>
      <c r="AM4" s="638"/>
      <c r="AN4" s="638"/>
      <c r="AO4" s="638"/>
      <c r="AP4" s="638"/>
      <c r="AQ4" s="638"/>
      <c r="AR4" s="638"/>
      <c r="AS4" s="638"/>
      <c r="AT4" s="638"/>
      <c r="AU4" s="638"/>
      <c r="AV4" s="638"/>
      <c r="AW4" s="638"/>
      <c r="AX4" s="638"/>
      <c r="AY4" s="638"/>
      <c r="AZ4" s="638"/>
      <c r="BA4" s="638"/>
      <c r="BB4" s="638"/>
      <c r="BC4" s="638"/>
      <c r="BD4" s="638"/>
      <c r="BE4" s="638"/>
      <c r="BF4" s="638"/>
      <c r="BG4" s="638"/>
      <c r="BH4" s="638"/>
      <c r="BI4" s="638"/>
      <c r="BJ4" s="638"/>
      <c r="BK4" s="638"/>
      <c r="BL4" s="638"/>
      <c r="BM4" s="638"/>
      <c r="BN4" s="639"/>
      <c r="BO4" s="639"/>
      <c r="BP4" s="639"/>
      <c r="BQ4" s="639"/>
      <c r="BR4" s="639"/>
      <c r="BS4" s="639"/>
      <c r="BT4" s="639"/>
      <c r="BU4" s="639"/>
      <c r="BV4" s="639"/>
      <c r="BW4" s="639"/>
    </row>
    <row r="5" spans="1:75" ht="24" customHeight="1" thickBot="1">
      <c r="A5" s="640" t="s">
        <v>2400</v>
      </c>
      <c r="B5" s="641"/>
      <c r="C5" s="641"/>
      <c r="D5" s="641"/>
      <c r="E5" s="641"/>
      <c r="F5" s="641"/>
      <c r="G5" s="641"/>
      <c r="H5" s="641"/>
      <c r="I5" s="641"/>
      <c r="J5" s="641"/>
      <c r="K5" s="642" t="str">
        <f>'②補助金額算出内訳表（別紙１）'!$G$4</f>
        <v/>
      </c>
      <c r="L5" s="643"/>
      <c r="M5" s="643"/>
      <c r="N5" s="643"/>
      <c r="O5" s="643"/>
      <c r="P5" s="643"/>
      <c r="Q5" s="643"/>
      <c r="R5" s="643"/>
      <c r="S5" s="643"/>
      <c r="T5" s="643"/>
      <c r="U5" s="66"/>
      <c r="V5" s="65"/>
      <c r="W5" s="65"/>
      <c r="X5" s="644"/>
      <c r="Y5" s="645"/>
      <c r="Z5" s="645"/>
      <c r="AA5" s="645"/>
      <c r="AB5" s="645"/>
      <c r="AC5" s="645"/>
      <c r="AD5" s="645"/>
      <c r="AE5" s="645"/>
      <c r="AF5" s="645"/>
      <c r="AG5" s="646"/>
      <c r="AH5" s="647"/>
      <c r="AI5" s="647"/>
      <c r="AJ5" s="647"/>
      <c r="AK5" s="647"/>
      <c r="AL5" s="647"/>
      <c r="AM5" s="647"/>
      <c r="AN5" s="647"/>
      <c r="AO5" s="648"/>
      <c r="AP5" s="649" t="s">
        <v>2409</v>
      </c>
      <c r="AQ5" s="650"/>
      <c r="AR5" s="650"/>
      <c r="AS5" s="650"/>
      <c r="AT5" s="650"/>
      <c r="AU5" s="650"/>
      <c r="AV5" s="650"/>
      <c r="AW5" s="650"/>
      <c r="AX5" s="651"/>
      <c r="AY5" s="652">
        <f>SUM(J13,J21,J29,J37,J45,J53,J61,J69,J77,J85,J93,J101,J109,J117,J125,J133,J141,J149,J157,J165,J173,J181,J189,J197,J205,J213,J221,J229,J237,J245)</f>
        <v>0</v>
      </c>
      <c r="AZ5" s="653"/>
      <c r="BA5" s="653"/>
      <c r="BB5" s="653"/>
      <c r="BC5" s="653"/>
      <c r="BD5" s="653"/>
      <c r="BE5" s="653"/>
      <c r="BF5" s="653"/>
      <c r="BG5" s="654"/>
      <c r="BH5" s="655" t="s">
        <v>2410</v>
      </c>
      <c r="BI5" s="650"/>
      <c r="BJ5" s="650"/>
      <c r="BK5" s="650"/>
      <c r="BL5" s="650"/>
      <c r="BM5" s="650"/>
      <c r="BN5" s="650"/>
      <c r="BO5" s="651"/>
      <c r="BP5" s="656">
        <f>SUM(J14,J22,J30,J38,J46,J54,J62,J70,J78,J86,J94,J102,J110,J118,J126,J134,J142,J150,J158,J166,J174,J182,J190,J198,J206,J214,J222,J230,J238,J246)</f>
        <v>0</v>
      </c>
      <c r="BQ5" s="653"/>
      <c r="BR5" s="653"/>
      <c r="BS5" s="653"/>
      <c r="BT5" s="653"/>
      <c r="BU5" s="653"/>
      <c r="BV5" s="653"/>
      <c r="BW5" s="654"/>
    </row>
    <row r="6" spans="1:75" ht="18" customHeight="1" thickBot="1">
      <c r="A6" s="67"/>
      <c r="B6" s="67"/>
      <c r="C6" s="67"/>
      <c r="D6" s="67"/>
      <c r="E6" s="67"/>
      <c r="F6" s="67"/>
      <c r="G6" s="67"/>
      <c r="H6" s="67"/>
      <c r="I6" s="67"/>
      <c r="J6" s="67"/>
      <c r="K6" s="67"/>
      <c r="L6" s="67"/>
      <c r="M6" s="67"/>
      <c r="N6" s="67"/>
      <c r="O6" s="67"/>
      <c r="P6" s="67"/>
      <c r="Q6" s="67"/>
      <c r="R6" s="67"/>
      <c r="S6" s="67"/>
      <c r="T6" s="67"/>
      <c r="U6" s="67"/>
      <c r="V6" s="67"/>
      <c r="W6" s="67"/>
      <c r="X6" s="67"/>
      <c r="Y6" s="67"/>
      <c r="Z6" s="657" t="s">
        <v>2411</v>
      </c>
      <c r="AA6" s="658"/>
      <c r="AB6" s="658"/>
      <c r="AC6" s="658"/>
      <c r="AD6" s="658"/>
      <c r="AE6" s="658"/>
      <c r="AF6" s="658"/>
      <c r="AG6" s="658"/>
      <c r="AH6" s="658"/>
      <c r="AI6" s="658"/>
      <c r="AJ6" s="658"/>
      <c r="AK6" s="658"/>
      <c r="AL6" s="658"/>
      <c r="AM6" s="658"/>
      <c r="AN6" s="658"/>
      <c r="AO6" s="658"/>
      <c r="AP6" s="659"/>
      <c r="AQ6" s="659"/>
      <c r="AR6" s="659"/>
      <c r="AS6" s="659"/>
      <c r="AT6" s="659"/>
      <c r="AU6" s="659"/>
      <c r="AV6" s="659"/>
      <c r="AW6" s="659"/>
      <c r="AX6" s="659"/>
      <c r="AY6" s="659"/>
      <c r="AZ6" s="659"/>
      <c r="BA6" s="659"/>
      <c r="BB6" s="659"/>
      <c r="BC6" s="659"/>
      <c r="BD6" s="659"/>
      <c r="BE6" s="659"/>
      <c r="BF6" s="659"/>
      <c r="BG6" s="659"/>
      <c r="BH6" s="659"/>
      <c r="BI6" s="659"/>
      <c r="BJ6" s="659"/>
      <c r="BK6" s="659"/>
      <c r="BL6" s="659"/>
      <c r="BM6" s="659"/>
      <c r="BN6" s="659"/>
      <c r="BO6" s="659"/>
      <c r="BP6" s="659"/>
      <c r="BQ6" s="659"/>
      <c r="BR6" s="659"/>
      <c r="BS6" s="659"/>
      <c r="BT6" s="659"/>
      <c r="BU6" s="659"/>
      <c r="BV6" s="659"/>
      <c r="BW6" s="659"/>
    </row>
    <row r="7" spans="1:75" ht="27" customHeight="1" thickBot="1">
      <c r="A7" s="479">
        <v>1</v>
      </c>
      <c r="B7" s="553"/>
      <c r="C7" s="612" t="s">
        <v>2412</v>
      </c>
      <c r="D7" s="613"/>
      <c r="E7" s="613"/>
      <c r="F7" s="613"/>
      <c r="G7" s="613"/>
      <c r="H7" s="613"/>
      <c r="I7" s="614"/>
      <c r="J7" s="660" t="str">
        <f>'②補助金額算出内訳表（別紙１）'!$B$82</f>
        <v/>
      </c>
      <c r="K7" s="661"/>
      <c r="L7" s="661"/>
      <c r="M7" s="661"/>
      <c r="N7" s="661"/>
      <c r="O7" s="661"/>
      <c r="P7" s="661"/>
      <c r="Q7" s="661"/>
      <c r="R7" s="661"/>
      <c r="S7" s="661"/>
      <c r="T7" s="661"/>
      <c r="U7" s="661"/>
      <c r="V7" s="661"/>
      <c r="W7" s="661"/>
      <c r="X7" s="661"/>
      <c r="Y7" s="662"/>
      <c r="Z7" s="615" t="s">
        <v>2413</v>
      </c>
      <c r="AA7" s="616"/>
      <c r="AB7" s="616"/>
      <c r="AC7" s="616"/>
      <c r="AD7" s="616"/>
      <c r="AE7" s="617"/>
      <c r="AF7" s="618" t="s">
        <v>2414</v>
      </c>
      <c r="AG7" s="619"/>
      <c r="AH7" s="619"/>
      <c r="AI7" s="619"/>
      <c r="AJ7" s="619"/>
      <c r="AK7" s="619"/>
      <c r="AL7" s="606" t="s">
        <v>2415</v>
      </c>
      <c r="AM7" s="607"/>
      <c r="AN7" s="607"/>
      <c r="AO7" s="608"/>
      <c r="AP7" s="609" t="s">
        <v>2416</v>
      </c>
      <c r="AQ7" s="610"/>
      <c r="AR7" s="610"/>
      <c r="AS7" s="610"/>
      <c r="AT7" s="610"/>
      <c r="AU7" s="610"/>
      <c r="AV7" s="610"/>
      <c r="AW7" s="610"/>
      <c r="AX7" s="611"/>
      <c r="AY7" s="615" t="s">
        <v>2413</v>
      </c>
      <c r="AZ7" s="616"/>
      <c r="BA7" s="616"/>
      <c r="BB7" s="616"/>
      <c r="BC7" s="616"/>
      <c r="BD7" s="617"/>
      <c r="BE7" s="618" t="s">
        <v>2414</v>
      </c>
      <c r="BF7" s="619"/>
      <c r="BG7" s="619"/>
      <c r="BH7" s="619"/>
      <c r="BI7" s="619"/>
      <c r="BJ7" s="619"/>
      <c r="BK7" s="606" t="s">
        <v>2415</v>
      </c>
      <c r="BL7" s="607"/>
      <c r="BM7" s="607"/>
      <c r="BN7" s="608"/>
      <c r="BO7" s="609" t="s">
        <v>2416</v>
      </c>
      <c r="BP7" s="610"/>
      <c r="BQ7" s="610"/>
      <c r="BR7" s="610"/>
      <c r="BS7" s="610"/>
      <c r="BT7" s="610"/>
      <c r="BU7" s="610"/>
      <c r="BV7" s="610"/>
      <c r="BW7" s="611"/>
    </row>
    <row r="8" spans="1:75" ht="27" customHeight="1" thickTop="1">
      <c r="A8" s="554"/>
      <c r="B8" s="555"/>
      <c r="C8" s="597" t="s">
        <v>2417</v>
      </c>
      <c r="D8" s="598"/>
      <c r="E8" s="598"/>
      <c r="F8" s="598"/>
      <c r="G8" s="598"/>
      <c r="H8" s="598"/>
      <c r="I8" s="599"/>
      <c r="J8" s="476" t="str">
        <f>'②補助金額算出内訳表（別紙１）'!$D$82</f>
        <v/>
      </c>
      <c r="K8" s="623"/>
      <c r="L8" s="623"/>
      <c r="M8" s="623"/>
      <c r="N8" s="623"/>
      <c r="O8" s="623"/>
      <c r="P8" s="623"/>
      <c r="Q8" s="623"/>
      <c r="R8" s="623"/>
      <c r="S8" s="623"/>
      <c r="T8" s="623"/>
      <c r="U8" s="623"/>
      <c r="V8" s="623"/>
      <c r="W8" s="623"/>
      <c r="X8" s="623"/>
      <c r="Y8" s="624"/>
      <c r="Z8" s="568" t="s">
        <v>2426</v>
      </c>
      <c r="AA8" s="569"/>
      <c r="AB8" s="569"/>
      <c r="AC8" s="569"/>
      <c r="AD8" s="569"/>
      <c r="AE8" s="570"/>
      <c r="AF8" s="571">
        <v>5</v>
      </c>
      <c r="AG8" s="572"/>
      <c r="AH8" s="573">
        <v>0</v>
      </c>
      <c r="AI8" s="572"/>
      <c r="AJ8" s="573">
        <v>0</v>
      </c>
      <c r="AK8" s="574"/>
      <c r="AL8" s="575" t="s">
        <v>2418</v>
      </c>
      <c r="AM8" s="576"/>
      <c r="AN8" s="576"/>
      <c r="AO8" s="577"/>
      <c r="AP8" s="578"/>
      <c r="AQ8" s="579"/>
      <c r="AR8" s="580">
        <v>1</v>
      </c>
      <c r="AS8" s="579"/>
      <c r="AT8" s="68" t="s">
        <v>2419</v>
      </c>
      <c r="AU8" s="580">
        <v>2</v>
      </c>
      <c r="AV8" s="579"/>
      <c r="AW8" s="580">
        <v>3</v>
      </c>
      <c r="AX8" s="581"/>
      <c r="AY8" s="582"/>
      <c r="AZ8" s="583"/>
      <c r="BA8" s="584"/>
      <c r="BB8" s="584"/>
      <c r="BC8" s="584"/>
      <c r="BD8" s="585"/>
      <c r="BE8" s="586"/>
      <c r="BF8" s="587"/>
      <c r="BG8" s="588"/>
      <c r="BH8" s="587"/>
      <c r="BI8" s="588"/>
      <c r="BJ8" s="589"/>
      <c r="BK8" s="590"/>
      <c r="BL8" s="591"/>
      <c r="BM8" s="591"/>
      <c r="BN8" s="592"/>
      <c r="BO8" s="593"/>
      <c r="BP8" s="594"/>
      <c r="BQ8" s="595"/>
      <c r="BR8" s="594"/>
      <c r="BS8" s="292"/>
      <c r="BT8" s="595"/>
      <c r="BU8" s="594"/>
      <c r="BV8" s="595"/>
      <c r="BW8" s="596"/>
    </row>
    <row r="9" spans="1:75" ht="27" customHeight="1">
      <c r="A9" s="554"/>
      <c r="B9" s="555"/>
      <c r="C9" s="597" t="s">
        <v>2420</v>
      </c>
      <c r="D9" s="598"/>
      <c r="E9" s="598"/>
      <c r="F9" s="598"/>
      <c r="G9" s="598"/>
      <c r="H9" s="598"/>
      <c r="I9" s="599"/>
      <c r="J9" s="620" t="str">
        <f>'②補助金額算出内訳表（別紙１）'!$C$82</f>
        <v/>
      </c>
      <c r="K9" s="629"/>
      <c r="L9" s="629"/>
      <c r="M9" s="629"/>
      <c r="N9" s="629"/>
      <c r="O9" s="629"/>
      <c r="P9" s="629"/>
      <c r="Q9" s="629"/>
      <c r="R9" s="629"/>
      <c r="S9" s="629"/>
      <c r="T9" s="629"/>
      <c r="U9" s="629"/>
      <c r="V9" s="629"/>
      <c r="W9" s="629"/>
      <c r="X9" s="629"/>
      <c r="Y9" s="630"/>
      <c r="Z9" s="461"/>
      <c r="AA9" s="543"/>
      <c r="AB9" s="544"/>
      <c r="AC9" s="544"/>
      <c r="AD9" s="544"/>
      <c r="AE9" s="545"/>
      <c r="AF9" s="546"/>
      <c r="AG9" s="547"/>
      <c r="AH9" s="548"/>
      <c r="AI9" s="547"/>
      <c r="AJ9" s="548"/>
      <c r="AK9" s="549"/>
      <c r="AL9" s="467"/>
      <c r="AM9" s="550"/>
      <c r="AN9" s="550"/>
      <c r="AO9" s="551"/>
      <c r="AP9" s="552"/>
      <c r="AQ9" s="524"/>
      <c r="AR9" s="523"/>
      <c r="AS9" s="524"/>
      <c r="AT9" s="290"/>
      <c r="AU9" s="523"/>
      <c r="AV9" s="524"/>
      <c r="AW9" s="523"/>
      <c r="AX9" s="525"/>
      <c r="AY9" s="461"/>
      <c r="AZ9" s="543"/>
      <c r="BA9" s="544"/>
      <c r="BB9" s="544"/>
      <c r="BC9" s="544"/>
      <c r="BD9" s="545"/>
      <c r="BE9" s="546"/>
      <c r="BF9" s="547"/>
      <c r="BG9" s="548"/>
      <c r="BH9" s="547"/>
      <c r="BI9" s="548"/>
      <c r="BJ9" s="549"/>
      <c r="BK9" s="467"/>
      <c r="BL9" s="550"/>
      <c r="BM9" s="550"/>
      <c r="BN9" s="551"/>
      <c r="BO9" s="552"/>
      <c r="BP9" s="524"/>
      <c r="BQ9" s="523"/>
      <c r="BR9" s="524"/>
      <c r="BS9" s="290"/>
      <c r="BT9" s="523"/>
      <c r="BU9" s="524"/>
      <c r="BV9" s="523"/>
      <c r="BW9" s="525"/>
    </row>
    <row r="10" spans="1:75" ht="27" customHeight="1">
      <c r="A10" s="554"/>
      <c r="B10" s="555"/>
      <c r="C10" s="597" t="s">
        <v>2421</v>
      </c>
      <c r="D10" s="598"/>
      <c r="E10" s="598"/>
      <c r="F10" s="598"/>
      <c r="G10" s="598"/>
      <c r="H10" s="598"/>
      <c r="I10" s="599"/>
      <c r="J10" s="603" t="str">
        <f>'②補助金額算出内訳表（別紙１）'!$H$82</f>
        <v/>
      </c>
      <c r="K10" s="627"/>
      <c r="L10" s="627"/>
      <c r="M10" s="627"/>
      <c r="N10" s="627"/>
      <c r="O10" s="627"/>
      <c r="P10" s="627"/>
      <c r="Q10" s="627"/>
      <c r="R10" s="627"/>
      <c r="S10" s="627"/>
      <c r="T10" s="627"/>
      <c r="U10" s="627"/>
      <c r="V10" s="627"/>
      <c r="W10" s="627"/>
      <c r="X10" s="627"/>
      <c r="Y10" s="628"/>
      <c r="Z10" s="461"/>
      <c r="AA10" s="543"/>
      <c r="AB10" s="544"/>
      <c r="AC10" s="544"/>
      <c r="AD10" s="544"/>
      <c r="AE10" s="545"/>
      <c r="AF10" s="546"/>
      <c r="AG10" s="547"/>
      <c r="AH10" s="548"/>
      <c r="AI10" s="547"/>
      <c r="AJ10" s="548"/>
      <c r="AK10" s="549"/>
      <c r="AL10" s="467"/>
      <c r="AM10" s="550"/>
      <c r="AN10" s="550"/>
      <c r="AO10" s="551"/>
      <c r="AP10" s="552"/>
      <c r="AQ10" s="524"/>
      <c r="AR10" s="523"/>
      <c r="AS10" s="524"/>
      <c r="AT10" s="290"/>
      <c r="AU10" s="523"/>
      <c r="AV10" s="524"/>
      <c r="AW10" s="523"/>
      <c r="AX10" s="525"/>
      <c r="AY10" s="461"/>
      <c r="AZ10" s="543"/>
      <c r="BA10" s="544"/>
      <c r="BB10" s="544"/>
      <c r="BC10" s="544"/>
      <c r="BD10" s="545"/>
      <c r="BE10" s="546"/>
      <c r="BF10" s="547"/>
      <c r="BG10" s="548"/>
      <c r="BH10" s="547"/>
      <c r="BI10" s="548"/>
      <c r="BJ10" s="549"/>
      <c r="BK10" s="467"/>
      <c r="BL10" s="550"/>
      <c r="BM10" s="550"/>
      <c r="BN10" s="551"/>
      <c r="BO10" s="552"/>
      <c r="BP10" s="524"/>
      <c r="BQ10" s="523"/>
      <c r="BR10" s="524"/>
      <c r="BS10" s="290"/>
      <c r="BT10" s="523"/>
      <c r="BU10" s="524"/>
      <c r="BV10" s="523"/>
      <c r="BW10" s="525"/>
    </row>
    <row r="11" spans="1:75" ht="27" customHeight="1">
      <c r="A11" s="554"/>
      <c r="B11" s="555"/>
      <c r="C11" s="597" t="s">
        <v>2422</v>
      </c>
      <c r="D11" s="598"/>
      <c r="E11" s="598"/>
      <c r="F11" s="598"/>
      <c r="G11" s="598"/>
      <c r="H11" s="598"/>
      <c r="I11" s="599"/>
      <c r="J11" s="470" t="str">
        <f>'②補助金額算出内訳表（別紙１）'!$J$47</f>
        <v/>
      </c>
      <c r="K11" s="625"/>
      <c r="L11" s="625"/>
      <c r="M11" s="625"/>
      <c r="N11" s="625"/>
      <c r="O11" s="625"/>
      <c r="P11" s="625"/>
      <c r="Q11" s="625"/>
      <c r="R11" s="625"/>
      <c r="S11" s="625"/>
      <c r="T11" s="625"/>
      <c r="U11" s="625"/>
      <c r="V11" s="625"/>
      <c r="W11" s="625"/>
      <c r="X11" s="625"/>
      <c r="Y11" s="626"/>
      <c r="Z11" s="461"/>
      <c r="AA11" s="544"/>
      <c r="AB11" s="544"/>
      <c r="AC11" s="544"/>
      <c r="AD11" s="544"/>
      <c r="AE11" s="545"/>
      <c r="AF11" s="546"/>
      <c r="AG11" s="547"/>
      <c r="AH11" s="548"/>
      <c r="AI11" s="547"/>
      <c r="AJ11" s="548"/>
      <c r="AK11" s="549"/>
      <c r="AL11" s="467"/>
      <c r="AM11" s="550"/>
      <c r="AN11" s="550"/>
      <c r="AO11" s="551"/>
      <c r="AP11" s="552"/>
      <c r="AQ11" s="524"/>
      <c r="AR11" s="523"/>
      <c r="AS11" s="524"/>
      <c r="AT11" s="290"/>
      <c r="AU11" s="523"/>
      <c r="AV11" s="524"/>
      <c r="AW11" s="523"/>
      <c r="AX11" s="525"/>
      <c r="AY11" s="461"/>
      <c r="AZ11" s="543"/>
      <c r="BA11" s="544"/>
      <c r="BB11" s="544"/>
      <c r="BC11" s="544"/>
      <c r="BD11" s="545"/>
      <c r="BE11" s="546"/>
      <c r="BF11" s="547"/>
      <c r="BG11" s="548"/>
      <c r="BH11" s="547"/>
      <c r="BI11" s="548"/>
      <c r="BJ11" s="549"/>
      <c r="BK11" s="467"/>
      <c r="BL11" s="550"/>
      <c r="BM11" s="550"/>
      <c r="BN11" s="551"/>
      <c r="BO11" s="552"/>
      <c r="BP11" s="524"/>
      <c r="BQ11" s="523"/>
      <c r="BR11" s="524"/>
      <c r="BS11" s="290"/>
      <c r="BT11" s="523"/>
      <c r="BU11" s="524"/>
      <c r="BV11" s="523"/>
      <c r="BW11" s="525"/>
    </row>
    <row r="12" spans="1:75" ht="27" customHeight="1">
      <c r="A12" s="554"/>
      <c r="B12" s="555"/>
      <c r="C12" s="597" t="s">
        <v>2423</v>
      </c>
      <c r="D12" s="598"/>
      <c r="E12" s="598"/>
      <c r="F12" s="598"/>
      <c r="G12" s="598"/>
      <c r="H12" s="598"/>
      <c r="I12" s="599"/>
      <c r="J12" s="458" t="str">
        <f>J11</f>
        <v/>
      </c>
      <c r="K12" s="631"/>
      <c r="L12" s="631"/>
      <c r="M12" s="631"/>
      <c r="N12" s="631"/>
      <c r="O12" s="631"/>
      <c r="P12" s="631"/>
      <c r="Q12" s="631"/>
      <c r="R12" s="631"/>
      <c r="S12" s="631"/>
      <c r="T12" s="631"/>
      <c r="U12" s="631"/>
      <c r="V12" s="631"/>
      <c r="W12" s="631"/>
      <c r="X12" s="631"/>
      <c r="Y12" s="632"/>
      <c r="Z12" s="461"/>
      <c r="AA12" s="543"/>
      <c r="AB12" s="544"/>
      <c r="AC12" s="544"/>
      <c r="AD12" s="544"/>
      <c r="AE12" s="545"/>
      <c r="AF12" s="546"/>
      <c r="AG12" s="547"/>
      <c r="AH12" s="548"/>
      <c r="AI12" s="547"/>
      <c r="AJ12" s="548"/>
      <c r="AK12" s="549"/>
      <c r="AL12" s="467"/>
      <c r="AM12" s="550"/>
      <c r="AN12" s="550"/>
      <c r="AO12" s="551"/>
      <c r="AP12" s="552"/>
      <c r="AQ12" s="524"/>
      <c r="AR12" s="523"/>
      <c r="AS12" s="524"/>
      <c r="AT12" s="290"/>
      <c r="AU12" s="523"/>
      <c r="AV12" s="524"/>
      <c r="AW12" s="523"/>
      <c r="AX12" s="525"/>
      <c r="AY12" s="461"/>
      <c r="AZ12" s="543"/>
      <c r="BA12" s="544"/>
      <c r="BB12" s="544"/>
      <c r="BC12" s="544"/>
      <c r="BD12" s="545"/>
      <c r="BE12" s="546"/>
      <c r="BF12" s="547"/>
      <c r="BG12" s="548"/>
      <c r="BH12" s="547"/>
      <c r="BI12" s="548"/>
      <c r="BJ12" s="549"/>
      <c r="BK12" s="467"/>
      <c r="BL12" s="550"/>
      <c r="BM12" s="550"/>
      <c r="BN12" s="551"/>
      <c r="BO12" s="552"/>
      <c r="BP12" s="524"/>
      <c r="BQ12" s="523"/>
      <c r="BR12" s="524"/>
      <c r="BS12" s="290"/>
      <c r="BT12" s="523"/>
      <c r="BU12" s="524"/>
      <c r="BV12" s="523"/>
      <c r="BW12" s="525"/>
    </row>
    <row r="13" spans="1:75" ht="27" customHeight="1">
      <c r="A13" s="554"/>
      <c r="B13" s="555"/>
      <c r="C13" s="597" t="s">
        <v>2424</v>
      </c>
      <c r="D13" s="598"/>
      <c r="E13" s="598"/>
      <c r="F13" s="598"/>
      <c r="G13" s="598"/>
      <c r="H13" s="598"/>
      <c r="I13" s="599"/>
      <c r="J13" s="458">
        <f>'②補助金額算出内訳表（別紙１）'!$F$82</f>
        <v>0</v>
      </c>
      <c r="K13" s="631"/>
      <c r="L13" s="631"/>
      <c r="M13" s="631"/>
      <c r="N13" s="631"/>
      <c r="O13" s="631"/>
      <c r="P13" s="631"/>
      <c r="Q13" s="631"/>
      <c r="R13" s="631"/>
      <c r="S13" s="631"/>
      <c r="T13" s="631"/>
      <c r="U13" s="631"/>
      <c r="V13" s="631"/>
      <c r="W13" s="631"/>
      <c r="X13" s="631"/>
      <c r="Y13" s="632"/>
      <c r="Z13" s="461"/>
      <c r="AA13" s="543"/>
      <c r="AB13" s="544"/>
      <c r="AC13" s="544"/>
      <c r="AD13" s="544"/>
      <c r="AE13" s="545"/>
      <c r="AF13" s="546"/>
      <c r="AG13" s="547"/>
      <c r="AH13" s="548"/>
      <c r="AI13" s="547"/>
      <c r="AJ13" s="548"/>
      <c r="AK13" s="549"/>
      <c r="AL13" s="467"/>
      <c r="AM13" s="550"/>
      <c r="AN13" s="550"/>
      <c r="AO13" s="551"/>
      <c r="AP13" s="552"/>
      <c r="AQ13" s="524"/>
      <c r="AR13" s="523"/>
      <c r="AS13" s="524"/>
      <c r="AT13" s="290"/>
      <c r="AU13" s="523"/>
      <c r="AV13" s="524"/>
      <c r="AW13" s="523"/>
      <c r="AX13" s="525"/>
      <c r="AY13" s="461"/>
      <c r="AZ13" s="543"/>
      <c r="BA13" s="544"/>
      <c r="BB13" s="544"/>
      <c r="BC13" s="544"/>
      <c r="BD13" s="545"/>
      <c r="BE13" s="546"/>
      <c r="BF13" s="547"/>
      <c r="BG13" s="548"/>
      <c r="BH13" s="547"/>
      <c r="BI13" s="548"/>
      <c r="BJ13" s="549"/>
      <c r="BK13" s="467"/>
      <c r="BL13" s="550"/>
      <c r="BM13" s="550"/>
      <c r="BN13" s="551"/>
      <c r="BO13" s="552"/>
      <c r="BP13" s="524"/>
      <c r="BQ13" s="523"/>
      <c r="BR13" s="524"/>
      <c r="BS13" s="290"/>
      <c r="BT13" s="523"/>
      <c r="BU13" s="524"/>
      <c r="BV13" s="523"/>
      <c r="BW13" s="525"/>
    </row>
    <row r="14" spans="1:75" ht="27" customHeight="1" thickBot="1">
      <c r="A14" s="556"/>
      <c r="B14" s="557"/>
      <c r="C14" s="600" t="s">
        <v>2425</v>
      </c>
      <c r="D14" s="601"/>
      <c r="E14" s="601"/>
      <c r="F14" s="601"/>
      <c r="G14" s="601"/>
      <c r="H14" s="601"/>
      <c r="I14" s="602"/>
      <c r="J14" s="440" t="str">
        <f>'②補助金額算出内訳表（別紙１）'!$J$82:$K$82</f>
        <v/>
      </c>
      <c r="K14" s="633"/>
      <c r="L14" s="633"/>
      <c r="M14" s="633"/>
      <c r="N14" s="633"/>
      <c r="O14" s="633"/>
      <c r="P14" s="633"/>
      <c r="Q14" s="633"/>
      <c r="R14" s="633"/>
      <c r="S14" s="633"/>
      <c r="T14" s="633"/>
      <c r="U14" s="633"/>
      <c r="V14" s="633"/>
      <c r="W14" s="633"/>
      <c r="X14" s="633"/>
      <c r="Y14" s="634"/>
      <c r="Z14" s="443"/>
      <c r="AA14" s="528"/>
      <c r="AB14" s="529"/>
      <c r="AC14" s="529"/>
      <c r="AD14" s="529"/>
      <c r="AE14" s="530"/>
      <c r="AF14" s="531"/>
      <c r="AG14" s="532"/>
      <c r="AH14" s="533"/>
      <c r="AI14" s="532"/>
      <c r="AJ14" s="533"/>
      <c r="AK14" s="534"/>
      <c r="AL14" s="449"/>
      <c r="AM14" s="535"/>
      <c r="AN14" s="535"/>
      <c r="AO14" s="536"/>
      <c r="AP14" s="537"/>
      <c r="AQ14" s="538"/>
      <c r="AR14" s="539"/>
      <c r="AS14" s="538"/>
      <c r="AT14" s="291"/>
      <c r="AU14" s="539"/>
      <c r="AV14" s="538"/>
      <c r="AW14" s="539"/>
      <c r="AX14" s="540"/>
      <c r="AY14" s="443"/>
      <c r="AZ14" s="528"/>
      <c r="BA14" s="529"/>
      <c r="BB14" s="529"/>
      <c r="BC14" s="529"/>
      <c r="BD14" s="530"/>
      <c r="BE14" s="531"/>
      <c r="BF14" s="532"/>
      <c r="BG14" s="533"/>
      <c r="BH14" s="532"/>
      <c r="BI14" s="533"/>
      <c r="BJ14" s="534"/>
      <c r="BK14" s="449"/>
      <c r="BL14" s="535"/>
      <c r="BM14" s="535"/>
      <c r="BN14" s="536"/>
      <c r="BO14" s="537"/>
      <c r="BP14" s="538"/>
      <c r="BQ14" s="539"/>
      <c r="BR14" s="538"/>
      <c r="BS14" s="291"/>
      <c r="BT14" s="539"/>
      <c r="BU14" s="538"/>
      <c r="BV14" s="539"/>
      <c r="BW14" s="540"/>
    </row>
    <row r="15" spans="1:75" ht="27" customHeight="1" thickBot="1">
      <c r="A15" s="479">
        <v>2</v>
      </c>
      <c r="B15" s="553"/>
      <c r="C15" s="485" t="s">
        <v>2412</v>
      </c>
      <c r="D15" s="558"/>
      <c r="E15" s="558"/>
      <c r="F15" s="558"/>
      <c r="G15" s="558"/>
      <c r="H15" s="558"/>
      <c r="I15" s="559"/>
      <c r="J15" s="488" t="str">
        <f>'②補助金額算出内訳表（別紙１）'!$B$83</f>
        <v/>
      </c>
      <c r="K15" s="489"/>
      <c r="L15" s="489"/>
      <c r="M15" s="489"/>
      <c r="N15" s="489"/>
      <c r="O15" s="489"/>
      <c r="P15" s="489"/>
      <c r="Q15" s="489"/>
      <c r="R15" s="489"/>
      <c r="S15" s="489"/>
      <c r="T15" s="489"/>
      <c r="U15" s="489"/>
      <c r="V15" s="489"/>
      <c r="W15" s="489"/>
      <c r="X15" s="489"/>
      <c r="Y15" s="490"/>
      <c r="Z15" s="491" t="s">
        <v>2413</v>
      </c>
      <c r="AA15" s="560"/>
      <c r="AB15" s="560"/>
      <c r="AC15" s="560"/>
      <c r="AD15" s="560"/>
      <c r="AE15" s="561"/>
      <c r="AF15" s="562" t="s">
        <v>2414</v>
      </c>
      <c r="AG15" s="563"/>
      <c r="AH15" s="563"/>
      <c r="AI15" s="563"/>
      <c r="AJ15" s="563"/>
      <c r="AK15" s="563"/>
      <c r="AL15" s="495" t="s">
        <v>2415</v>
      </c>
      <c r="AM15" s="564"/>
      <c r="AN15" s="564"/>
      <c r="AO15" s="565"/>
      <c r="AP15" s="494" t="s">
        <v>2416</v>
      </c>
      <c r="AQ15" s="566"/>
      <c r="AR15" s="566"/>
      <c r="AS15" s="566"/>
      <c r="AT15" s="566"/>
      <c r="AU15" s="566"/>
      <c r="AV15" s="566"/>
      <c r="AW15" s="566"/>
      <c r="AX15" s="567"/>
      <c r="AY15" s="491" t="s">
        <v>2413</v>
      </c>
      <c r="AZ15" s="560"/>
      <c r="BA15" s="560"/>
      <c r="BB15" s="560"/>
      <c r="BC15" s="560"/>
      <c r="BD15" s="561"/>
      <c r="BE15" s="562" t="s">
        <v>2414</v>
      </c>
      <c r="BF15" s="563"/>
      <c r="BG15" s="563"/>
      <c r="BH15" s="563"/>
      <c r="BI15" s="563"/>
      <c r="BJ15" s="563"/>
      <c r="BK15" s="495" t="s">
        <v>2415</v>
      </c>
      <c r="BL15" s="564"/>
      <c r="BM15" s="564"/>
      <c r="BN15" s="565"/>
      <c r="BO15" s="494" t="s">
        <v>2416</v>
      </c>
      <c r="BP15" s="566"/>
      <c r="BQ15" s="566"/>
      <c r="BR15" s="566"/>
      <c r="BS15" s="566"/>
      <c r="BT15" s="566"/>
      <c r="BU15" s="566"/>
      <c r="BV15" s="566"/>
      <c r="BW15" s="567"/>
    </row>
    <row r="16" spans="1:75" ht="27" customHeight="1" thickTop="1">
      <c r="A16" s="554"/>
      <c r="B16" s="555"/>
      <c r="C16" s="455" t="s">
        <v>2417</v>
      </c>
      <c r="D16" s="541"/>
      <c r="E16" s="541"/>
      <c r="F16" s="541"/>
      <c r="G16" s="541"/>
      <c r="H16" s="541"/>
      <c r="I16" s="542"/>
      <c r="J16" s="476" t="str">
        <f>'②補助金額算出内訳表（別紙１）'!$D$83</f>
        <v/>
      </c>
      <c r="K16" s="636"/>
      <c r="L16" s="636"/>
      <c r="M16" s="636"/>
      <c r="N16" s="636"/>
      <c r="O16" s="636"/>
      <c r="P16" s="636"/>
      <c r="Q16" s="636"/>
      <c r="R16" s="636"/>
      <c r="S16" s="636"/>
      <c r="T16" s="636"/>
      <c r="U16" s="636"/>
      <c r="V16" s="636"/>
      <c r="W16" s="636"/>
      <c r="X16" s="636"/>
      <c r="Y16" s="637"/>
      <c r="Z16" s="568" t="s">
        <v>2426</v>
      </c>
      <c r="AA16" s="569"/>
      <c r="AB16" s="569"/>
      <c r="AC16" s="569"/>
      <c r="AD16" s="569"/>
      <c r="AE16" s="570"/>
      <c r="AF16" s="571">
        <v>5</v>
      </c>
      <c r="AG16" s="572"/>
      <c r="AH16" s="573">
        <v>0</v>
      </c>
      <c r="AI16" s="572"/>
      <c r="AJ16" s="573">
        <v>0</v>
      </c>
      <c r="AK16" s="574"/>
      <c r="AL16" s="575" t="s">
        <v>2418</v>
      </c>
      <c r="AM16" s="576"/>
      <c r="AN16" s="576"/>
      <c r="AO16" s="577"/>
      <c r="AP16" s="578"/>
      <c r="AQ16" s="579"/>
      <c r="AR16" s="580">
        <v>1</v>
      </c>
      <c r="AS16" s="579"/>
      <c r="AT16" s="68" t="s">
        <v>2419</v>
      </c>
      <c r="AU16" s="580">
        <v>2</v>
      </c>
      <c r="AV16" s="579"/>
      <c r="AW16" s="580">
        <v>3</v>
      </c>
      <c r="AX16" s="581"/>
      <c r="AY16" s="582"/>
      <c r="AZ16" s="583"/>
      <c r="BA16" s="584"/>
      <c r="BB16" s="584"/>
      <c r="BC16" s="584"/>
      <c r="BD16" s="585"/>
      <c r="BE16" s="586"/>
      <c r="BF16" s="587"/>
      <c r="BG16" s="588"/>
      <c r="BH16" s="587"/>
      <c r="BI16" s="588"/>
      <c r="BJ16" s="589"/>
      <c r="BK16" s="590"/>
      <c r="BL16" s="591"/>
      <c r="BM16" s="591"/>
      <c r="BN16" s="592"/>
      <c r="BO16" s="593"/>
      <c r="BP16" s="594"/>
      <c r="BQ16" s="595"/>
      <c r="BR16" s="594"/>
      <c r="BS16" s="292" t="s">
        <v>2419</v>
      </c>
      <c r="BT16" s="595"/>
      <c r="BU16" s="594"/>
      <c r="BV16" s="595"/>
      <c r="BW16" s="596"/>
    </row>
    <row r="17" spans="1:75" ht="27" customHeight="1">
      <c r="A17" s="554"/>
      <c r="B17" s="555"/>
      <c r="C17" s="455" t="s">
        <v>2420</v>
      </c>
      <c r="D17" s="541"/>
      <c r="E17" s="541"/>
      <c r="F17" s="541"/>
      <c r="G17" s="541"/>
      <c r="H17" s="541"/>
      <c r="I17" s="542"/>
      <c r="J17" s="620" t="str">
        <f>'②補助金額算出内訳表（別紙１）'!$C$83</f>
        <v/>
      </c>
      <c r="K17" s="635"/>
      <c r="L17" s="635"/>
      <c r="M17" s="635"/>
      <c r="N17" s="635"/>
      <c r="O17" s="635"/>
      <c r="P17" s="635"/>
      <c r="Q17" s="635"/>
      <c r="R17" s="635"/>
      <c r="S17" s="635"/>
      <c r="T17" s="635"/>
      <c r="U17" s="635"/>
      <c r="V17" s="635"/>
      <c r="W17" s="635"/>
      <c r="X17" s="635"/>
      <c r="Y17" s="628"/>
      <c r="Z17" s="461"/>
      <c r="AA17" s="462"/>
      <c r="AB17" s="462"/>
      <c r="AC17" s="462"/>
      <c r="AD17" s="462"/>
      <c r="AE17" s="463"/>
      <c r="AF17" s="464"/>
      <c r="AG17" s="465"/>
      <c r="AH17" s="466"/>
      <c r="AI17" s="465"/>
      <c r="AJ17" s="466"/>
      <c r="AK17" s="463"/>
      <c r="AL17" s="467"/>
      <c r="AM17" s="468"/>
      <c r="AN17" s="468"/>
      <c r="AO17" s="469"/>
      <c r="AP17" s="467"/>
      <c r="AQ17" s="435"/>
      <c r="AR17" s="434"/>
      <c r="AS17" s="435"/>
      <c r="AT17" s="290"/>
      <c r="AU17" s="434"/>
      <c r="AV17" s="435"/>
      <c r="AW17" s="434"/>
      <c r="AX17" s="436"/>
      <c r="AY17" s="461"/>
      <c r="AZ17" s="543"/>
      <c r="BA17" s="544"/>
      <c r="BB17" s="544"/>
      <c r="BC17" s="544"/>
      <c r="BD17" s="545"/>
      <c r="BE17" s="546"/>
      <c r="BF17" s="547"/>
      <c r="BG17" s="548"/>
      <c r="BH17" s="547"/>
      <c r="BI17" s="548"/>
      <c r="BJ17" s="549"/>
      <c r="BK17" s="467"/>
      <c r="BL17" s="550"/>
      <c r="BM17" s="550"/>
      <c r="BN17" s="551"/>
      <c r="BO17" s="552"/>
      <c r="BP17" s="524"/>
      <c r="BQ17" s="523"/>
      <c r="BR17" s="524"/>
      <c r="BS17" s="290" t="s">
        <v>2419</v>
      </c>
      <c r="BT17" s="523"/>
      <c r="BU17" s="524"/>
      <c r="BV17" s="523"/>
      <c r="BW17" s="525"/>
    </row>
    <row r="18" spans="1:75" ht="27" customHeight="1">
      <c r="A18" s="554"/>
      <c r="B18" s="555"/>
      <c r="C18" s="455" t="s">
        <v>2421</v>
      </c>
      <c r="D18" s="541"/>
      <c r="E18" s="541"/>
      <c r="F18" s="541"/>
      <c r="G18" s="541"/>
      <c r="H18" s="541"/>
      <c r="I18" s="542"/>
      <c r="J18" s="603" t="str">
        <f>'②補助金額算出内訳表（別紙１）'!$H$83</f>
        <v/>
      </c>
      <c r="K18" s="627"/>
      <c r="L18" s="627"/>
      <c r="M18" s="627"/>
      <c r="N18" s="627"/>
      <c r="O18" s="627"/>
      <c r="P18" s="627"/>
      <c r="Q18" s="627"/>
      <c r="R18" s="627"/>
      <c r="S18" s="627"/>
      <c r="T18" s="627"/>
      <c r="U18" s="627"/>
      <c r="V18" s="627"/>
      <c r="W18" s="627"/>
      <c r="X18" s="627"/>
      <c r="Y18" s="628"/>
      <c r="Z18" s="461"/>
      <c r="AA18" s="543"/>
      <c r="AB18" s="544"/>
      <c r="AC18" s="544"/>
      <c r="AD18" s="544"/>
      <c r="AE18" s="545"/>
      <c r="AF18" s="546"/>
      <c r="AG18" s="547"/>
      <c r="AH18" s="548"/>
      <c r="AI18" s="547"/>
      <c r="AJ18" s="548"/>
      <c r="AK18" s="549"/>
      <c r="AL18" s="467"/>
      <c r="AM18" s="550"/>
      <c r="AN18" s="550"/>
      <c r="AO18" s="551"/>
      <c r="AP18" s="552"/>
      <c r="AQ18" s="524"/>
      <c r="AR18" s="523"/>
      <c r="AS18" s="524"/>
      <c r="AT18" s="290" t="s">
        <v>2419</v>
      </c>
      <c r="AU18" s="523"/>
      <c r="AV18" s="524"/>
      <c r="AW18" s="523"/>
      <c r="AX18" s="525"/>
      <c r="AY18" s="461"/>
      <c r="AZ18" s="543"/>
      <c r="BA18" s="544"/>
      <c r="BB18" s="544"/>
      <c r="BC18" s="544"/>
      <c r="BD18" s="545"/>
      <c r="BE18" s="546"/>
      <c r="BF18" s="547"/>
      <c r="BG18" s="548"/>
      <c r="BH18" s="547"/>
      <c r="BI18" s="548"/>
      <c r="BJ18" s="549"/>
      <c r="BK18" s="467"/>
      <c r="BL18" s="550"/>
      <c r="BM18" s="550"/>
      <c r="BN18" s="551"/>
      <c r="BO18" s="552"/>
      <c r="BP18" s="524"/>
      <c r="BQ18" s="523"/>
      <c r="BR18" s="524"/>
      <c r="BS18" s="290" t="s">
        <v>2419</v>
      </c>
      <c r="BT18" s="523"/>
      <c r="BU18" s="524"/>
      <c r="BV18" s="523"/>
      <c r="BW18" s="525"/>
    </row>
    <row r="19" spans="1:75" ht="27" customHeight="1">
      <c r="A19" s="554"/>
      <c r="B19" s="555"/>
      <c r="C19" s="455" t="s">
        <v>2422</v>
      </c>
      <c r="D19" s="541"/>
      <c r="E19" s="541"/>
      <c r="F19" s="541"/>
      <c r="G19" s="541"/>
      <c r="H19" s="541"/>
      <c r="I19" s="542"/>
      <c r="J19" s="470" t="str">
        <f>'②補助金額算出内訳表（別紙１）'!$J$48</f>
        <v/>
      </c>
      <c r="K19" s="625"/>
      <c r="L19" s="625"/>
      <c r="M19" s="625"/>
      <c r="N19" s="625"/>
      <c r="O19" s="625"/>
      <c r="P19" s="625"/>
      <c r="Q19" s="625"/>
      <c r="R19" s="625"/>
      <c r="S19" s="625"/>
      <c r="T19" s="625"/>
      <c r="U19" s="625"/>
      <c r="V19" s="625"/>
      <c r="W19" s="625"/>
      <c r="X19" s="625"/>
      <c r="Y19" s="626"/>
      <c r="Z19" s="461"/>
      <c r="AA19" s="544"/>
      <c r="AB19" s="544"/>
      <c r="AC19" s="544"/>
      <c r="AD19" s="544"/>
      <c r="AE19" s="545"/>
      <c r="AF19" s="546"/>
      <c r="AG19" s="547"/>
      <c r="AH19" s="548"/>
      <c r="AI19" s="547"/>
      <c r="AJ19" s="548"/>
      <c r="AK19" s="549"/>
      <c r="AL19" s="467"/>
      <c r="AM19" s="550"/>
      <c r="AN19" s="550"/>
      <c r="AO19" s="551"/>
      <c r="AP19" s="552"/>
      <c r="AQ19" s="524"/>
      <c r="AR19" s="523"/>
      <c r="AS19" s="524"/>
      <c r="AT19" s="290" t="s">
        <v>2419</v>
      </c>
      <c r="AU19" s="523"/>
      <c r="AV19" s="524"/>
      <c r="AW19" s="523"/>
      <c r="AX19" s="525"/>
      <c r="AY19" s="461"/>
      <c r="AZ19" s="543"/>
      <c r="BA19" s="544"/>
      <c r="BB19" s="544"/>
      <c r="BC19" s="544"/>
      <c r="BD19" s="545"/>
      <c r="BE19" s="546"/>
      <c r="BF19" s="547"/>
      <c r="BG19" s="548"/>
      <c r="BH19" s="547"/>
      <c r="BI19" s="548"/>
      <c r="BJ19" s="549"/>
      <c r="BK19" s="467"/>
      <c r="BL19" s="550"/>
      <c r="BM19" s="550"/>
      <c r="BN19" s="551"/>
      <c r="BO19" s="552"/>
      <c r="BP19" s="524"/>
      <c r="BQ19" s="523"/>
      <c r="BR19" s="524"/>
      <c r="BS19" s="290" t="s">
        <v>2419</v>
      </c>
      <c r="BT19" s="523"/>
      <c r="BU19" s="524"/>
      <c r="BV19" s="523"/>
      <c r="BW19" s="525"/>
    </row>
    <row r="20" spans="1:75" ht="27" customHeight="1">
      <c r="A20" s="554"/>
      <c r="B20" s="555"/>
      <c r="C20" s="455" t="s">
        <v>2423</v>
      </c>
      <c r="D20" s="541"/>
      <c r="E20" s="541"/>
      <c r="F20" s="541"/>
      <c r="G20" s="541"/>
      <c r="H20" s="541"/>
      <c r="I20" s="542"/>
      <c r="J20" s="458" t="str">
        <f>J19</f>
        <v/>
      </c>
      <c r="K20" s="631"/>
      <c r="L20" s="631"/>
      <c r="M20" s="631"/>
      <c r="N20" s="631"/>
      <c r="O20" s="631"/>
      <c r="P20" s="631"/>
      <c r="Q20" s="631"/>
      <c r="R20" s="631"/>
      <c r="S20" s="631"/>
      <c r="T20" s="631"/>
      <c r="U20" s="631"/>
      <c r="V20" s="631"/>
      <c r="W20" s="631"/>
      <c r="X20" s="631"/>
      <c r="Y20" s="632"/>
      <c r="Z20" s="461"/>
      <c r="AA20" s="543"/>
      <c r="AB20" s="544"/>
      <c r="AC20" s="544"/>
      <c r="AD20" s="544"/>
      <c r="AE20" s="545"/>
      <c r="AF20" s="546"/>
      <c r="AG20" s="547"/>
      <c r="AH20" s="548"/>
      <c r="AI20" s="547"/>
      <c r="AJ20" s="548"/>
      <c r="AK20" s="549"/>
      <c r="AL20" s="467"/>
      <c r="AM20" s="550"/>
      <c r="AN20" s="550"/>
      <c r="AO20" s="551"/>
      <c r="AP20" s="552"/>
      <c r="AQ20" s="524"/>
      <c r="AR20" s="523"/>
      <c r="AS20" s="524"/>
      <c r="AT20" s="290" t="s">
        <v>2419</v>
      </c>
      <c r="AU20" s="523"/>
      <c r="AV20" s="524"/>
      <c r="AW20" s="523"/>
      <c r="AX20" s="525"/>
      <c r="AY20" s="461"/>
      <c r="AZ20" s="543"/>
      <c r="BA20" s="544"/>
      <c r="BB20" s="544"/>
      <c r="BC20" s="544"/>
      <c r="BD20" s="545"/>
      <c r="BE20" s="546"/>
      <c r="BF20" s="547"/>
      <c r="BG20" s="548"/>
      <c r="BH20" s="547"/>
      <c r="BI20" s="548"/>
      <c r="BJ20" s="549"/>
      <c r="BK20" s="467"/>
      <c r="BL20" s="550"/>
      <c r="BM20" s="550"/>
      <c r="BN20" s="551"/>
      <c r="BO20" s="552"/>
      <c r="BP20" s="524"/>
      <c r="BQ20" s="523"/>
      <c r="BR20" s="524"/>
      <c r="BS20" s="290" t="s">
        <v>2419</v>
      </c>
      <c r="BT20" s="523"/>
      <c r="BU20" s="524"/>
      <c r="BV20" s="523"/>
      <c r="BW20" s="525"/>
    </row>
    <row r="21" spans="1:75" ht="27" customHeight="1">
      <c r="A21" s="554"/>
      <c r="B21" s="555"/>
      <c r="C21" s="455" t="s">
        <v>2424</v>
      </c>
      <c r="D21" s="541"/>
      <c r="E21" s="541"/>
      <c r="F21" s="541"/>
      <c r="G21" s="541"/>
      <c r="H21" s="541"/>
      <c r="I21" s="542"/>
      <c r="J21" s="458">
        <f>'②補助金額算出内訳表（別紙１）'!$F$83</f>
        <v>0</v>
      </c>
      <c r="K21" s="631"/>
      <c r="L21" s="631"/>
      <c r="M21" s="631"/>
      <c r="N21" s="631"/>
      <c r="O21" s="631"/>
      <c r="P21" s="631"/>
      <c r="Q21" s="631"/>
      <c r="R21" s="631"/>
      <c r="S21" s="631"/>
      <c r="T21" s="631"/>
      <c r="U21" s="631"/>
      <c r="V21" s="631"/>
      <c r="W21" s="631"/>
      <c r="X21" s="631"/>
      <c r="Y21" s="628"/>
      <c r="Z21" s="461"/>
      <c r="AA21" s="543"/>
      <c r="AB21" s="544"/>
      <c r="AC21" s="544"/>
      <c r="AD21" s="544"/>
      <c r="AE21" s="545"/>
      <c r="AF21" s="546"/>
      <c r="AG21" s="547"/>
      <c r="AH21" s="548"/>
      <c r="AI21" s="547"/>
      <c r="AJ21" s="548"/>
      <c r="AK21" s="549"/>
      <c r="AL21" s="467"/>
      <c r="AM21" s="550"/>
      <c r="AN21" s="550"/>
      <c r="AO21" s="551"/>
      <c r="AP21" s="552"/>
      <c r="AQ21" s="524"/>
      <c r="AR21" s="523"/>
      <c r="AS21" s="524"/>
      <c r="AT21" s="290" t="s">
        <v>2419</v>
      </c>
      <c r="AU21" s="523"/>
      <c r="AV21" s="524"/>
      <c r="AW21" s="523"/>
      <c r="AX21" s="525"/>
      <c r="AY21" s="461"/>
      <c r="AZ21" s="543"/>
      <c r="BA21" s="544"/>
      <c r="BB21" s="544"/>
      <c r="BC21" s="544"/>
      <c r="BD21" s="545"/>
      <c r="BE21" s="546"/>
      <c r="BF21" s="547"/>
      <c r="BG21" s="548"/>
      <c r="BH21" s="547"/>
      <c r="BI21" s="548"/>
      <c r="BJ21" s="549"/>
      <c r="BK21" s="467"/>
      <c r="BL21" s="550"/>
      <c r="BM21" s="550"/>
      <c r="BN21" s="551"/>
      <c r="BO21" s="552"/>
      <c r="BP21" s="524"/>
      <c r="BQ21" s="523"/>
      <c r="BR21" s="524"/>
      <c r="BS21" s="290" t="s">
        <v>2419</v>
      </c>
      <c r="BT21" s="523"/>
      <c r="BU21" s="524"/>
      <c r="BV21" s="523"/>
      <c r="BW21" s="525"/>
    </row>
    <row r="22" spans="1:75" ht="27" customHeight="1" thickBot="1">
      <c r="A22" s="556"/>
      <c r="B22" s="557"/>
      <c r="C22" s="437" t="s">
        <v>2425</v>
      </c>
      <c r="D22" s="526"/>
      <c r="E22" s="526"/>
      <c r="F22" s="526"/>
      <c r="G22" s="526"/>
      <c r="H22" s="526"/>
      <c r="I22" s="527"/>
      <c r="J22" s="440" t="str">
        <f>'②補助金額算出内訳表（別紙１）'!$J$83:$K$83</f>
        <v/>
      </c>
      <c r="K22" s="633"/>
      <c r="L22" s="633"/>
      <c r="M22" s="633"/>
      <c r="N22" s="633"/>
      <c r="O22" s="633"/>
      <c r="P22" s="633"/>
      <c r="Q22" s="633"/>
      <c r="R22" s="633"/>
      <c r="S22" s="633"/>
      <c r="T22" s="633"/>
      <c r="U22" s="633"/>
      <c r="V22" s="633"/>
      <c r="W22" s="633"/>
      <c r="X22" s="633"/>
      <c r="Y22" s="634"/>
      <c r="Z22" s="443"/>
      <c r="AA22" s="528"/>
      <c r="AB22" s="529"/>
      <c r="AC22" s="529"/>
      <c r="AD22" s="529"/>
      <c r="AE22" s="530"/>
      <c r="AF22" s="531"/>
      <c r="AG22" s="532"/>
      <c r="AH22" s="533"/>
      <c r="AI22" s="532"/>
      <c r="AJ22" s="533"/>
      <c r="AK22" s="534"/>
      <c r="AL22" s="449"/>
      <c r="AM22" s="535"/>
      <c r="AN22" s="535"/>
      <c r="AO22" s="536"/>
      <c r="AP22" s="537"/>
      <c r="AQ22" s="538"/>
      <c r="AR22" s="539"/>
      <c r="AS22" s="538"/>
      <c r="AT22" s="291" t="s">
        <v>2419</v>
      </c>
      <c r="AU22" s="539"/>
      <c r="AV22" s="538"/>
      <c r="AW22" s="539"/>
      <c r="AX22" s="540"/>
      <c r="AY22" s="443"/>
      <c r="AZ22" s="528"/>
      <c r="BA22" s="529"/>
      <c r="BB22" s="529"/>
      <c r="BC22" s="529"/>
      <c r="BD22" s="530"/>
      <c r="BE22" s="531"/>
      <c r="BF22" s="532"/>
      <c r="BG22" s="533"/>
      <c r="BH22" s="532"/>
      <c r="BI22" s="533"/>
      <c r="BJ22" s="534"/>
      <c r="BK22" s="449"/>
      <c r="BL22" s="535"/>
      <c r="BM22" s="535"/>
      <c r="BN22" s="536"/>
      <c r="BO22" s="537"/>
      <c r="BP22" s="538"/>
      <c r="BQ22" s="539"/>
      <c r="BR22" s="538"/>
      <c r="BS22" s="291" t="s">
        <v>2419</v>
      </c>
      <c r="BT22" s="539"/>
      <c r="BU22" s="538"/>
      <c r="BV22" s="539"/>
      <c r="BW22" s="540"/>
    </row>
    <row r="23" spans="1:75" ht="27" customHeight="1" thickBot="1">
      <c r="A23" s="479">
        <v>3</v>
      </c>
      <c r="B23" s="553"/>
      <c r="C23" s="485" t="s">
        <v>2412</v>
      </c>
      <c r="D23" s="558"/>
      <c r="E23" s="558"/>
      <c r="F23" s="558"/>
      <c r="G23" s="558"/>
      <c r="H23" s="558"/>
      <c r="I23" s="559"/>
      <c r="J23" s="488" t="str">
        <f>'②補助金額算出内訳表（別紙１）'!$B$84</f>
        <v/>
      </c>
      <c r="K23" s="489"/>
      <c r="L23" s="489"/>
      <c r="M23" s="489"/>
      <c r="N23" s="489"/>
      <c r="O23" s="489"/>
      <c r="P23" s="489"/>
      <c r="Q23" s="489"/>
      <c r="R23" s="489"/>
      <c r="S23" s="489"/>
      <c r="T23" s="489"/>
      <c r="U23" s="489"/>
      <c r="V23" s="489"/>
      <c r="W23" s="489"/>
      <c r="X23" s="489"/>
      <c r="Y23" s="490"/>
      <c r="Z23" s="491" t="s">
        <v>2413</v>
      </c>
      <c r="AA23" s="560"/>
      <c r="AB23" s="560"/>
      <c r="AC23" s="560"/>
      <c r="AD23" s="560"/>
      <c r="AE23" s="561"/>
      <c r="AF23" s="562" t="s">
        <v>2414</v>
      </c>
      <c r="AG23" s="563"/>
      <c r="AH23" s="563"/>
      <c r="AI23" s="563"/>
      <c r="AJ23" s="563"/>
      <c r="AK23" s="563"/>
      <c r="AL23" s="495" t="s">
        <v>2415</v>
      </c>
      <c r="AM23" s="564"/>
      <c r="AN23" s="564"/>
      <c r="AO23" s="565"/>
      <c r="AP23" s="494" t="s">
        <v>2416</v>
      </c>
      <c r="AQ23" s="566"/>
      <c r="AR23" s="566"/>
      <c r="AS23" s="566"/>
      <c r="AT23" s="566"/>
      <c r="AU23" s="566"/>
      <c r="AV23" s="566"/>
      <c r="AW23" s="566"/>
      <c r="AX23" s="567"/>
      <c r="AY23" s="491" t="s">
        <v>2413</v>
      </c>
      <c r="AZ23" s="560"/>
      <c r="BA23" s="560"/>
      <c r="BB23" s="560"/>
      <c r="BC23" s="560"/>
      <c r="BD23" s="561"/>
      <c r="BE23" s="562" t="s">
        <v>2414</v>
      </c>
      <c r="BF23" s="563"/>
      <c r="BG23" s="563"/>
      <c r="BH23" s="563"/>
      <c r="BI23" s="563"/>
      <c r="BJ23" s="563"/>
      <c r="BK23" s="495" t="s">
        <v>2415</v>
      </c>
      <c r="BL23" s="564"/>
      <c r="BM23" s="564"/>
      <c r="BN23" s="565"/>
      <c r="BO23" s="494" t="s">
        <v>2416</v>
      </c>
      <c r="BP23" s="566"/>
      <c r="BQ23" s="566"/>
      <c r="BR23" s="566"/>
      <c r="BS23" s="566"/>
      <c r="BT23" s="566"/>
      <c r="BU23" s="566"/>
      <c r="BV23" s="566"/>
      <c r="BW23" s="567"/>
    </row>
    <row r="24" spans="1:75" ht="27" customHeight="1" thickTop="1">
      <c r="A24" s="554"/>
      <c r="B24" s="555"/>
      <c r="C24" s="455" t="s">
        <v>2417</v>
      </c>
      <c r="D24" s="541"/>
      <c r="E24" s="541"/>
      <c r="F24" s="541"/>
      <c r="G24" s="541"/>
      <c r="H24" s="541"/>
      <c r="I24" s="542"/>
      <c r="J24" s="476" t="str">
        <f>'②補助金額算出内訳表（別紙１）'!$D$84</f>
        <v/>
      </c>
      <c r="K24" s="636"/>
      <c r="L24" s="636"/>
      <c r="M24" s="636"/>
      <c r="N24" s="636"/>
      <c r="O24" s="636"/>
      <c r="P24" s="636"/>
      <c r="Q24" s="636"/>
      <c r="R24" s="636"/>
      <c r="S24" s="636"/>
      <c r="T24" s="636"/>
      <c r="U24" s="636"/>
      <c r="V24" s="636"/>
      <c r="W24" s="636"/>
      <c r="X24" s="636"/>
      <c r="Y24" s="637"/>
      <c r="Z24" s="568" t="s">
        <v>2426</v>
      </c>
      <c r="AA24" s="569"/>
      <c r="AB24" s="569"/>
      <c r="AC24" s="569"/>
      <c r="AD24" s="569"/>
      <c r="AE24" s="570"/>
      <c r="AF24" s="571">
        <v>5</v>
      </c>
      <c r="AG24" s="572"/>
      <c r="AH24" s="573">
        <v>0</v>
      </c>
      <c r="AI24" s="572"/>
      <c r="AJ24" s="573">
        <v>0</v>
      </c>
      <c r="AK24" s="574"/>
      <c r="AL24" s="575" t="s">
        <v>2418</v>
      </c>
      <c r="AM24" s="576"/>
      <c r="AN24" s="576"/>
      <c r="AO24" s="577"/>
      <c r="AP24" s="578"/>
      <c r="AQ24" s="579"/>
      <c r="AR24" s="580">
        <v>1</v>
      </c>
      <c r="AS24" s="579"/>
      <c r="AT24" s="68" t="s">
        <v>2419</v>
      </c>
      <c r="AU24" s="580">
        <v>2</v>
      </c>
      <c r="AV24" s="579"/>
      <c r="AW24" s="580">
        <v>3</v>
      </c>
      <c r="AX24" s="581"/>
      <c r="AY24" s="582"/>
      <c r="AZ24" s="583"/>
      <c r="BA24" s="584"/>
      <c r="BB24" s="584"/>
      <c r="BC24" s="584"/>
      <c r="BD24" s="585"/>
      <c r="BE24" s="586"/>
      <c r="BF24" s="587"/>
      <c r="BG24" s="588"/>
      <c r="BH24" s="587"/>
      <c r="BI24" s="588"/>
      <c r="BJ24" s="589"/>
      <c r="BK24" s="590"/>
      <c r="BL24" s="591"/>
      <c r="BM24" s="591"/>
      <c r="BN24" s="592"/>
      <c r="BO24" s="593"/>
      <c r="BP24" s="594"/>
      <c r="BQ24" s="595"/>
      <c r="BR24" s="594"/>
      <c r="BS24" s="292" t="s">
        <v>2419</v>
      </c>
      <c r="BT24" s="595"/>
      <c r="BU24" s="594"/>
      <c r="BV24" s="595"/>
      <c r="BW24" s="596"/>
    </row>
    <row r="25" spans="1:75" ht="27" customHeight="1">
      <c r="A25" s="554"/>
      <c r="B25" s="555"/>
      <c r="C25" s="455" t="s">
        <v>2420</v>
      </c>
      <c r="D25" s="541"/>
      <c r="E25" s="541"/>
      <c r="F25" s="541"/>
      <c r="G25" s="541"/>
      <c r="H25" s="541"/>
      <c r="I25" s="542"/>
      <c r="J25" s="620" t="str">
        <f>'②補助金額算出内訳表（別紙１）'!$C$84</f>
        <v/>
      </c>
      <c r="K25" s="635"/>
      <c r="L25" s="635"/>
      <c r="M25" s="635"/>
      <c r="N25" s="635"/>
      <c r="O25" s="635"/>
      <c r="P25" s="635"/>
      <c r="Q25" s="635"/>
      <c r="R25" s="635"/>
      <c r="S25" s="635"/>
      <c r="T25" s="635"/>
      <c r="U25" s="635"/>
      <c r="V25" s="635"/>
      <c r="W25" s="635"/>
      <c r="X25" s="635"/>
      <c r="Y25" s="628"/>
      <c r="Z25" s="461"/>
      <c r="AA25" s="543"/>
      <c r="AB25" s="544"/>
      <c r="AC25" s="544"/>
      <c r="AD25" s="544"/>
      <c r="AE25" s="545"/>
      <c r="AF25" s="546"/>
      <c r="AG25" s="547"/>
      <c r="AH25" s="548"/>
      <c r="AI25" s="547"/>
      <c r="AJ25" s="548"/>
      <c r="AK25" s="549"/>
      <c r="AL25" s="467"/>
      <c r="AM25" s="550"/>
      <c r="AN25" s="550"/>
      <c r="AO25" s="551"/>
      <c r="AP25" s="552"/>
      <c r="AQ25" s="524"/>
      <c r="AR25" s="523"/>
      <c r="AS25" s="524"/>
      <c r="AT25" s="290"/>
      <c r="AU25" s="523"/>
      <c r="AV25" s="524"/>
      <c r="AW25" s="523"/>
      <c r="AX25" s="525"/>
      <c r="AY25" s="461"/>
      <c r="AZ25" s="543"/>
      <c r="BA25" s="544"/>
      <c r="BB25" s="544"/>
      <c r="BC25" s="544"/>
      <c r="BD25" s="545"/>
      <c r="BE25" s="546"/>
      <c r="BF25" s="547"/>
      <c r="BG25" s="548"/>
      <c r="BH25" s="547"/>
      <c r="BI25" s="548"/>
      <c r="BJ25" s="549"/>
      <c r="BK25" s="467"/>
      <c r="BL25" s="550"/>
      <c r="BM25" s="550"/>
      <c r="BN25" s="551"/>
      <c r="BO25" s="552"/>
      <c r="BP25" s="524"/>
      <c r="BQ25" s="523"/>
      <c r="BR25" s="524"/>
      <c r="BS25" s="290" t="s">
        <v>2419</v>
      </c>
      <c r="BT25" s="523"/>
      <c r="BU25" s="524"/>
      <c r="BV25" s="523"/>
      <c r="BW25" s="525"/>
    </row>
    <row r="26" spans="1:75" ht="27" customHeight="1">
      <c r="A26" s="554"/>
      <c r="B26" s="555"/>
      <c r="C26" s="455" t="s">
        <v>2421</v>
      </c>
      <c r="D26" s="541"/>
      <c r="E26" s="541"/>
      <c r="F26" s="541"/>
      <c r="G26" s="541"/>
      <c r="H26" s="541"/>
      <c r="I26" s="542"/>
      <c r="J26" s="603" t="str">
        <f>'②補助金額算出内訳表（別紙１）'!$H$84</f>
        <v/>
      </c>
      <c r="K26" s="627"/>
      <c r="L26" s="627"/>
      <c r="M26" s="627"/>
      <c r="N26" s="627"/>
      <c r="O26" s="627"/>
      <c r="P26" s="627"/>
      <c r="Q26" s="627"/>
      <c r="R26" s="627"/>
      <c r="S26" s="627"/>
      <c r="T26" s="627"/>
      <c r="U26" s="627"/>
      <c r="V26" s="627"/>
      <c r="W26" s="627"/>
      <c r="X26" s="627"/>
      <c r="Y26" s="628"/>
      <c r="Z26" s="461"/>
      <c r="AA26" s="543"/>
      <c r="AB26" s="544"/>
      <c r="AC26" s="544"/>
      <c r="AD26" s="544"/>
      <c r="AE26" s="545"/>
      <c r="AF26" s="546"/>
      <c r="AG26" s="547"/>
      <c r="AH26" s="548"/>
      <c r="AI26" s="547"/>
      <c r="AJ26" s="548"/>
      <c r="AK26" s="549"/>
      <c r="AL26" s="467"/>
      <c r="AM26" s="550"/>
      <c r="AN26" s="550"/>
      <c r="AO26" s="551"/>
      <c r="AP26" s="552"/>
      <c r="AQ26" s="524"/>
      <c r="AR26" s="523"/>
      <c r="AS26" s="524"/>
      <c r="AT26" s="290"/>
      <c r="AU26" s="523"/>
      <c r="AV26" s="524"/>
      <c r="AW26" s="523"/>
      <c r="AX26" s="525"/>
      <c r="AY26" s="461"/>
      <c r="AZ26" s="543"/>
      <c r="BA26" s="544"/>
      <c r="BB26" s="544"/>
      <c r="BC26" s="544"/>
      <c r="BD26" s="545"/>
      <c r="BE26" s="546"/>
      <c r="BF26" s="547"/>
      <c r="BG26" s="548"/>
      <c r="BH26" s="547"/>
      <c r="BI26" s="548"/>
      <c r="BJ26" s="549"/>
      <c r="BK26" s="467"/>
      <c r="BL26" s="550"/>
      <c r="BM26" s="550"/>
      <c r="BN26" s="551"/>
      <c r="BO26" s="552"/>
      <c r="BP26" s="524"/>
      <c r="BQ26" s="523"/>
      <c r="BR26" s="524"/>
      <c r="BS26" s="290" t="s">
        <v>2419</v>
      </c>
      <c r="BT26" s="523"/>
      <c r="BU26" s="524"/>
      <c r="BV26" s="523"/>
      <c r="BW26" s="525"/>
    </row>
    <row r="27" spans="1:75" ht="27" customHeight="1">
      <c r="A27" s="554"/>
      <c r="B27" s="555"/>
      <c r="C27" s="455" t="s">
        <v>2422</v>
      </c>
      <c r="D27" s="541"/>
      <c r="E27" s="541"/>
      <c r="F27" s="541"/>
      <c r="G27" s="541"/>
      <c r="H27" s="541"/>
      <c r="I27" s="542"/>
      <c r="J27" s="470" t="str">
        <f>'②補助金額算出内訳表（別紙１）'!$J$49</f>
        <v/>
      </c>
      <c r="K27" s="625"/>
      <c r="L27" s="625"/>
      <c r="M27" s="625"/>
      <c r="N27" s="625"/>
      <c r="O27" s="625"/>
      <c r="P27" s="625"/>
      <c r="Q27" s="625"/>
      <c r="R27" s="625"/>
      <c r="S27" s="625"/>
      <c r="T27" s="625"/>
      <c r="U27" s="625"/>
      <c r="V27" s="625"/>
      <c r="W27" s="625"/>
      <c r="X27" s="625"/>
      <c r="Y27" s="626"/>
      <c r="Z27" s="461"/>
      <c r="AA27" s="544"/>
      <c r="AB27" s="544"/>
      <c r="AC27" s="544"/>
      <c r="AD27" s="544"/>
      <c r="AE27" s="545"/>
      <c r="AF27" s="546"/>
      <c r="AG27" s="547"/>
      <c r="AH27" s="548"/>
      <c r="AI27" s="547"/>
      <c r="AJ27" s="548"/>
      <c r="AK27" s="549"/>
      <c r="AL27" s="467"/>
      <c r="AM27" s="550"/>
      <c r="AN27" s="550"/>
      <c r="AO27" s="551"/>
      <c r="AP27" s="552"/>
      <c r="AQ27" s="524"/>
      <c r="AR27" s="523"/>
      <c r="AS27" s="524"/>
      <c r="AT27" s="290"/>
      <c r="AU27" s="523"/>
      <c r="AV27" s="524"/>
      <c r="AW27" s="523"/>
      <c r="AX27" s="525"/>
      <c r="AY27" s="461"/>
      <c r="AZ27" s="543"/>
      <c r="BA27" s="544"/>
      <c r="BB27" s="544"/>
      <c r="BC27" s="544"/>
      <c r="BD27" s="545"/>
      <c r="BE27" s="546"/>
      <c r="BF27" s="547"/>
      <c r="BG27" s="548"/>
      <c r="BH27" s="547"/>
      <c r="BI27" s="548"/>
      <c r="BJ27" s="549"/>
      <c r="BK27" s="467"/>
      <c r="BL27" s="550"/>
      <c r="BM27" s="550"/>
      <c r="BN27" s="551"/>
      <c r="BO27" s="552"/>
      <c r="BP27" s="524"/>
      <c r="BQ27" s="523"/>
      <c r="BR27" s="524"/>
      <c r="BS27" s="290" t="s">
        <v>2419</v>
      </c>
      <c r="BT27" s="523"/>
      <c r="BU27" s="524"/>
      <c r="BV27" s="523"/>
      <c r="BW27" s="525"/>
    </row>
    <row r="28" spans="1:75" ht="27" customHeight="1">
      <c r="A28" s="554"/>
      <c r="B28" s="555"/>
      <c r="C28" s="455" t="s">
        <v>2423</v>
      </c>
      <c r="D28" s="541"/>
      <c r="E28" s="541"/>
      <c r="F28" s="541"/>
      <c r="G28" s="541"/>
      <c r="H28" s="541"/>
      <c r="I28" s="542"/>
      <c r="J28" s="458" t="str">
        <f>J27</f>
        <v/>
      </c>
      <c r="K28" s="631"/>
      <c r="L28" s="631"/>
      <c r="M28" s="631"/>
      <c r="N28" s="631"/>
      <c r="O28" s="631"/>
      <c r="P28" s="631"/>
      <c r="Q28" s="631"/>
      <c r="R28" s="631"/>
      <c r="S28" s="631"/>
      <c r="T28" s="631"/>
      <c r="U28" s="631"/>
      <c r="V28" s="631"/>
      <c r="W28" s="631"/>
      <c r="X28" s="631"/>
      <c r="Y28" s="632"/>
      <c r="Z28" s="461"/>
      <c r="AA28" s="543"/>
      <c r="AB28" s="544"/>
      <c r="AC28" s="544"/>
      <c r="AD28" s="544"/>
      <c r="AE28" s="545"/>
      <c r="AF28" s="546"/>
      <c r="AG28" s="547"/>
      <c r="AH28" s="548"/>
      <c r="AI28" s="547"/>
      <c r="AJ28" s="548"/>
      <c r="AK28" s="549"/>
      <c r="AL28" s="467"/>
      <c r="AM28" s="550"/>
      <c r="AN28" s="550"/>
      <c r="AO28" s="551"/>
      <c r="AP28" s="552"/>
      <c r="AQ28" s="524"/>
      <c r="AR28" s="523"/>
      <c r="AS28" s="524"/>
      <c r="AT28" s="290" t="s">
        <v>2419</v>
      </c>
      <c r="AU28" s="523"/>
      <c r="AV28" s="524"/>
      <c r="AW28" s="523"/>
      <c r="AX28" s="525"/>
      <c r="AY28" s="461"/>
      <c r="AZ28" s="543"/>
      <c r="BA28" s="544"/>
      <c r="BB28" s="544"/>
      <c r="BC28" s="544"/>
      <c r="BD28" s="545"/>
      <c r="BE28" s="546"/>
      <c r="BF28" s="547"/>
      <c r="BG28" s="548"/>
      <c r="BH28" s="547"/>
      <c r="BI28" s="548"/>
      <c r="BJ28" s="549"/>
      <c r="BK28" s="467"/>
      <c r="BL28" s="550"/>
      <c r="BM28" s="550"/>
      <c r="BN28" s="551"/>
      <c r="BO28" s="552"/>
      <c r="BP28" s="524"/>
      <c r="BQ28" s="523"/>
      <c r="BR28" s="524"/>
      <c r="BS28" s="290" t="s">
        <v>2419</v>
      </c>
      <c r="BT28" s="523"/>
      <c r="BU28" s="524"/>
      <c r="BV28" s="523"/>
      <c r="BW28" s="525"/>
    </row>
    <row r="29" spans="1:75" ht="27" customHeight="1">
      <c r="A29" s="554"/>
      <c r="B29" s="555"/>
      <c r="C29" s="455" t="s">
        <v>2424</v>
      </c>
      <c r="D29" s="541"/>
      <c r="E29" s="541"/>
      <c r="F29" s="541"/>
      <c r="G29" s="541"/>
      <c r="H29" s="541"/>
      <c r="I29" s="542"/>
      <c r="J29" s="458">
        <f>'②補助金額算出内訳表（別紙１）'!$F$84</f>
        <v>0</v>
      </c>
      <c r="K29" s="631"/>
      <c r="L29" s="631"/>
      <c r="M29" s="631"/>
      <c r="N29" s="631"/>
      <c r="O29" s="631"/>
      <c r="P29" s="631"/>
      <c r="Q29" s="631"/>
      <c r="R29" s="631"/>
      <c r="S29" s="631"/>
      <c r="T29" s="631"/>
      <c r="U29" s="631"/>
      <c r="V29" s="631"/>
      <c r="W29" s="631"/>
      <c r="X29" s="631"/>
      <c r="Y29" s="628"/>
      <c r="Z29" s="461"/>
      <c r="AA29" s="543"/>
      <c r="AB29" s="544"/>
      <c r="AC29" s="544"/>
      <c r="AD29" s="544"/>
      <c r="AE29" s="545"/>
      <c r="AF29" s="546"/>
      <c r="AG29" s="547"/>
      <c r="AH29" s="548"/>
      <c r="AI29" s="547"/>
      <c r="AJ29" s="548"/>
      <c r="AK29" s="549"/>
      <c r="AL29" s="467"/>
      <c r="AM29" s="550"/>
      <c r="AN29" s="550"/>
      <c r="AO29" s="551"/>
      <c r="AP29" s="552"/>
      <c r="AQ29" s="524"/>
      <c r="AR29" s="523"/>
      <c r="AS29" s="524"/>
      <c r="AT29" s="290" t="s">
        <v>2419</v>
      </c>
      <c r="AU29" s="523"/>
      <c r="AV29" s="524"/>
      <c r="AW29" s="523"/>
      <c r="AX29" s="525"/>
      <c r="AY29" s="461"/>
      <c r="AZ29" s="543"/>
      <c r="BA29" s="544"/>
      <c r="BB29" s="544"/>
      <c r="BC29" s="544"/>
      <c r="BD29" s="545"/>
      <c r="BE29" s="546"/>
      <c r="BF29" s="547"/>
      <c r="BG29" s="548"/>
      <c r="BH29" s="547"/>
      <c r="BI29" s="548"/>
      <c r="BJ29" s="549"/>
      <c r="BK29" s="467"/>
      <c r="BL29" s="550"/>
      <c r="BM29" s="550"/>
      <c r="BN29" s="551"/>
      <c r="BO29" s="552"/>
      <c r="BP29" s="524"/>
      <c r="BQ29" s="523"/>
      <c r="BR29" s="524"/>
      <c r="BS29" s="290" t="s">
        <v>2419</v>
      </c>
      <c r="BT29" s="523"/>
      <c r="BU29" s="524"/>
      <c r="BV29" s="523"/>
      <c r="BW29" s="525"/>
    </row>
    <row r="30" spans="1:75" ht="27" customHeight="1" thickBot="1">
      <c r="A30" s="556"/>
      <c r="B30" s="557"/>
      <c r="C30" s="437" t="s">
        <v>2425</v>
      </c>
      <c r="D30" s="526"/>
      <c r="E30" s="526"/>
      <c r="F30" s="526"/>
      <c r="G30" s="526"/>
      <c r="H30" s="526"/>
      <c r="I30" s="527"/>
      <c r="J30" s="440" t="str">
        <f>'②補助金額算出内訳表（別紙１）'!$J$84:$K$84</f>
        <v/>
      </c>
      <c r="K30" s="633"/>
      <c r="L30" s="633"/>
      <c r="M30" s="633"/>
      <c r="N30" s="633"/>
      <c r="O30" s="633"/>
      <c r="P30" s="633"/>
      <c r="Q30" s="633"/>
      <c r="R30" s="633"/>
      <c r="S30" s="633"/>
      <c r="T30" s="633"/>
      <c r="U30" s="633"/>
      <c r="V30" s="633"/>
      <c r="W30" s="633"/>
      <c r="X30" s="633"/>
      <c r="Y30" s="634"/>
      <c r="Z30" s="443"/>
      <c r="AA30" s="528"/>
      <c r="AB30" s="529"/>
      <c r="AC30" s="529"/>
      <c r="AD30" s="529"/>
      <c r="AE30" s="530"/>
      <c r="AF30" s="531"/>
      <c r="AG30" s="532"/>
      <c r="AH30" s="533"/>
      <c r="AI30" s="532"/>
      <c r="AJ30" s="533"/>
      <c r="AK30" s="534"/>
      <c r="AL30" s="449"/>
      <c r="AM30" s="535"/>
      <c r="AN30" s="535"/>
      <c r="AO30" s="536"/>
      <c r="AP30" s="537"/>
      <c r="AQ30" s="538"/>
      <c r="AR30" s="539"/>
      <c r="AS30" s="538"/>
      <c r="AT30" s="291" t="s">
        <v>2419</v>
      </c>
      <c r="AU30" s="539"/>
      <c r="AV30" s="538"/>
      <c r="AW30" s="539"/>
      <c r="AX30" s="540"/>
      <c r="AY30" s="443"/>
      <c r="AZ30" s="528"/>
      <c r="BA30" s="529"/>
      <c r="BB30" s="529"/>
      <c r="BC30" s="529"/>
      <c r="BD30" s="530"/>
      <c r="BE30" s="531"/>
      <c r="BF30" s="532"/>
      <c r="BG30" s="533"/>
      <c r="BH30" s="532"/>
      <c r="BI30" s="533"/>
      <c r="BJ30" s="534"/>
      <c r="BK30" s="449"/>
      <c r="BL30" s="535"/>
      <c r="BM30" s="535"/>
      <c r="BN30" s="536"/>
      <c r="BO30" s="537"/>
      <c r="BP30" s="538"/>
      <c r="BQ30" s="539"/>
      <c r="BR30" s="538"/>
      <c r="BS30" s="291" t="s">
        <v>2419</v>
      </c>
      <c r="BT30" s="539"/>
      <c r="BU30" s="538"/>
      <c r="BV30" s="539"/>
      <c r="BW30" s="540"/>
    </row>
    <row r="31" spans="1:75" ht="27" customHeight="1" thickBot="1">
      <c r="A31" s="479">
        <v>4</v>
      </c>
      <c r="B31" s="553"/>
      <c r="C31" s="485" t="s">
        <v>2412</v>
      </c>
      <c r="D31" s="558"/>
      <c r="E31" s="558"/>
      <c r="F31" s="558"/>
      <c r="G31" s="558"/>
      <c r="H31" s="558"/>
      <c r="I31" s="559"/>
      <c r="J31" s="488" t="str">
        <f>'②補助金額算出内訳表（別紙１）'!$B$85</f>
        <v/>
      </c>
      <c r="K31" s="489"/>
      <c r="L31" s="489"/>
      <c r="M31" s="489"/>
      <c r="N31" s="489"/>
      <c r="O31" s="489"/>
      <c r="P31" s="489"/>
      <c r="Q31" s="489"/>
      <c r="R31" s="489"/>
      <c r="S31" s="489"/>
      <c r="T31" s="489"/>
      <c r="U31" s="489"/>
      <c r="V31" s="489"/>
      <c r="W31" s="489"/>
      <c r="X31" s="489"/>
      <c r="Y31" s="490"/>
      <c r="Z31" s="491" t="s">
        <v>2413</v>
      </c>
      <c r="AA31" s="560"/>
      <c r="AB31" s="560"/>
      <c r="AC31" s="560"/>
      <c r="AD31" s="560"/>
      <c r="AE31" s="561"/>
      <c r="AF31" s="562" t="s">
        <v>2414</v>
      </c>
      <c r="AG31" s="563"/>
      <c r="AH31" s="563"/>
      <c r="AI31" s="563"/>
      <c r="AJ31" s="563"/>
      <c r="AK31" s="563"/>
      <c r="AL31" s="495" t="s">
        <v>2415</v>
      </c>
      <c r="AM31" s="564"/>
      <c r="AN31" s="564"/>
      <c r="AO31" s="565"/>
      <c r="AP31" s="494" t="s">
        <v>2416</v>
      </c>
      <c r="AQ31" s="566"/>
      <c r="AR31" s="566"/>
      <c r="AS31" s="566"/>
      <c r="AT31" s="566"/>
      <c r="AU31" s="566"/>
      <c r="AV31" s="566"/>
      <c r="AW31" s="566"/>
      <c r="AX31" s="567"/>
      <c r="AY31" s="491" t="s">
        <v>2413</v>
      </c>
      <c r="AZ31" s="560"/>
      <c r="BA31" s="560"/>
      <c r="BB31" s="560"/>
      <c r="BC31" s="560"/>
      <c r="BD31" s="561"/>
      <c r="BE31" s="562" t="s">
        <v>2414</v>
      </c>
      <c r="BF31" s="563"/>
      <c r="BG31" s="563"/>
      <c r="BH31" s="563"/>
      <c r="BI31" s="563"/>
      <c r="BJ31" s="563"/>
      <c r="BK31" s="495" t="s">
        <v>2415</v>
      </c>
      <c r="BL31" s="564"/>
      <c r="BM31" s="564"/>
      <c r="BN31" s="565"/>
      <c r="BO31" s="494" t="s">
        <v>2416</v>
      </c>
      <c r="BP31" s="566"/>
      <c r="BQ31" s="566"/>
      <c r="BR31" s="566"/>
      <c r="BS31" s="566"/>
      <c r="BT31" s="566"/>
      <c r="BU31" s="566"/>
      <c r="BV31" s="566"/>
      <c r="BW31" s="567"/>
    </row>
    <row r="32" spans="1:75" ht="27" customHeight="1" thickTop="1">
      <c r="A32" s="554"/>
      <c r="B32" s="555"/>
      <c r="C32" s="455" t="s">
        <v>2417</v>
      </c>
      <c r="D32" s="541"/>
      <c r="E32" s="541"/>
      <c r="F32" s="541"/>
      <c r="G32" s="541"/>
      <c r="H32" s="541"/>
      <c r="I32" s="542"/>
      <c r="J32" s="476" t="str">
        <f>'②補助金額算出内訳表（別紙１）'!$D$85</f>
        <v/>
      </c>
      <c r="K32" s="636"/>
      <c r="L32" s="636"/>
      <c r="M32" s="636"/>
      <c r="N32" s="636"/>
      <c r="O32" s="636"/>
      <c r="P32" s="636"/>
      <c r="Q32" s="636"/>
      <c r="R32" s="636"/>
      <c r="S32" s="636"/>
      <c r="T32" s="636"/>
      <c r="U32" s="636"/>
      <c r="V32" s="636"/>
      <c r="W32" s="636"/>
      <c r="X32" s="636"/>
      <c r="Y32" s="637"/>
      <c r="Z32" s="568" t="s">
        <v>2426</v>
      </c>
      <c r="AA32" s="569"/>
      <c r="AB32" s="569"/>
      <c r="AC32" s="569"/>
      <c r="AD32" s="569"/>
      <c r="AE32" s="570"/>
      <c r="AF32" s="571">
        <v>5</v>
      </c>
      <c r="AG32" s="572"/>
      <c r="AH32" s="573">
        <v>0</v>
      </c>
      <c r="AI32" s="572"/>
      <c r="AJ32" s="573">
        <v>0</v>
      </c>
      <c r="AK32" s="574"/>
      <c r="AL32" s="575" t="s">
        <v>2418</v>
      </c>
      <c r="AM32" s="576"/>
      <c r="AN32" s="576"/>
      <c r="AO32" s="577"/>
      <c r="AP32" s="578"/>
      <c r="AQ32" s="579"/>
      <c r="AR32" s="580">
        <v>1</v>
      </c>
      <c r="AS32" s="579"/>
      <c r="AT32" s="68" t="s">
        <v>2419</v>
      </c>
      <c r="AU32" s="580">
        <v>2</v>
      </c>
      <c r="AV32" s="579"/>
      <c r="AW32" s="580">
        <v>3</v>
      </c>
      <c r="AX32" s="581"/>
      <c r="AY32" s="582"/>
      <c r="AZ32" s="583"/>
      <c r="BA32" s="584"/>
      <c r="BB32" s="584"/>
      <c r="BC32" s="584"/>
      <c r="BD32" s="585"/>
      <c r="BE32" s="586"/>
      <c r="BF32" s="587"/>
      <c r="BG32" s="588"/>
      <c r="BH32" s="587"/>
      <c r="BI32" s="588"/>
      <c r="BJ32" s="589"/>
      <c r="BK32" s="590"/>
      <c r="BL32" s="591"/>
      <c r="BM32" s="591"/>
      <c r="BN32" s="592"/>
      <c r="BO32" s="593"/>
      <c r="BP32" s="594"/>
      <c r="BQ32" s="595"/>
      <c r="BR32" s="594"/>
      <c r="BS32" s="292" t="s">
        <v>2419</v>
      </c>
      <c r="BT32" s="595"/>
      <c r="BU32" s="594"/>
      <c r="BV32" s="595"/>
      <c r="BW32" s="596"/>
    </row>
    <row r="33" spans="1:75" ht="27" customHeight="1">
      <c r="A33" s="554"/>
      <c r="B33" s="555"/>
      <c r="C33" s="455" t="s">
        <v>2420</v>
      </c>
      <c r="D33" s="541"/>
      <c r="E33" s="541"/>
      <c r="F33" s="541"/>
      <c r="G33" s="541"/>
      <c r="H33" s="541"/>
      <c r="I33" s="542"/>
      <c r="J33" s="620" t="str">
        <f>'②補助金額算出内訳表（別紙１）'!$C$85</f>
        <v/>
      </c>
      <c r="K33" s="635"/>
      <c r="L33" s="635"/>
      <c r="M33" s="635"/>
      <c r="N33" s="635"/>
      <c r="O33" s="635"/>
      <c r="P33" s="635"/>
      <c r="Q33" s="635"/>
      <c r="R33" s="635"/>
      <c r="S33" s="635"/>
      <c r="T33" s="635"/>
      <c r="U33" s="635"/>
      <c r="V33" s="635"/>
      <c r="W33" s="635"/>
      <c r="X33" s="635"/>
      <c r="Y33" s="628"/>
      <c r="Z33" s="461"/>
      <c r="AA33" s="543"/>
      <c r="AB33" s="544"/>
      <c r="AC33" s="544"/>
      <c r="AD33" s="544"/>
      <c r="AE33" s="545"/>
      <c r="AF33" s="546"/>
      <c r="AG33" s="547"/>
      <c r="AH33" s="548"/>
      <c r="AI33" s="547"/>
      <c r="AJ33" s="548"/>
      <c r="AK33" s="549"/>
      <c r="AL33" s="467"/>
      <c r="AM33" s="550"/>
      <c r="AN33" s="550"/>
      <c r="AO33" s="551"/>
      <c r="AP33" s="552"/>
      <c r="AQ33" s="524"/>
      <c r="AR33" s="523"/>
      <c r="AS33" s="524"/>
      <c r="AT33" s="290"/>
      <c r="AU33" s="523"/>
      <c r="AV33" s="524"/>
      <c r="AW33" s="523"/>
      <c r="AX33" s="525"/>
      <c r="AY33" s="461"/>
      <c r="AZ33" s="543"/>
      <c r="BA33" s="544"/>
      <c r="BB33" s="544"/>
      <c r="BC33" s="544"/>
      <c r="BD33" s="545"/>
      <c r="BE33" s="546"/>
      <c r="BF33" s="547"/>
      <c r="BG33" s="548"/>
      <c r="BH33" s="547"/>
      <c r="BI33" s="548"/>
      <c r="BJ33" s="549"/>
      <c r="BK33" s="467"/>
      <c r="BL33" s="550"/>
      <c r="BM33" s="550"/>
      <c r="BN33" s="551"/>
      <c r="BO33" s="552"/>
      <c r="BP33" s="524"/>
      <c r="BQ33" s="523"/>
      <c r="BR33" s="524"/>
      <c r="BS33" s="290" t="s">
        <v>2419</v>
      </c>
      <c r="BT33" s="523"/>
      <c r="BU33" s="524"/>
      <c r="BV33" s="523"/>
      <c r="BW33" s="525"/>
    </row>
    <row r="34" spans="1:75" ht="27" customHeight="1">
      <c r="A34" s="554"/>
      <c r="B34" s="555"/>
      <c r="C34" s="455" t="s">
        <v>2421</v>
      </c>
      <c r="D34" s="541"/>
      <c r="E34" s="541"/>
      <c r="F34" s="541"/>
      <c r="G34" s="541"/>
      <c r="H34" s="541"/>
      <c r="I34" s="542"/>
      <c r="J34" s="603" t="str">
        <f>'②補助金額算出内訳表（別紙１）'!$H$85</f>
        <v/>
      </c>
      <c r="K34" s="627"/>
      <c r="L34" s="627"/>
      <c r="M34" s="627"/>
      <c r="N34" s="627"/>
      <c r="O34" s="627"/>
      <c r="P34" s="627"/>
      <c r="Q34" s="627"/>
      <c r="R34" s="627"/>
      <c r="S34" s="627"/>
      <c r="T34" s="627"/>
      <c r="U34" s="627"/>
      <c r="V34" s="627"/>
      <c r="W34" s="627"/>
      <c r="X34" s="627"/>
      <c r="Y34" s="628"/>
      <c r="Z34" s="461"/>
      <c r="AA34" s="543"/>
      <c r="AB34" s="544"/>
      <c r="AC34" s="544"/>
      <c r="AD34" s="544"/>
      <c r="AE34" s="545"/>
      <c r="AF34" s="546"/>
      <c r="AG34" s="547"/>
      <c r="AH34" s="548"/>
      <c r="AI34" s="547"/>
      <c r="AJ34" s="548"/>
      <c r="AK34" s="549"/>
      <c r="AL34" s="467"/>
      <c r="AM34" s="550"/>
      <c r="AN34" s="550"/>
      <c r="AO34" s="551"/>
      <c r="AP34" s="552"/>
      <c r="AQ34" s="524"/>
      <c r="AR34" s="523"/>
      <c r="AS34" s="524"/>
      <c r="AT34" s="290"/>
      <c r="AU34" s="523"/>
      <c r="AV34" s="524"/>
      <c r="AW34" s="523"/>
      <c r="AX34" s="525"/>
      <c r="AY34" s="461"/>
      <c r="AZ34" s="543"/>
      <c r="BA34" s="544"/>
      <c r="BB34" s="544"/>
      <c r="BC34" s="544"/>
      <c r="BD34" s="545"/>
      <c r="BE34" s="546"/>
      <c r="BF34" s="547"/>
      <c r="BG34" s="548"/>
      <c r="BH34" s="547"/>
      <c r="BI34" s="548"/>
      <c r="BJ34" s="549"/>
      <c r="BK34" s="467"/>
      <c r="BL34" s="550"/>
      <c r="BM34" s="550"/>
      <c r="BN34" s="551"/>
      <c r="BO34" s="552"/>
      <c r="BP34" s="524"/>
      <c r="BQ34" s="523"/>
      <c r="BR34" s="524"/>
      <c r="BS34" s="290" t="s">
        <v>2419</v>
      </c>
      <c r="BT34" s="523"/>
      <c r="BU34" s="524"/>
      <c r="BV34" s="523"/>
      <c r="BW34" s="525"/>
    </row>
    <row r="35" spans="1:75" ht="27" customHeight="1">
      <c r="A35" s="554"/>
      <c r="B35" s="555"/>
      <c r="C35" s="455" t="s">
        <v>2422</v>
      </c>
      <c r="D35" s="541"/>
      <c r="E35" s="541"/>
      <c r="F35" s="541"/>
      <c r="G35" s="541"/>
      <c r="H35" s="541"/>
      <c r="I35" s="542"/>
      <c r="J35" s="470" t="str">
        <f>'②補助金額算出内訳表（別紙１）'!$J$50</f>
        <v/>
      </c>
      <c r="K35" s="625"/>
      <c r="L35" s="625"/>
      <c r="M35" s="625"/>
      <c r="N35" s="625"/>
      <c r="O35" s="625"/>
      <c r="P35" s="625"/>
      <c r="Q35" s="625"/>
      <c r="R35" s="625"/>
      <c r="S35" s="625"/>
      <c r="T35" s="625"/>
      <c r="U35" s="625"/>
      <c r="V35" s="625"/>
      <c r="W35" s="625"/>
      <c r="X35" s="625"/>
      <c r="Y35" s="626"/>
      <c r="Z35" s="461"/>
      <c r="AA35" s="544"/>
      <c r="AB35" s="544"/>
      <c r="AC35" s="544"/>
      <c r="AD35" s="544"/>
      <c r="AE35" s="545"/>
      <c r="AF35" s="546"/>
      <c r="AG35" s="547"/>
      <c r="AH35" s="548"/>
      <c r="AI35" s="547"/>
      <c r="AJ35" s="548"/>
      <c r="AK35" s="549"/>
      <c r="AL35" s="467"/>
      <c r="AM35" s="550"/>
      <c r="AN35" s="550"/>
      <c r="AO35" s="551"/>
      <c r="AP35" s="552"/>
      <c r="AQ35" s="524"/>
      <c r="AR35" s="523"/>
      <c r="AS35" s="524"/>
      <c r="AT35" s="290"/>
      <c r="AU35" s="523"/>
      <c r="AV35" s="524"/>
      <c r="AW35" s="523"/>
      <c r="AX35" s="525"/>
      <c r="AY35" s="461"/>
      <c r="AZ35" s="543"/>
      <c r="BA35" s="544"/>
      <c r="BB35" s="544"/>
      <c r="BC35" s="544"/>
      <c r="BD35" s="545"/>
      <c r="BE35" s="546"/>
      <c r="BF35" s="547"/>
      <c r="BG35" s="548"/>
      <c r="BH35" s="547"/>
      <c r="BI35" s="548"/>
      <c r="BJ35" s="549"/>
      <c r="BK35" s="467"/>
      <c r="BL35" s="550"/>
      <c r="BM35" s="550"/>
      <c r="BN35" s="551"/>
      <c r="BO35" s="552"/>
      <c r="BP35" s="524"/>
      <c r="BQ35" s="523"/>
      <c r="BR35" s="524"/>
      <c r="BS35" s="290" t="s">
        <v>2419</v>
      </c>
      <c r="BT35" s="523"/>
      <c r="BU35" s="524"/>
      <c r="BV35" s="523"/>
      <c r="BW35" s="525"/>
    </row>
    <row r="36" spans="1:75" ht="27" customHeight="1">
      <c r="A36" s="554"/>
      <c r="B36" s="555"/>
      <c r="C36" s="455" t="s">
        <v>2423</v>
      </c>
      <c r="D36" s="541"/>
      <c r="E36" s="541"/>
      <c r="F36" s="541"/>
      <c r="G36" s="541"/>
      <c r="H36" s="541"/>
      <c r="I36" s="542"/>
      <c r="J36" s="458" t="str">
        <f>J35</f>
        <v/>
      </c>
      <c r="K36" s="631"/>
      <c r="L36" s="631"/>
      <c r="M36" s="631"/>
      <c r="N36" s="631"/>
      <c r="O36" s="631"/>
      <c r="P36" s="631"/>
      <c r="Q36" s="631"/>
      <c r="R36" s="631"/>
      <c r="S36" s="631"/>
      <c r="T36" s="631"/>
      <c r="U36" s="631"/>
      <c r="V36" s="631"/>
      <c r="W36" s="631"/>
      <c r="X36" s="631"/>
      <c r="Y36" s="632"/>
      <c r="Z36" s="461"/>
      <c r="AA36" s="543"/>
      <c r="AB36" s="544"/>
      <c r="AC36" s="544"/>
      <c r="AD36" s="544"/>
      <c r="AE36" s="545"/>
      <c r="AF36" s="546"/>
      <c r="AG36" s="547"/>
      <c r="AH36" s="548"/>
      <c r="AI36" s="547"/>
      <c r="AJ36" s="548"/>
      <c r="AK36" s="549"/>
      <c r="AL36" s="467"/>
      <c r="AM36" s="550"/>
      <c r="AN36" s="550"/>
      <c r="AO36" s="551"/>
      <c r="AP36" s="552"/>
      <c r="AQ36" s="524"/>
      <c r="AR36" s="523"/>
      <c r="AS36" s="524"/>
      <c r="AT36" s="290" t="s">
        <v>2419</v>
      </c>
      <c r="AU36" s="523"/>
      <c r="AV36" s="524"/>
      <c r="AW36" s="523"/>
      <c r="AX36" s="525"/>
      <c r="AY36" s="461"/>
      <c r="AZ36" s="543"/>
      <c r="BA36" s="544"/>
      <c r="BB36" s="544"/>
      <c r="BC36" s="544"/>
      <c r="BD36" s="545"/>
      <c r="BE36" s="546"/>
      <c r="BF36" s="547"/>
      <c r="BG36" s="548"/>
      <c r="BH36" s="547"/>
      <c r="BI36" s="548"/>
      <c r="BJ36" s="549"/>
      <c r="BK36" s="467"/>
      <c r="BL36" s="550"/>
      <c r="BM36" s="550"/>
      <c r="BN36" s="551"/>
      <c r="BO36" s="552"/>
      <c r="BP36" s="524"/>
      <c r="BQ36" s="523"/>
      <c r="BR36" s="524"/>
      <c r="BS36" s="290" t="s">
        <v>2419</v>
      </c>
      <c r="BT36" s="523"/>
      <c r="BU36" s="524"/>
      <c r="BV36" s="523"/>
      <c r="BW36" s="525"/>
    </row>
    <row r="37" spans="1:75" ht="27" customHeight="1">
      <c r="A37" s="554"/>
      <c r="B37" s="555"/>
      <c r="C37" s="455" t="s">
        <v>2424</v>
      </c>
      <c r="D37" s="541"/>
      <c r="E37" s="541"/>
      <c r="F37" s="541"/>
      <c r="G37" s="541"/>
      <c r="H37" s="541"/>
      <c r="I37" s="542"/>
      <c r="J37" s="458">
        <f>'②補助金額算出内訳表（別紙１）'!$F$85</f>
        <v>0</v>
      </c>
      <c r="K37" s="631"/>
      <c r="L37" s="631"/>
      <c r="M37" s="631"/>
      <c r="N37" s="631"/>
      <c r="O37" s="631"/>
      <c r="P37" s="631"/>
      <c r="Q37" s="631"/>
      <c r="R37" s="631"/>
      <c r="S37" s="631"/>
      <c r="T37" s="631"/>
      <c r="U37" s="631"/>
      <c r="V37" s="631"/>
      <c r="W37" s="631"/>
      <c r="X37" s="631"/>
      <c r="Y37" s="628"/>
      <c r="Z37" s="461"/>
      <c r="AA37" s="543"/>
      <c r="AB37" s="544"/>
      <c r="AC37" s="544"/>
      <c r="AD37" s="544"/>
      <c r="AE37" s="545"/>
      <c r="AF37" s="546"/>
      <c r="AG37" s="547"/>
      <c r="AH37" s="548"/>
      <c r="AI37" s="547"/>
      <c r="AJ37" s="548"/>
      <c r="AK37" s="549"/>
      <c r="AL37" s="467"/>
      <c r="AM37" s="550"/>
      <c r="AN37" s="550"/>
      <c r="AO37" s="551"/>
      <c r="AP37" s="552"/>
      <c r="AQ37" s="524"/>
      <c r="AR37" s="523"/>
      <c r="AS37" s="524"/>
      <c r="AT37" s="290" t="s">
        <v>2419</v>
      </c>
      <c r="AU37" s="523"/>
      <c r="AV37" s="524"/>
      <c r="AW37" s="523"/>
      <c r="AX37" s="525"/>
      <c r="AY37" s="461"/>
      <c r="AZ37" s="543"/>
      <c r="BA37" s="544"/>
      <c r="BB37" s="544"/>
      <c r="BC37" s="544"/>
      <c r="BD37" s="545"/>
      <c r="BE37" s="546"/>
      <c r="BF37" s="547"/>
      <c r="BG37" s="548"/>
      <c r="BH37" s="547"/>
      <c r="BI37" s="548"/>
      <c r="BJ37" s="549"/>
      <c r="BK37" s="467"/>
      <c r="BL37" s="550"/>
      <c r="BM37" s="550"/>
      <c r="BN37" s="551"/>
      <c r="BO37" s="552"/>
      <c r="BP37" s="524"/>
      <c r="BQ37" s="523"/>
      <c r="BR37" s="524"/>
      <c r="BS37" s="290" t="s">
        <v>2419</v>
      </c>
      <c r="BT37" s="523"/>
      <c r="BU37" s="524"/>
      <c r="BV37" s="523"/>
      <c r="BW37" s="525"/>
    </row>
    <row r="38" spans="1:75" ht="27" customHeight="1" thickBot="1">
      <c r="A38" s="556"/>
      <c r="B38" s="557"/>
      <c r="C38" s="437" t="s">
        <v>2425</v>
      </c>
      <c r="D38" s="526"/>
      <c r="E38" s="526"/>
      <c r="F38" s="526"/>
      <c r="G38" s="526"/>
      <c r="H38" s="526"/>
      <c r="I38" s="527"/>
      <c r="J38" s="440" t="str">
        <f>'②補助金額算出内訳表（別紙１）'!$J$85:$K$85</f>
        <v/>
      </c>
      <c r="K38" s="633"/>
      <c r="L38" s="633"/>
      <c r="M38" s="633"/>
      <c r="N38" s="633"/>
      <c r="O38" s="633"/>
      <c r="P38" s="633"/>
      <c r="Q38" s="633"/>
      <c r="R38" s="633"/>
      <c r="S38" s="633"/>
      <c r="T38" s="633"/>
      <c r="U38" s="633"/>
      <c r="V38" s="633"/>
      <c r="W38" s="633"/>
      <c r="X38" s="633"/>
      <c r="Y38" s="634"/>
      <c r="Z38" s="443"/>
      <c r="AA38" s="528"/>
      <c r="AB38" s="529"/>
      <c r="AC38" s="529"/>
      <c r="AD38" s="529"/>
      <c r="AE38" s="530"/>
      <c r="AF38" s="531"/>
      <c r="AG38" s="532"/>
      <c r="AH38" s="533"/>
      <c r="AI38" s="532"/>
      <c r="AJ38" s="533"/>
      <c r="AK38" s="534"/>
      <c r="AL38" s="449"/>
      <c r="AM38" s="535"/>
      <c r="AN38" s="535"/>
      <c r="AO38" s="536"/>
      <c r="AP38" s="537"/>
      <c r="AQ38" s="538"/>
      <c r="AR38" s="539"/>
      <c r="AS38" s="538"/>
      <c r="AT38" s="291" t="s">
        <v>2419</v>
      </c>
      <c r="AU38" s="539"/>
      <c r="AV38" s="538"/>
      <c r="AW38" s="539"/>
      <c r="AX38" s="540"/>
      <c r="AY38" s="443"/>
      <c r="AZ38" s="528"/>
      <c r="BA38" s="529"/>
      <c r="BB38" s="529"/>
      <c r="BC38" s="529"/>
      <c r="BD38" s="530"/>
      <c r="BE38" s="531"/>
      <c r="BF38" s="532"/>
      <c r="BG38" s="533"/>
      <c r="BH38" s="532"/>
      <c r="BI38" s="533"/>
      <c r="BJ38" s="534"/>
      <c r="BK38" s="449"/>
      <c r="BL38" s="535"/>
      <c r="BM38" s="535"/>
      <c r="BN38" s="536"/>
      <c r="BO38" s="537"/>
      <c r="BP38" s="538"/>
      <c r="BQ38" s="539"/>
      <c r="BR38" s="538"/>
      <c r="BS38" s="291" t="s">
        <v>2419</v>
      </c>
      <c r="BT38" s="539"/>
      <c r="BU38" s="538"/>
      <c r="BV38" s="539"/>
      <c r="BW38" s="540"/>
    </row>
    <row r="39" spans="1:75" ht="27" customHeight="1" thickBot="1">
      <c r="A39" s="479">
        <v>5</v>
      </c>
      <c r="B39" s="553"/>
      <c r="C39" s="485" t="s">
        <v>2412</v>
      </c>
      <c r="D39" s="558"/>
      <c r="E39" s="558"/>
      <c r="F39" s="558"/>
      <c r="G39" s="558"/>
      <c r="H39" s="558"/>
      <c r="I39" s="559"/>
      <c r="J39" s="488" t="str">
        <f>'②補助金額算出内訳表（別紙１）'!$B$86</f>
        <v/>
      </c>
      <c r="K39" s="489"/>
      <c r="L39" s="489"/>
      <c r="M39" s="489"/>
      <c r="N39" s="489"/>
      <c r="O39" s="489"/>
      <c r="P39" s="489"/>
      <c r="Q39" s="489"/>
      <c r="R39" s="489"/>
      <c r="S39" s="489"/>
      <c r="T39" s="489"/>
      <c r="U39" s="489"/>
      <c r="V39" s="489"/>
      <c r="W39" s="489"/>
      <c r="X39" s="489"/>
      <c r="Y39" s="490"/>
      <c r="Z39" s="491" t="s">
        <v>2413</v>
      </c>
      <c r="AA39" s="560"/>
      <c r="AB39" s="560"/>
      <c r="AC39" s="560"/>
      <c r="AD39" s="560"/>
      <c r="AE39" s="561"/>
      <c r="AF39" s="562" t="s">
        <v>2414</v>
      </c>
      <c r="AG39" s="563"/>
      <c r="AH39" s="563"/>
      <c r="AI39" s="563"/>
      <c r="AJ39" s="563"/>
      <c r="AK39" s="563"/>
      <c r="AL39" s="495" t="s">
        <v>2415</v>
      </c>
      <c r="AM39" s="564"/>
      <c r="AN39" s="564"/>
      <c r="AO39" s="565"/>
      <c r="AP39" s="494" t="s">
        <v>2416</v>
      </c>
      <c r="AQ39" s="566"/>
      <c r="AR39" s="566"/>
      <c r="AS39" s="566"/>
      <c r="AT39" s="566"/>
      <c r="AU39" s="566"/>
      <c r="AV39" s="566"/>
      <c r="AW39" s="566"/>
      <c r="AX39" s="567"/>
      <c r="AY39" s="491" t="s">
        <v>2413</v>
      </c>
      <c r="AZ39" s="560"/>
      <c r="BA39" s="560"/>
      <c r="BB39" s="560"/>
      <c r="BC39" s="560"/>
      <c r="BD39" s="561"/>
      <c r="BE39" s="562" t="s">
        <v>2414</v>
      </c>
      <c r="BF39" s="563"/>
      <c r="BG39" s="563"/>
      <c r="BH39" s="563"/>
      <c r="BI39" s="563"/>
      <c r="BJ39" s="563"/>
      <c r="BK39" s="495" t="s">
        <v>2415</v>
      </c>
      <c r="BL39" s="564"/>
      <c r="BM39" s="564"/>
      <c r="BN39" s="565"/>
      <c r="BO39" s="494" t="s">
        <v>2416</v>
      </c>
      <c r="BP39" s="566"/>
      <c r="BQ39" s="566"/>
      <c r="BR39" s="566"/>
      <c r="BS39" s="566"/>
      <c r="BT39" s="566"/>
      <c r="BU39" s="566"/>
      <c r="BV39" s="566"/>
      <c r="BW39" s="567"/>
    </row>
    <row r="40" spans="1:75" ht="27" customHeight="1" thickTop="1">
      <c r="A40" s="554"/>
      <c r="B40" s="555"/>
      <c r="C40" s="455" t="s">
        <v>2417</v>
      </c>
      <c r="D40" s="541"/>
      <c r="E40" s="541"/>
      <c r="F40" s="541"/>
      <c r="G40" s="541"/>
      <c r="H40" s="541"/>
      <c r="I40" s="542"/>
      <c r="J40" s="476" t="str">
        <f>'②補助金額算出内訳表（別紙１）'!$D$86</f>
        <v/>
      </c>
      <c r="K40" s="636"/>
      <c r="L40" s="636"/>
      <c r="M40" s="636"/>
      <c r="N40" s="636"/>
      <c r="O40" s="636"/>
      <c r="P40" s="636"/>
      <c r="Q40" s="636"/>
      <c r="R40" s="636"/>
      <c r="S40" s="636"/>
      <c r="T40" s="636"/>
      <c r="U40" s="636"/>
      <c r="V40" s="636"/>
      <c r="W40" s="636"/>
      <c r="X40" s="636"/>
      <c r="Y40" s="637"/>
      <c r="Z40" s="568" t="s">
        <v>2426</v>
      </c>
      <c r="AA40" s="569"/>
      <c r="AB40" s="569"/>
      <c r="AC40" s="569"/>
      <c r="AD40" s="569"/>
      <c r="AE40" s="570"/>
      <c r="AF40" s="571">
        <v>5</v>
      </c>
      <c r="AG40" s="572"/>
      <c r="AH40" s="573">
        <v>0</v>
      </c>
      <c r="AI40" s="572"/>
      <c r="AJ40" s="573">
        <v>0</v>
      </c>
      <c r="AK40" s="574"/>
      <c r="AL40" s="575" t="s">
        <v>2418</v>
      </c>
      <c r="AM40" s="576"/>
      <c r="AN40" s="576"/>
      <c r="AO40" s="577"/>
      <c r="AP40" s="578"/>
      <c r="AQ40" s="579"/>
      <c r="AR40" s="580">
        <v>1</v>
      </c>
      <c r="AS40" s="579"/>
      <c r="AT40" s="68" t="s">
        <v>2419</v>
      </c>
      <c r="AU40" s="580">
        <v>2</v>
      </c>
      <c r="AV40" s="579"/>
      <c r="AW40" s="580">
        <v>3</v>
      </c>
      <c r="AX40" s="581"/>
      <c r="AY40" s="582"/>
      <c r="AZ40" s="583"/>
      <c r="BA40" s="584"/>
      <c r="BB40" s="584"/>
      <c r="BC40" s="584"/>
      <c r="BD40" s="585"/>
      <c r="BE40" s="586"/>
      <c r="BF40" s="587"/>
      <c r="BG40" s="588"/>
      <c r="BH40" s="587"/>
      <c r="BI40" s="588"/>
      <c r="BJ40" s="589"/>
      <c r="BK40" s="590"/>
      <c r="BL40" s="591"/>
      <c r="BM40" s="591"/>
      <c r="BN40" s="592"/>
      <c r="BO40" s="593"/>
      <c r="BP40" s="594"/>
      <c r="BQ40" s="595"/>
      <c r="BR40" s="594"/>
      <c r="BS40" s="292" t="s">
        <v>2419</v>
      </c>
      <c r="BT40" s="595"/>
      <c r="BU40" s="594"/>
      <c r="BV40" s="595"/>
      <c r="BW40" s="596"/>
    </row>
    <row r="41" spans="1:75" ht="27" customHeight="1">
      <c r="A41" s="554"/>
      <c r="B41" s="555"/>
      <c r="C41" s="455" t="s">
        <v>2420</v>
      </c>
      <c r="D41" s="541"/>
      <c r="E41" s="541"/>
      <c r="F41" s="541"/>
      <c r="G41" s="541"/>
      <c r="H41" s="541"/>
      <c r="I41" s="542"/>
      <c r="J41" s="620" t="str">
        <f>'②補助金額算出内訳表（別紙１）'!$C$86</f>
        <v/>
      </c>
      <c r="K41" s="635"/>
      <c r="L41" s="635"/>
      <c r="M41" s="635"/>
      <c r="N41" s="635"/>
      <c r="O41" s="635"/>
      <c r="P41" s="635"/>
      <c r="Q41" s="635"/>
      <c r="R41" s="635"/>
      <c r="S41" s="635"/>
      <c r="T41" s="635"/>
      <c r="U41" s="635"/>
      <c r="V41" s="635"/>
      <c r="W41" s="635"/>
      <c r="X41" s="635"/>
      <c r="Y41" s="628"/>
      <c r="Z41" s="461"/>
      <c r="AA41" s="543"/>
      <c r="AB41" s="544"/>
      <c r="AC41" s="544"/>
      <c r="AD41" s="544"/>
      <c r="AE41" s="545"/>
      <c r="AF41" s="546"/>
      <c r="AG41" s="547"/>
      <c r="AH41" s="548"/>
      <c r="AI41" s="547"/>
      <c r="AJ41" s="548"/>
      <c r="AK41" s="549"/>
      <c r="AL41" s="467"/>
      <c r="AM41" s="550"/>
      <c r="AN41" s="550"/>
      <c r="AO41" s="551"/>
      <c r="AP41" s="552"/>
      <c r="AQ41" s="524"/>
      <c r="AR41" s="523"/>
      <c r="AS41" s="524"/>
      <c r="AT41" s="290" t="s">
        <v>2419</v>
      </c>
      <c r="AU41" s="523"/>
      <c r="AV41" s="524"/>
      <c r="AW41" s="523"/>
      <c r="AX41" s="525"/>
      <c r="AY41" s="461"/>
      <c r="AZ41" s="543"/>
      <c r="BA41" s="544"/>
      <c r="BB41" s="544"/>
      <c r="BC41" s="544"/>
      <c r="BD41" s="545"/>
      <c r="BE41" s="546"/>
      <c r="BF41" s="547"/>
      <c r="BG41" s="548"/>
      <c r="BH41" s="547"/>
      <c r="BI41" s="548"/>
      <c r="BJ41" s="549"/>
      <c r="BK41" s="467"/>
      <c r="BL41" s="550"/>
      <c r="BM41" s="550"/>
      <c r="BN41" s="551"/>
      <c r="BO41" s="552"/>
      <c r="BP41" s="524"/>
      <c r="BQ41" s="523"/>
      <c r="BR41" s="524"/>
      <c r="BS41" s="290" t="s">
        <v>2419</v>
      </c>
      <c r="BT41" s="523"/>
      <c r="BU41" s="524"/>
      <c r="BV41" s="523"/>
      <c r="BW41" s="525"/>
    </row>
    <row r="42" spans="1:75" ht="27" customHeight="1">
      <c r="A42" s="554"/>
      <c r="B42" s="555"/>
      <c r="C42" s="455" t="s">
        <v>2421</v>
      </c>
      <c r="D42" s="541"/>
      <c r="E42" s="541"/>
      <c r="F42" s="541"/>
      <c r="G42" s="541"/>
      <c r="H42" s="541"/>
      <c r="I42" s="542"/>
      <c r="J42" s="603" t="str">
        <f>'②補助金額算出内訳表（別紙１）'!$H$86</f>
        <v/>
      </c>
      <c r="K42" s="627"/>
      <c r="L42" s="627"/>
      <c r="M42" s="627"/>
      <c r="N42" s="627"/>
      <c r="O42" s="627"/>
      <c r="P42" s="627"/>
      <c r="Q42" s="627"/>
      <c r="R42" s="627"/>
      <c r="S42" s="627"/>
      <c r="T42" s="627"/>
      <c r="U42" s="627"/>
      <c r="V42" s="627"/>
      <c r="W42" s="627"/>
      <c r="X42" s="627"/>
      <c r="Y42" s="628"/>
      <c r="Z42" s="461"/>
      <c r="AA42" s="543"/>
      <c r="AB42" s="544"/>
      <c r="AC42" s="544"/>
      <c r="AD42" s="544"/>
      <c r="AE42" s="545"/>
      <c r="AF42" s="546"/>
      <c r="AG42" s="547"/>
      <c r="AH42" s="548"/>
      <c r="AI42" s="547"/>
      <c r="AJ42" s="548"/>
      <c r="AK42" s="549"/>
      <c r="AL42" s="467"/>
      <c r="AM42" s="550"/>
      <c r="AN42" s="550"/>
      <c r="AO42" s="551"/>
      <c r="AP42" s="552"/>
      <c r="AQ42" s="524"/>
      <c r="AR42" s="523"/>
      <c r="AS42" s="524"/>
      <c r="AT42" s="290" t="s">
        <v>2419</v>
      </c>
      <c r="AU42" s="523"/>
      <c r="AV42" s="524"/>
      <c r="AW42" s="523"/>
      <c r="AX42" s="525"/>
      <c r="AY42" s="461"/>
      <c r="AZ42" s="543"/>
      <c r="BA42" s="544"/>
      <c r="BB42" s="544"/>
      <c r="BC42" s="544"/>
      <c r="BD42" s="545"/>
      <c r="BE42" s="546"/>
      <c r="BF42" s="547"/>
      <c r="BG42" s="548"/>
      <c r="BH42" s="547"/>
      <c r="BI42" s="548"/>
      <c r="BJ42" s="549"/>
      <c r="BK42" s="467"/>
      <c r="BL42" s="550"/>
      <c r="BM42" s="550"/>
      <c r="BN42" s="551"/>
      <c r="BO42" s="552"/>
      <c r="BP42" s="524"/>
      <c r="BQ42" s="523"/>
      <c r="BR42" s="524"/>
      <c r="BS42" s="290" t="s">
        <v>2419</v>
      </c>
      <c r="BT42" s="523"/>
      <c r="BU42" s="524"/>
      <c r="BV42" s="523"/>
      <c r="BW42" s="525"/>
    </row>
    <row r="43" spans="1:75" ht="27" customHeight="1">
      <c r="A43" s="554"/>
      <c r="B43" s="555"/>
      <c r="C43" s="455" t="s">
        <v>2422</v>
      </c>
      <c r="D43" s="541"/>
      <c r="E43" s="541"/>
      <c r="F43" s="541"/>
      <c r="G43" s="541"/>
      <c r="H43" s="541"/>
      <c r="I43" s="542"/>
      <c r="J43" s="470" t="str">
        <f>'②補助金額算出内訳表（別紙１）'!$J$51</f>
        <v/>
      </c>
      <c r="K43" s="625"/>
      <c r="L43" s="625"/>
      <c r="M43" s="625"/>
      <c r="N43" s="625"/>
      <c r="O43" s="625"/>
      <c r="P43" s="625"/>
      <c r="Q43" s="625"/>
      <c r="R43" s="625"/>
      <c r="S43" s="625"/>
      <c r="T43" s="625"/>
      <c r="U43" s="625"/>
      <c r="V43" s="625"/>
      <c r="W43" s="625"/>
      <c r="X43" s="625"/>
      <c r="Y43" s="626"/>
      <c r="Z43" s="461"/>
      <c r="AA43" s="544"/>
      <c r="AB43" s="544"/>
      <c r="AC43" s="544"/>
      <c r="AD43" s="544"/>
      <c r="AE43" s="545"/>
      <c r="AF43" s="546"/>
      <c r="AG43" s="547"/>
      <c r="AH43" s="548"/>
      <c r="AI43" s="547"/>
      <c r="AJ43" s="548"/>
      <c r="AK43" s="549"/>
      <c r="AL43" s="467"/>
      <c r="AM43" s="550"/>
      <c r="AN43" s="550"/>
      <c r="AO43" s="551"/>
      <c r="AP43" s="552"/>
      <c r="AQ43" s="524"/>
      <c r="AR43" s="523"/>
      <c r="AS43" s="524"/>
      <c r="AT43" s="290" t="s">
        <v>2419</v>
      </c>
      <c r="AU43" s="523"/>
      <c r="AV43" s="524"/>
      <c r="AW43" s="523"/>
      <c r="AX43" s="525"/>
      <c r="AY43" s="461"/>
      <c r="AZ43" s="543"/>
      <c r="BA43" s="544"/>
      <c r="BB43" s="544"/>
      <c r="BC43" s="544"/>
      <c r="BD43" s="545"/>
      <c r="BE43" s="546"/>
      <c r="BF43" s="547"/>
      <c r="BG43" s="548"/>
      <c r="BH43" s="547"/>
      <c r="BI43" s="548"/>
      <c r="BJ43" s="549"/>
      <c r="BK43" s="467"/>
      <c r="BL43" s="550"/>
      <c r="BM43" s="550"/>
      <c r="BN43" s="551"/>
      <c r="BO43" s="552"/>
      <c r="BP43" s="524"/>
      <c r="BQ43" s="523"/>
      <c r="BR43" s="524"/>
      <c r="BS43" s="290" t="s">
        <v>2419</v>
      </c>
      <c r="BT43" s="523"/>
      <c r="BU43" s="524"/>
      <c r="BV43" s="523"/>
      <c r="BW43" s="525"/>
    </row>
    <row r="44" spans="1:75" ht="27" customHeight="1">
      <c r="A44" s="554"/>
      <c r="B44" s="555"/>
      <c r="C44" s="455" t="s">
        <v>2423</v>
      </c>
      <c r="D44" s="541"/>
      <c r="E44" s="541"/>
      <c r="F44" s="541"/>
      <c r="G44" s="541"/>
      <c r="H44" s="541"/>
      <c r="I44" s="542"/>
      <c r="J44" s="458" t="str">
        <f>J43</f>
        <v/>
      </c>
      <c r="K44" s="631"/>
      <c r="L44" s="631"/>
      <c r="M44" s="631"/>
      <c r="N44" s="631"/>
      <c r="O44" s="631"/>
      <c r="P44" s="631"/>
      <c r="Q44" s="631"/>
      <c r="R44" s="631"/>
      <c r="S44" s="631"/>
      <c r="T44" s="631"/>
      <c r="U44" s="631"/>
      <c r="V44" s="631"/>
      <c r="W44" s="631"/>
      <c r="X44" s="631"/>
      <c r="Y44" s="632"/>
      <c r="Z44" s="461"/>
      <c r="AA44" s="543"/>
      <c r="AB44" s="544"/>
      <c r="AC44" s="544"/>
      <c r="AD44" s="544"/>
      <c r="AE44" s="545"/>
      <c r="AF44" s="546"/>
      <c r="AG44" s="547"/>
      <c r="AH44" s="548"/>
      <c r="AI44" s="547"/>
      <c r="AJ44" s="548"/>
      <c r="AK44" s="549"/>
      <c r="AL44" s="467"/>
      <c r="AM44" s="550"/>
      <c r="AN44" s="550"/>
      <c r="AO44" s="551"/>
      <c r="AP44" s="552"/>
      <c r="AQ44" s="524"/>
      <c r="AR44" s="523"/>
      <c r="AS44" s="524"/>
      <c r="AT44" s="290" t="s">
        <v>2419</v>
      </c>
      <c r="AU44" s="523"/>
      <c r="AV44" s="524"/>
      <c r="AW44" s="523"/>
      <c r="AX44" s="525"/>
      <c r="AY44" s="461"/>
      <c r="AZ44" s="543"/>
      <c r="BA44" s="544"/>
      <c r="BB44" s="544"/>
      <c r="BC44" s="544"/>
      <c r="BD44" s="545"/>
      <c r="BE44" s="546"/>
      <c r="BF44" s="547"/>
      <c r="BG44" s="548"/>
      <c r="BH44" s="547"/>
      <c r="BI44" s="548"/>
      <c r="BJ44" s="549"/>
      <c r="BK44" s="467"/>
      <c r="BL44" s="550"/>
      <c r="BM44" s="550"/>
      <c r="BN44" s="551"/>
      <c r="BO44" s="552"/>
      <c r="BP44" s="524"/>
      <c r="BQ44" s="523"/>
      <c r="BR44" s="524"/>
      <c r="BS44" s="290" t="s">
        <v>2419</v>
      </c>
      <c r="BT44" s="523"/>
      <c r="BU44" s="524"/>
      <c r="BV44" s="523"/>
      <c r="BW44" s="525"/>
    </row>
    <row r="45" spans="1:75" ht="27" customHeight="1">
      <c r="A45" s="554"/>
      <c r="B45" s="555"/>
      <c r="C45" s="455" t="s">
        <v>2424</v>
      </c>
      <c r="D45" s="541"/>
      <c r="E45" s="541"/>
      <c r="F45" s="541"/>
      <c r="G45" s="541"/>
      <c r="H45" s="541"/>
      <c r="I45" s="542"/>
      <c r="J45" s="458">
        <f>'②補助金額算出内訳表（別紙１）'!$F$86</f>
        <v>0</v>
      </c>
      <c r="K45" s="631"/>
      <c r="L45" s="631"/>
      <c r="M45" s="631"/>
      <c r="N45" s="631"/>
      <c r="O45" s="631"/>
      <c r="P45" s="631"/>
      <c r="Q45" s="631"/>
      <c r="R45" s="631"/>
      <c r="S45" s="631"/>
      <c r="T45" s="631"/>
      <c r="U45" s="631"/>
      <c r="V45" s="631"/>
      <c r="W45" s="631"/>
      <c r="X45" s="631"/>
      <c r="Y45" s="628"/>
      <c r="Z45" s="461"/>
      <c r="AA45" s="543"/>
      <c r="AB45" s="544"/>
      <c r="AC45" s="544"/>
      <c r="AD45" s="544"/>
      <c r="AE45" s="545"/>
      <c r="AF45" s="546"/>
      <c r="AG45" s="547"/>
      <c r="AH45" s="548"/>
      <c r="AI45" s="547"/>
      <c r="AJ45" s="548"/>
      <c r="AK45" s="549"/>
      <c r="AL45" s="467"/>
      <c r="AM45" s="550"/>
      <c r="AN45" s="550"/>
      <c r="AO45" s="551"/>
      <c r="AP45" s="552"/>
      <c r="AQ45" s="524"/>
      <c r="AR45" s="523"/>
      <c r="AS45" s="524"/>
      <c r="AT45" s="290" t="s">
        <v>2419</v>
      </c>
      <c r="AU45" s="523"/>
      <c r="AV45" s="524"/>
      <c r="AW45" s="523"/>
      <c r="AX45" s="525"/>
      <c r="AY45" s="461"/>
      <c r="AZ45" s="543"/>
      <c r="BA45" s="544"/>
      <c r="BB45" s="544"/>
      <c r="BC45" s="544"/>
      <c r="BD45" s="545"/>
      <c r="BE45" s="546"/>
      <c r="BF45" s="547"/>
      <c r="BG45" s="548"/>
      <c r="BH45" s="547"/>
      <c r="BI45" s="548"/>
      <c r="BJ45" s="549"/>
      <c r="BK45" s="467"/>
      <c r="BL45" s="550"/>
      <c r="BM45" s="550"/>
      <c r="BN45" s="551"/>
      <c r="BO45" s="552"/>
      <c r="BP45" s="524"/>
      <c r="BQ45" s="523"/>
      <c r="BR45" s="524"/>
      <c r="BS45" s="290" t="s">
        <v>2419</v>
      </c>
      <c r="BT45" s="523"/>
      <c r="BU45" s="524"/>
      <c r="BV45" s="523"/>
      <c r="BW45" s="525"/>
    </row>
    <row r="46" spans="1:75" ht="27" customHeight="1" thickBot="1">
      <c r="A46" s="556"/>
      <c r="B46" s="557"/>
      <c r="C46" s="437" t="s">
        <v>2425</v>
      </c>
      <c r="D46" s="526"/>
      <c r="E46" s="526"/>
      <c r="F46" s="526"/>
      <c r="G46" s="526"/>
      <c r="H46" s="526"/>
      <c r="I46" s="527"/>
      <c r="J46" s="440" t="str">
        <f>'②補助金額算出内訳表（別紙１）'!$J$86:$K$86</f>
        <v/>
      </c>
      <c r="K46" s="441"/>
      <c r="L46" s="441"/>
      <c r="M46" s="441"/>
      <c r="N46" s="441"/>
      <c r="O46" s="441"/>
      <c r="P46" s="441"/>
      <c r="Q46" s="441"/>
      <c r="R46" s="441"/>
      <c r="S46" s="441"/>
      <c r="T46" s="441"/>
      <c r="U46" s="441"/>
      <c r="V46" s="441"/>
      <c r="W46" s="441"/>
      <c r="X46" s="441"/>
      <c r="Y46" s="442"/>
      <c r="Z46" s="443"/>
      <c r="AA46" s="528"/>
      <c r="AB46" s="529"/>
      <c r="AC46" s="529"/>
      <c r="AD46" s="529"/>
      <c r="AE46" s="530"/>
      <c r="AF46" s="531"/>
      <c r="AG46" s="532"/>
      <c r="AH46" s="533"/>
      <c r="AI46" s="532"/>
      <c r="AJ46" s="533"/>
      <c r="AK46" s="534"/>
      <c r="AL46" s="449"/>
      <c r="AM46" s="535"/>
      <c r="AN46" s="535"/>
      <c r="AO46" s="536"/>
      <c r="AP46" s="537"/>
      <c r="AQ46" s="538"/>
      <c r="AR46" s="539"/>
      <c r="AS46" s="538"/>
      <c r="AT46" s="291" t="s">
        <v>2419</v>
      </c>
      <c r="AU46" s="539"/>
      <c r="AV46" s="538"/>
      <c r="AW46" s="539"/>
      <c r="AX46" s="540"/>
      <c r="AY46" s="443"/>
      <c r="AZ46" s="528"/>
      <c r="BA46" s="529"/>
      <c r="BB46" s="529"/>
      <c r="BC46" s="529"/>
      <c r="BD46" s="530"/>
      <c r="BE46" s="531"/>
      <c r="BF46" s="532"/>
      <c r="BG46" s="533"/>
      <c r="BH46" s="532"/>
      <c r="BI46" s="533"/>
      <c r="BJ46" s="534"/>
      <c r="BK46" s="449"/>
      <c r="BL46" s="535"/>
      <c r="BM46" s="535"/>
      <c r="BN46" s="536"/>
      <c r="BO46" s="537"/>
      <c r="BP46" s="538"/>
      <c r="BQ46" s="539"/>
      <c r="BR46" s="538"/>
      <c r="BS46" s="291" t="s">
        <v>2419</v>
      </c>
      <c r="BT46" s="539"/>
      <c r="BU46" s="538"/>
      <c r="BV46" s="539"/>
      <c r="BW46" s="540"/>
    </row>
    <row r="47" spans="1:75" ht="27" customHeight="1" thickBot="1">
      <c r="A47" s="479">
        <v>6</v>
      </c>
      <c r="B47" s="553"/>
      <c r="C47" s="612" t="s">
        <v>2412</v>
      </c>
      <c r="D47" s="613"/>
      <c r="E47" s="613"/>
      <c r="F47" s="613"/>
      <c r="G47" s="613"/>
      <c r="H47" s="613"/>
      <c r="I47" s="614"/>
      <c r="J47" s="488" t="str">
        <f>'②補助金額算出内訳表（別紙１）'!$B$87</f>
        <v/>
      </c>
      <c r="K47" s="489"/>
      <c r="L47" s="489"/>
      <c r="M47" s="489"/>
      <c r="N47" s="489"/>
      <c r="O47" s="489"/>
      <c r="P47" s="489"/>
      <c r="Q47" s="489"/>
      <c r="R47" s="489"/>
      <c r="S47" s="489"/>
      <c r="T47" s="489"/>
      <c r="U47" s="489"/>
      <c r="V47" s="489"/>
      <c r="W47" s="489"/>
      <c r="X47" s="489"/>
      <c r="Y47" s="490"/>
      <c r="Z47" s="615" t="s">
        <v>2413</v>
      </c>
      <c r="AA47" s="616"/>
      <c r="AB47" s="616"/>
      <c r="AC47" s="616"/>
      <c r="AD47" s="616"/>
      <c r="AE47" s="617"/>
      <c r="AF47" s="618" t="s">
        <v>2414</v>
      </c>
      <c r="AG47" s="619"/>
      <c r="AH47" s="619"/>
      <c r="AI47" s="619"/>
      <c r="AJ47" s="619"/>
      <c r="AK47" s="619"/>
      <c r="AL47" s="606" t="s">
        <v>2415</v>
      </c>
      <c r="AM47" s="607"/>
      <c r="AN47" s="607"/>
      <c r="AO47" s="608"/>
      <c r="AP47" s="609" t="s">
        <v>2416</v>
      </c>
      <c r="AQ47" s="610"/>
      <c r="AR47" s="610"/>
      <c r="AS47" s="610"/>
      <c r="AT47" s="610"/>
      <c r="AU47" s="610"/>
      <c r="AV47" s="610"/>
      <c r="AW47" s="610"/>
      <c r="AX47" s="611"/>
      <c r="AY47" s="615" t="s">
        <v>2413</v>
      </c>
      <c r="AZ47" s="616"/>
      <c r="BA47" s="616"/>
      <c r="BB47" s="616"/>
      <c r="BC47" s="616"/>
      <c r="BD47" s="617"/>
      <c r="BE47" s="618" t="s">
        <v>2414</v>
      </c>
      <c r="BF47" s="619"/>
      <c r="BG47" s="619"/>
      <c r="BH47" s="619"/>
      <c r="BI47" s="619"/>
      <c r="BJ47" s="619"/>
      <c r="BK47" s="606" t="s">
        <v>2415</v>
      </c>
      <c r="BL47" s="607"/>
      <c r="BM47" s="607"/>
      <c r="BN47" s="608"/>
      <c r="BO47" s="609" t="s">
        <v>2416</v>
      </c>
      <c r="BP47" s="610"/>
      <c r="BQ47" s="610"/>
      <c r="BR47" s="610"/>
      <c r="BS47" s="610"/>
      <c r="BT47" s="610"/>
      <c r="BU47" s="610"/>
      <c r="BV47" s="610"/>
      <c r="BW47" s="611"/>
    </row>
    <row r="48" spans="1:75" ht="27" customHeight="1" thickTop="1">
      <c r="A48" s="554"/>
      <c r="B48" s="555"/>
      <c r="C48" s="597" t="s">
        <v>2417</v>
      </c>
      <c r="D48" s="598"/>
      <c r="E48" s="598"/>
      <c r="F48" s="598"/>
      <c r="G48" s="598"/>
      <c r="H48" s="598"/>
      <c r="I48" s="599"/>
      <c r="J48" s="476" t="str">
        <f>'②補助金額算出内訳表（別紙１）'!$D$87</f>
        <v/>
      </c>
      <c r="K48" s="477"/>
      <c r="L48" s="477"/>
      <c r="M48" s="477"/>
      <c r="N48" s="477"/>
      <c r="O48" s="477"/>
      <c r="P48" s="477"/>
      <c r="Q48" s="477"/>
      <c r="R48" s="477"/>
      <c r="S48" s="477"/>
      <c r="T48" s="477"/>
      <c r="U48" s="477"/>
      <c r="V48" s="477"/>
      <c r="W48" s="477"/>
      <c r="X48" s="477"/>
      <c r="Y48" s="478"/>
      <c r="Z48" s="568" t="s">
        <v>2426</v>
      </c>
      <c r="AA48" s="569"/>
      <c r="AB48" s="569"/>
      <c r="AC48" s="569"/>
      <c r="AD48" s="569"/>
      <c r="AE48" s="570"/>
      <c r="AF48" s="571">
        <v>5</v>
      </c>
      <c r="AG48" s="572"/>
      <c r="AH48" s="573">
        <v>0</v>
      </c>
      <c r="AI48" s="572"/>
      <c r="AJ48" s="573">
        <v>0</v>
      </c>
      <c r="AK48" s="574"/>
      <c r="AL48" s="575" t="s">
        <v>2418</v>
      </c>
      <c r="AM48" s="576"/>
      <c r="AN48" s="576"/>
      <c r="AO48" s="577"/>
      <c r="AP48" s="578"/>
      <c r="AQ48" s="579"/>
      <c r="AR48" s="580">
        <v>1</v>
      </c>
      <c r="AS48" s="579"/>
      <c r="AT48" s="68" t="s">
        <v>2419</v>
      </c>
      <c r="AU48" s="580">
        <v>2</v>
      </c>
      <c r="AV48" s="579"/>
      <c r="AW48" s="580">
        <v>3</v>
      </c>
      <c r="AX48" s="581"/>
      <c r="AY48" s="582"/>
      <c r="AZ48" s="583"/>
      <c r="BA48" s="584"/>
      <c r="BB48" s="584"/>
      <c r="BC48" s="584"/>
      <c r="BD48" s="585"/>
      <c r="BE48" s="586"/>
      <c r="BF48" s="587"/>
      <c r="BG48" s="588"/>
      <c r="BH48" s="587"/>
      <c r="BI48" s="588"/>
      <c r="BJ48" s="589"/>
      <c r="BK48" s="590"/>
      <c r="BL48" s="591"/>
      <c r="BM48" s="591"/>
      <c r="BN48" s="592"/>
      <c r="BO48" s="593"/>
      <c r="BP48" s="594"/>
      <c r="BQ48" s="595"/>
      <c r="BR48" s="594"/>
      <c r="BS48" s="292" t="s">
        <v>2419</v>
      </c>
      <c r="BT48" s="595"/>
      <c r="BU48" s="594"/>
      <c r="BV48" s="595"/>
      <c r="BW48" s="596"/>
    </row>
    <row r="49" spans="1:75" ht="27" customHeight="1">
      <c r="A49" s="554"/>
      <c r="B49" s="555"/>
      <c r="C49" s="597" t="s">
        <v>2420</v>
      </c>
      <c r="D49" s="598"/>
      <c r="E49" s="598"/>
      <c r="F49" s="598"/>
      <c r="G49" s="598"/>
      <c r="H49" s="598"/>
      <c r="I49" s="599"/>
      <c r="J49" s="620" t="str">
        <f>'②補助金額算出内訳表（別紙１）'!$C$87</f>
        <v/>
      </c>
      <c r="K49" s="621"/>
      <c r="L49" s="621"/>
      <c r="M49" s="621"/>
      <c r="N49" s="621"/>
      <c r="O49" s="621"/>
      <c r="P49" s="621"/>
      <c r="Q49" s="621"/>
      <c r="R49" s="621"/>
      <c r="S49" s="621"/>
      <c r="T49" s="621"/>
      <c r="U49" s="621"/>
      <c r="V49" s="621"/>
      <c r="W49" s="621"/>
      <c r="X49" s="621"/>
      <c r="Y49" s="622"/>
      <c r="Z49" s="461"/>
      <c r="AA49" s="543"/>
      <c r="AB49" s="544"/>
      <c r="AC49" s="544"/>
      <c r="AD49" s="544"/>
      <c r="AE49" s="545"/>
      <c r="AF49" s="546"/>
      <c r="AG49" s="547"/>
      <c r="AH49" s="548"/>
      <c r="AI49" s="547"/>
      <c r="AJ49" s="548"/>
      <c r="AK49" s="549"/>
      <c r="AL49" s="467"/>
      <c r="AM49" s="550"/>
      <c r="AN49" s="550"/>
      <c r="AO49" s="551"/>
      <c r="AP49" s="552"/>
      <c r="AQ49" s="524"/>
      <c r="AR49" s="523"/>
      <c r="AS49" s="524"/>
      <c r="AT49" s="290" t="s">
        <v>2419</v>
      </c>
      <c r="AU49" s="523"/>
      <c r="AV49" s="524"/>
      <c r="AW49" s="523"/>
      <c r="AX49" s="525"/>
      <c r="AY49" s="461"/>
      <c r="AZ49" s="543"/>
      <c r="BA49" s="544"/>
      <c r="BB49" s="544"/>
      <c r="BC49" s="544"/>
      <c r="BD49" s="545"/>
      <c r="BE49" s="546"/>
      <c r="BF49" s="547"/>
      <c r="BG49" s="548"/>
      <c r="BH49" s="547"/>
      <c r="BI49" s="548"/>
      <c r="BJ49" s="549"/>
      <c r="BK49" s="467"/>
      <c r="BL49" s="550"/>
      <c r="BM49" s="550"/>
      <c r="BN49" s="551"/>
      <c r="BO49" s="552"/>
      <c r="BP49" s="524"/>
      <c r="BQ49" s="523"/>
      <c r="BR49" s="524"/>
      <c r="BS49" s="290" t="s">
        <v>2419</v>
      </c>
      <c r="BT49" s="523"/>
      <c r="BU49" s="524"/>
      <c r="BV49" s="523"/>
      <c r="BW49" s="525"/>
    </row>
    <row r="50" spans="1:75" ht="27" customHeight="1">
      <c r="A50" s="554"/>
      <c r="B50" s="555"/>
      <c r="C50" s="597" t="s">
        <v>2421</v>
      </c>
      <c r="D50" s="598"/>
      <c r="E50" s="598"/>
      <c r="F50" s="598"/>
      <c r="G50" s="598"/>
      <c r="H50" s="598"/>
      <c r="I50" s="599"/>
      <c r="J50" s="603" t="str">
        <f>'②補助金額算出内訳表（別紙１）'!$H$87</f>
        <v/>
      </c>
      <c r="K50" s="604"/>
      <c r="L50" s="604"/>
      <c r="M50" s="604"/>
      <c r="N50" s="604"/>
      <c r="O50" s="604"/>
      <c r="P50" s="604"/>
      <c r="Q50" s="604"/>
      <c r="R50" s="604"/>
      <c r="S50" s="604"/>
      <c r="T50" s="604"/>
      <c r="U50" s="604"/>
      <c r="V50" s="604"/>
      <c r="W50" s="604"/>
      <c r="X50" s="604"/>
      <c r="Y50" s="605"/>
      <c r="Z50" s="461"/>
      <c r="AA50" s="543"/>
      <c r="AB50" s="544"/>
      <c r="AC50" s="544"/>
      <c r="AD50" s="544"/>
      <c r="AE50" s="545"/>
      <c r="AF50" s="546"/>
      <c r="AG50" s="547"/>
      <c r="AH50" s="548"/>
      <c r="AI50" s="547"/>
      <c r="AJ50" s="548"/>
      <c r="AK50" s="549"/>
      <c r="AL50" s="467"/>
      <c r="AM50" s="550"/>
      <c r="AN50" s="550"/>
      <c r="AO50" s="551"/>
      <c r="AP50" s="552"/>
      <c r="AQ50" s="524"/>
      <c r="AR50" s="523"/>
      <c r="AS50" s="524"/>
      <c r="AT50" s="290" t="s">
        <v>2419</v>
      </c>
      <c r="AU50" s="523"/>
      <c r="AV50" s="524"/>
      <c r="AW50" s="523"/>
      <c r="AX50" s="525"/>
      <c r="AY50" s="461"/>
      <c r="AZ50" s="543"/>
      <c r="BA50" s="544"/>
      <c r="BB50" s="544"/>
      <c r="BC50" s="544"/>
      <c r="BD50" s="545"/>
      <c r="BE50" s="546"/>
      <c r="BF50" s="547"/>
      <c r="BG50" s="548"/>
      <c r="BH50" s="547"/>
      <c r="BI50" s="548"/>
      <c r="BJ50" s="549"/>
      <c r="BK50" s="467"/>
      <c r="BL50" s="550"/>
      <c r="BM50" s="550"/>
      <c r="BN50" s="551"/>
      <c r="BO50" s="552"/>
      <c r="BP50" s="524"/>
      <c r="BQ50" s="523"/>
      <c r="BR50" s="524"/>
      <c r="BS50" s="290" t="s">
        <v>2419</v>
      </c>
      <c r="BT50" s="523"/>
      <c r="BU50" s="524"/>
      <c r="BV50" s="523"/>
      <c r="BW50" s="525"/>
    </row>
    <row r="51" spans="1:75" ht="27" customHeight="1">
      <c r="A51" s="554"/>
      <c r="B51" s="555"/>
      <c r="C51" s="597" t="s">
        <v>2422</v>
      </c>
      <c r="D51" s="598"/>
      <c r="E51" s="598"/>
      <c r="F51" s="598"/>
      <c r="G51" s="598"/>
      <c r="H51" s="598"/>
      <c r="I51" s="599"/>
      <c r="J51" s="470" t="str">
        <f>'②補助金額算出内訳表（別紙１）'!$J$52</f>
        <v/>
      </c>
      <c r="K51" s="471"/>
      <c r="L51" s="471"/>
      <c r="M51" s="471"/>
      <c r="N51" s="471"/>
      <c r="O51" s="471"/>
      <c r="P51" s="471"/>
      <c r="Q51" s="471"/>
      <c r="R51" s="471"/>
      <c r="S51" s="471"/>
      <c r="T51" s="471"/>
      <c r="U51" s="471"/>
      <c r="V51" s="471"/>
      <c r="W51" s="471"/>
      <c r="X51" s="471"/>
      <c r="Y51" s="472"/>
      <c r="Z51" s="461"/>
      <c r="AA51" s="544"/>
      <c r="AB51" s="544"/>
      <c r="AC51" s="544"/>
      <c r="AD51" s="544"/>
      <c r="AE51" s="545"/>
      <c r="AF51" s="546"/>
      <c r="AG51" s="547"/>
      <c r="AH51" s="548"/>
      <c r="AI51" s="547"/>
      <c r="AJ51" s="548"/>
      <c r="AK51" s="549"/>
      <c r="AL51" s="467"/>
      <c r="AM51" s="550"/>
      <c r="AN51" s="550"/>
      <c r="AO51" s="551"/>
      <c r="AP51" s="552"/>
      <c r="AQ51" s="524"/>
      <c r="AR51" s="523"/>
      <c r="AS51" s="524"/>
      <c r="AT51" s="290" t="s">
        <v>2419</v>
      </c>
      <c r="AU51" s="523"/>
      <c r="AV51" s="524"/>
      <c r="AW51" s="523"/>
      <c r="AX51" s="525"/>
      <c r="AY51" s="461"/>
      <c r="AZ51" s="543"/>
      <c r="BA51" s="544"/>
      <c r="BB51" s="544"/>
      <c r="BC51" s="544"/>
      <c r="BD51" s="545"/>
      <c r="BE51" s="546"/>
      <c r="BF51" s="547"/>
      <c r="BG51" s="548"/>
      <c r="BH51" s="547"/>
      <c r="BI51" s="548"/>
      <c r="BJ51" s="549"/>
      <c r="BK51" s="467"/>
      <c r="BL51" s="550"/>
      <c r="BM51" s="550"/>
      <c r="BN51" s="551"/>
      <c r="BO51" s="552"/>
      <c r="BP51" s="524"/>
      <c r="BQ51" s="523"/>
      <c r="BR51" s="524"/>
      <c r="BS51" s="290" t="s">
        <v>2419</v>
      </c>
      <c r="BT51" s="523"/>
      <c r="BU51" s="524"/>
      <c r="BV51" s="523"/>
      <c r="BW51" s="525"/>
    </row>
    <row r="52" spans="1:75" ht="27" customHeight="1">
      <c r="A52" s="554"/>
      <c r="B52" s="555"/>
      <c r="C52" s="597" t="s">
        <v>2423</v>
      </c>
      <c r="D52" s="598"/>
      <c r="E52" s="598"/>
      <c r="F52" s="598"/>
      <c r="G52" s="598"/>
      <c r="H52" s="598"/>
      <c r="I52" s="599"/>
      <c r="J52" s="458" t="str">
        <f>J51</f>
        <v/>
      </c>
      <c r="K52" s="459"/>
      <c r="L52" s="459"/>
      <c r="M52" s="459"/>
      <c r="N52" s="459"/>
      <c r="O52" s="459"/>
      <c r="P52" s="459"/>
      <c r="Q52" s="459"/>
      <c r="R52" s="459"/>
      <c r="S52" s="459"/>
      <c r="T52" s="459"/>
      <c r="U52" s="459"/>
      <c r="V52" s="459"/>
      <c r="W52" s="459"/>
      <c r="X52" s="459"/>
      <c r="Y52" s="460"/>
      <c r="Z52" s="461"/>
      <c r="AA52" s="543"/>
      <c r="AB52" s="544"/>
      <c r="AC52" s="544"/>
      <c r="AD52" s="544"/>
      <c r="AE52" s="545"/>
      <c r="AF52" s="546"/>
      <c r="AG52" s="547"/>
      <c r="AH52" s="548"/>
      <c r="AI52" s="547"/>
      <c r="AJ52" s="548"/>
      <c r="AK52" s="549"/>
      <c r="AL52" s="467"/>
      <c r="AM52" s="550"/>
      <c r="AN52" s="550"/>
      <c r="AO52" s="551"/>
      <c r="AP52" s="552"/>
      <c r="AQ52" s="524"/>
      <c r="AR52" s="523"/>
      <c r="AS52" s="524"/>
      <c r="AT52" s="290" t="s">
        <v>2419</v>
      </c>
      <c r="AU52" s="523"/>
      <c r="AV52" s="524"/>
      <c r="AW52" s="523"/>
      <c r="AX52" s="525"/>
      <c r="AY52" s="461"/>
      <c r="AZ52" s="543"/>
      <c r="BA52" s="544"/>
      <c r="BB52" s="544"/>
      <c r="BC52" s="544"/>
      <c r="BD52" s="545"/>
      <c r="BE52" s="546"/>
      <c r="BF52" s="547"/>
      <c r="BG52" s="548"/>
      <c r="BH52" s="547"/>
      <c r="BI52" s="548"/>
      <c r="BJ52" s="549"/>
      <c r="BK52" s="467"/>
      <c r="BL52" s="550"/>
      <c r="BM52" s="550"/>
      <c r="BN52" s="551"/>
      <c r="BO52" s="552"/>
      <c r="BP52" s="524"/>
      <c r="BQ52" s="523"/>
      <c r="BR52" s="524"/>
      <c r="BS52" s="290" t="s">
        <v>2419</v>
      </c>
      <c r="BT52" s="523"/>
      <c r="BU52" s="524"/>
      <c r="BV52" s="523"/>
      <c r="BW52" s="525"/>
    </row>
    <row r="53" spans="1:75" ht="27" customHeight="1">
      <c r="A53" s="554"/>
      <c r="B53" s="555"/>
      <c r="C53" s="597" t="s">
        <v>2424</v>
      </c>
      <c r="D53" s="598"/>
      <c r="E53" s="598"/>
      <c r="F53" s="598"/>
      <c r="G53" s="598"/>
      <c r="H53" s="598"/>
      <c r="I53" s="599"/>
      <c r="J53" s="458">
        <f>'②補助金額算出内訳表（別紙１）'!$F$87</f>
        <v>0</v>
      </c>
      <c r="K53" s="459"/>
      <c r="L53" s="459"/>
      <c r="M53" s="459"/>
      <c r="N53" s="459"/>
      <c r="O53" s="459"/>
      <c r="P53" s="459"/>
      <c r="Q53" s="459"/>
      <c r="R53" s="459"/>
      <c r="S53" s="459"/>
      <c r="T53" s="459"/>
      <c r="U53" s="459"/>
      <c r="V53" s="459"/>
      <c r="W53" s="459"/>
      <c r="X53" s="459"/>
      <c r="Y53" s="460"/>
      <c r="Z53" s="461"/>
      <c r="AA53" s="543"/>
      <c r="AB53" s="544"/>
      <c r="AC53" s="544"/>
      <c r="AD53" s="544"/>
      <c r="AE53" s="545"/>
      <c r="AF53" s="546"/>
      <c r="AG53" s="547"/>
      <c r="AH53" s="548"/>
      <c r="AI53" s="547"/>
      <c r="AJ53" s="548"/>
      <c r="AK53" s="549"/>
      <c r="AL53" s="467"/>
      <c r="AM53" s="550"/>
      <c r="AN53" s="550"/>
      <c r="AO53" s="551"/>
      <c r="AP53" s="552"/>
      <c r="AQ53" s="524"/>
      <c r="AR53" s="523"/>
      <c r="AS53" s="524"/>
      <c r="AT53" s="290" t="s">
        <v>2419</v>
      </c>
      <c r="AU53" s="523"/>
      <c r="AV53" s="524"/>
      <c r="AW53" s="523"/>
      <c r="AX53" s="525"/>
      <c r="AY53" s="461"/>
      <c r="AZ53" s="543"/>
      <c r="BA53" s="544"/>
      <c r="BB53" s="544"/>
      <c r="BC53" s="544"/>
      <c r="BD53" s="545"/>
      <c r="BE53" s="546"/>
      <c r="BF53" s="547"/>
      <c r="BG53" s="548"/>
      <c r="BH53" s="547"/>
      <c r="BI53" s="548"/>
      <c r="BJ53" s="549"/>
      <c r="BK53" s="467"/>
      <c r="BL53" s="550"/>
      <c r="BM53" s="550"/>
      <c r="BN53" s="551"/>
      <c r="BO53" s="552"/>
      <c r="BP53" s="524"/>
      <c r="BQ53" s="523"/>
      <c r="BR53" s="524"/>
      <c r="BS53" s="290" t="s">
        <v>2419</v>
      </c>
      <c r="BT53" s="523"/>
      <c r="BU53" s="524"/>
      <c r="BV53" s="523"/>
      <c r="BW53" s="525"/>
    </row>
    <row r="54" spans="1:75" ht="27" customHeight="1" thickBot="1">
      <c r="A54" s="556"/>
      <c r="B54" s="557"/>
      <c r="C54" s="600" t="s">
        <v>2425</v>
      </c>
      <c r="D54" s="601"/>
      <c r="E54" s="601"/>
      <c r="F54" s="601"/>
      <c r="G54" s="601"/>
      <c r="H54" s="601"/>
      <c r="I54" s="602"/>
      <c r="J54" s="440" t="str">
        <f>'②補助金額算出内訳表（別紙１）'!$J$87:$K$87</f>
        <v/>
      </c>
      <c r="K54" s="441"/>
      <c r="L54" s="441"/>
      <c r="M54" s="441"/>
      <c r="N54" s="441"/>
      <c r="O54" s="441"/>
      <c r="P54" s="441"/>
      <c r="Q54" s="441"/>
      <c r="R54" s="441"/>
      <c r="S54" s="441"/>
      <c r="T54" s="441"/>
      <c r="U54" s="441"/>
      <c r="V54" s="441"/>
      <c r="W54" s="441"/>
      <c r="X54" s="441"/>
      <c r="Y54" s="442"/>
      <c r="Z54" s="443"/>
      <c r="AA54" s="528"/>
      <c r="AB54" s="529"/>
      <c r="AC54" s="529"/>
      <c r="AD54" s="529"/>
      <c r="AE54" s="530"/>
      <c r="AF54" s="531"/>
      <c r="AG54" s="532"/>
      <c r="AH54" s="533"/>
      <c r="AI54" s="532"/>
      <c r="AJ54" s="533"/>
      <c r="AK54" s="534"/>
      <c r="AL54" s="449"/>
      <c r="AM54" s="535"/>
      <c r="AN54" s="535"/>
      <c r="AO54" s="536"/>
      <c r="AP54" s="537"/>
      <c r="AQ54" s="538"/>
      <c r="AR54" s="539"/>
      <c r="AS54" s="538"/>
      <c r="AT54" s="291" t="s">
        <v>2419</v>
      </c>
      <c r="AU54" s="539"/>
      <c r="AV54" s="538"/>
      <c r="AW54" s="539"/>
      <c r="AX54" s="540"/>
      <c r="AY54" s="443"/>
      <c r="AZ54" s="528"/>
      <c r="BA54" s="529"/>
      <c r="BB54" s="529"/>
      <c r="BC54" s="529"/>
      <c r="BD54" s="530"/>
      <c r="BE54" s="531"/>
      <c r="BF54" s="532"/>
      <c r="BG54" s="533"/>
      <c r="BH54" s="532"/>
      <c r="BI54" s="533"/>
      <c r="BJ54" s="534"/>
      <c r="BK54" s="449"/>
      <c r="BL54" s="535"/>
      <c r="BM54" s="535"/>
      <c r="BN54" s="536"/>
      <c r="BO54" s="537"/>
      <c r="BP54" s="538"/>
      <c r="BQ54" s="539"/>
      <c r="BR54" s="538"/>
      <c r="BS54" s="291" t="s">
        <v>2419</v>
      </c>
      <c r="BT54" s="539"/>
      <c r="BU54" s="538"/>
      <c r="BV54" s="539"/>
      <c r="BW54" s="540"/>
    </row>
    <row r="55" spans="1:75" ht="27" customHeight="1" thickBot="1">
      <c r="A55" s="479">
        <v>7</v>
      </c>
      <c r="B55" s="553"/>
      <c r="C55" s="485" t="s">
        <v>2412</v>
      </c>
      <c r="D55" s="558"/>
      <c r="E55" s="558"/>
      <c r="F55" s="558"/>
      <c r="G55" s="558"/>
      <c r="H55" s="558"/>
      <c r="I55" s="559"/>
      <c r="J55" s="488" t="str">
        <f>'②補助金額算出内訳表（別紙１）'!$B$88</f>
        <v/>
      </c>
      <c r="K55" s="489"/>
      <c r="L55" s="489"/>
      <c r="M55" s="489"/>
      <c r="N55" s="489"/>
      <c r="O55" s="489"/>
      <c r="P55" s="489"/>
      <c r="Q55" s="489"/>
      <c r="R55" s="489"/>
      <c r="S55" s="489"/>
      <c r="T55" s="489"/>
      <c r="U55" s="489"/>
      <c r="V55" s="489"/>
      <c r="W55" s="489"/>
      <c r="X55" s="489"/>
      <c r="Y55" s="490"/>
      <c r="Z55" s="491" t="s">
        <v>2413</v>
      </c>
      <c r="AA55" s="560"/>
      <c r="AB55" s="560"/>
      <c r="AC55" s="560"/>
      <c r="AD55" s="560"/>
      <c r="AE55" s="561"/>
      <c r="AF55" s="562" t="s">
        <v>2414</v>
      </c>
      <c r="AG55" s="563"/>
      <c r="AH55" s="563"/>
      <c r="AI55" s="563"/>
      <c r="AJ55" s="563"/>
      <c r="AK55" s="563"/>
      <c r="AL55" s="495" t="s">
        <v>2415</v>
      </c>
      <c r="AM55" s="564"/>
      <c r="AN55" s="564"/>
      <c r="AO55" s="565"/>
      <c r="AP55" s="494" t="s">
        <v>2416</v>
      </c>
      <c r="AQ55" s="566"/>
      <c r="AR55" s="566"/>
      <c r="AS55" s="566"/>
      <c r="AT55" s="566"/>
      <c r="AU55" s="566"/>
      <c r="AV55" s="566"/>
      <c r="AW55" s="566"/>
      <c r="AX55" s="567"/>
      <c r="AY55" s="491" t="s">
        <v>2413</v>
      </c>
      <c r="AZ55" s="560"/>
      <c r="BA55" s="560"/>
      <c r="BB55" s="560"/>
      <c r="BC55" s="560"/>
      <c r="BD55" s="561"/>
      <c r="BE55" s="562" t="s">
        <v>2414</v>
      </c>
      <c r="BF55" s="563"/>
      <c r="BG55" s="563"/>
      <c r="BH55" s="563"/>
      <c r="BI55" s="563"/>
      <c r="BJ55" s="563"/>
      <c r="BK55" s="495" t="s">
        <v>2415</v>
      </c>
      <c r="BL55" s="564"/>
      <c r="BM55" s="564"/>
      <c r="BN55" s="565"/>
      <c r="BO55" s="494" t="s">
        <v>2416</v>
      </c>
      <c r="BP55" s="566"/>
      <c r="BQ55" s="566"/>
      <c r="BR55" s="566"/>
      <c r="BS55" s="566"/>
      <c r="BT55" s="566"/>
      <c r="BU55" s="566"/>
      <c r="BV55" s="566"/>
      <c r="BW55" s="567"/>
    </row>
    <row r="56" spans="1:75" ht="27" customHeight="1" thickTop="1">
      <c r="A56" s="554"/>
      <c r="B56" s="555"/>
      <c r="C56" s="455" t="s">
        <v>2417</v>
      </c>
      <c r="D56" s="541"/>
      <c r="E56" s="541"/>
      <c r="F56" s="541"/>
      <c r="G56" s="541"/>
      <c r="H56" s="541"/>
      <c r="I56" s="542"/>
      <c r="J56" s="476" t="str">
        <f>'②補助金額算出内訳表（別紙１）'!$D$88</f>
        <v/>
      </c>
      <c r="K56" s="477"/>
      <c r="L56" s="477"/>
      <c r="M56" s="477"/>
      <c r="N56" s="477"/>
      <c r="O56" s="477"/>
      <c r="P56" s="477"/>
      <c r="Q56" s="477"/>
      <c r="R56" s="477"/>
      <c r="S56" s="477"/>
      <c r="T56" s="477"/>
      <c r="U56" s="477"/>
      <c r="V56" s="477"/>
      <c r="W56" s="477"/>
      <c r="X56" s="477"/>
      <c r="Y56" s="478"/>
      <c r="Z56" s="568" t="s">
        <v>2426</v>
      </c>
      <c r="AA56" s="569"/>
      <c r="AB56" s="569"/>
      <c r="AC56" s="569"/>
      <c r="AD56" s="569"/>
      <c r="AE56" s="570"/>
      <c r="AF56" s="571">
        <v>5</v>
      </c>
      <c r="AG56" s="572"/>
      <c r="AH56" s="573">
        <v>0</v>
      </c>
      <c r="AI56" s="572"/>
      <c r="AJ56" s="573">
        <v>0</v>
      </c>
      <c r="AK56" s="574"/>
      <c r="AL56" s="575" t="s">
        <v>2418</v>
      </c>
      <c r="AM56" s="576"/>
      <c r="AN56" s="576"/>
      <c r="AO56" s="577"/>
      <c r="AP56" s="578"/>
      <c r="AQ56" s="579"/>
      <c r="AR56" s="580">
        <v>1</v>
      </c>
      <c r="AS56" s="579"/>
      <c r="AT56" s="68" t="s">
        <v>2419</v>
      </c>
      <c r="AU56" s="580">
        <v>2</v>
      </c>
      <c r="AV56" s="579"/>
      <c r="AW56" s="580">
        <v>3</v>
      </c>
      <c r="AX56" s="581"/>
      <c r="AY56" s="582"/>
      <c r="AZ56" s="583"/>
      <c r="BA56" s="584"/>
      <c r="BB56" s="584"/>
      <c r="BC56" s="584"/>
      <c r="BD56" s="585"/>
      <c r="BE56" s="586"/>
      <c r="BF56" s="587"/>
      <c r="BG56" s="588"/>
      <c r="BH56" s="587"/>
      <c r="BI56" s="588"/>
      <c r="BJ56" s="589"/>
      <c r="BK56" s="590"/>
      <c r="BL56" s="591"/>
      <c r="BM56" s="591"/>
      <c r="BN56" s="592"/>
      <c r="BO56" s="593"/>
      <c r="BP56" s="594"/>
      <c r="BQ56" s="595"/>
      <c r="BR56" s="594"/>
      <c r="BS56" s="292" t="s">
        <v>2419</v>
      </c>
      <c r="BT56" s="595"/>
      <c r="BU56" s="594"/>
      <c r="BV56" s="595"/>
      <c r="BW56" s="596"/>
    </row>
    <row r="57" spans="1:75" ht="27" customHeight="1">
      <c r="A57" s="554"/>
      <c r="B57" s="555"/>
      <c r="C57" s="455" t="s">
        <v>2420</v>
      </c>
      <c r="D57" s="541"/>
      <c r="E57" s="541"/>
      <c r="F57" s="541"/>
      <c r="G57" s="541"/>
      <c r="H57" s="541"/>
      <c r="I57" s="542"/>
      <c r="J57" s="476" t="str">
        <f>'②補助金額算出内訳表（別紙１）'!$C$88</f>
        <v/>
      </c>
      <c r="K57" s="477"/>
      <c r="L57" s="477"/>
      <c r="M57" s="477"/>
      <c r="N57" s="477"/>
      <c r="O57" s="477"/>
      <c r="P57" s="477"/>
      <c r="Q57" s="477"/>
      <c r="R57" s="477"/>
      <c r="S57" s="477"/>
      <c r="T57" s="477"/>
      <c r="U57" s="477"/>
      <c r="V57" s="477"/>
      <c r="W57" s="477"/>
      <c r="X57" s="477"/>
      <c r="Y57" s="478"/>
      <c r="Z57" s="461"/>
      <c r="AA57" s="543"/>
      <c r="AB57" s="544"/>
      <c r="AC57" s="544"/>
      <c r="AD57" s="544"/>
      <c r="AE57" s="545"/>
      <c r="AF57" s="546"/>
      <c r="AG57" s="547"/>
      <c r="AH57" s="548"/>
      <c r="AI57" s="547"/>
      <c r="AJ57" s="548"/>
      <c r="AK57" s="549"/>
      <c r="AL57" s="467"/>
      <c r="AM57" s="550"/>
      <c r="AN57" s="550"/>
      <c r="AO57" s="551"/>
      <c r="AP57" s="552"/>
      <c r="AQ57" s="524"/>
      <c r="AR57" s="523"/>
      <c r="AS57" s="524"/>
      <c r="AT57" s="290" t="s">
        <v>2419</v>
      </c>
      <c r="AU57" s="523"/>
      <c r="AV57" s="524"/>
      <c r="AW57" s="523"/>
      <c r="AX57" s="525"/>
      <c r="AY57" s="461"/>
      <c r="AZ57" s="543"/>
      <c r="BA57" s="544"/>
      <c r="BB57" s="544"/>
      <c r="BC57" s="544"/>
      <c r="BD57" s="545"/>
      <c r="BE57" s="546"/>
      <c r="BF57" s="547"/>
      <c r="BG57" s="548"/>
      <c r="BH57" s="547"/>
      <c r="BI57" s="548"/>
      <c r="BJ57" s="549"/>
      <c r="BK57" s="467"/>
      <c r="BL57" s="550"/>
      <c r="BM57" s="550"/>
      <c r="BN57" s="551"/>
      <c r="BO57" s="552"/>
      <c r="BP57" s="524"/>
      <c r="BQ57" s="523"/>
      <c r="BR57" s="524"/>
      <c r="BS57" s="290" t="s">
        <v>2419</v>
      </c>
      <c r="BT57" s="523"/>
      <c r="BU57" s="524"/>
      <c r="BV57" s="523"/>
      <c r="BW57" s="525"/>
    </row>
    <row r="58" spans="1:75" ht="27" customHeight="1">
      <c r="A58" s="554"/>
      <c r="B58" s="555"/>
      <c r="C58" s="455" t="s">
        <v>2421</v>
      </c>
      <c r="D58" s="541"/>
      <c r="E58" s="541"/>
      <c r="F58" s="541"/>
      <c r="G58" s="541"/>
      <c r="H58" s="541"/>
      <c r="I58" s="542"/>
      <c r="J58" s="473" t="str">
        <f>'②補助金額算出内訳表（別紙１）'!$H$88</f>
        <v/>
      </c>
      <c r="K58" s="474"/>
      <c r="L58" s="474"/>
      <c r="M58" s="474"/>
      <c r="N58" s="474"/>
      <c r="O58" s="474"/>
      <c r="P58" s="474"/>
      <c r="Q58" s="474"/>
      <c r="R58" s="474"/>
      <c r="S58" s="474"/>
      <c r="T58" s="474"/>
      <c r="U58" s="474"/>
      <c r="V58" s="474"/>
      <c r="W58" s="474"/>
      <c r="X58" s="474"/>
      <c r="Y58" s="475"/>
      <c r="Z58" s="461"/>
      <c r="AA58" s="543"/>
      <c r="AB58" s="544"/>
      <c r="AC58" s="544"/>
      <c r="AD58" s="544"/>
      <c r="AE58" s="545"/>
      <c r="AF58" s="546"/>
      <c r="AG58" s="547"/>
      <c r="AH58" s="548"/>
      <c r="AI58" s="547"/>
      <c r="AJ58" s="548"/>
      <c r="AK58" s="549"/>
      <c r="AL58" s="467"/>
      <c r="AM58" s="550"/>
      <c r="AN58" s="550"/>
      <c r="AO58" s="551"/>
      <c r="AP58" s="552"/>
      <c r="AQ58" s="524"/>
      <c r="AR58" s="523"/>
      <c r="AS58" s="524"/>
      <c r="AT58" s="290" t="s">
        <v>2419</v>
      </c>
      <c r="AU58" s="523"/>
      <c r="AV58" s="524"/>
      <c r="AW58" s="523"/>
      <c r="AX58" s="525"/>
      <c r="AY58" s="461"/>
      <c r="AZ58" s="543"/>
      <c r="BA58" s="544"/>
      <c r="BB58" s="544"/>
      <c r="BC58" s="544"/>
      <c r="BD58" s="545"/>
      <c r="BE58" s="546"/>
      <c r="BF58" s="547"/>
      <c r="BG58" s="548"/>
      <c r="BH58" s="547"/>
      <c r="BI58" s="548"/>
      <c r="BJ58" s="549"/>
      <c r="BK58" s="467"/>
      <c r="BL58" s="550"/>
      <c r="BM58" s="550"/>
      <c r="BN58" s="551"/>
      <c r="BO58" s="552"/>
      <c r="BP58" s="524"/>
      <c r="BQ58" s="523"/>
      <c r="BR58" s="524"/>
      <c r="BS58" s="290" t="s">
        <v>2419</v>
      </c>
      <c r="BT58" s="523"/>
      <c r="BU58" s="524"/>
      <c r="BV58" s="523"/>
      <c r="BW58" s="525"/>
    </row>
    <row r="59" spans="1:75" ht="27" customHeight="1">
      <c r="A59" s="554"/>
      <c r="B59" s="555"/>
      <c r="C59" s="455" t="s">
        <v>2422</v>
      </c>
      <c r="D59" s="541"/>
      <c r="E59" s="541"/>
      <c r="F59" s="541"/>
      <c r="G59" s="541"/>
      <c r="H59" s="541"/>
      <c r="I59" s="542"/>
      <c r="J59" s="470" t="str">
        <f>'②補助金額算出内訳表（別紙１）'!$J$53</f>
        <v/>
      </c>
      <c r="K59" s="471"/>
      <c r="L59" s="471"/>
      <c r="M59" s="471"/>
      <c r="N59" s="471"/>
      <c r="O59" s="471"/>
      <c r="P59" s="471"/>
      <c r="Q59" s="471"/>
      <c r="R59" s="471"/>
      <c r="S59" s="471"/>
      <c r="T59" s="471"/>
      <c r="U59" s="471"/>
      <c r="V59" s="471"/>
      <c r="W59" s="471"/>
      <c r="X59" s="471"/>
      <c r="Y59" s="472"/>
      <c r="Z59" s="461"/>
      <c r="AA59" s="544"/>
      <c r="AB59" s="544"/>
      <c r="AC59" s="544"/>
      <c r="AD59" s="544"/>
      <c r="AE59" s="545"/>
      <c r="AF59" s="546"/>
      <c r="AG59" s="547"/>
      <c r="AH59" s="548"/>
      <c r="AI59" s="547"/>
      <c r="AJ59" s="548"/>
      <c r="AK59" s="549"/>
      <c r="AL59" s="467"/>
      <c r="AM59" s="550"/>
      <c r="AN59" s="550"/>
      <c r="AO59" s="551"/>
      <c r="AP59" s="552"/>
      <c r="AQ59" s="524"/>
      <c r="AR59" s="523"/>
      <c r="AS59" s="524"/>
      <c r="AT59" s="290" t="s">
        <v>2419</v>
      </c>
      <c r="AU59" s="523"/>
      <c r="AV59" s="524"/>
      <c r="AW59" s="523"/>
      <c r="AX59" s="525"/>
      <c r="AY59" s="461"/>
      <c r="AZ59" s="543"/>
      <c r="BA59" s="544"/>
      <c r="BB59" s="544"/>
      <c r="BC59" s="544"/>
      <c r="BD59" s="545"/>
      <c r="BE59" s="546"/>
      <c r="BF59" s="547"/>
      <c r="BG59" s="548"/>
      <c r="BH59" s="547"/>
      <c r="BI59" s="548"/>
      <c r="BJ59" s="549"/>
      <c r="BK59" s="467"/>
      <c r="BL59" s="550"/>
      <c r="BM59" s="550"/>
      <c r="BN59" s="551"/>
      <c r="BO59" s="552"/>
      <c r="BP59" s="524"/>
      <c r="BQ59" s="523"/>
      <c r="BR59" s="524"/>
      <c r="BS59" s="290" t="s">
        <v>2419</v>
      </c>
      <c r="BT59" s="523"/>
      <c r="BU59" s="524"/>
      <c r="BV59" s="523"/>
      <c r="BW59" s="525"/>
    </row>
    <row r="60" spans="1:75" ht="27" customHeight="1">
      <c r="A60" s="554"/>
      <c r="B60" s="555"/>
      <c r="C60" s="455" t="s">
        <v>2423</v>
      </c>
      <c r="D60" s="541"/>
      <c r="E60" s="541"/>
      <c r="F60" s="541"/>
      <c r="G60" s="541"/>
      <c r="H60" s="541"/>
      <c r="I60" s="542"/>
      <c r="J60" s="458" t="str">
        <f>J59</f>
        <v/>
      </c>
      <c r="K60" s="459"/>
      <c r="L60" s="459"/>
      <c r="M60" s="459"/>
      <c r="N60" s="459"/>
      <c r="O60" s="459"/>
      <c r="P60" s="459"/>
      <c r="Q60" s="459"/>
      <c r="R60" s="459"/>
      <c r="S60" s="459"/>
      <c r="T60" s="459"/>
      <c r="U60" s="459"/>
      <c r="V60" s="459"/>
      <c r="W60" s="459"/>
      <c r="X60" s="459"/>
      <c r="Y60" s="460"/>
      <c r="Z60" s="461"/>
      <c r="AA60" s="543"/>
      <c r="AB60" s="544"/>
      <c r="AC60" s="544"/>
      <c r="AD60" s="544"/>
      <c r="AE60" s="545"/>
      <c r="AF60" s="546"/>
      <c r="AG60" s="547"/>
      <c r="AH60" s="548"/>
      <c r="AI60" s="547"/>
      <c r="AJ60" s="548"/>
      <c r="AK60" s="549"/>
      <c r="AL60" s="467"/>
      <c r="AM60" s="550"/>
      <c r="AN60" s="550"/>
      <c r="AO60" s="551"/>
      <c r="AP60" s="552"/>
      <c r="AQ60" s="524"/>
      <c r="AR60" s="523"/>
      <c r="AS60" s="524"/>
      <c r="AT60" s="290" t="s">
        <v>2419</v>
      </c>
      <c r="AU60" s="523"/>
      <c r="AV60" s="524"/>
      <c r="AW60" s="523"/>
      <c r="AX60" s="525"/>
      <c r="AY60" s="461"/>
      <c r="AZ60" s="543"/>
      <c r="BA60" s="544"/>
      <c r="BB60" s="544"/>
      <c r="BC60" s="544"/>
      <c r="BD60" s="545"/>
      <c r="BE60" s="546"/>
      <c r="BF60" s="547"/>
      <c r="BG60" s="548"/>
      <c r="BH60" s="547"/>
      <c r="BI60" s="548"/>
      <c r="BJ60" s="549"/>
      <c r="BK60" s="467"/>
      <c r="BL60" s="550"/>
      <c r="BM60" s="550"/>
      <c r="BN60" s="551"/>
      <c r="BO60" s="552"/>
      <c r="BP60" s="524"/>
      <c r="BQ60" s="523"/>
      <c r="BR60" s="524"/>
      <c r="BS60" s="290" t="s">
        <v>2419</v>
      </c>
      <c r="BT60" s="523"/>
      <c r="BU60" s="524"/>
      <c r="BV60" s="523"/>
      <c r="BW60" s="525"/>
    </row>
    <row r="61" spans="1:75" ht="27" customHeight="1">
      <c r="A61" s="554"/>
      <c r="B61" s="555"/>
      <c r="C61" s="455" t="s">
        <v>2424</v>
      </c>
      <c r="D61" s="541"/>
      <c r="E61" s="541"/>
      <c r="F61" s="541"/>
      <c r="G61" s="541"/>
      <c r="H61" s="541"/>
      <c r="I61" s="542"/>
      <c r="J61" s="458">
        <f>'②補助金額算出内訳表（別紙１）'!$F$88</f>
        <v>0</v>
      </c>
      <c r="K61" s="459"/>
      <c r="L61" s="459"/>
      <c r="M61" s="459"/>
      <c r="N61" s="459"/>
      <c r="O61" s="459"/>
      <c r="P61" s="459"/>
      <c r="Q61" s="459"/>
      <c r="R61" s="459"/>
      <c r="S61" s="459"/>
      <c r="T61" s="459"/>
      <c r="U61" s="459"/>
      <c r="V61" s="459"/>
      <c r="W61" s="459"/>
      <c r="X61" s="459"/>
      <c r="Y61" s="460"/>
      <c r="Z61" s="461"/>
      <c r="AA61" s="543"/>
      <c r="AB61" s="544"/>
      <c r="AC61" s="544"/>
      <c r="AD61" s="544"/>
      <c r="AE61" s="545"/>
      <c r="AF61" s="546"/>
      <c r="AG61" s="547"/>
      <c r="AH61" s="548"/>
      <c r="AI61" s="547"/>
      <c r="AJ61" s="548"/>
      <c r="AK61" s="549"/>
      <c r="AL61" s="467"/>
      <c r="AM61" s="550"/>
      <c r="AN61" s="550"/>
      <c r="AO61" s="551"/>
      <c r="AP61" s="552"/>
      <c r="AQ61" s="524"/>
      <c r="AR61" s="523"/>
      <c r="AS61" s="524"/>
      <c r="AT61" s="290" t="s">
        <v>2419</v>
      </c>
      <c r="AU61" s="523"/>
      <c r="AV61" s="524"/>
      <c r="AW61" s="523"/>
      <c r="AX61" s="525"/>
      <c r="AY61" s="461"/>
      <c r="AZ61" s="543"/>
      <c r="BA61" s="544"/>
      <c r="BB61" s="544"/>
      <c r="BC61" s="544"/>
      <c r="BD61" s="545"/>
      <c r="BE61" s="546"/>
      <c r="BF61" s="547"/>
      <c r="BG61" s="548"/>
      <c r="BH61" s="547"/>
      <c r="BI61" s="548"/>
      <c r="BJ61" s="549"/>
      <c r="BK61" s="467"/>
      <c r="BL61" s="550"/>
      <c r="BM61" s="550"/>
      <c r="BN61" s="551"/>
      <c r="BO61" s="552"/>
      <c r="BP61" s="524"/>
      <c r="BQ61" s="523"/>
      <c r="BR61" s="524"/>
      <c r="BS61" s="290" t="s">
        <v>2419</v>
      </c>
      <c r="BT61" s="523"/>
      <c r="BU61" s="524"/>
      <c r="BV61" s="523"/>
      <c r="BW61" s="525"/>
    </row>
    <row r="62" spans="1:75" ht="27" customHeight="1" thickBot="1">
      <c r="A62" s="556"/>
      <c r="B62" s="557"/>
      <c r="C62" s="437" t="s">
        <v>2425</v>
      </c>
      <c r="D62" s="526"/>
      <c r="E62" s="526"/>
      <c r="F62" s="526"/>
      <c r="G62" s="526"/>
      <c r="H62" s="526"/>
      <c r="I62" s="527"/>
      <c r="J62" s="440" t="str">
        <f>'②補助金額算出内訳表（別紙１）'!$J$88:$K$88</f>
        <v/>
      </c>
      <c r="K62" s="441"/>
      <c r="L62" s="441"/>
      <c r="M62" s="441"/>
      <c r="N62" s="441"/>
      <c r="O62" s="441"/>
      <c r="P62" s="441"/>
      <c r="Q62" s="441"/>
      <c r="R62" s="441"/>
      <c r="S62" s="441"/>
      <c r="T62" s="441"/>
      <c r="U62" s="441"/>
      <c r="V62" s="441"/>
      <c r="W62" s="441"/>
      <c r="X62" s="441"/>
      <c r="Y62" s="442"/>
      <c r="Z62" s="443"/>
      <c r="AA62" s="528"/>
      <c r="AB62" s="529"/>
      <c r="AC62" s="529"/>
      <c r="AD62" s="529"/>
      <c r="AE62" s="530"/>
      <c r="AF62" s="531"/>
      <c r="AG62" s="532"/>
      <c r="AH62" s="533"/>
      <c r="AI62" s="532"/>
      <c r="AJ62" s="533"/>
      <c r="AK62" s="534"/>
      <c r="AL62" s="449"/>
      <c r="AM62" s="535"/>
      <c r="AN62" s="535"/>
      <c r="AO62" s="536"/>
      <c r="AP62" s="537"/>
      <c r="AQ62" s="538"/>
      <c r="AR62" s="539"/>
      <c r="AS62" s="538"/>
      <c r="AT62" s="291" t="s">
        <v>2419</v>
      </c>
      <c r="AU62" s="539"/>
      <c r="AV62" s="538"/>
      <c r="AW62" s="539"/>
      <c r="AX62" s="540"/>
      <c r="AY62" s="443"/>
      <c r="AZ62" s="528"/>
      <c r="BA62" s="529"/>
      <c r="BB62" s="529"/>
      <c r="BC62" s="529"/>
      <c r="BD62" s="530"/>
      <c r="BE62" s="531"/>
      <c r="BF62" s="532"/>
      <c r="BG62" s="533"/>
      <c r="BH62" s="532"/>
      <c r="BI62" s="533"/>
      <c r="BJ62" s="534"/>
      <c r="BK62" s="449"/>
      <c r="BL62" s="535"/>
      <c r="BM62" s="535"/>
      <c r="BN62" s="536"/>
      <c r="BO62" s="537"/>
      <c r="BP62" s="538"/>
      <c r="BQ62" s="539"/>
      <c r="BR62" s="538"/>
      <c r="BS62" s="291" t="s">
        <v>2419</v>
      </c>
      <c r="BT62" s="539"/>
      <c r="BU62" s="538"/>
      <c r="BV62" s="539"/>
      <c r="BW62" s="540"/>
    </row>
    <row r="63" spans="1:75" ht="27" customHeight="1" thickBot="1">
      <c r="A63" s="479">
        <v>8</v>
      </c>
      <c r="B63" s="553"/>
      <c r="C63" s="485" t="s">
        <v>2412</v>
      </c>
      <c r="D63" s="558"/>
      <c r="E63" s="558"/>
      <c r="F63" s="558"/>
      <c r="G63" s="558"/>
      <c r="H63" s="558"/>
      <c r="I63" s="559"/>
      <c r="J63" s="488" t="str">
        <f>'②補助金額算出内訳表（別紙１）'!$B$89</f>
        <v/>
      </c>
      <c r="K63" s="489"/>
      <c r="L63" s="489"/>
      <c r="M63" s="489"/>
      <c r="N63" s="489"/>
      <c r="O63" s="489"/>
      <c r="P63" s="489"/>
      <c r="Q63" s="489"/>
      <c r="R63" s="489"/>
      <c r="S63" s="489"/>
      <c r="T63" s="489"/>
      <c r="U63" s="489"/>
      <c r="V63" s="489"/>
      <c r="W63" s="489"/>
      <c r="X63" s="489"/>
      <c r="Y63" s="490"/>
      <c r="Z63" s="491" t="s">
        <v>2413</v>
      </c>
      <c r="AA63" s="560"/>
      <c r="AB63" s="560"/>
      <c r="AC63" s="560"/>
      <c r="AD63" s="560"/>
      <c r="AE63" s="561"/>
      <c r="AF63" s="562" t="s">
        <v>2414</v>
      </c>
      <c r="AG63" s="563"/>
      <c r="AH63" s="563"/>
      <c r="AI63" s="563"/>
      <c r="AJ63" s="563"/>
      <c r="AK63" s="563"/>
      <c r="AL63" s="495" t="s">
        <v>2415</v>
      </c>
      <c r="AM63" s="564"/>
      <c r="AN63" s="564"/>
      <c r="AO63" s="565"/>
      <c r="AP63" s="494" t="s">
        <v>2416</v>
      </c>
      <c r="AQ63" s="566"/>
      <c r="AR63" s="566"/>
      <c r="AS63" s="566"/>
      <c r="AT63" s="566"/>
      <c r="AU63" s="566"/>
      <c r="AV63" s="566"/>
      <c r="AW63" s="566"/>
      <c r="AX63" s="567"/>
      <c r="AY63" s="491" t="s">
        <v>2413</v>
      </c>
      <c r="AZ63" s="560"/>
      <c r="BA63" s="560"/>
      <c r="BB63" s="560"/>
      <c r="BC63" s="560"/>
      <c r="BD63" s="561"/>
      <c r="BE63" s="562" t="s">
        <v>2414</v>
      </c>
      <c r="BF63" s="563"/>
      <c r="BG63" s="563"/>
      <c r="BH63" s="563"/>
      <c r="BI63" s="563"/>
      <c r="BJ63" s="563"/>
      <c r="BK63" s="495" t="s">
        <v>2415</v>
      </c>
      <c r="BL63" s="564"/>
      <c r="BM63" s="564"/>
      <c r="BN63" s="565"/>
      <c r="BO63" s="494" t="s">
        <v>2416</v>
      </c>
      <c r="BP63" s="566"/>
      <c r="BQ63" s="566"/>
      <c r="BR63" s="566"/>
      <c r="BS63" s="566"/>
      <c r="BT63" s="566"/>
      <c r="BU63" s="566"/>
      <c r="BV63" s="566"/>
      <c r="BW63" s="567"/>
    </row>
    <row r="64" spans="1:75" ht="27" customHeight="1" thickTop="1">
      <c r="A64" s="554"/>
      <c r="B64" s="555"/>
      <c r="C64" s="455" t="s">
        <v>2417</v>
      </c>
      <c r="D64" s="541"/>
      <c r="E64" s="541"/>
      <c r="F64" s="541"/>
      <c r="G64" s="541"/>
      <c r="H64" s="541"/>
      <c r="I64" s="542"/>
      <c r="J64" s="476" t="str">
        <f>'②補助金額算出内訳表（別紙１）'!$D$89</f>
        <v/>
      </c>
      <c r="K64" s="477"/>
      <c r="L64" s="477"/>
      <c r="M64" s="477"/>
      <c r="N64" s="477"/>
      <c r="O64" s="477"/>
      <c r="P64" s="477"/>
      <c r="Q64" s="477"/>
      <c r="R64" s="477"/>
      <c r="S64" s="477"/>
      <c r="T64" s="477"/>
      <c r="U64" s="477"/>
      <c r="V64" s="477"/>
      <c r="W64" s="477"/>
      <c r="X64" s="477"/>
      <c r="Y64" s="478"/>
      <c r="Z64" s="568" t="s">
        <v>2426</v>
      </c>
      <c r="AA64" s="569"/>
      <c r="AB64" s="569"/>
      <c r="AC64" s="569"/>
      <c r="AD64" s="569"/>
      <c r="AE64" s="570"/>
      <c r="AF64" s="571">
        <v>5</v>
      </c>
      <c r="AG64" s="572"/>
      <c r="AH64" s="573">
        <v>0</v>
      </c>
      <c r="AI64" s="572"/>
      <c r="AJ64" s="573">
        <v>0</v>
      </c>
      <c r="AK64" s="574"/>
      <c r="AL64" s="575" t="s">
        <v>2418</v>
      </c>
      <c r="AM64" s="576"/>
      <c r="AN64" s="576"/>
      <c r="AO64" s="577"/>
      <c r="AP64" s="578"/>
      <c r="AQ64" s="579"/>
      <c r="AR64" s="580">
        <v>1</v>
      </c>
      <c r="AS64" s="579"/>
      <c r="AT64" s="68" t="s">
        <v>2419</v>
      </c>
      <c r="AU64" s="580">
        <v>2</v>
      </c>
      <c r="AV64" s="579"/>
      <c r="AW64" s="580">
        <v>3</v>
      </c>
      <c r="AX64" s="581"/>
      <c r="AY64" s="582"/>
      <c r="AZ64" s="583"/>
      <c r="BA64" s="584"/>
      <c r="BB64" s="584"/>
      <c r="BC64" s="584"/>
      <c r="BD64" s="585"/>
      <c r="BE64" s="586"/>
      <c r="BF64" s="587"/>
      <c r="BG64" s="588"/>
      <c r="BH64" s="587"/>
      <c r="BI64" s="588"/>
      <c r="BJ64" s="589"/>
      <c r="BK64" s="590"/>
      <c r="BL64" s="591"/>
      <c r="BM64" s="591"/>
      <c r="BN64" s="592"/>
      <c r="BO64" s="593"/>
      <c r="BP64" s="594"/>
      <c r="BQ64" s="595"/>
      <c r="BR64" s="594"/>
      <c r="BS64" s="292" t="s">
        <v>2419</v>
      </c>
      <c r="BT64" s="595"/>
      <c r="BU64" s="594"/>
      <c r="BV64" s="595"/>
      <c r="BW64" s="596"/>
    </row>
    <row r="65" spans="1:75" ht="27" customHeight="1">
      <c r="A65" s="554"/>
      <c r="B65" s="555"/>
      <c r="C65" s="455" t="s">
        <v>2420</v>
      </c>
      <c r="D65" s="541"/>
      <c r="E65" s="541"/>
      <c r="F65" s="541"/>
      <c r="G65" s="541"/>
      <c r="H65" s="541"/>
      <c r="I65" s="542"/>
      <c r="J65" s="476" t="str">
        <f>'②補助金額算出内訳表（別紙１）'!$C$89</f>
        <v/>
      </c>
      <c r="K65" s="477"/>
      <c r="L65" s="477"/>
      <c r="M65" s="477"/>
      <c r="N65" s="477"/>
      <c r="O65" s="477"/>
      <c r="P65" s="477"/>
      <c r="Q65" s="477"/>
      <c r="R65" s="477"/>
      <c r="S65" s="477"/>
      <c r="T65" s="477"/>
      <c r="U65" s="477"/>
      <c r="V65" s="477"/>
      <c r="W65" s="477"/>
      <c r="X65" s="477"/>
      <c r="Y65" s="478"/>
      <c r="Z65" s="461"/>
      <c r="AA65" s="543"/>
      <c r="AB65" s="544"/>
      <c r="AC65" s="544"/>
      <c r="AD65" s="544"/>
      <c r="AE65" s="545"/>
      <c r="AF65" s="546"/>
      <c r="AG65" s="547"/>
      <c r="AH65" s="548"/>
      <c r="AI65" s="547"/>
      <c r="AJ65" s="548"/>
      <c r="AK65" s="549"/>
      <c r="AL65" s="467"/>
      <c r="AM65" s="550"/>
      <c r="AN65" s="550"/>
      <c r="AO65" s="551"/>
      <c r="AP65" s="552"/>
      <c r="AQ65" s="524"/>
      <c r="AR65" s="523"/>
      <c r="AS65" s="524"/>
      <c r="AT65" s="290" t="s">
        <v>2419</v>
      </c>
      <c r="AU65" s="523"/>
      <c r="AV65" s="524"/>
      <c r="AW65" s="523"/>
      <c r="AX65" s="525"/>
      <c r="AY65" s="461"/>
      <c r="AZ65" s="543"/>
      <c r="BA65" s="544"/>
      <c r="BB65" s="544"/>
      <c r="BC65" s="544"/>
      <c r="BD65" s="545"/>
      <c r="BE65" s="546"/>
      <c r="BF65" s="547"/>
      <c r="BG65" s="548"/>
      <c r="BH65" s="547"/>
      <c r="BI65" s="548"/>
      <c r="BJ65" s="549"/>
      <c r="BK65" s="467"/>
      <c r="BL65" s="550"/>
      <c r="BM65" s="550"/>
      <c r="BN65" s="551"/>
      <c r="BO65" s="552"/>
      <c r="BP65" s="524"/>
      <c r="BQ65" s="523"/>
      <c r="BR65" s="524"/>
      <c r="BS65" s="290" t="s">
        <v>2419</v>
      </c>
      <c r="BT65" s="523"/>
      <c r="BU65" s="524"/>
      <c r="BV65" s="523"/>
      <c r="BW65" s="525"/>
    </row>
    <row r="66" spans="1:75" ht="27" customHeight="1">
      <c r="A66" s="554"/>
      <c r="B66" s="555"/>
      <c r="C66" s="455" t="s">
        <v>2421</v>
      </c>
      <c r="D66" s="541"/>
      <c r="E66" s="541"/>
      <c r="F66" s="541"/>
      <c r="G66" s="541"/>
      <c r="H66" s="541"/>
      <c r="I66" s="542"/>
      <c r="J66" s="473" t="str">
        <f>'②補助金額算出内訳表（別紙１）'!$H$89</f>
        <v/>
      </c>
      <c r="K66" s="474"/>
      <c r="L66" s="474"/>
      <c r="M66" s="474"/>
      <c r="N66" s="474"/>
      <c r="O66" s="474"/>
      <c r="P66" s="474"/>
      <c r="Q66" s="474"/>
      <c r="R66" s="474"/>
      <c r="S66" s="474"/>
      <c r="T66" s="474"/>
      <c r="U66" s="474"/>
      <c r="V66" s="474"/>
      <c r="W66" s="474"/>
      <c r="X66" s="474"/>
      <c r="Y66" s="475"/>
      <c r="Z66" s="461"/>
      <c r="AA66" s="543"/>
      <c r="AB66" s="544"/>
      <c r="AC66" s="544"/>
      <c r="AD66" s="544"/>
      <c r="AE66" s="545"/>
      <c r="AF66" s="546"/>
      <c r="AG66" s="547"/>
      <c r="AH66" s="548"/>
      <c r="AI66" s="547"/>
      <c r="AJ66" s="548"/>
      <c r="AK66" s="549"/>
      <c r="AL66" s="467"/>
      <c r="AM66" s="550"/>
      <c r="AN66" s="550"/>
      <c r="AO66" s="551"/>
      <c r="AP66" s="552"/>
      <c r="AQ66" s="524"/>
      <c r="AR66" s="523"/>
      <c r="AS66" s="524"/>
      <c r="AT66" s="290" t="s">
        <v>2419</v>
      </c>
      <c r="AU66" s="523"/>
      <c r="AV66" s="524"/>
      <c r="AW66" s="523"/>
      <c r="AX66" s="525"/>
      <c r="AY66" s="461"/>
      <c r="AZ66" s="543"/>
      <c r="BA66" s="544"/>
      <c r="BB66" s="544"/>
      <c r="BC66" s="544"/>
      <c r="BD66" s="545"/>
      <c r="BE66" s="546"/>
      <c r="BF66" s="547"/>
      <c r="BG66" s="548"/>
      <c r="BH66" s="547"/>
      <c r="BI66" s="548"/>
      <c r="BJ66" s="549"/>
      <c r="BK66" s="467"/>
      <c r="BL66" s="550"/>
      <c r="BM66" s="550"/>
      <c r="BN66" s="551"/>
      <c r="BO66" s="552"/>
      <c r="BP66" s="524"/>
      <c r="BQ66" s="523"/>
      <c r="BR66" s="524"/>
      <c r="BS66" s="290" t="s">
        <v>2419</v>
      </c>
      <c r="BT66" s="523"/>
      <c r="BU66" s="524"/>
      <c r="BV66" s="523"/>
      <c r="BW66" s="525"/>
    </row>
    <row r="67" spans="1:75" ht="27" customHeight="1">
      <c r="A67" s="554"/>
      <c r="B67" s="555"/>
      <c r="C67" s="455" t="s">
        <v>2422</v>
      </c>
      <c r="D67" s="541"/>
      <c r="E67" s="541"/>
      <c r="F67" s="541"/>
      <c r="G67" s="541"/>
      <c r="H67" s="541"/>
      <c r="I67" s="542"/>
      <c r="J67" s="470" t="str">
        <f>'②補助金額算出内訳表（別紙１）'!$J$54</f>
        <v/>
      </c>
      <c r="K67" s="471"/>
      <c r="L67" s="471"/>
      <c r="M67" s="471"/>
      <c r="N67" s="471"/>
      <c r="O67" s="471"/>
      <c r="P67" s="471"/>
      <c r="Q67" s="471"/>
      <c r="R67" s="471"/>
      <c r="S67" s="471"/>
      <c r="T67" s="471"/>
      <c r="U67" s="471"/>
      <c r="V67" s="471"/>
      <c r="W67" s="471"/>
      <c r="X67" s="471"/>
      <c r="Y67" s="472"/>
      <c r="Z67" s="461"/>
      <c r="AA67" s="544"/>
      <c r="AB67" s="544"/>
      <c r="AC67" s="544"/>
      <c r="AD67" s="544"/>
      <c r="AE67" s="545"/>
      <c r="AF67" s="546"/>
      <c r="AG67" s="547"/>
      <c r="AH67" s="548"/>
      <c r="AI67" s="547"/>
      <c r="AJ67" s="548"/>
      <c r="AK67" s="549"/>
      <c r="AL67" s="467"/>
      <c r="AM67" s="550"/>
      <c r="AN67" s="550"/>
      <c r="AO67" s="551"/>
      <c r="AP67" s="552"/>
      <c r="AQ67" s="524"/>
      <c r="AR67" s="523"/>
      <c r="AS67" s="524"/>
      <c r="AT67" s="290" t="s">
        <v>2419</v>
      </c>
      <c r="AU67" s="523"/>
      <c r="AV67" s="524"/>
      <c r="AW67" s="523"/>
      <c r="AX67" s="525"/>
      <c r="AY67" s="461"/>
      <c r="AZ67" s="543"/>
      <c r="BA67" s="544"/>
      <c r="BB67" s="544"/>
      <c r="BC67" s="544"/>
      <c r="BD67" s="545"/>
      <c r="BE67" s="546"/>
      <c r="BF67" s="547"/>
      <c r="BG67" s="548"/>
      <c r="BH67" s="547"/>
      <c r="BI67" s="548"/>
      <c r="BJ67" s="549"/>
      <c r="BK67" s="467"/>
      <c r="BL67" s="550"/>
      <c r="BM67" s="550"/>
      <c r="BN67" s="551"/>
      <c r="BO67" s="552"/>
      <c r="BP67" s="524"/>
      <c r="BQ67" s="523"/>
      <c r="BR67" s="524"/>
      <c r="BS67" s="290" t="s">
        <v>2419</v>
      </c>
      <c r="BT67" s="523"/>
      <c r="BU67" s="524"/>
      <c r="BV67" s="523"/>
      <c r="BW67" s="525"/>
    </row>
    <row r="68" spans="1:75" ht="27" customHeight="1">
      <c r="A68" s="554"/>
      <c r="B68" s="555"/>
      <c r="C68" s="455" t="s">
        <v>2423</v>
      </c>
      <c r="D68" s="541"/>
      <c r="E68" s="541"/>
      <c r="F68" s="541"/>
      <c r="G68" s="541"/>
      <c r="H68" s="541"/>
      <c r="I68" s="542"/>
      <c r="J68" s="458" t="str">
        <f>J67</f>
        <v/>
      </c>
      <c r="K68" s="459"/>
      <c r="L68" s="459"/>
      <c r="M68" s="459"/>
      <c r="N68" s="459"/>
      <c r="O68" s="459"/>
      <c r="P68" s="459"/>
      <c r="Q68" s="459"/>
      <c r="R68" s="459"/>
      <c r="S68" s="459"/>
      <c r="T68" s="459"/>
      <c r="U68" s="459"/>
      <c r="V68" s="459"/>
      <c r="W68" s="459"/>
      <c r="X68" s="459"/>
      <c r="Y68" s="460"/>
      <c r="Z68" s="461"/>
      <c r="AA68" s="543"/>
      <c r="AB68" s="544"/>
      <c r="AC68" s="544"/>
      <c r="AD68" s="544"/>
      <c r="AE68" s="545"/>
      <c r="AF68" s="546"/>
      <c r="AG68" s="547"/>
      <c r="AH68" s="548"/>
      <c r="AI68" s="547"/>
      <c r="AJ68" s="548"/>
      <c r="AK68" s="549"/>
      <c r="AL68" s="467"/>
      <c r="AM68" s="550"/>
      <c r="AN68" s="550"/>
      <c r="AO68" s="551"/>
      <c r="AP68" s="552"/>
      <c r="AQ68" s="524"/>
      <c r="AR68" s="523"/>
      <c r="AS68" s="524"/>
      <c r="AT68" s="290" t="s">
        <v>2419</v>
      </c>
      <c r="AU68" s="523"/>
      <c r="AV68" s="524"/>
      <c r="AW68" s="523"/>
      <c r="AX68" s="525"/>
      <c r="AY68" s="461"/>
      <c r="AZ68" s="543"/>
      <c r="BA68" s="544"/>
      <c r="BB68" s="544"/>
      <c r="BC68" s="544"/>
      <c r="BD68" s="545"/>
      <c r="BE68" s="546"/>
      <c r="BF68" s="547"/>
      <c r="BG68" s="548"/>
      <c r="BH68" s="547"/>
      <c r="BI68" s="548"/>
      <c r="BJ68" s="549"/>
      <c r="BK68" s="467"/>
      <c r="BL68" s="550"/>
      <c r="BM68" s="550"/>
      <c r="BN68" s="551"/>
      <c r="BO68" s="552"/>
      <c r="BP68" s="524"/>
      <c r="BQ68" s="523"/>
      <c r="BR68" s="524"/>
      <c r="BS68" s="290" t="s">
        <v>2419</v>
      </c>
      <c r="BT68" s="523"/>
      <c r="BU68" s="524"/>
      <c r="BV68" s="523"/>
      <c r="BW68" s="525"/>
    </row>
    <row r="69" spans="1:75" ht="27" customHeight="1">
      <c r="A69" s="554"/>
      <c r="B69" s="555"/>
      <c r="C69" s="455" t="s">
        <v>2424</v>
      </c>
      <c r="D69" s="541"/>
      <c r="E69" s="541"/>
      <c r="F69" s="541"/>
      <c r="G69" s="541"/>
      <c r="H69" s="541"/>
      <c r="I69" s="542"/>
      <c r="J69" s="458">
        <f>'②補助金額算出内訳表（別紙１）'!$F$89</f>
        <v>0</v>
      </c>
      <c r="K69" s="459"/>
      <c r="L69" s="459"/>
      <c r="M69" s="459"/>
      <c r="N69" s="459"/>
      <c r="O69" s="459"/>
      <c r="P69" s="459"/>
      <c r="Q69" s="459"/>
      <c r="R69" s="459"/>
      <c r="S69" s="459"/>
      <c r="T69" s="459"/>
      <c r="U69" s="459"/>
      <c r="V69" s="459"/>
      <c r="W69" s="459"/>
      <c r="X69" s="459"/>
      <c r="Y69" s="460"/>
      <c r="Z69" s="461"/>
      <c r="AA69" s="543"/>
      <c r="AB69" s="544"/>
      <c r="AC69" s="544"/>
      <c r="AD69" s="544"/>
      <c r="AE69" s="545"/>
      <c r="AF69" s="546"/>
      <c r="AG69" s="547"/>
      <c r="AH69" s="548"/>
      <c r="AI69" s="547"/>
      <c r="AJ69" s="548"/>
      <c r="AK69" s="549"/>
      <c r="AL69" s="467"/>
      <c r="AM69" s="550"/>
      <c r="AN69" s="550"/>
      <c r="AO69" s="551"/>
      <c r="AP69" s="552"/>
      <c r="AQ69" s="524"/>
      <c r="AR69" s="523"/>
      <c r="AS69" s="524"/>
      <c r="AT69" s="290" t="s">
        <v>2419</v>
      </c>
      <c r="AU69" s="523"/>
      <c r="AV69" s="524"/>
      <c r="AW69" s="523"/>
      <c r="AX69" s="525"/>
      <c r="AY69" s="461"/>
      <c r="AZ69" s="543"/>
      <c r="BA69" s="544"/>
      <c r="BB69" s="544"/>
      <c r="BC69" s="544"/>
      <c r="BD69" s="545"/>
      <c r="BE69" s="546"/>
      <c r="BF69" s="547"/>
      <c r="BG69" s="548"/>
      <c r="BH69" s="547"/>
      <c r="BI69" s="548"/>
      <c r="BJ69" s="549"/>
      <c r="BK69" s="467"/>
      <c r="BL69" s="550"/>
      <c r="BM69" s="550"/>
      <c r="BN69" s="551"/>
      <c r="BO69" s="552"/>
      <c r="BP69" s="524"/>
      <c r="BQ69" s="523"/>
      <c r="BR69" s="524"/>
      <c r="BS69" s="290" t="s">
        <v>2419</v>
      </c>
      <c r="BT69" s="523"/>
      <c r="BU69" s="524"/>
      <c r="BV69" s="523"/>
      <c r="BW69" s="525"/>
    </row>
    <row r="70" spans="1:75" ht="27" customHeight="1" thickBot="1">
      <c r="A70" s="556"/>
      <c r="B70" s="557"/>
      <c r="C70" s="437" t="s">
        <v>2425</v>
      </c>
      <c r="D70" s="526"/>
      <c r="E70" s="526"/>
      <c r="F70" s="526"/>
      <c r="G70" s="526"/>
      <c r="H70" s="526"/>
      <c r="I70" s="527"/>
      <c r="J70" s="440" t="str">
        <f>'②補助金額算出内訳表（別紙１）'!$J$89:$K$89</f>
        <v/>
      </c>
      <c r="K70" s="441"/>
      <c r="L70" s="441"/>
      <c r="M70" s="441"/>
      <c r="N70" s="441"/>
      <c r="O70" s="441"/>
      <c r="P70" s="441"/>
      <c r="Q70" s="441"/>
      <c r="R70" s="441"/>
      <c r="S70" s="441"/>
      <c r="T70" s="441"/>
      <c r="U70" s="441"/>
      <c r="V70" s="441"/>
      <c r="W70" s="441"/>
      <c r="X70" s="441"/>
      <c r="Y70" s="442"/>
      <c r="Z70" s="443"/>
      <c r="AA70" s="528"/>
      <c r="AB70" s="529"/>
      <c r="AC70" s="529"/>
      <c r="AD70" s="529"/>
      <c r="AE70" s="530"/>
      <c r="AF70" s="531"/>
      <c r="AG70" s="532"/>
      <c r="AH70" s="533"/>
      <c r="AI70" s="532"/>
      <c r="AJ70" s="533"/>
      <c r="AK70" s="534"/>
      <c r="AL70" s="449"/>
      <c r="AM70" s="535"/>
      <c r="AN70" s="535"/>
      <c r="AO70" s="536"/>
      <c r="AP70" s="537"/>
      <c r="AQ70" s="538"/>
      <c r="AR70" s="539"/>
      <c r="AS70" s="538"/>
      <c r="AT70" s="291" t="s">
        <v>2419</v>
      </c>
      <c r="AU70" s="539"/>
      <c r="AV70" s="538"/>
      <c r="AW70" s="539"/>
      <c r="AX70" s="540"/>
      <c r="AY70" s="443"/>
      <c r="AZ70" s="528"/>
      <c r="BA70" s="529"/>
      <c r="BB70" s="529"/>
      <c r="BC70" s="529"/>
      <c r="BD70" s="530"/>
      <c r="BE70" s="531"/>
      <c r="BF70" s="532"/>
      <c r="BG70" s="533"/>
      <c r="BH70" s="532"/>
      <c r="BI70" s="533"/>
      <c r="BJ70" s="534"/>
      <c r="BK70" s="449"/>
      <c r="BL70" s="535"/>
      <c r="BM70" s="535"/>
      <c r="BN70" s="536"/>
      <c r="BO70" s="537"/>
      <c r="BP70" s="538"/>
      <c r="BQ70" s="539"/>
      <c r="BR70" s="538"/>
      <c r="BS70" s="291" t="s">
        <v>2419</v>
      </c>
      <c r="BT70" s="539"/>
      <c r="BU70" s="538"/>
      <c r="BV70" s="539"/>
      <c r="BW70" s="540"/>
    </row>
    <row r="71" spans="1:75" ht="27" customHeight="1" thickBot="1">
      <c r="A71" s="479">
        <v>9</v>
      </c>
      <c r="B71" s="553"/>
      <c r="C71" s="485" t="s">
        <v>2412</v>
      </c>
      <c r="D71" s="558"/>
      <c r="E71" s="558"/>
      <c r="F71" s="558"/>
      <c r="G71" s="558"/>
      <c r="H71" s="558"/>
      <c r="I71" s="559"/>
      <c r="J71" s="488" t="str">
        <f>'②補助金額算出内訳表（別紙１）'!$B$90</f>
        <v/>
      </c>
      <c r="K71" s="489"/>
      <c r="L71" s="489"/>
      <c r="M71" s="489"/>
      <c r="N71" s="489"/>
      <c r="O71" s="489"/>
      <c r="P71" s="489"/>
      <c r="Q71" s="489"/>
      <c r="R71" s="489"/>
      <c r="S71" s="489"/>
      <c r="T71" s="489"/>
      <c r="U71" s="489"/>
      <c r="V71" s="489"/>
      <c r="W71" s="489"/>
      <c r="X71" s="489"/>
      <c r="Y71" s="490"/>
      <c r="Z71" s="491" t="s">
        <v>2413</v>
      </c>
      <c r="AA71" s="560"/>
      <c r="AB71" s="560"/>
      <c r="AC71" s="560"/>
      <c r="AD71" s="560"/>
      <c r="AE71" s="561"/>
      <c r="AF71" s="562" t="s">
        <v>2414</v>
      </c>
      <c r="AG71" s="563"/>
      <c r="AH71" s="563"/>
      <c r="AI71" s="563"/>
      <c r="AJ71" s="563"/>
      <c r="AK71" s="563"/>
      <c r="AL71" s="495" t="s">
        <v>2415</v>
      </c>
      <c r="AM71" s="564"/>
      <c r="AN71" s="564"/>
      <c r="AO71" s="565"/>
      <c r="AP71" s="494" t="s">
        <v>2416</v>
      </c>
      <c r="AQ71" s="566"/>
      <c r="AR71" s="566"/>
      <c r="AS71" s="566"/>
      <c r="AT71" s="566"/>
      <c r="AU71" s="566"/>
      <c r="AV71" s="566"/>
      <c r="AW71" s="566"/>
      <c r="AX71" s="567"/>
      <c r="AY71" s="491" t="s">
        <v>2413</v>
      </c>
      <c r="AZ71" s="560"/>
      <c r="BA71" s="560"/>
      <c r="BB71" s="560"/>
      <c r="BC71" s="560"/>
      <c r="BD71" s="561"/>
      <c r="BE71" s="562" t="s">
        <v>2414</v>
      </c>
      <c r="BF71" s="563"/>
      <c r="BG71" s="563"/>
      <c r="BH71" s="563"/>
      <c r="BI71" s="563"/>
      <c r="BJ71" s="563"/>
      <c r="BK71" s="495" t="s">
        <v>2415</v>
      </c>
      <c r="BL71" s="564"/>
      <c r="BM71" s="564"/>
      <c r="BN71" s="565"/>
      <c r="BO71" s="494" t="s">
        <v>2416</v>
      </c>
      <c r="BP71" s="566"/>
      <c r="BQ71" s="566"/>
      <c r="BR71" s="566"/>
      <c r="BS71" s="566"/>
      <c r="BT71" s="566"/>
      <c r="BU71" s="566"/>
      <c r="BV71" s="566"/>
      <c r="BW71" s="567"/>
    </row>
    <row r="72" spans="1:75" ht="27" customHeight="1" thickTop="1">
      <c r="A72" s="554"/>
      <c r="B72" s="555"/>
      <c r="C72" s="455" t="s">
        <v>2417</v>
      </c>
      <c r="D72" s="541"/>
      <c r="E72" s="541"/>
      <c r="F72" s="541"/>
      <c r="G72" s="541"/>
      <c r="H72" s="541"/>
      <c r="I72" s="542"/>
      <c r="J72" s="476" t="str">
        <f>'②補助金額算出内訳表（別紙１）'!$D$90</f>
        <v/>
      </c>
      <c r="K72" s="477"/>
      <c r="L72" s="477"/>
      <c r="M72" s="477"/>
      <c r="N72" s="477"/>
      <c r="O72" s="477"/>
      <c r="P72" s="477"/>
      <c r="Q72" s="477"/>
      <c r="R72" s="477"/>
      <c r="S72" s="477"/>
      <c r="T72" s="477"/>
      <c r="U72" s="477"/>
      <c r="V72" s="477"/>
      <c r="W72" s="477"/>
      <c r="X72" s="477"/>
      <c r="Y72" s="478"/>
      <c r="Z72" s="568" t="s">
        <v>2426</v>
      </c>
      <c r="AA72" s="569"/>
      <c r="AB72" s="569"/>
      <c r="AC72" s="569"/>
      <c r="AD72" s="569"/>
      <c r="AE72" s="570"/>
      <c r="AF72" s="571">
        <v>5</v>
      </c>
      <c r="AG72" s="572"/>
      <c r="AH72" s="573">
        <v>0</v>
      </c>
      <c r="AI72" s="572"/>
      <c r="AJ72" s="573">
        <v>0</v>
      </c>
      <c r="AK72" s="574"/>
      <c r="AL72" s="575" t="s">
        <v>2418</v>
      </c>
      <c r="AM72" s="576"/>
      <c r="AN72" s="576"/>
      <c r="AO72" s="577"/>
      <c r="AP72" s="578"/>
      <c r="AQ72" s="579"/>
      <c r="AR72" s="580">
        <v>1</v>
      </c>
      <c r="AS72" s="579"/>
      <c r="AT72" s="68" t="s">
        <v>2419</v>
      </c>
      <c r="AU72" s="580">
        <v>2</v>
      </c>
      <c r="AV72" s="579"/>
      <c r="AW72" s="580">
        <v>3</v>
      </c>
      <c r="AX72" s="581"/>
      <c r="AY72" s="582"/>
      <c r="AZ72" s="583"/>
      <c r="BA72" s="584"/>
      <c r="BB72" s="584"/>
      <c r="BC72" s="584"/>
      <c r="BD72" s="585"/>
      <c r="BE72" s="586"/>
      <c r="BF72" s="587"/>
      <c r="BG72" s="588"/>
      <c r="BH72" s="587"/>
      <c r="BI72" s="588"/>
      <c r="BJ72" s="589"/>
      <c r="BK72" s="590"/>
      <c r="BL72" s="591"/>
      <c r="BM72" s="591"/>
      <c r="BN72" s="592"/>
      <c r="BO72" s="593"/>
      <c r="BP72" s="594"/>
      <c r="BQ72" s="595"/>
      <c r="BR72" s="594"/>
      <c r="BS72" s="292" t="s">
        <v>2419</v>
      </c>
      <c r="BT72" s="595"/>
      <c r="BU72" s="594"/>
      <c r="BV72" s="595"/>
      <c r="BW72" s="596"/>
    </row>
    <row r="73" spans="1:75" ht="27" customHeight="1">
      <c r="A73" s="554"/>
      <c r="B73" s="555"/>
      <c r="C73" s="455" t="s">
        <v>2420</v>
      </c>
      <c r="D73" s="541"/>
      <c r="E73" s="541"/>
      <c r="F73" s="541"/>
      <c r="G73" s="541"/>
      <c r="H73" s="541"/>
      <c r="I73" s="542"/>
      <c r="J73" s="476" t="str">
        <f>'②補助金額算出内訳表（別紙１）'!$C$90</f>
        <v/>
      </c>
      <c r="K73" s="477"/>
      <c r="L73" s="477"/>
      <c r="M73" s="477"/>
      <c r="N73" s="477"/>
      <c r="O73" s="477"/>
      <c r="P73" s="477"/>
      <c r="Q73" s="477"/>
      <c r="R73" s="477"/>
      <c r="S73" s="477"/>
      <c r="T73" s="477"/>
      <c r="U73" s="477"/>
      <c r="V73" s="477"/>
      <c r="W73" s="477"/>
      <c r="X73" s="477"/>
      <c r="Y73" s="478"/>
      <c r="Z73" s="461"/>
      <c r="AA73" s="543"/>
      <c r="AB73" s="544"/>
      <c r="AC73" s="544"/>
      <c r="AD73" s="544"/>
      <c r="AE73" s="545"/>
      <c r="AF73" s="546"/>
      <c r="AG73" s="547"/>
      <c r="AH73" s="548"/>
      <c r="AI73" s="547"/>
      <c r="AJ73" s="548"/>
      <c r="AK73" s="549"/>
      <c r="AL73" s="467"/>
      <c r="AM73" s="550"/>
      <c r="AN73" s="550"/>
      <c r="AO73" s="551"/>
      <c r="AP73" s="552"/>
      <c r="AQ73" s="524"/>
      <c r="AR73" s="523"/>
      <c r="AS73" s="524"/>
      <c r="AT73" s="290" t="s">
        <v>2419</v>
      </c>
      <c r="AU73" s="523"/>
      <c r="AV73" s="524"/>
      <c r="AW73" s="523"/>
      <c r="AX73" s="525"/>
      <c r="AY73" s="461"/>
      <c r="AZ73" s="543"/>
      <c r="BA73" s="544"/>
      <c r="BB73" s="544"/>
      <c r="BC73" s="544"/>
      <c r="BD73" s="545"/>
      <c r="BE73" s="546"/>
      <c r="BF73" s="547"/>
      <c r="BG73" s="548"/>
      <c r="BH73" s="547"/>
      <c r="BI73" s="548"/>
      <c r="BJ73" s="549"/>
      <c r="BK73" s="467"/>
      <c r="BL73" s="550"/>
      <c r="BM73" s="550"/>
      <c r="BN73" s="551"/>
      <c r="BO73" s="552"/>
      <c r="BP73" s="524"/>
      <c r="BQ73" s="523"/>
      <c r="BR73" s="524"/>
      <c r="BS73" s="290" t="s">
        <v>2419</v>
      </c>
      <c r="BT73" s="523"/>
      <c r="BU73" s="524"/>
      <c r="BV73" s="523"/>
      <c r="BW73" s="525"/>
    </row>
    <row r="74" spans="1:75" ht="27" customHeight="1">
      <c r="A74" s="554"/>
      <c r="B74" s="555"/>
      <c r="C74" s="455" t="s">
        <v>2421</v>
      </c>
      <c r="D74" s="541"/>
      <c r="E74" s="541"/>
      <c r="F74" s="541"/>
      <c r="G74" s="541"/>
      <c r="H74" s="541"/>
      <c r="I74" s="542"/>
      <c r="J74" s="473" t="str">
        <f>'②補助金額算出内訳表（別紙１）'!$H$90</f>
        <v/>
      </c>
      <c r="K74" s="474"/>
      <c r="L74" s="474"/>
      <c r="M74" s="474"/>
      <c r="N74" s="474"/>
      <c r="O74" s="474"/>
      <c r="P74" s="474"/>
      <c r="Q74" s="474"/>
      <c r="R74" s="474"/>
      <c r="S74" s="474"/>
      <c r="T74" s="474"/>
      <c r="U74" s="474"/>
      <c r="V74" s="474"/>
      <c r="W74" s="474"/>
      <c r="X74" s="474"/>
      <c r="Y74" s="475"/>
      <c r="Z74" s="461"/>
      <c r="AA74" s="543"/>
      <c r="AB74" s="544"/>
      <c r="AC74" s="544"/>
      <c r="AD74" s="544"/>
      <c r="AE74" s="545"/>
      <c r="AF74" s="546"/>
      <c r="AG74" s="547"/>
      <c r="AH74" s="548"/>
      <c r="AI74" s="547"/>
      <c r="AJ74" s="548"/>
      <c r="AK74" s="549"/>
      <c r="AL74" s="467"/>
      <c r="AM74" s="550"/>
      <c r="AN74" s="550"/>
      <c r="AO74" s="551"/>
      <c r="AP74" s="552"/>
      <c r="AQ74" s="524"/>
      <c r="AR74" s="523"/>
      <c r="AS74" s="524"/>
      <c r="AT74" s="290" t="s">
        <v>2419</v>
      </c>
      <c r="AU74" s="523"/>
      <c r="AV74" s="524"/>
      <c r="AW74" s="523"/>
      <c r="AX74" s="525"/>
      <c r="AY74" s="461"/>
      <c r="AZ74" s="543"/>
      <c r="BA74" s="544"/>
      <c r="BB74" s="544"/>
      <c r="BC74" s="544"/>
      <c r="BD74" s="545"/>
      <c r="BE74" s="546"/>
      <c r="BF74" s="547"/>
      <c r="BG74" s="548"/>
      <c r="BH74" s="547"/>
      <c r="BI74" s="548"/>
      <c r="BJ74" s="549"/>
      <c r="BK74" s="467"/>
      <c r="BL74" s="550"/>
      <c r="BM74" s="550"/>
      <c r="BN74" s="551"/>
      <c r="BO74" s="552"/>
      <c r="BP74" s="524"/>
      <c r="BQ74" s="523"/>
      <c r="BR74" s="524"/>
      <c r="BS74" s="290" t="s">
        <v>2419</v>
      </c>
      <c r="BT74" s="523"/>
      <c r="BU74" s="524"/>
      <c r="BV74" s="523"/>
      <c r="BW74" s="525"/>
    </row>
    <row r="75" spans="1:75" ht="27" customHeight="1">
      <c r="A75" s="554"/>
      <c r="B75" s="555"/>
      <c r="C75" s="455" t="s">
        <v>2422</v>
      </c>
      <c r="D75" s="541"/>
      <c r="E75" s="541"/>
      <c r="F75" s="541"/>
      <c r="G75" s="541"/>
      <c r="H75" s="541"/>
      <c r="I75" s="542"/>
      <c r="J75" s="470" t="str">
        <f>'②補助金額算出内訳表（別紙１）'!$J$55</f>
        <v/>
      </c>
      <c r="K75" s="471"/>
      <c r="L75" s="471"/>
      <c r="M75" s="471"/>
      <c r="N75" s="471"/>
      <c r="O75" s="471"/>
      <c r="P75" s="471"/>
      <c r="Q75" s="471"/>
      <c r="R75" s="471"/>
      <c r="S75" s="471"/>
      <c r="T75" s="471"/>
      <c r="U75" s="471"/>
      <c r="V75" s="471"/>
      <c r="W75" s="471"/>
      <c r="X75" s="471"/>
      <c r="Y75" s="472"/>
      <c r="Z75" s="461"/>
      <c r="AA75" s="544"/>
      <c r="AB75" s="544"/>
      <c r="AC75" s="544"/>
      <c r="AD75" s="544"/>
      <c r="AE75" s="545"/>
      <c r="AF75" s="546"/>
      <c r="AG75" s="547"/>
      <c r="AH75" s="548"/>
      <c r="AI75" s="547"/>
      <c r="AJ75" s="548"/>
      <c r="AK75" s="549"/>
      <c r="AL75" s="467"/>
      <c r="AM75" s="550"/>
      <c r="AN75" s="550"/>
      <c r="AO75" s="551"/>
      <c r="AP75" s="552"/>
      <c r="AQ75" s="524"/>
      <c r="AR75" s="523"/>
      <c r="AS75" s="524"/>
      <c r="AT75" s="290" t="s">
        <v>2419</v>
      </c>
      <c r="AU75" s="523"/>
      <c r="AV75" s="524"/>
      <c r="AW75" s="523"/>
      <c r="AX75" s="525"/>
      <c r="AY75" s="461"/>
      <c r="AZ75" s="543"/>
      <c r="BA75" s="544"/>
      <c r="BB75" s="544"/>
      <c r="BC75" s="544"/>
      <c r="BD75" s="545"/>
      <c r="BE75" s="546"/>
      <c r="BF75" s="547"/>
      <c r="BG75" s="548"/>
      <c r="BH75" s="547"/>
      <c r="BI75" s="548"/>
      <c r="BJ75" s="549"/>
      <c r="BK75" s="467"/>
      <c r="BL75" s="550"/>
      <c r="BM75" s="550"/>
      <c r="BN75" s="551"/>
      <c r="BO75" s="552"/>
      <c r="BP75" s="524"/>
      <c r="BQ75" s="523"/>
      <c r="BR75" s="524"/>
      <c r="BS75" s="290" t="s">
        <v>2419</v>
      </c>
      <c r="BT75" s="523"/>
      <c r="BU75" s="524"/>
      <c r="BV75" s="523"/>
      <c r="BW75" s="525"/>
    </row>
    <row r="76" spans="1:75" ht="27" customHeight="1">
      <c r="A76" s="554"/>
      <c r="B76" s="555"/>
      <c r="C76" s="455" t="s">
        <v>2423</v>
      </c>
      <c r="D76" s="541"/>
      <c r="E76" s="541"/>
      <c r="F76" s="541"/>
      <c r="G76" s="541"/>
      <c r="H76" s="541"/>
      <c r="I76" s="542"/>
      <c r="J76" s="458" t="str">
        <f>J75</f>
        <v/>
      </c>
      <c r="K76" s="459"/>
      <c r="L76" s="459"/>
      <c r="M76" s="459"/>
      <c r="N76" s="459"/>
      <c r="O76" s="459"/>
      <c r="P76" s="459"/>
      <c r="Q76" s="459"/>
      <c r="R76" s="459"/>
      <c r="S76" s="459"/>
      <c r="T76" s="459"/>
      <c r="U76" s="459"/>
      <c r="V76" s="459"/>
      <c r="W76" s="459"/>
      <c r="X76" s="459"/>
      <c r="Y76" s="460"/>
      <c r="Z76" s="461"/>
      <c r="AA76" s="543"/>
      <c r="AB76" s="544"/>
      <c r="AC76" s="544"/>
      <c r="AD76" s="544"/>
      <c r="AE76" s="545"/>
      <c r="AF76" s="546"/>
      <c r="AG76" s="547"/>
      <c r="AH76" s="548"/>
      <c r="AI76" s="547"/>
      <c r="AJ76" s="548"/>
      <c r="AK76" s="549"/>
      <c r="AL76" s="467"/>
      <c r="AM76" s="550"/>
      <c r="AN76" s="550"/>
      <c r="AO76" s="551"/>
      <c r="AP76" s="552"/>
      <c r="AQ76" s="524"/>
      <c r="AR76" s="523"/>
      <c r="AS76" s="524"/>
      <c r="AT76" s="290" t="s">
        <v>2419</v>
      </c>
      <c r="AU76" s="523"/>
      <c r="AV76" s="524"/>
      <c r="AW76" s="523"/>
      <c r="AX76" s="525"/>
      <c r="AY76" s="461"/>
      <c r="AZ76" s="543"/>
      <c r="BA76" s="544"/>
      <c r="BB76" s="544"/>
      <c r="BC76" s="544"/>
      <c r="BD76" s="545"/>
      <c r="BE76" s="546"/>
      <c r="BF76" s="547"/>
      <c r="BG76" s="548"/>
      <c r="BH76" s="547"/>
      <c r="BI76" s="548"/>
      <c r="BJ76" s="549"/>
      <c r="BK76" s="467"/>
      <c r="BL76" s="550"/>
      <c r="BM76" s="550"/>
      <c r="BN76" s="551"/>
      <c r="BO76" s="552"/>
      <c r="BP76" s="524"/>
      <c r="BQ76" s="523"/>
      <c r="BR76" s="524"/>
      <c r="BS76" s="290" t="s">
        <v>2419</v>
      </c>
      <c r="BT76" s="523"/>
      <c r="BU76" s="524"/>
      <c r="BV76" s="523"/>
      <c r="BW76" s="525"/>
    </row>
    <row r="77" spans="1:75" ht="27" customHeight="1">
      <c r="A77" s="554"/>
      <c r="B77" s="555"/>
      <c r="C77" s="455" t="s">
        <v>2424</v>
      </c>
      <c r="D77" s="541"/>
      <c r="E77" s="541"/>
      <c r="F77" s="541"/>
      <c r="G77" s="541"/>
      <c r="H77" s="541"/>
      <c r="I77" s="542"/>
      <c r="J77" s="458">
        <f>'②補助金額算出内訳表（別紙１）'!$F$90</f>
        <v>0</v>
      </c>
      <c r="K77" s="459"/>
      <c r="L77" s="459"/>
      <c r="M77" s="459"/>
      <c r="N77" s="459"/>
      <c r="O77" s="459"/>
      <c r="P77" s="459"/>
      <c r="Q77" s="459"/>
      <c r="R77" s="459"/>
      <c r="S77" s="459"/>
      <c r="T77" s="459"/>
      <c r="U77" s="459"/>
      <c r="V77" s="459"/>
      <c r="W77" s="459"/>
      <c r="X77" s="459"/>
      <c r="Y77" s="460"/>
      <c r="Z77" s="461"/>
      <c r="AA77" s="543"/>
      <c r="AB77" s="544"/>
      <c r="AC77" s="544"/>
      <c r="AD77" s="544"/>
      <c r="AE77" s="545"/>
      <c r="AF77" s="546"/>
      <c r="AG77" s="547"/>
      <c r="AH77" s="548"/>
      <c r="AI77" s="547"/>
      <c r="AJ77" s="548"/>
      <c r="AK77" s="549"/>
      <c r="AL77" s="467"/>
      <c r="AM77" s="550"/>
      <c r="AN77" s="550"/>
      <c r="AO77" s="551"/>
      <c r="AP77" s="552"/>
      <c r="AQ77" s="524"/>
      <c r="AR77" s="523"/>
      <c r="AS77" s="524"/>
      <c r="AT77" s="290" t="s">
        <v>2419</v>
      </c>
      <c r="AU77" s="523"/>
      <c r="AV77" s="524"/>
      <c r="AW77" s="523"/>
      <c r="AX77" s="525"/>
      <c r="AY77" s="461"/>
      <c r="AZ77" s="543"/>
      <c r="BA77" s="544"/>
      <c r="BB77" s="544"/>
      <c r="BC77" s="544"/>
      <c r="BD77" s="545"/>
      <c r="BE77" s="546"/>
      <c r="BF77" s="547"/>
      <c r="BG77" s="548"/>
      <c r="BH77" s="547"/>
      <c r="BI77" s="548"/>
      <c r="BJ77" s="549"/>
      <c r="BK77" s="467"/>
      <c r="BL77" s="550"/>
      <c r="BM77" s="550"/>
      <c r="BN77" s="551"/>
      <c r="BO77" s="552"/>
      <c r="BP77" s="524"/>
      <c r="BQ77" s="523"/>
      <c r="BR77" s="524"/>
      <c r="BS77" s="290" t="s">
        <v>2419</v>
      </c>
      <c r="BT77" s="523"/>
      <c r="BU77" s="524"/>
      <c r="BV77" s="523"/>
      <c r="BW77" s="525"/>
    </row>
    <row r="78" spans="1:75" ht="27" customHeight="1" thickBot="1">
      <c r="A78" s="556"/>
      <c r="B78" s="557"/>
      <c r="C78" s="437" t="s">
        <v>2425</v>
      </c>
      <c r="D78" s="526"/>
      <c r="E78" s="526"/>
      <c r="F78" s="526"/>
      <c r="G78" s="526"/>
      <c r="H78" s="526"/>
      <c r="I78" s="527"/>
      <c r="J78" s="440" t="str">
        <f>'②補助金額算出内訳表（別紙１）'!$J$90:$K$90</f>
        <v/>
      </c>
      <c r="K78" s="441"/>
      <c r="L78" s="441"/>
      <c r="M78" s="441"/>
      <c r="N78" s="441"/>
      <c r="O78" s="441"/>
      <c r="P78" s="441"/>
      <c r="Q78" s="441"/>
      <c r="R78" s="441"/>
      <c r="S78" s="441"/>
      <c r="T78" s="441"/>
      <c r="U78" s="441"/>
      <c r="V78" s="441"/>
      <c r="W78" s="441"/>
      <c r="X78" s="441"/>
      <c r="Y78" s="442"/>
      <c r="Z78" s="443"/>
      <c r="AA78" s="528"/>
      <c r="AB78" s="529"/>
      <c r="AC78" s="529"/>
      <c r="AD78" s="529"/>
      <c r="AE78" s="530"/>
      <c r="AF78" s="531"/>
      <c r="AG78" s="532"/>
      <c r="AH78" s="533"/>
      <c r="AI78" s="532"/>
      <c r="AJ78" s="533"/>
      <c r="AK78" s="534"/>
      <c r="AL78" s="449"/>
      <c r="AM78" s="535"/>
      <c r="AN78" s="535"/>
      <c r="AO78" s="536"/>
      <c r="AP78" s="537"/>
      <c r="AQ78" s="538"/>
      <c r="AR78" s="539"/>
      <c r="AS78" s="538"/>
      <c r="AT78" s="291" t="s">
        <v>2419</v>
      </c>
      <c r="AU78" s="539"/>
      <c r="AV78" s="538"/>
      <c r="AW78" s="539"/>
      <c r="AX78" s="540"/>
      <c r="AY78" s="443"/>
      <c r="AZ78" s="528"/>
      <c r="BA78" s="529"/>
      <c r="BB78" s="529"/>
      <c r="BC78" s="529"/>
      <c r="BD78" s="530"/>
      <c r="BE78" s="531"/>
      <c r="BF78" s="532"/>
      <c r="BG78" s="533"/>
      <c r="BH78" s="532"/>
      <c r="BI78" s="533"/>
      <c r="BJ78" s="534"/>
      <c r="BK78" s="449"/>
      <c r="BL78" s="535"/>
      <c r="BM78" s="535"/>
      <c r="BN78" s="536"/>
      <c r="BO78" s="537"/>
      <c r="BP78" s="538"/>
      <c r="BQ78" s="539"/>
      <c r="BR78" s="538"/>
      <c r="BS78" s="291" t="s">
        <v>2419</v>
      </c>
      <c r="BT78" s="539"/>
      <c r="BU78" s="538"/>
      <c r="BV78" s="539"/>
      <c r="BW78" s="540"/>
    </row>
    <row r="79" spans="1:75" ht="27" customHeight="1" thickBot="1">
      <c r="A79" s="479">
        <v>10</v>
      </c>
      <c r="B79" s="553"/>
      <c r="C79" s="485" t="s">
        <v>2412</v>
      </c>
      <c r="D79" s="558"/>
      <c r="E79" s="558"/>
      <c r="F79" s="558"/>
      <c r="G79" s="558"/>
      <c r="H79" s="558"/>
      <c r="I79" s="559"/>
      <c r="J79" s="488" t="str">
        <f>'②補助金額算出内訳表（別紙１）'!$B$91</f>
        <v/>
      </c>
      <c r="K79" s="489"/>
      <c r="L79" s="489"/>
      <c r="M79" s="489"/>
      <c r="N79" s="489"/>
      <c r="O79" s="489"/>
      <c r="P79" s="489"/>
      <c r="Q79" s="489"/>
      <c r="R79" s="489"/>
      <c r="S79" s="489"/>
      <c r="T79" s="489"/>
      <c r="U79" s="489"/>
      <c r="V79" s="489"/>
      <c r="W79" s="489"/>
      <c r="X79" s="489"/>
      <c r="Y79" s="490"/>
      <c r="Z79" s="491" t="s">
        <v>2413</v>
      </c>
      <c r="AA79" s="560"/>
      <c r="AB79" s="560"/>
      <c r="AC79" s="560"/>
      <c r="AD79" s="560"/>
      <c r="AE79" s="561"/>
      <c r="AF79" s="562" t="s">
        <v>2414</v>
      </c>
      <c r="AG79" s="563"/>
      <c r="AH79" s="563"/>
      <c r="AI79" s="563"/>
      <c r="AJ79" s="563"/>
      <c r="AK79" s="563"/>
      <c r="AL79" s="495" t="s">
        <v>2415</v>
      </c>
      <c r="AM79" s="564"/>
      <c r="AN79" s="564"/>
      <c r="AO79" s="565"/>
      <c r="AP79" s="494" t="s">
        <v>2416</v>
      </c>
      <c r="AQ79" s="566"/>
      <c r="AR79" s="566"/>
      <c r="AS79" s="566"/>
      <c r="AT79" s="566"/>
      <c r="AU79" s="566"/>
      <c r="AV79" s="566"/>
      <c r="AW79" s="566"/>
      <c r="AX79" s="567"/>
      <c r="AY79" s="491" t="s">
        <v>2413</v>
      </c>
      <c r="AZ79" s="560"/>
      <c r="BA79" s="560"/>
      <c r="BB79" s="560"/>
      <c r="BC79" s="560"/>
      <c r="BD79" s="561"/>
      <c r="BE79" s="562" t="s">
        <v>2414</v>
      </c>
      <c r="BF79" s="563"/>
      <c r="BG79" s="563"/>
      <c r="BH79" s="563"/>
      <c r="BI79" s="563"/>
      <c r="BJ79" s="563"/>
      <c r="BK79" s="495" t="s">
        <v>2415</v>
      </c>
      <c r="BL79" s="564"/>
      <c r="BM79" s="564"/>
      <c r="BN79" s="565"/>
      <c r="BO79" s="494" t="s">
        <v>2416</v>
      </c>
      <c r="BP79" s="566"/>
      <c r="BQ79" s="566"/>
      <c r="BR79" s="566"/>
      <c r="BS79" s="566"/>
      <c r="BT79" s="566"/>
      <c r="BU79" s="566"/>
      <c r="BV79" s="566"/>
      <c r="BW79" s="567"/>
    </row>
    <row r="80" spans="1:75" ht="27" customHeight="1" thickTop="1">
      <c r="A80" s="554"/>
      <c r="B80" s="555"/>
      <c r="C80" s="455" t="s">
        <v>2417</v>
      </c>
      <c r="D80" s="541"/>
      <c r="E80" s="541"/>
      <c r="F80" s="541"/>
      <c r="G80" s="541"/>
      <c r="H80" s="541"/>
      <c r="I80" s="542"/>
      <c r="J80" s="476" t="str">
        <f>'②補助金額算出内訳表（別紙１）'!$D$91</f>
        <v/>
      </c>
      <c r="K80" s="477"/>
      <c r="L80" s="477"/>
      <c r="M80" s="477"/>
      <c r="N80" s="477"/>
      <c r="O80" s="477"/>
      <c r="P80" s="477"/>
      <c r="Q80" s="477"/>
      <c r="R80" s="477"/>
      <c r="S80" s="477"/>
      <c r="T80" s="477"/>
      <c r="U80" s="477"/>
      <c r="V80" s="477"/>
      <c r="W80" s="477"/>
      <c r="X80" s="477"/>
      <c r="Y80" s="478"/>
      <c r="Z80" s="568" t="s">
        <v>2426</v>
      </c>
      <c r="AA80" s="569"/>
      <c r="AB80" s="569"/>
      <c r="AC80" s="569"/>
      <c r="AD80" s="569"/>
      <c r="AE80" s="570"/>
      <c r="AF80" s="571">
        <v>5</v>
      </c>
      <c r="AG80" s="572"/>
      <c r="AH80" s="573">
        <v>0</v>
      </c>
      <c r="AI80" s="572"/>
      <c r="AJ80" s="573">
        <v>0</v>
      </c>
      <c r="AK80" s="574"/>
      <c r="AL80" s="575" t="s">
        <v>2418</v>
      </c>
      <c r="AM80" s="576"/>
      <c r="AN80" s="576"/>
      <c r="AO80" s="577"/>
      <c r="AP80" s="578"/>
      <c r="AQ80" s="579"/>
      <c r="AR80" s="580">
        <v>1</v>
      </c>
      <c r="AS80" s="579"/>
      <c r="AT80" s="68" t="s">
        <v>2419</v>
      </c>
      <c r="AU80" s="580">
        <v>2</v>
      </c>
      <c r="AV80" s="579"/>
      <c r="AW80" s="580">
        <v>3</v>
      </c>
      <c r="AX80" s="581"/>
      <c r="AY80" s="582"/>
      <c r="AZ80" s="583"/>
      <c r="BA80" s="584"/>
      <c r="BB80" s="584"/>
      <c r="BC80" s="584"/>
      <c r="BD80" s="585"/>
      <c r="BE80" s="586"/>
      <c r="BF80" s="587"/>
      <c r="BG80" s="588"/>
      <c r="BH80" s="587"/>
      <c r="BI80" s="588"/>
      <c r="BJ80" s="589"/>
      <c r="BK80" s="590"/>
      <c r="BL80" s="591"/>
      <c r="BM80" s="591"/>
      <c r="BN80" s="592"/>
      <c r="BO80" s="593"/>
      <c r="BP80" s="594"/>
      <c r="BQ80" s="595"/>
      <c r="BR80" s="594"/>
      <c r="BS80" s="292" t="s">
        <v>2419</v>
      </c>
      <c r="BT80" s="595"/>
      <c r="BU80" s="594"/>
      <c r="BV80" s="595"/>
      <c r="BW80" s="596"/>
    </row>
    <row r="81" spans="1:75" ht="27" customHeight="1">
      <c r="A81" s="554"/>
      <c r="B81" s="555"/>
      <c r="C81" s="455" t="s">
        <v>2420</v>
      </c>
      <c r="D81" s="541"/>
      <c r="E81" s="541"/>
      <c r="F81" s="541"/>
      <c r="G81" s="541"/>
      <c r="H81" s="541"/>
      <c r="I81" s="542"/>
      <c r="J81" s="476" t="str">
        <f>'②補助金額算出内訳表（別紙１）'!$C$91</f>
        <v/>
      </c>
      <c r="K81" s="477"/>
      <c r="L81" s="477"/>
      <c r="M81" s="477"/>
      <c r="N81" s="477"/>
      <c r="O81" s="477"/>
      <c r="P81" s="477"/>
      <c r="Q81" s="477"/>
      <c r="R81" s="477"/>
      <c r="S81" s="477"/>
      <c r="T81" s="477"/>
      <c r="U81" s="477"/>
      <c r="V81" s="477"/>
      <c r="W81" s="477"/>
      <c r="X81" s="477"/>
      <c r="Y81" s="478"/>
      <c r="Z81" s="461"/>
      <c r="AA81" s="543"/>
      <c r="AB81" s="544"/>
      <c r="AC81" s="544"/>
      <c r="AD81" s="544"/>
      <c r="AE81" s="545"/>
      <c r="AF81" s="546"/>
      <c r="AG81" s="547"/>
      <c r="AH81" s="548"/>
      <c r="AI81" s="547"/>
      <c r="AJ81" s="548"/>
      <c r="AK81" s="549"/>
      <c r="AL81" s="467"/>
      <c r="AM81" s="550"/>
      <c r="AN81" s="550"/>
      <c r="AO81" s="551"/>
      <c r="AP81" s="552"/>
      <c r="AQ81" s="524"/>
      <c r="AR81" s="523"/>
      <c r="AS81" s="524"/>
      <c r="AT81" s="290" t="s">
        <v>2419</v>
      </c>
      <c r="AU81" s="523"/>
      <c r="AV81" s="524"/>
      <c r="AW81" s="523"/>
      <c r="AX81" s="525"/>
      <c r="AY81" s="461"/>
      <c r="AZ81" s="543"/>
      <c r="BA81" s="544"/>
      <c r="BB81" s="544"/>
      <c r="BC81" s="544"/>
      <c r="BD81" s="545"/>
      <c r="BE81" s="546"/>
      <c r="BF81" s="547"/>
      <c r="BG81" s="548"/>
      <c r="BH81" s="547"/>
      <c r="BI81" s="548"/>
      <c r="BJ81" s="549"/>
      <c r="BK81" s="467"/>
      <c r="BL81" s="550"/>
      <c r="BM81" s="550"/>
      <c r="BN81" s="551"/>
      <c r="BO81" s="552"/>
      <c r="BP81" s="524"/>
      <c r="BQ81" s="523"/>
      <c r="BR81" s="524"/>
      <c r="BS81" s="290" t="s">
        <v>2419</v>
      </c>
      <c r="BT81" s="523"/>
      <c r="BU81" s="524"/>
      <c r="BV81" s="523"/>
      <c r="BW81" s="525"/>
    </row>
    <row r="82" spans="1:75" ht="27" customHeight="1">
      <c r="A82" s="554"/>
      <c r="B82" s="555"/>
      <c r="C82" s="455" t="s">
        <v>2421</v>
      </c>
      <c r="D82" s="541"/>
      <c r="E82" s="541"/>
      <c r="F82" s="541"/>
      <c r="G82" s="541"/>
      <c r="H82" s="541"/>
      <c r="I82" s="542"/>
      <c r="J82" s="473" t="str">
        <f>'②補助金額算出内訳表（別紙１）'!$H$91</f>
        <v/>
      </c>
      <c r="K82" s="474"/>
      <c r="L82" s="474"/>
      <c r="M82" s="474"/>
      <c r="N82" s="474"/>
      <c r="O82" s="474"/>
      <c r="P82" s="474"/>
      <c r="Q82" s="474"/>
      <c r="R82" s="474"/>
      <c r="S82" s="474"/>
      <c r="T82" s="474"/>
      <c r="U82" s="474"/>
      <c r="V82" s="474"/>
      <c r="W82" s="474"/>
      <c r="X82" s="474"/>
      <c r="Y82" s="475"/>
      <c r="Z82" s="461"/>
      <c r="AA82" s="543"/>
      <c r="AB82" s="544"/>
      <c r="AC82" s="544"/>
      <c r="AD82" s="544"/>
      <c r="AE82" s="545"/>
      <c r="AF82" s="546"/>
      <c r="AG82" s="547"/>
      <c r="AH82" s="548"/>
      <c r="AI82" s="547"/>
      <c r="AJ82" s="548"/>
      <c r="AK82" s="549"/>
      <c r="AL82" s="467"/>
      <c r="AM82" s="550"/>
      <c r="AN82" s="550"/>
      <c r="AO82" s="551"/>
      <c r="AP82" s="552"/>
      <c r="AQ82" s="524"/>
      <c r="AR82" s="523"/>
      <c r="AS82" s="524"/>
      <c r="AT82" s="290" t="s">
        <v>2419</v>
      </c>
      <c r="AU82" s="523"/>
      <c r="AV82" s="524"/>
      <c r="AW82" s="523"/>
      <c r="AX82" s="525"/>
      <c r="AY82" s="461"/>
      <c r="AZ82" s="543"/>
      <c r="BA82" s="544"/>
      <c r="BB82" s="544"/>
      <c r="BC82" s="544"/>
      <c r="BD82" s="545"/>
      <c r="BE82" s="546"/>
      <c r="BF82" s="547"/>
      <c r="BG82" s="548"/>
      <c r="BH82" s="547"/>
      <c r="BI82" s="548"/>
      <c r="BJ82" s="549"/>
      <c r="BK82" s="467"/>
      <c r="BL82" s="550"/>
      <c r="BM82" s="550"/>
      <c r="BN82" s="551"/>
      <c r="BO82" s="552"/>
      <c r="BP82" s="524"/>
      <c r="BQ82" s="523"/>
      <c r="BR82" s="524"/>
      <c r="BS82" s="290" t="s">
        <v>2419</v>
      </c>
      <c r="BT82" s="523"/>
      <c r="BU82" s="524"/>
      <c r="BV82" s="523"/>
      <c r="BW82" s="525"/>
    </row>
    <row r="83" spans="1:75" ht="27" customHeight="1">
      <c r="A83" s="554"/>
      <c r="B83" s="555"/>
      <c r="C83" s="455" t="s">
        <v>2422</v>
      </c>
      <c r="D83" s="541"/>
      <c r="E83" s="541"/>
      <c r="F83" s="541"/>
      <c r="G83" s="541"/>
      <c r="H83" s="541"/>
      <c r="I83" s="542"/>
      <c r="J83" s="470" t="str">
        <f>'②補助金額算出内訳表（別紙１）'!$J$56</f>
        <v/>
      </c>
      <c r="K83" s="471"/>
      <c r="L83" s="471"/>
      <c r="M83" s="471"/>
      <c r="N83" s="471"/>
      <c r="O83" s="471"/>
      <c r="P83" s="471"/>
      <c r="Q83" s="471"/>
      <c r="R83" s="471"/>
      <c r="S83" s="471"/>
      <c r="T83" s="471"/>
      <c r="U83" s="471"/>
      <c r="V83" s="471"/>
      <c r="W83" s="471"/>
      <c r="X83" s="471"/>
      <c r="Y83" s="472"/>
      <c r="Z83" s="461"/>
      <c r="AA83" s="544"/>
      <c r="AB83" s="544"/>
      <c r="AC83" s="544"/>
      <c r="AD83" s="544"/>
      <c r="AE83" s="545"/>
      <c r="AF83" s="546"/>
      <c r="AG83" s="547"/>
      <c r="AH83" s="548"/>
      <c r="AI83" s="547"/>
      <c r="AJ83" s="548"/>
      <c r="AK83" s="549"/>
      <c r="AL83" s="467"/>
      <c r="AM83" s="550"/>
      <c r="AN83" s="550"/>
      <c r="AO83" s="551"/>
      <c r="AP83" s="552"/>
      <c r="AQ83" s="524"/>
      <c r="AR83" s="523"/>
      <c r="AS83" s="524"/>
      <c r="AT83" s="290" t="s">
        <v>2419</v>
      </c>
      <c r="AU83" s="523"/>
      <c r="AV83" s="524"/>
      <c r="AW83" s="523"/>
      <c r="AX83" s="525"/>
      <c r="AY83" s="461"/>
      <c r="AZ83" s="543"/>
      <c r="BA83" s="544"/>
      <c r="BB83" s="544"/>
      <c r="BC83" s="544"/>
      <c r="BD83" s="545"/>
      <c r="BE83" s="546"/>
      <c r="BF83" s="547"/>
      <c r="BG83" s="548"/>
      <c r="BH83" s="547"/>
      <c r="BI83" s="548"/>
      <c r="BJ83" s="549"/>
      <c r="BK83" s="467"/>
      <c r="BL83" s="550"/>
      <c r="BM83" s="550"/>
      <c r="BN83" s="551"/>
      <c r="BO83" s="552"/>
      <c r="BP83" s="524"/>
      <c r="BQ83" s="523"/>
      <c r="BR83" s="524"/>
      <c r="BS83" s="290" t="s">
        <v>2419</v>
      </c>
      <c r="BT83" s="523"/>
      <c r="BU83" s="524"/>
      <c r="BV83" s="523"/>
      <c r="BW83" s="525"/>
    </row>
    <row r="84" spans="1:75" ht="27" customHeight="1">
      <c r="A84" s="554"/>
      <c r="B84" s="555"/>
      <c r="C84" s="455" t="s">
        <v>2423</v>
      </c>
      <c r="D84" s="541"/>
      <c r="E84" s="541"/>
      <c r="F84" s="541"/>
      <c r="G84" s="541"/>
      <c r="H84" s="541"/>
      <c r="I84" s="542"/>
      <c r="J84" s="458" t="str">
        <f>J83</f>
        <v/>
      </c>
      <c r="K84" s="459"/>
      <c r="L84" s="459"/>
      <c r="M84" s="459"/>
      <c r="N84" s="459"/>
      <c r="O84" s="459"/>
      <c r="P84" s="459"/>
      <c r="Q84" s="459"/>
      <c r="R84" s="459"/>
      <c r="S84" s="459"/>
      <c r="T84" s="459"/>
      <c r="U84" s="459"/>
      <c r="V84" s="459"/>
      <c r="W84" s="459"/>
      <c r="X84" s="459"/>
      <c r="Y84" s="460"/>
      <c r="Z84" s="461"/>
      <c r="AA84" s="543"/>
      <c r="AB84" s="544"/>
      <c r="AC84" s="544"/>
      <c r="AD84" s="544"/>
      <c r="AE84" s="545"/>
      <c r="AF84" s="546"/>
      <c r="AG84" s="547"/>
      <c r="AH84" s="548"/>
      <c r="AI84" s="547"/>
      <c r="AJ84" s="548"/>
      <c r="AK84" s="549"/>
      <c r="AL84" s="467"/>
      <c r="AM84" s="550"/>
      <c r="AN84" s="550"/>
      <c r="AO84" s="551"/>
      <c r="AP84" s="552"/>
      <c r="AQ84" s="524"/>
      <c r="AR84" s="523"/>
      <c r="AS84" s="524"/>
      <c r="AT84" s="290" t="s">
        <v>2419</v>
      </c>
      <c r="AU84" s="523"/>
      <c r="AV84" s="524"/>
      <c r="AW84" s="523"/>
      <c r="AX84" s="525"/>
      <c r="AY84" s="461"/>
      <c r="AZ84" s="543"/>
      <c r="BA84" s="544"/>
      <c r="BB84" s="544"/>
      <c r="BC84" s="544"/>
      <c r="BD84" s="545"/>
      <c r="BE84" s="546"/>
      <c r="BF84" s="547"/>
      <c r="BG84" s="548"/>
      <c r="BH84" s="547"/>
      <c r="BI84" s="548"/>
      <c r="BJ84" s="549"/>
      <c r="BK84" s="467"/>
      <c r="BL84" s="550"/>
      <c r="BM84" s="550"/>
      <c r="BN84" s="551"/>
      <c r="BO84" s="552"/>
      <c r="BP84" s="524"/>
      <c r="BQ84" s="523"/>
      <c r="BR84" s="524"/>
      <c r="BS84" s="290" t="s">
        <v>2419</v>
      </c>
      <c r="BT84" s="523"/>
      <c r="BU84" s="524"/>
      <c r="BV84" s="523"/>
      <c r="BW84" s="525"/>
    </row>
    <row r="85" spans="1:75" ht="27" customHeight="1">
      <c r="A85" s="554"/>
      <c r="B85" s="555"/>
      <c r="C85" s="455" t="s">
        <v>2424</v>
      </c>
      <c r="D85" s="541"/>
      <c r="E85" s="541"/>
      <c r="F85" s="541"/>
      <c r="G85" s="541"/>
      <c r="H85" s="541"/>
      <c r="I85" s="542"/>
      <c r="J85" s="458">
        <f>'②補助金額算出内訳表（別紙１）'!$F$91</f>
        <v>0</v>
      </c>
      <c r="K85" s="459"/>
      <c r="L85" s="459"/>
      <c r="M85" s="459"/>
      <c r="N85" s="459"/>
      <c r="O85" s="459"/>
      <c r="P85" s="459"/>
      <c r="Q85" s="459"/>
      <c r="R85" s="459"/>
      <c r="S85" s="459"/>
      <c r="T85" s="459"/>
      <c r="U85" s="459"/>
      <c r="V85" s="459"/>
      <c r="W85" s="459"/>
      <c r="X85" s="459"/>
      <c r="Y85" s="460"/>
      <c r="Z85" s="461"/>
      <c r="AA85" s="543"/>
      <c r="AB85" s="544"/>
      <c r="AC85" s="544"/>
      <c r="AD85" s="544"/>
      <c r="AE85" s="545"/>
      <c r="AF85" s="546"/>
      <c r="AG85" s="547"/>
      <c r="AH85" s="548"/>
      <c r="AI85" s="547"/>
      <c r="AJ85" s="548"/>
      <c r="AK85" s="549"/>
      <c r="AL85" s="467"/>
      <c r="AM85" s="550"/>
      <c r="AN85" s="550"/>
      <c r="AO85" s="551"/>
      <c r="AP85" s="552"/>
      <c r="AQ85" s="524"/>
      <c r="AR85" s="523"/>
      <c r="AS85" s="524"/>
      <c r="AT85" s="290" t="s">
        <v>2419</v>
      </c>
      <c r="AU85" s="523"/>
      <c r="AV85" s="524"/>
      <c r="AW85" s="523"/>
      <c r="AX85" s="525"/>
      <c r="AY85" s="461"/>
      <c r="AZ85" s="543"/>
      <c r="BA85" s="544"/>
      <c r="BB85" s="544"/>
      <c r="BC85" s="544"/>
      <c r="BD85" s="545"/>
      <c r="BE85" s="546"/>
      <c r="BF85" s="547"/>
      <c r="BG85" s="548"/>
      <c r="BH85" s="547"/>
      <c r="BI85" s="548"/>
      <c r="BJ85" s="549"/>
      <c r="BK85" s="467"/>
      <c r="BL85" s="550"/>
      <c r="BM85" s="550"/>
      <c r="BN85" s="551"/>
      <c r="BO85" s="552"/>
      <c r="BP85" s="524"/>
      <c r="BQ85" s="523"/>
      <c r="BR85" s="524"/>
      <c r="BS85" s="290" t="s">
        <v>2419</v>
      </c>
      <c r="BT85" s="523"/>
      <c r="BU85" s="524"/>
      <c r="BV85" s="523"/>
      <c r="BW85" s="525"/>
    </row>
    <row r="86" spans="1:75" ht="27" customHeight="1" thickBot="1">
      <c r="A86" s="556"/>
      <c r="B86" s="557"/>
      <c r="C86" s="437" t="s">
        <v>2425</v>
      </c>
      <c r="D86" s="526"/>
      <c r="E86" s="526"/>
      <c r="F86" s="526"/>
      <c r="G86" s="526"/>
      <c r="H86" s="526"/>
      <c r="I86" s="527"/>
      <c r="J86" s="440" t="str">
        <f>'②補助金額算出内訳表（別紙１）'!$J$91:$K$91</f>
        <v/>
      </c>
      <c r="K86" s="441"/>
      <c r="L86" s="441"/>
      <c r="M86" s="441"/>
      <c r="N86" s="441"/>
      <c r="O86" s="441"/>
      <c r="P86" s="441"/>
      <c r="Q86" s="441"/>
      <c r="R86" s="441"/>
      <c r="S86" s="441"/>
      <c r="T86" s="441"/>
      <c r="U86" s="441"/>
      <c r="V86" s="441"/>
      <c r="W86" s="441"/>
      <c r="X86" s="441"/>
      <c r="Y86" s="442"/>
      <c r="Z86" s="443"/>
      <c r="AA86" s="528"/>
      <c r="AB86" s="529"/>
      <c r="AC86" s="529"/>
      <c r="AD86" s="529"/>
      <c r="AE86" s="530"/>
      <c r="AF86" s="531"/>
      <c r="AG86" s="532"/>
      <c r="AH86" s="533"/>
      <c r="AI86" s="532"/>
      <c r="AJ86" s="533"/>
      <c r="AK86" s="534"/>
      <c r="AL86" s="449"/>
      <c r="AM86" s="535"/>
      <c r="AN86" s="535"/>
      <c r="AO86" s="536"/>
      <c r="AP86" s="537"/>
      <c r="AQ86" s="538"/>
      <c r="AR86" s="539"/>
      <c r="AS86" s="538"/>
      <c r="AT86" s="291" t="s">
        <v>2419</v>
      </c>
      <c r="AU86" s="539"/>
      <c r="AV86" s="538"/>
      <c r="AW86" s="539"/>
      <c r="AX86" s="540"/>
      <c r="AY86" s="443"/>
      <c r="AZ86" s="528"/>
      <c r="BA86" s="529"/>
      <c r="BB86" s="529"/>
      <c r="BC86" s="529"/>
      <c r="BD86" s="530"/>
      <c r="BE86" s="531"/>
      <c r="BF86" s="532"/>
      <c r="BG86" s="533"/>
      <c r="BH86" s="532"/>
      <c r="BI86" s="533"/>
      <c r="BJ86" s="534"/>
      <c r="BK86" s="449"/>
      <c r="BL86" s="535"/>
      <c r="BM86" s="535"/>
      <c r="BN86" s="536"/>
      <c r="BO86" s="537"/>
      <c r="BP86" s="538"/>
      <c r="BQ86" s="539"/>
      <c r="BR86" s="538"/>
      <c r="BS86" s="291" t="s">
        <v>2419</v>
      </c>
      <c r="BT86" s="539"/>
      <c r="BU86" s="538"/>
      <c r="BV86" s="539"/>
      <c r="BW86" s="540"/>
    </row>
    <row r="87" spans="1:75" ht="27" customHeight="1" thickBot="1">
      <c r="A87" s="479">
        <v>11</v>
      </c>
      <c r="B87" s="553"/>
      <c r="C87" s="485" t="s">
        <v>2412</v>
      </c>
      <c r="D87" s="558"/>
      <c r="E87" s="558"/>
      <c r="F87" s="558"/>
      <c r="G87" s="558"/>
      <c r="H87" s="558"/>
      <c r="I87" s="559"/>
      <c r="J87" s="488" t="str">
        <f>'②補助金額算出内訳表（別紙１）'!$B$92</f>
        <v/>
      </c>
      <c r="K87" s="489"/>
      <c r="L87" s="489"/>
      <c r="M87" s="489"/>
      <c r="N87" s="489"/>
      <c r="O87" s="489"/>
      <c r="P87" s="489"/>
      <c r="Q87" s="489"/>
      <c r="R87" s="489"/>
      <c r="S87" s="489"/>
      <c r="T87" s="489"/>
      <c r="U87" s="489"/>
      <c r="V87" s="489"/>
      <c r="W87" s="489"/>
      <c r="X87" s="489"/>
      <c r="Y87" s="490"/>
      <c r="Z87" s="491" t="s">
        <v>2413</v>
      </c>
      <c r="AA87" s="560"/>
      <c r="AB87" s="560"/>
      <c r="AC87" s="560"/>
      <c r="AD87" s="560"/>
      <c r="AE87" s="561"/>
      <c r="AF87" s="562" t="s">
        <v>2414</v>
      </c>
      <c r="AG87" s="563"/>
      <c r="AH87" s="563"/>
      <c r="AI87" s="563"/>
      <c r="AJ87" s="563"/>
      <c r="AK87" s="563"/>
      <c r="AL87" s="495" t="s">
        <v>2415</v>
      </c>
      <c r="AM87" s="564"/>
      <c r="AN87" s="564"/>
      <c r="AO87" s="565"/>
      <c r="AP87" s="494" t="s">
        <v>2416</v>
      </c>
      <c r="AQ87" s="566"/>
      <c r="AR87" s="566"/>
      <c r="AS87" s="566"/>
      <c r="AT87" s="566"/>
      <c r="AU87" s="566"/>
      <c r="AV87" s="566"/>
      <c r="AW87" s="566"/>
      <c r="AX87" s="567"/>
      <c r="AY87" s="491" t="s">
        <v>2413</v>
      </c>
      <c r="AZ87" s="560"/>
      <c r="BA87" s="560"/>
      <c r="BB87" s="560"/>
      <c r="BC87" s="560"/>
      <c r="BD87" s="561"/>
      <c r="BE87" s="562" t="s">
        <v>2414</v>
      </c>
      <c r="BF87" s="563"/>
      <c r="BG87" s="563"/>
      <c r="BH87" s="563"/>
      <c r="BI87" s="563"/>
      <c r="BJ87" s="563"/>
      <c r="BK87" s="495" t="s">
        <v>2415</v>
      </c>
      <c r="BL87" s="564"/>
      <c r="BM87" s="564"/>
      <c r="BN87" s="565"/>
      <c r="BO87" s="494" t="s">
        <v>2416</v>
      </c>
      <c r="BP87" s="566"/>
      <c r="BQ87" s="566"/>
      <c r="BR87" s="566"/>
      <c r="BS87" s="566"/>
      <c r="BT87" s="566"/>
      <c r="BU87" s="566"/>
      <c r="BV87" s="566"/>
      <c r="BW87" s="567"/>
    </row>
    <row r="88" spans="1:75" ht="27" customHeight="1" thickTop="1">
      <c r="A88" s="554"/>
      <c r="B88" s="555"/>
      <c r="C88" s="455" t="s">
        <v>2417</v>
      </c>
      <c r="D88" s="541"/>
      <c r="E88" s="541"/>
      <c r="F88" s="541"/>
      <c r="G88" s="541"/>
      <c r="H88" s="541"/>
      <c r="I88" s="542"/>
      <c r="J88" s="476" t="str">
        <f>'②補助金額算出内訳表（別紙１）'!$D$92</f>
        <v/>
      </c>
      <c r="K88" s="477"/>
      <c r="L88" s="477"/>
      <c r="M88" s="477"/>
      <c r="N88" s="477"/>
      <c r="O88" s="477"/>
      <c r="P88" s="477"/>
      <c r="Q88" s="477"/>
      <c r="R88" s="477"/>
      <c r="S88" s="477"/>
      <c r="T88" s="477"/>
      <c r="U88" s="477"/>
      <c r="V88" s="477"/>
      <c r="W88" s="477"/>
      <c r="X88" s="477"/>
      <c r="Y88" s="478"/>
      <c r="Z88" s="568" t="s">
        <v>2426</v>
      </c>
      <c r="AA88" s="569"/>
      <c r="AB88" s="569"/>
      <c r="AC88" s="569"/>
      <c r="AD88" s="569"/>
      <c r="AE88" s="570"/>
      <c r="AF88" s="571">
        <v>5</v>
      </c>
      <c r="AG88" s="572"/>
      <c r="AH88" s="573">
        <v>0</v>
      </c>
      <c r="AI88" s="572"/>
      <c r="AJ88" s="573">
        <v>0</v>
      </c>
      <c r="AK88" s="574"/>
      <c r="AL88" s="575" t="s">
        <v>2418</v>
      </c>
      <c r="AM88" s="576"/>
      <c r="AN88" s="576"/>
      <c r="AO88" s="577"/>
      <c r="AP88" s="578"/>
      <c r="AQ88" s="579"/>
      <c r="AR88" s="580">
        <v>1</v>
      </c>
      <c r="AS88" s="579"/>
      <c r="AT88" s="68" t="s">
        <v>2419</v>
      </c>
      <c r="AU88" s="580">
        <v>2</v>
      </c>
      <c r="AV88" s="579"/>
      <c r="AW88" s="580">
        <v>3</v>
      </c>
      <c r="AX88" s="581"/>
      <c r="AY88" s="582"/>
      <c r="AZ88" s="583"/>
      <c r="BA88" s="584"/>
      <c r="BB88" s="584"/>
      <c r="BC88" s="584"/>
      <c r="BD88" s="585"/>
      <c r="BE88" s="586"/>
      <c r="BF88" s="587"/>
      <c r="BG88" s="588"/>
      <c r="BH88" s="587"/>
      <c r="BI88" s="588"/>
      <c r="BJ88" s="589"/>
      <c r="BK88" s="590"/>
      <c r="BL88" s="591"/>
      <c r="BM88" s="591"/>
      <c r="BN88" s="592"/>
      <c r="BO88" s="593"/>
      <c r="BP88" s="594"/>
      <c r="BQ88" s="595"/>
      <c r="BR88" s="594"/>
      <c r="BS88" s="292" t="s">
        <v>2419</v>
      </c>
      <c r="BT88" s="595"/>
      <c r="BU88" s="594"/>
      <c r="BV88" s="595"/>
      <c r="BW88" s="596"/>
    </row>
    <row r="89" spans="1:75" ht="27" customHeight="1">
      <c r="A89" s="554"/>
      <c r="B89" s="555"/>
      <c r="C89" s="455" t="s">
        <v>2420</v>
      </c>
      <c r="D89" s="541"/>
      <c r="E89" s="541"/>
      <c r="F89" s="541"/>
      <c r="G89" s="541"/>
      <c r="H89" s="541"/>
      <c r="I89" s="542"/>
      <c r="J89" s="476" t="str">
        <f>'②補助金額算出内訳表（別紙１）'!$C$92</f>
        <v/>
      </c>
      <c r="K89" s="477"/>
      <c r="L89" s="477"/>
      <c r="M89" s="477"/>
      <c r="N89" s="477"/>
      <c r="O89" s="477"/>
      <c r="P89" s="477"/>
      <c r="Q89" s="477"/>
      <c r="R89" s="477"/>
      <c r="S89" s="477"/>
      <c r="T89" s="477"/>
      <c r="U89" s="477"/>
      <c r="V89" s="477"/>
      <c r="W89" s="477"/>
      <c r="X89" s="477"/>
      <c r="Y89" s="478"/>
      <c r="Z89" s="461"/>
      <c r="AA89" s="543"/>
      <c r="AB89" s="544"/>
      <c r="AC89" s="544"/>
      <c r="AD89" s="544"/>
      <c r="AE89" s="545"/>
      <c r="AF89" s="546"/>
      <c r="AG89" s="547"/>
      <c r="AH89" s="548"/>
      <c r="AI89" s="547"/>
      <c r="AJ89" s="548"/>
      <c r="AK89" s="549"/>
      <c r="AL89" s="467"/>
      <c r="AM89" s="550"/>
      <c r="AN89" s="550"/>
      <c r="AO89" s="551"/>
      <c r="AP89" s="552"/>
      <c r="AQ89" s="524"/>
      <c r="AR89" s="523"/>
      <c r="AS89" s="524"/>
      <c r="AT89" s="290" t="s">
        <v>2419</v>
      </c>
      <c r="AU89" s="523"/>
      <c r="AV89" s="524"/>
      <c r="AW89" s="523"/>
      <c r="AX89" s="525"/>
      <c r="AY89" s="461"/>
      <c r="AZ89" s="543"/>
      <c r="BA89" s="544"/>
      <c r="BB89" s="544"/>
      <c r="BC89" s="544"/>
      <c r="BD89" s="545"/>
      <c r="BE89" s="546"/>
      <c r="BF89" s="547"/>
      <c r="BG89" s="548"/>
      <c r="BH89" s="547"/>
      <c r="BI89" s="548"/>
      <c r="BJ89" s="549"/>
      <c r="BK89" s="467"/>
      <c r="BL89" s="550"/>
      <c r="BM89" s="550"/>
      <c r="BN89" s="551"/>
      <c r="BO89" s="552"/>
      <c r="BP89" s="524"/>
      <c r="BQ89" s="523"/>
      <c r="BR89" s="524"/>
      <c r="BS89" s="290" t="s">
        <v>2419</v>
      </c>
      <c r="BT89" s="523"/>
      <c r="BU89" s="524"/>
      <c r="BV89" s="523"/>
      <c r="BW89" s="525"/>
    </row>
    <row r="90" spans="1:75" ht="27" customHeight="1">
      <c r="A90" s="554"/>
      <c r="B90" s="555"/>
      <c r="C90" s="455" t="s">
        <v>2421</v>
      </c>
      <c r="D90" s="541"/>
      <c r="E90" s="541"/>
      <c r="F90" s="541"/>
      <c r="G90" s="541"/>
      <c r="H90" s="541"/>
      <c r="I90" s="542"/>
      <c r="J90" s="473" t="str">
        <f>'②補助金額算出内訳表（別紙１）'!$H$92</f>
        <v/>
      </c>
      <c r="K90" s="474"/>
      <c r="L90" s="474"/>
      <c r="M90" s="474"/>
      <c r="N90" s="474"/>
      <c r="O90" s="474"/>
      <c r="P90" s="474"/>
      <c r="Q90" s="474"/>
      <c r="R90" s="474"/>
      <c r="S90" s="474"/>
      <c r="T90" s="474"/>
      <c r="U90" s="474"/>
      <c r="V90" s="474"/>
      <c r="W90" s="474"/>
      <c r="X90" s="474"/>
      <c r="Y90" s="475"/>
      <c r="Z90" s="461"/>
      <c r="AA90" s="543"/>
      <c r="AB90" s="544"/>
      <c r="AC90" s="544"/>
      <c r="AD90" s="544"/>
      <c r="AE90" s="545"/>
      <c r="AF90" s="546"/>
      <c r="AG90" s="547"/>
      <c r="AH90" s="548"/>
      <c r="AI90" s="547"/>
      <c r="AJ90" s="548"/>
      <c r="AK90" s="549"/>
      <c r="AL90" s="467"/>
      <c r="AM90" s="550"/>
      <c r="AN90" s="550"/>
      <c r="AO90" s="551"/>
      <c r="AP90" s="552"/>
      <c r="AQ90" s="524"/>
      <c r="AR90" s="523"/>
      <c r="AS90" s="524"/>
      <c r="AT90" s="290" t="s">
        <v>2419</v>
      </c>
      <c r="AU90" s="523"/>
      <c r="AV90" s="524"/>
      <c r="AW90" s="523"/>
      <c r="AX90" s="525"/>
      <c r="AY90" s="461"/>
      <c r="AZ90" s="543"/>
      <c r="BA90" s="544"/>
      <c r="BB90" s="544"/>
      <c r="BC90" s="544"/>
      <c r="BD90" s="545"/>
      <c r="BE90" s="546"/>
      <c r="BF90" s="547"/>
      <c r="BG90" s="548"/>
      <c r="BH90" s="547"/>
      <c r="BI90" s="548"/>
      <c r="BJ90" s="549"/>
      <c r="BK90" s="467"/>
      <c r="BL90" s="550"/>
      <c r="BM90" s="550"/>
      <c r="BN90" s="551"/>
      <c r="BO90" s="552"/>
      <c r="BP90" s="524"/>
      <c r="BQ90" s="523"/>
      <c r="BR90" s="524"/>
      <c r="BS90" s="290" t="s">
        <v>2419</v>
      </c>
      <c r="BT90" s="523"/>
      <c r="BU90" s="524"/>
      <c r="BV90" s="523"/>
      <c r="BW90" s="525"/>
    </row>
    <row r="91" spans="1:75" ht="27" customHeight="1">
      <c r="A91" s="554"/>
      <c r="B91" s="555"/>
      <c r="C91" s="455" t="s">
        <v>2422</v>
      </c>
      <c r="D91" s="541"/>
      <c r="E91" s="541"/>
      <c r="F91" s="541"/>
      <c r="G91" s="541"/>
      <c r="H91" s="541"/>
      <c r="I91" s="542"/>
      <c r="J91" s="470" t="str">
        <f>'②補助金額算出内訳表（別紙１）'!$J$57</f>
        <v/>
      </c>
      <c r="K91" s="471"/>
      <c r="L91" s="471"/>
      <c r="M91" s="471"/>
      <c r="N91" s="471"/>
      <c r="O91" s="471"/>
      <c r="P91" s="471"/>
      <c r="Q91" s="471"/>
      <c r="R91" s="471"/>
      <c r="S91" s="471"/>
      <c r="T91" s="471"/>
      <c r="U91" s="471"/>
      <c r="V91" s="471"/>
      <c r="W91" s="471"/>
      <c r="X91" s="471"/>
      <c r="Y91" s="472"/>
      <c r="Z91" s="461"/>
      <c r="AA91" s="544"/>
      <c r="AB91" s="544"/>
      <c r="AC91" s="544"/>
      <c r="AD91" s="544"/>
      <c r="AE91" s="545"/>
      <c r="AF91" s="546"/>
      <c r="AG91" s="547"/>
      <c r="AH91" s="548"/>
      <c r="AI91" s="547"/>
      <c r="AJ91" s="548"/>
      <c r="AK91" s="549"/>
      <c r="AL91" s="467"/>
      <c r="AM91" s="550"/>
      <c r="AN91" s="550"/>
      <c r="AO91" s="551"/>
      <c r="AP91" s="552"/>
      <c r="AQ91" s="524"/>
      <c r="AR91" s="523"/>
      <c r="AS91" s="524"/>
      <c r="AT91" s="290" t="s">
        <v>2419</v>
      </c>
      <c r="AU91" s="523"/>
      <c r="AV91" s="524"/>
      <c r="AW91" s="523"/>
      <c r="AX91" s="525"/>
      <c r="AY91" s="461"/>
      <c r="AZ91" s="543"/>
      <c r="BA91" s="544"/>
      <c r="BB91" s="544"/>
      <c r="BC91" s="544"/>
      <c r="BD91" s="545"/>
      <c r="BE91" s="546"/>
      <c r="BF91" s="547"/>
      <c r="BG91" s="548"/>
      <c r="BH91" s="547"/>
      <c r="BI91" s="548"/>
      <c r="BJ91" s="549"/>
      <c r="BK91" s="467"/>
      <c r="BL91" s="550"/>
      <c r="BM91" s="550"/>
      <c r="BN91" s="551"/>
      <c r="BO91" s="552"/>
      <c r="BP91" s="524"/>
      <c r="BQ91" s="523"/>
      <c r="BR91" s="524"/>
      <c r="BS91" s="290" t="s">
        <v>2419</v>
      </c>
      <c r="BT91" s="523"/>
      <c r="BU91" s="524"/>
      <c r="BV91" s="523"/>
      <c r="BW91" s="525"/>
    </row>
    <row r="92" spans="1:75" ht="27" customHeight="1">
      <c r="A92" s="554"/>
      <c r="B92" s="555"/>
      <c r="C92" s="455" t="s">
        <v>2423</v>
      </c>
      <c r="D92" s="541"/>
      <c r="E92" s="541"/>
      <c r="F92" s="541"/>
      <c r="G92" s="541"/>
      <c r="H92" s="541"/>
      <c r="I92" s="542"/>
      <c r="J92" s="458" t="str">
        <f>J91</f>
        <v/>
      </c>
      <c r="K92" s="459"/>
      <c r="L92" s="459"/>
      <c r="M92" s="459"/>
      <c r="N92" s="459"/>
      <c r="O92" s="459"/>
      <c r="P92" s="459"/>
      <c r="Q92" s="459"/>
      <c r="R92" s="459"/>
      <c r="S92" s="459"/>
      <c r="T92" s="459"/>
      <c r="U92" s="459"/>
      <c r="V92" s="459"/>
      <c r="W92" s="459"/>
      <c r="X92" s="459"/>
      <c r="Y92" s="460"/>
      <c r="Z92" s="461"/>
      <c r="AA92" s="543"/>
      <c r="AB92" s="544"/>
      <c r="AC92" s="544"/>
      <c r="AD92" s="544"/>
      <c r="AE92" s="545"/>
      <c r="AF92" s="546"/>
      <c r="AG92" s="547"/>
      <c r="AH92" s="548"/>
      <c r="AI92" s="547"/>
      <c r="AJ92" s="548"/>
      <c r="AK92" s="549"/>
      <c r="AL92" s="467"/>
      <c r="AM92" s="550"/>
      <c r="AN92" s="550"/>
      <c r="AO92" s="551"/>
      <c r="AP92" s="552"/>
      <c r="AQ92" s="524"/>
      <c r="AR92" s="523"/>
      <c r="AS92" s="524"/>
      <c r="AT92" s="290" t="s">
        <v>2419</v>
      </c>
      <c r="AU92" s="523"/>
      <c r="AV92" s="524"/>
      <c r="AW92" s="523"/>
      <c r="AX92" s="525"/>
      <c r="AY92" s="461"/>
      <c r="AZ92" s="543"/>
      <c r="BA92" s="544"/>
      <c r="BB92" s="544"/>
      <c r="BC92" s="544"/>
      <c r="BD92" s="545"/>
      <c r="BE92" s="546"/>
      <c r="BF92" s="547"/>
      <c r="BG92" s="548"/>
      <c r="BH92" s="547"/>
      <c r="BI92" s="548"/>
      <c r="BJ92" s="549"/>
      <c r="BK92" s="467"/>
      <c r="BL92" s="550"/>
      <c r="BM92" s="550"/>
      <c r="BN92" s="551"/>
      <c r="BO92" s="552"/>
      <c r="BP92" s="524"/>
      <c r="BQ92" s="523"/>
      <c r="BR92" s="524"/>
      <c r="BS92" s="290" t="s">
        <v>2419</v>
      </c>
      <c r="BT92" s="523"/>
      <c r="BU92" s="524"/>
      <c r="BV92" s="523"/>
      <c r="BW92" s="525"/>
    </row>
    <row r="93" spans="1:75" ht="27" customHeight="1">
      <c r="A93" s="554"/>
      <c r="B93" s="555"/>
      <c r="C93" s="455" t="s">
        <v>2424</v>
      </c>
      <c r="D93" s="541"/>
      <c r="E93" s="541"/>
      <c r="F93" s="541"/>
      <c r="G93" s="541"/>
      <c r="H93" s="541"/>
      <c r="I93" s="542"/>
      <c r="J93" s="458">
        <f>'②補助金額算出内訳表（別紙１）'!$F$92</f>
        <v>0</v>
      </c>
      <c r="K93" s="459"/>
      <c r="L93" s="459"/>
      <c r="M93" s="459"/>
      <c r="N93" s="459"/>
      <c r="O93" s="459"/>
      <c r="P93" s="459"/>
      <c r="Q93" s="459"/>
      <c r="R93" s="459"/>
      <c r="S93" s="459"/>
      <c r="T93" s="459"/>
      <c r="U93" s="459"/>
      <c r="V93" s="459"/>
      <c r="W93" s="459"/>
      <c r="X93" s="459"/>
      <c r="Y93" s="460"/>
      <c r="Z93" s="461"/>
      <c r="AA93" s="543"/>
      <c r="AB93" s="544"/>
      <c r="AC93" s="544"/>
      <c r="AD93" s="544"/>
      <c r="AE93" s="545"/>
      <c r="AF93" s="546"/>
      <c r="AG93" s="547"/>
      <c r="AH93" s="548"/>
      <c r="AI93" s="547"/>
      <c r="AJ93" s="548"/>
      <c r="AK93" s="549"/>
      <c r="AL93" s="467"/>
      <c r="AM93" s="550"/>
      <c r="AN93" s="550"/>
      <c r="AO93" s="551"/>
      <c r="AP93" s="552"/>
      <c r="AQ93" s="524"/>
      <c r="AR93" s="523"/>
      <c r="AS93" s="524"/>
      <c r="AT93" s="290" t="s">
        <v>2419</v>
      </c>
      <c r="AU93" s="523"/>
      <c r="AV93" s="524"/>
      <c r="AW93" s="523"/>
      <c r="AX93" s="525"/>
      <c r="AY93" s="461"/>
      <c r="AZ93" s="543"/>
      <c r="BA93" s="544"/>
      <c r="BB93" s="544"/>
      <c r="BC93" s="544"/>
      <c r="BD93" s="545"/>
      <c r="BE93" s="546"/>
      <c r="BF93" s="547"/>
      <c r="BG93" s="548"/>
      <c r="BH93" s="547"/>
      <c r="BI93" s="548"/>
      <c r="BJ93" s="549"/>
      <c r="BK93" s="467"/>
      <c r="BL93" s="550"/>
      <c r="BM93" s="550"/>
      <c r="BN93" s="551"/>
      <c r="BO93" s="552"/>
      <c r="BP93" s="524"/>
      <c r="BQ93" s="523"/>
      <c r="BR93" s="524"/>
      <c r="BS93" s="290" t="s">
        <v>2419</v>
      </c>
      <c r="BT93" s="523"/>
      <c r="BU93" s="524"/>
      <c r="BV93" s="523"/>
      <c r="BW93" s="525"/>
    </row>
    <row r="94" spans="1:75" ht="27" customHeight="1" thickBot="1">
      <c r="A94" s="556"/>
      <c r="B94" s="557"/>
      <c r="C94" s="437" t="s">
        <v>2425</v>
      </c>
      <c r="D94" s="526"/>
      <c r="E94" s="526"/>
      <c r="F94" s="526"/>
      <c r="G94" s="526"/>
      <c r="H94" s="526"/>
      <c r="I94" s="527"/>
      <c r="J94" s="440" t="str">
        <f>'②補助金額算出内訳表（別紙１）'!$J$92:$K$92</f>
        <v/>
      </c>
      <c r="K94" s="441"/>
      <c r="L94" s="441"/>
      <c r="M94" s="441"/>
      <c r="N94" s="441"/>
      <c r="O94" s="441"/>
      <c r="P94" s="441"/>
      <c r="Q94" s="441"/>
      <c r="R94" s="441"/>
      <c r="S94" s="441"/>
      <c r="T94" s="441"/>
      <c r="U94" s="441"/>
      <c r="V94" s="441"/>
      <c r="W94" s="441"/>
      <c r="X94" s="441"/>
      <c r="Y94" s="442"/>
      <c r="Z94" s="443"/>
      <c r="AA94" s="528"/>
      <c r="AB94" s="529"/>
      <c r="AC94" s="529"/>
      <c r="AD94" s="529"/>
      <c r="AE94" s="530"/>
      <c r="AF94" s="531"/>
      <c r="AG94" s="532"/>
      <c r="AH94" s="533"/>
      <c r="AI94" s="532"/>
      <c r="AJ94" s="533"/>
      <c r="AK94" s="534"/>
      <c r="AL94" s="449"/>
      <c r="AM94" s="535"/>
      <c r="AN94" s="535"/>
      <c r="AO94" s="536"/>
      <c r="AP94" s="537"/>
      <c r="AQ94" s="538"/>
      <c r="AR94" s="539"/>
      <c r="AS94" s="538"/>
      <c r="AT94" s="291" t="s">
        <v>2419</v>
      </c>
      <c r="AU94" s="539"/>
      <c r="AV94" s="538"/>
      <c r="AW94" s="539"/>
      <c r="AX94" s="540"/>
      <c r="AY94" s="443"/>
      <c r="AZ94" s="528"/>
      <c r="BA94" s="529"/>
      <c r="BB94" s="529"/>
      <c r="BC94" s="529"/>
      <c r="BD94" s="530"/>
      <c r="BE94" s="531"/>
      <c r="BF94" s="532"/>
      <c r="BG94" s="533"/>
      <c r="BH94" s="532"/>
      <c r="BI94" s="533"/>
      <c r="BJ94" s="534"/>
      <c r="BK94" s="449"/>
      <c r="BL94" s="535"/>
      <c r="BM94" s="535"/>
      <c r="BN94" s="536"/>
      <c r="BO94" s="537"/>
      <c r="BP94" s="538"/>
      <c r="BQ94" s="539"/>
      <c r="BR94" s="538"/>
      <c r="BS94" s="291" t="s">
        <v>2419</v>
      </c>
      <c r="BT94" s="539"/>
      <c r="BU94" s="538"/>
      <c r="BV94" s="539"/>
      <c r="BW94" s="540"/>
    </row>
    <row r="95" spans="1:75" ht="27" customHeight="1" thickBot="1">
      <c r="A95" s="479">
        <v>12</v>
      </c>
      <c r="B95" s="553"/>
      <c r="C95" s="485" t="s">
        <v>2412</v>
      </c>
      <c r="D95" s="558"/>
      <c r="E95" s="558"/>
      <c r="F95" s="558"/>
      <c r="G95" s="558"/>
      <c r="H95" s="558"/>
      <c r="I95" s="559"/>
      <c r="J95" s="488" t="str">
        <f>'②補助金額算出内訳表（別紙１）'!$B$93</f>
        <v/>
      </c>
      <c r="K95" s="489"/>
      <c r="L95" s="489"/>
      <c r="M95" s="489"/>
      <c r="N95" s="489"/>
      <c r="O95" s="489"/>
      <c r="P95" s="489"/>
      <c r="Q95" s="489"/>
      <c r="R95" s="489"/>
      <c r="S95" s="489"/>
      <c r="T95" s="489"/>
      <c r="U95" s="489"/>
      <c r="V95" s="489"/>
      <c r="W95" s="489"/>
      <c r="X95" s="489"/>
      <c r="Y95" s="490"/>
      <c r="Z95" s="491" t="s">
        <v>2413</v>
      </c>
      <c r="AA95" s="560"/>
      <c r="AB95" s="560"/>
      <c r="AC95" s="560"/>
      <c r="AD95" s="560"/>
      <c r="AE95" s="561"/>
      <c r="AF95" s="562" t="s">
        <v>2414</v>
      </c>
      <c r="AG95" s="563"/>
      <c r="AH95" s="563"/>
      <c r="AI95" s="563"/>
      <c r="AJ95" s="563"/>
      <c r="AK95" s="563"/>
      <c r="AL95" s="495" t="s">
        <v>2415</v>
      </c>
      <c r="AM95" s="564"/>
      <c r="AN95" s="564"/>
      <c r="AO95" s="565"/>
      <c r="AP95" s="494" t="s">
        <v>2416</v>
      </c>
      <c r="AQ95" s="566"/>
      <c r="AR95" s="566"/>
      <c r="AS95" s="566"/>
      <c r="AT95" s="566"/>
      <c r="AU95" s="566"/>
      <c r="AV95" s="566"/>
      <c r="AW95" s="566"/>
      <c r="AX95" s="567"/>
      <c r="AY95" s="491" t="s">
        <v>2413</v>
      </c>
      <c r="AZ95" s="560"/>
      <c r="BA95" s="560"/>
      <c r="BB95" s="560"/>
      <c r="BC95" s="560"/>
      <c r="BD95" s="561"/>
      <c r="BE95" s="562" t="s">
        <v>2414</v>
      </c>
      <c r="BF95" s="563"/>
      <c r="BG95" s="563"/>
      <c r="BH95" s="563"/>
      <c r="BI95" s="563"/>
      <c r="BJ95" s="563"/>
      <c r="BK95" s="495" t="s">
        <v>2415</v>
      </c>
      <c r="BL95" s="564"/>
      <c r="BM95" s="564"/>
      <c r="BN95" s="565"/>
      <c r="BO95" s="494" t="s">
        <v>2416</v>
      </c>
      <c r="BP95" s="566"/>
      <c r="BQ95" s="566"/>
      <c r="BR95" s="566"/>
      <c r="BS95" s="566"/>
      <c r="BT95" s="566"/>
      <c r="BU95" s="566"/>
      <c r="BV95" s="566"/>
      <c r="BW95" s="567"/>
    </row>
    <row r="96" spans="1:75" ht="27" customHeight="1" thickTop="1">
      <c r="A96" s="554"/>
      <c r="B96" s="555"/>
      <c r="C96" s="455" t="s">
        <v>2417</v>
      </c>
      <c r="D96" s="541"/>
      <c r="E96" s="541"/>
      <c r="F96" s="541"/>
      <c r="G96" s="541"/>
      <c r="H96" s="541"/>
      <c r="I96" s="542"/>
      <c r="J96" s="476" t="str">
        <f>'②補助金額算出内訳表（別紙１）'!$D$93</f>
        <v/>
      </c>
      <c r="K96" s="477"/>
      <c r="L96" s="477"/>
      <c r="M96" s="477"/>
      <c r="N96" s="477"/>
      <c r="O96" s="477"/>
      <c r="P96" s="477"/>
      <c r="Q96" s="477"/>
      <c r="R96" s="477"/>
      <c r="S96" s="477"/>
      <c r="T96" s="477"/>
      <c r="U96" s="477"/>
      <c r="V96" s="477"/>
      <c r="W96" s="477"/>
      <c r="X96" s="477"/>
      <c r="Y96" s="478"/>
      <c r="Z96" s="568" t="s">
        <v>2426</v>
      </c>
      <c r="AA96" s="569"/>
      <c r="AB96" s="569"/>
      <c r="AC96" s="569"/>
      <c r="AD96" s="569"/>
      <c r="AE96" s="570"/>
      <c r="AF96" s="571">
        <v>5</v>
      </c>
      <c r="AG96" s="572"/>
      <c r="AH96" s="573">
        <v>0</v>
      </c>
      <c r="AI96" s="572"/>
      <c r="AJ96" s="573">
        <v>0</v>
      </c>
      <c r="AK96" s="574"/>
      <c r="AL96" s="575" t="s">
        <v>2418</v>
      </c>
      <c r="AM96" s="576"/>
      <c r="AN96" s="576"/>
      <c r="AO96" s="577"/>
      <c r="AP96" s="578"/>
      <c r="AQ96" s="579"/>
      <c r="AR96" s="580">
        <v>1</v>
      </c>
      <c r="AS96" s="579"/>
      <c r="AT96" s="68" t="s">
        <v>2419</v>
      </c>
      <c r="AU96" s="580">
        <v>2</v>
      </c>
      <c r="AV96" s="579"/>
      <c r="AW96" s="580">
        <v>3</v>
      </c>
      <c r="AX96" s="581"/>
      <c r="AY96" s="582"/>
      <c r="AZ96" s="583"/>
      <c r="BA96" s="584"/>
      <c r="BB96" s="584"/>
      <c r="BC96" s="584"/>
      <c r="BD96" s="585"/>
      <c r="BE96" s="586"/>
      <c r="BF96" s="587"/>
      <c r="BG96" s="588"/>
      <c r="BH96" s="587"/>
      <c r="BI96" s="588"/>
      <c r="BJ96" s="589"/>
      <c r="BK96" s="590"/>
      <c r="BL96" s="591"/>
      <c r="BM96" s="591"/>
      <c r="BN96" s="592"/>
      <c r="BO96" s="593"/>
      <c r="BP96" s="594"/>
      <c r="BQ96" s="595"/>
      <c r="BR96" s="594"/>
      <c r="BS96" s="292" t="s">
        <v>2419</v>
      </c>
      <c r="BT96" s="595"/>
      <c r="BU96" s="594"/>
      <c r="BV96" s="595"/>
      <c r="BW96" s="596"/>
    </row>
    <row r="97" spans="1:75" ht="27" customHeight="1">
      <c r="A97" s="554"/>
      <c r="B97" s="555"/>
      <c r="C97" s="455" t="s">
        <v>2420</v>
      </c>
      <c r="D97" s="541"/>
      <c r="E97" s="541"/>
      <c r="F97" s="541"/>
      <c r="G97" s="541"/>
      <c r="H97" s="541"/>
      <c r="I97" s="542"/>
      <c r="J97" s="476" t="str">
        <f>'②補助金額算出内訳表（別紙１）'!$C$93</f>
        <v/>
      </c>
      <c r="K97" s="477"/>
      <c r="L97" s="477"/>
      <c r="M97" s="477"/>
      <c r="N97" s="477"/>
      <c r="O97" s="477"/>
      <c r="P97" s="477"/>
      <c r="Q97" s="477"/>
      <c r="R97" s="477"/>
      <c r="S97" s="477"/>
      <c r="T97" s="477"/>
      <c r="U97" s="477"/>
      <c r="V97" s="477"/>
      <c r="W97" s="477"/>
      <c r="X97" s="477"/>
      <c r="Y97" s="478"/>
      <c r="Z97" s="461"/>
      <c r="AA97" s="543"/>
      <c r="AB97" s="544"/>
      <c r="AC97" s="544"/>
      <c r="AD97" s="544"/>
      <c r="AE97" s="545"/>
      <c r="AF97" s="546"/>
      <c r="AG97" s="547"/>
      <c r="AH97" s="548"/>
      <c r="AI97" s="547"/>
      <c r="AJ97" s="548"/>
      <c r="AK97" s="549"/>
      <c r="AL97" s="467"/>
      <c r="AM97" s="550"/>
      <c r="AN97" s="550"/>
      <c r="AO97" s="551"/>
      <c r="AP97" s="552"/>
      <c r="AQ97" s="524"/>
      <c r="AR97" s="523"/>
      <c r="AS97" s="524"/>
      <c r="AT97" s="290" t="s">
        <v>2419</v>
      </c>
      <c r="AU97" s="523"/>
      <c r="AV97" s="524"/>
      <c r="AW97" s="523"/>
      <c r="AX97" s="525"/>
      <c r="AY97" s="461"/>
      <c r="AZ97" s="543"/>
      <c r="BA97" s="544"/>
      <c r="BB97" s="544"/>
      <c r="BC97" s="544"/>
      <c r="BD97" s="545"/>
      <c r="BE97" s="546"/>
      <c r="BF97" s="547"/>
      <c r="BG97" s="548"/>
      <c r="BH97" s="547"/>
      <c r="BI97" s="548"/>
      <c r="BJ97" s="549"/>
      <c r="BK97" s="467"/>
      <c r="BL97" s="550"/>
      <c r="BM97" s="550"/>
      <c r="BN97" s="551"/>
      <c r="BO97" s="552"/>
      <c r="BP97" s="524"/>
      <c r="BQ97" s="523"/>
      <c r="BR97" s="524"/>
      <c r="BS97" s="290" t="s">
        <v>2419</v>
      </c>
      <c r="BT97" s="523"/>
      <c r="BU97" s="524"/>
      <c r="BV97" s="523"/>
      <c r="BW97" s="525"/>
    </row>
    <row r="98" spans="1:75" ht="27" customHeight="1">
      <c r="A98" s="554"/>
      <c r="B98" s="555"/>
      <c r="C98" s="455" t="s">
        <v>2421</v>
      </c>
      <c r="D98" s="541"/>
      <c r="E98" s="541"/>
      <c r="F98" s="541"/>
      <c r="G98" s="541"/>
      <c r="H98" s="541"/>
      <c r="I98" s="542"/>
      <c r="J98" s="473" t="str">
        <f>'②補助金額算出内訳表（別紙１）'!$H$93</f>
        <v/>
      </c>
      <c r="K98" s="474"/>
      <c r="L98" s="474"/>
      <c r="M98" s="474"/>
      <c r="N98" s="474"/>
      <c r="O98" s="474"/>
      <c r="P98" s="474"/>
      <c r="Q98" s="474"/>
      <c r="R98" s="474"/>
      <c r="S98" s="474"/>
      <c r="T98" s="474"/>
      <c r="U98" s="474"/>
      <c r="V98" s="474"/>
      <c r="W98" s="474"/>
      <c r="X98" s="474"/>
      <c r="Y98" s="475"/>
      <c r="Z98" s="461"/>
      <c r="AA98" s="543"/>
      <c r="AB98" s="544"/>
      <c r="AC98" s="544"/>
      <c r="AD98" s="544"/>
      <c r="AE98" s="545"/>
      <c r="AF98" s="546"/>
      <c r="AG98" s="547"/>
      <c r="AH98" s="548"/>
      <c r="AI98" s="547"/>
      <c r="AJ98" s="548"/>
      <c r="AK98" s="549"/>
      <c r="AL98" s="467"/>
      <c r="AM98" s="550"/>
      <c r="AN98" s="550"/>
      <c r="AO98" s="551"/>
      <c r="AP98" s="552"/>
      <c r="AQ98" s="524"/>
      <c r="AR98" s="523"/>
      <c r="AS98" s="524"/>
      <c r="AT98" s="290" t="s">
        <v>2419</v>
      </c>
      <c r="AU98" s="523"/>
      <c r="AV98" s="524"/>
      <c r="AW98" s="523"/>
      <c r="AX98" s="525"/>
      <c r="AY98" s="461"/>
      <c r="AZ98" s="543"/>
      <c r="BA98" s="544"/>
      <c r="BB98" s="544"/>
      <c r="BC98" s="544"/>
      <c r="BD98" s="545"/>
      <c r="BE98" s="546"/>
      <c r="BF98" s="547"/>
      <c r="BG98" s="548"/>
      <c r="BH98" s="547"/>
      <c r="BI98" s="548"/>
      <c r="BJ98" s="549"/>
      <c r="BK98" s="467"/>
      <c r="BL98" s="550"/>
      <c r="BM98" s="550"/>
      <c r="BN98" s="551"/>
      <c r="BO98" s="552"/>
      <c r="BP98" s="524"/>
      <c r="BQ98" s="523"/>
      <c r="BR98" s="524"/>
      <c r="BS98" s="290" t="s">
        <v>2419</v>
      </c>
      <c r="BT98" s="523"/>
      <c r="BU98" s="524"/>
      <c r="BV98" s="523"/>
      <c r="BW98" s="525"/>
    </row>
    <row r="99" spans="1:75" ht="27" customHeight="1">
      <c r="A99" s="554"/>
      <c r="B99" s="555"/>
      <c r="C99" s="455" t="s">
        <v>2422</v>
      </c>
      <c r="D99" s="541"/>
      <c r="E99" s="541"/>
      <c r="F99" s="541"/>
      <c r="G99" s="541"/>
      <c r="H99" s="541"/>
      <c r="I99" s="542"/>
      <c r="J99" s="470" t="str">
        <f>'②補助金額算出内訳表（別紙１）'!$J$58</f>
        <v/>
      </c>
      <c r="K99" s="471"/>
      <c r="L99" s="471"/>
      <c r="M99" s="471"/>
      <c r="N99" s="471"/>
      <c r="O99" s="471"/>
      <c r="P99" s="471"/>
      <c r="Q99" s="471"/>
      <c r="R99" s="471"/>
      <c r="S99" s="471"/>
      <c r="T99" s="471"/>
      <c r="U99" s="471"/>
      <c r="V99" s="471"/>
      <c r="W99" s="471"/>
      <c r="X99" s="471"/>
      <c r="Y99" s="472"/>
      <c r="Z99" s="461"/>
      <c r="AA99" s="544"/>
      <c r="AB99" s="544"/>
      <c r="AC99" s="544"/>
      <c r="AD99" s="544"/>
      <c r="AE99" s="545"/>
      <c r="AF99" s="546"/>
      <c r="AG99" s="547"/>
      <c r="AH99" s="548"/>
      <c r="AI99" s="547"/>
      <c r="AJ99" s="548"/>
      <c r="AK99" s="549"/>
      <c r="AL99" s="467"/>
      <c r="AM99" s="550"/>
      <c r="AN99" s="550"/>
      <c r="AO99" s="551"/>
      <c r="AP99" s="552"/>
      <c r="AQ99" s="524"/>
      <c r="AR99" s="523"/>
      <c r="AS99" s="524"/>
      <c r="AT99" s="290" t="s">
        <v>2419</v>
      </c>
      <c r="AU99" s="523"/>
      <c r="AV99" s="524"/>
      <c r="AW99" s="523"/>
      <c r="AX99" s="525"/>
      <c r="AY99" s="461"/>
      <c r="AZ99" s="543"/>
      <c r="BA99" s="544"/>
      <c r="BB99" s="544"/>
      <c r="BC99" s="544"/>
      <c r="BD99" s="545"/>
      <c r="BE99" s="546"/>
      <c r="BF99" s="547"/>
      <c r="BG99" s="548"/>
      <c r="BH99" s="547"/>
      <c r="BI99" s="548"/>
      <c r="BJ99" s="549"/>
      <c r="BK99" s="467"/>
      <c r="BL99" s="550"/>
      <c r="BM99" s="550"/>
      <c r="BN99" s="551"/>
      <c r="BO99" s="552"/>
      <c r="BP99" s="524"/>
      <c r="BQ99" s="523"/>
      <c r="BR99" s="524"/>
      <c r="BS99" s="290" t="s">
        <v>2419</v>
      </c>
      <c r="BT99" s="523"/>
      <c r="BU99" s="524"/>
      <c r="BV99" s="523"/>
      <c r="BW99" s="525"/>
    </row>
    <row r="100" spans="1:75" ht="27" customHeight="1">
      <c r="A100" s="554"/>
      <c r="B100" s="555"/>
      <c r="C100" s="455" t="s">
        <v>2423</v>
      </c>
      <c r="D100" s="541"/>
      <c r="E100" s="541"/>
      <c r="F100" s="541"/>
      <c r="G100" s="541"/>
      <c r="H100" s="541"/>
      <c r="I100" s="542"/>
      <c r="J100" s="458" t="str">
        <f>J99</f>
        <v/>
      </c>
      <c r="K100" s="459"/>
      <c r="L100" s="459"/>
      <c r="M100" s="459"/>
      <c r="N100" s="459"/>
      <c r="O100" s="459"/>
      <c r="P100" s="459"/>
      <c r="Q100" s="459"/>
      <c r="R100" s="459"/>
      <c r="S100" s="459"/>
      <c r="T100" s="459"/>
      <c r="U100" s="459"/>
      <c r="V100" s="459"/>
      <c r="W100" s="459"/>
      <c r="X100" s="459"/>
      <c r="Y100" s="460"/>
      <c r="Z100" s="461"/>
      <c r="AA100" s="543"/>
      <c r="AB100" s="544"/>
      <c r="AC100" s="544"/>
      <c r="AD100" s="544"/>
      <c r="AE100" s="545"/>
      <c r="AF100" s="546"/>
      <c r="AG100" s="547"/>
      <c r="AH100" s="548"/>
      <c r="AI100" s="547"/>
      <c r="AJ100" s="548"/>
      <c r="AK100" s="549"/>
      <c r="AL100" s="467"/>
      <c r="AM100" s="550"/>
      <c r="AN100" s="550"/>
      <c r="AO100" s="551"/>
      <c r="AP100" s="552"/>
      <c r="AQ100" s="524"/>
      <c r="AR100" s="523"/>
      <c r="AS100" s="524"/>
      <c r="AT100" s="290" t="s">
        <v>2419</v>
      </c>
      <c r="AU100" s="523"/>
      <c r="AV100" s="524"/>
      <c r="AW100" s="523"/>
      <c r="AX100" s="525"/>
      <c r="AY100" s="461"/>
      <c r="AZ100" s="543"/>
      <c r="BA100" s="544"/>
      <c r="BB100" s="544"/>
      <c r="BC100" s="544"/>
      <c r="BD100" s="545"/>
      <c r="BE100" s="546"/>
      <c r="BF100" s="547"/>
      <c r="BG100" s="548"/>
      <c r="BH100" s="547"/>
      <c r="BI100" s="548"/>
      <c r="BJ100" s="549"/>
      <c r="BK100" s="467"/>
      <c r="BL100" s="550"/>
      <c r="BM100" s="550"/>
      <c r="BN100" s="551"/>
      <c r="BO100" s="552"/>
      <c r="BP100" s="524"/>
      <c r="BQ100" s="523"/>
      <c r="BR100" s="524"/>
      <c r="BS100" s="290" t="s">
        <v>2419</v>
      </c>
      <c r="BT100" s="523"/>
      <c r="BU100" s="524"/>
      <c r="BV100" s="523"/>
      <c r="BW100" s="525"/>
    </row>
    <row r="101" spans="1:75" ht="27" customHeight="1">
      <c r="A101" s="554"/>
      <c r="B101" s="555"/>
      <c r="C101" s="455" t="s">
        <v>2424</v>
      </c>
      <c r="D101" s="541"/>
      <c r="E101" s="541"/>
      <c r="F101" s="541"/>
      <c r="G101" s="541"/>
      <c r="H101" s="541"/>
      <c r="I101" s="542"/>
      <c r="J101" s="458">
        <f>'②補助金額算出内訳表（別紙１）'!$F$93</f>
        <v>0</v>
      </c>
      <c r="K101" s="459"/>
      <c r="L101" s="459"/>
      <c r="M101" s="459"/>
      <c r="N101" s="459"/>
      <c r="O101" s="459"/>
      <c r="P101" s="459"/>
      <c r="Q101" s="459"/>
      <c r="R101" s="459"/>
      <c r="S101" s="459"/>
      <c r="T101" s="459"/>
      <c r="U101" s="459"/>
      <c r="V101" s="459"/>
      <c r="W101" s="459"/>
      <c r="X101" s="459"/>
      <c r="Y101" s="460"/>
      <c r="Z101" s="461"/>
      <c r="AA101" s="543"/>
      <c r="AB101" s="544"/>
      <c r="AC101" s="544"/>
      <c r="AD101" s="544"/>
      <c r="AE101" s="545"/>
      <c r="AF101" s="546"/>
      <c r="AG101" s="547"/>
      <c r="AH101" s="548"/>
      <c r="AI101" s="547"/>
      <c r="AJ101" s="548"/>
      <c r="AK101" s="549"/>
      <c r="AL101" s="467"/>
      <c r="AM101" s="550"/>
      <c r="AN101" s="550"/>
      <c r="AO101" s="551"/>
      <c r="AP101" s="552"/>
      <c r="AQ101" s="524"/>
      <c r="AR101" s="523"/>
      <c r="AS101" s="524"/>
      <c r="AT101" s="290" t="s">
        <v>2419</v>
      </c>
      <c r="AU101" s="523"/>
      <c r="AV101" s="524"/>
      <c r="AW101" s="523"/>
      <c r="AX101" s="525"/>
      <c r="AY101" s="461"/>
      <c r="AZ101" s="543"/>
      <c r="BA101" s="544"/>
      <c r="BB101" s="544"/>
      <c r="BC101" s="544"/>
      <c r="BD101" s="545"/>
      <c r="BE101" s="546"/>
      <c r="BF101" s="547"/>
      <c r="BG101" s="548"/>
      <c r="BH101" s="547"/>
      <c r="BI101" s="548"/>
      <c r="BJ101" s="549"/>
      <c r="BK101" s="467"/>
      <c r="BL101" s="550"/>
      <c r="BM101" s="550"/>
      <c r="BN101" s="551"/>
      <c r="BO101" s="552"/>
      <c r="BP101" s="524"/>
      <c r="BQ101" s="523"/>
      <c r="BR101" s="524"/>
      <c r="BS101" s="290" t="s">
        <v>2419</v>
      </c>
      <c r="BT101" s="523"/>
      <c r="BU101" s="524"/>
      <c r="BV101" s="523"/>
      <c r="BW101" s="525"/>
    </row>
    <row r="102" spans="1:75" ht="27" customHeight="1" thickBot="1">
      <c r="A102" s="556"/>
      <c r="B102" s="557"/>
      <c r="C102" s="437" t="s">
        <v>2425</v>
      </c>
      <c r="D102" s="526"/>
      <c r="E102" s="526"/>
      <c r="F102" s="526"/>
      <c r="G102" s="526"/>
      <c r="H102" s="526"/>
      <c r="I102" s="527"/>
      <c r="J102" s="440" t="str">
        <f>'②補助金額算出内訳表（別紙１）'!$J$93:$K$93</f>
        <v/>
      </c>
      <c r="K102" s="441"/>
      <c r="L102" s="441"/>
      <c r="M102" s="441"/>
      <c r="N102" s="441"/>
      <c r="O102" s="441"/>
      <c r="P102" s="441"/>
      <c r="Q102" s="441"/>
      <c r="R102" s="441"/>
      <c r="S102" s="441"/>
      <c r="T102" s="441"/>
      <c r="U102" s="441"/>
      <c r="V102" s="441"/>
      <c r="W102" s="441"/>
      <c r="X102" s="441"/>
      <c r="Y102" s="442"/>
      <c r="Z102" s="443"/>
      <c r="AA102" s="528"/>
      <c r="AB102" s="529"/>
      <c r="AC102" s="529"/>
      <c r="AD102" s="529"/>
      <c r="AE102" s="530"/>
      <c r="AF102" s="531"/>
      <c r="AG102" s="532"/>
      <c r="AH102" s="533"/>
      <c r="AI102" s="532"/>
      <c r="AJ102" s="533"/>
      <c r="AK102" s="534"/>
      <c r="AL102" s="449"/>
      <c r="AM102" s="535"/>
      <c r="AN102" s="535"/>
      <c r="AO102" s="536"/>
      <c r="AP102" s="537"/>
      <c r="AQ102" s="538"/>
      <c r="AR102" s="539"/>
      <c r="AS102" s="538"/>
      <c r="AT102" s="291" t="s">
        <v>2419</v>
      </c>
      <c r="AU102" s="539"/>
      <c r="AV102" s="538"/>
      <c r="AW102" s="539"/>
      <c r="AX102" s="540"/>
      <c r="AY102" s="443"/>
      <c r="AZ102" s="528"/>
      <c r="BA102" s="529"/>
      <c r="BB102" s="529"/>
      <c r="BC102" s="529"/>
      <c r="BD102" s="530"/>
      <c r="BE102" s="531"/>
      <c r="BF102" s="532"/>
      <c r="BG102" s="533"/>
      <c r="BH102" s="532"/>
      <c r="BI102" s="533"/>
      <c r="BJ102" s="534"/>
      <c r="BK102" s="449"/>
      <c r="BL102" s="535"/>
      <c r="BM102" s="535"/>
      <c r="BN102" s="536"/>
      <c r="BO102" s="537"/>
      <c r="BP102" s="538"/>
      <c r="BQ102" s="539"/>
      <c r="BR102" s="538"/>
      <c r="BS102" s="291" t="s">
        <v>2419</v>
      </c>
      <c r="BT102" s="539"/>
      <c r="BU102" s="538"/>
      <c r="BV102" s="539"/>
      <c r="BW102" s="540"/>
    </row>
    <row r="103" spans="1:75" ht="27" customHeight="1" thickBot="1">
      <c r="A103" s="479">
        <v>13</v>
      </c>
      <c r="B103" s="553"/>
      <c r="C103" s="485" t="s">
        <v>2412</v>
      </c>
      <c r="D103" s="558"/>
      <c r="E103" s="558"/>
      <c r="F103" s="558"/>
      <c r="G103" s="558"/>
      <c r="H103" s="558"/>
      <c r="I103" s="559"/>
      <c r="J103" s="488" t="str">
        <f>'②補助金額算出内訳表（別紙１）'!$B$94</f>
        <v/>
      </c>
      <c r="K103" s="489"/>
      <c r="L103" s="489"/>
      <c r="M103" s="489"/>
      <c r="N103" s="489"/>
      <c r="O103" s="489"/>
      <c r="P103" s="489"/>
      <c r="Q103" s="489"/>
      <c r="R103" s="489"/>
      <c r="S103" s="489"/>
      <c r="T103" s="489"/>
      <c r="U103" s="489"/>
      <c r="V103" s="489"/>
      <c r="W103" s="489"/>
      <c r="X103" s="489"/>
      <c r="Y103" s="490"/>
      <c r="Z103" s="491" t="s">
        <v>2413</v>
      </c>
      <c r="AA103" s="560"/>
      <c r="AB103" s="560"/>
      <c r="AC103" s="560"/>
      <c r="AD103" s="560"/>
      <c r="AE103" s="561"/>
      <c r="AF103" s="562" t="s">
        <v>2414</v>
      </c>
      <c r="AG103" s="563"/>
      <c r="AH103" s="563"/>
      <c r="AI103" s="563"/>
      <c r="AJ103" s="563"/>
      <c r="AK103" s="563"/>
      <c r="AL103" s="495" t="s">
        <v>2415</v>
      </c>
      <c r="AM103" s="564"/>
      <c r="AN103" s="564"/>
      <c r="AO103" s="565"/>
      <c r="AP103" s="494" t="s">
        <v>2416</v>
      </c>
      <c r="AQ103" s="566"/>
      <c r="AR103" s="566"/>
      <c r="AS103" s="566"/>
      <c r="AT103" s="566"/>
      <c r="AU103" s="566"/>
      <c r="AV103" s="566"/>
      <c r="AW103" s="566"/>
      <c r="AX103" s="567"/>
      <c r="AY103" s="491" t="s">
        <v>2413</v>
      </c>
      <c r="AZ103" s="560"/>
      <c r="BA103" s="560"/>
      <c r="BB103" s="560"/>
      <c r="BC103" s="560"/>
      <c r="BD103" s="561"/>
      <c r="BE103" s="562" t="s">
        <v>2414</v>
      </c>
      <c r="BF103" s="563"/>
      <c r="BG103" s="563"/>
      <c r="BH103" s="563"/>
      <c r="BI103" s="563"/>
      <c r="BJ103" s="563"/>
      <c r="BK103" s="495" t="s">
        <v>2415</v>
      </c>
      <c r="BL103" s="564"/>
      <c r="BM103" s="564"/>
      <c r="BN103" s="565"/>
      <c r="BO103" s="494" t="s">
        <v>2416</v>
      </c>
      <c r="BP103" s="566"/>
      <c r="BQ103" s="566"/>
      <c r="BR103" s="566"/>
      <c r="BS103" s="566"/>
      <c r="BT103" s="566"/>
      <c r="BU103" s="566"/>
      <c r="BV103" s="566"/>
      <c r="BW103" s="567"/>
    </row>
    <row r="104" spans="1:75" ht="27" customHeight="1" thickTop="1">
      <c r="A104" s="554"/>
      <c r="B104" s="555"/>
      <c r="C104" s="455" t="s">
        <v>2417</v>
      </c>
      <c r="D104" s="541"/>
      <c r="E104" s="541"/>
      <c r="F104" s="541"/>
      <c r="G104" s="541"/>
      <c r="H104" s="541"/>
      <c r="I104" s="542"/>
      <c r="J104" s="476" t="str">
        <f>'②補助金額算出内訳表（別紙１）'!$D$94</f>
        <v/>
      </c>
      <c r="K104" s="477"/>
      <c r="L104" s="477"/>
      <c r="M104" s="477"/>
      <c r="N104" s="477"/>
      <c r="O104" s="477"/>
      <c r="P104" s="477"/>
      <c r="Q104" s="477"/>
      <c r="R104" s="477"/>
      <c r="S104" s="477"/>
      <c r="T104" s="477"/>
      <c r="U104" s="477"/>
      <c r="V104" s="477"/>
      <c r="W104" s="477"/>
      <c r="X104" s="477"/>
      <c r="Y104" s="478"/>
      <c r="Z104" s="568" t="s">
        <v>2426</v>
      </c>
      <c r="AA104" s="569"/>
      <c r="AB104" s="569"/>
      <c r="AC104" s="569"/>
      <c r="AD104" s="569"/>
      <c r="AE104" s="570"/>
      <c r="AF104" s="571">
        <v>5</v>
      </c>
      <c r="AG104" s="572"/>
      <c r="AH104" s="573">
        <v>0</v>
      </c>
      <c r="AI104" s="572"/>
      <c r="AJ104" s="573">
        <v>0</v>
      </c>
      <c r="AK104" s="574"/>
      <c r="AL104" s="575" t="s">
        <v>2418</v>
      </c>
      <c r="AM104" s="576"/>
      <c r="AN104" s="576"/>
      <c r="AO104" s="577"/>
      <c r="AP104" s="578"/>
      <c r="AQ104" s="579"/>
      <c r="AR104" s="580">
        <v>1</v>
      </c>
      <c r="AS104" s="579"/>
      <c r="AT104" s="68" t="s">
        <v>2419</v>
      </c>
      <c r="AU104" s="580">
        <v>2</v>
      </c>
      <c r="AV104" s="579"/>
      <c r="AW104" s="580">
        <v>3</v>
      </c>
      <c r="AX104" s="581"/>
      <c r="AY104" s="582"/>
      <c r="AZ104" s="583"/>
      <c r="BA104" s="584"/>
      <c r="BB104" s="584"/>
      <c r="BC104" s="584"/>
      <c r="BD104" s="585"/>
      <c r="BE104" s="586"/>
      <c r="BF104" s="587"/>
      <c r="BG104" s="588"/>
      <c r="BH104" s="587"/>
      <c r="BI104" s="588"/>
      <c r="BJ104" s="589"/>
      <c r="BK104" s="590"/>
      <c r="BL104" s="591"/>
      <c r="BM104" s="591"/>
      <c r="BN104" s="592"/>
      <c r="BO104" s="593"/>
      <c r="BP104" s="594"/>
      <c r="BQ104" s="595"/>
      <c r="BR104" s="594"/>
      <c r="BS104" s="292" t="s">
        <v>2419</v>
      </c>
      <c r="BT104" s="595"/>
      <c r="BU104" s="594"/>
      <c r="BV104" s="595"/>
      <c r="BW104" s="596"/>
    </row>
    <row r="105" spans="1:75" ht="27" customHeight="1">
      <c r="A105" s="554"/>
      <c r="B105" s="555"/>
      <c r="C105" s="455" t="s">
        <v>2420</v>
      </c>
      <c r="D105" s="541"/>
      <c r="E105" s="541"/>
      <c r="F105" s="541"/>
      <c r="G105" s="541"/>
      <c r="H105" s="541"/>
      <c r="I105" s="542"/>
      <c r="J105" s="476" t="str">
        <f>'②補助金額算出内訳表（別紙１）'!$C$94</f>
        <v/>
      </c>
      <c r="K105" s="477"/>
      <c r="L105" s="477"/>
      <c r="M105" s="477"/>
      <c r="N105" s="477"/>
      <c r="O105" s="477"/>
      <c r="P105" s="477"/>
      <c r="Q105" s="477"/>
      <c r="R105" s="477"/>
      <c r="S105" s="477"/>
      <c r="T105" s="477"/>
      <c r="U105" s="477"/>
      <c r="V105" s="477"/>
      <c r="W105" s="477"/>
      <c r="X105" s="477"/>
      <c r="Y105" s="478"/>
      <c r="Z105" s="461"/>
      <c r="AA105" s="543"/>
      <c r="AB105" s="544"/>
      <c r="AC105" s="544"/>
      <c r="AD105" s="544"/>
      <c r="AE105" s="545"/>
      <c r="AF105" s="546"/>
      <c r="AG105" s="547"/>
      <c r="AH105" s="548"/>
      <c r="AI105" s="547"/>
      <c r="AJ105" s="548"/>
      <c r="AK105" s="549"/>
      <c r="AL105" s="467"/>
      <c r="AM105" s="550"/>
      <c r="AN105" s="550"/>
      <c r="AO105" s="551"/>
      <c r="AP105" s="552"/>
      <c r="AQ105" s="524"/>
      <c r="AR105" s="523"/>
      <c r="AS105" s="524"/>
      <c r="AT105" s="290" t="s">
        <v>2419</v>
      </c>
      <c r="AU105" s="523"/>
      <c r="AV105" s="524"/>
      <c r="AW105" s="523"/>
      <c r="AX105" s="525"/>
      <c r="AY105" s="461"/>
      <c r="AZ105" s="543"/>
      <c r="BA105" s="544"/>
      <c r="BB105" s="544"/>
      <c r="BC105" s="544"/>
      <c r="BD105" s="545"/>
      <c r="BE105" s="546"/>
      <c r="BF105" s="547"/>
      <c r="BG105" s="548"/>
      <c r="BH105" s="547"/>
      <c r="BI105" s="548"/>
      <c r="BJ105" s="549"/>
      <c r="BK105" s="467"/>
      <c r="BL105" s="550"/>
      <c r="BM105" s="550"/>
      <c r="BN105" s="551"/>
      <c r="BO105" s="552"/>
      <c r="BP105" s="524"/>
      <c r="BQ105" s="523"/>
      <c r="BR105" s="524"/>
      <c r="BS105" s="290" t="s">
        <v>2419</v>
      </c>
      <c r="BT105" s="523"/>
      <c r="BU105" s="524"/>
      <c r="BV105" s="523"/>
      <c r="BW105" s="525"/>
    </row>
    <row r="106" spans="1:75" ht="27" customHeight="1">
      <c r="A106" s="554"/>
      <c r="B106" s="555"/>
      <c r="C106" s="455" t="s">
        <v>2421</v>
      </c>
      <c r="D106" s="541"/>
      <c r="E106" s="541"/>
      <c r="F106" s="541"/>
      <c r="G106" s="541"/>
      <c r="H106" s="541"/>
      <c r="I106" s="542"/>
      <c r="J106" s="473" t="str">
        <f>'②補助金額算出内訳表（別紙１）'!$H$94</f>
        <v/>
      </c>
      <c r="K106" s="474"/>
      <c r="L106" s="474"/>
      <c r="M106" s="474"/>
      <c r="N106" s="474"/>
      <c r="O106" s="474"/>
      <c r="P106" s="474"/>
      <c r="Q106" s="474"/>
      <c r="R106" s="474"/>
      <c r="S106" s="474"/>
      <c r="T106" s="474"/>
      <c r="U106" s="474"/>
      <c r="V106" s="474"/>
      <c r="W106" s="474"/>
      <c r="X106" s="474"/>
      <c r="Y106" s="475"/>
      <c r="Z106" s="461"/>
      <c r="AA106" s="543"/>
      <c r="AB106" s="544"/>
      <c r="AC106" s="544"/>
      <c r="AD106" s="544"/>
      <c r="AE106" s="545"/>
      <c r="AF106" s="546"/>
      <c r="AG106" s="547"/>
      <c r="AH106" s="548"/>
      <c r="AI106" s="547"/>
      <c r="AJ106" s="548"/>
      <c r="AK106" s="549"/>
      <c r="AL106" s="467"/>
      <c r="AM106" s="550"/>
      <c r="AN106" s="550"/>
      <c r="AO106" s="551"/>
      <c r="AP106" s="552"/>
      <c r="AQ106" s="524"/>
      <c r="AR106" s="523"/>
      <c r="AS106" s="524"/>
      <c r="AT106" s="290" t="s">
        <v>2419</v>
      </c>
      <c r="AU106" s="523"/>
      <c r="AV106" s="524"/>
      <c r="AW106" s="523"/>
      <c r="AX106" s="525"/>
      <c r="AY106" s="461"/>
      <c r="AZ106" s="543"/>
      <c r="BA106" s="544"/>
      <c r="BB106" s="544"/>
      <c r="BC106" s="544"/>
      <c r="BD106" s="545"/>
      <c r="BE106" s="546"/>
      <c r="BF106" s="547"/>
      <c r="BG106" s="548"/>
      <c r="BH106" s="547"/>
      <c r="BI106" s="548"/>
      <c r="BJ106" s="549"/>
      <c r="BK106" s="467"/>
      <c r="BL106" s="550"/>
      <c r="BM106" s="550"/>
      <c r="BN106" s="551"/>
      <c r="BO106" s="552"/>
      <c r="BP106" s="524"/>
      <c r="BQ106" s="523"/>
      <c r="BR106" s="524"/>
      <c r="BS106" s="290" t="s">
        <v>2419</v>
      </c>
      <c r="BT106" s="523"/>
      <c r="BU106" s="524"/>
      <c r="BV106" s="523"/>
      <c r="BW106" s="525"/>
    </row>
    <row r="107" spans="1:75" ht="27" customHeight="1">
      <c r="A107" s="554"/>
      <c r="B107" s="555"/>
      <c r="C107" s="455" t="s">
        <v>2422</v>
      </c>
      <c r="D107" s="541"/>
      <c r="E107" s="541"/>
      <c r="F107" s="541"/>
      <c r="G107" s="541"/>
      <c r="H107" s="541"/>
      <c r="I107" s="542"/>
      <c r="J107" s="470" t="str">
        <f>'②補助金額算出内訳表（別紙１）'!$J$59</f>
        <v/>
      </c>
      <c r="K107" s="471"/>
      <c r="L107" s="471"/>
      <c r="M107" s="471"/>
      <c r="N107" s="471"/>
      <c r="O107" s="471"/>
      <c r="P107" s="471"/>
      <c r="Q107" s="471"/>
      <c r="R107" s="471"/>
      <c r="S107" s="471"/>
      <c r="T107" s="471"/>
      <c r="U107" s="471"/>
      <c r="V107" s="471"/>
      <c r="W107" s="471"/>
      <c r="X107" s="471"/>
      <c r="Y107" s="472"/>
      <c r="Z107" s="461"/>
      <c r="AA107" s="544"/>
      <c r="AB107" s="544"/>
      <c r="AC107" s="544"/>
      <c r="AD107" s="544"/>
      <c r="AE107" s="545"/>
      <c r="AF107" s="546"/>
      <c r="AG107" s="547"/>
      <c r="AH107" s="548"/>
      <c r="AI107" s="547"/>
      <c r="AJ107" s="548"/>
      <c r="AK107" s="549"/>
      <c r="AL107" s="467"/>
      <c r="AM107" s="550"/>
      <c r="AN107" s="550"/>
      <c r="AO107" s="551"/>
      <c r="AP107" s="552"/>
      <c r="AQ107" s="524"/>
      <c r="AR107" s="523"/>
      <c r="AS107" s="524"/>
      <c r="AT107" s="290" t="s">
        <v>2419</v>
      </c>
      <c r="AU107" s="523"/>
      <c r="AV107" s="524"/>
      <c r="AW107" s="523"/>
      <c r="AX107" s="525"/>
      <c r="AY107" s="461"/>
      <c r="AZ107" s="543"/>
      <c r="BA107" s="544"/>
      <c r="BB107" s="544"/>
      <c r="BC107" s="544"/>
      <c r="BD107" s="545"/>
      <c r="BE107" s="546"/>
      <c r="BF107" s="547"/>
      <c r="BG107" s="548"/>
      <c r="BH107" s="547"/>
      <c r="BI107" s="548"/>
      <c r="BJ107" s="549"/>
      <c r="BK107" s="467"/>
      <c r="BL107" s="550"/>
      <c r="BM107" s="550"/>
      <c r="BN107" s="551"/>
      <c r="BO107" s="552"/>
      <c r="BP107" s="524"/>
      <c r="BQ107" s="523"/>
      <c r="BR107" s="524"/>
      <c r="BS107" s="290" t="s">
        <v>2419</v>
      </c>
      <c r="BT107" s="523"/>
      <c r="BU107" s="524"/>
      <c r="BV107" s="523"/>
      <c r="BW107" s="525"/>
    </row>
    <row r="108" spans="1:75" ht="27" customHeight="1">
      <c r="A108" s="554"/>
      <c r="B108" s="555"/>
      <c r="C108" s="455" t="s">
        <v>2423</v>
      </c>
      <c r="D108" s="541"/>
      <c r="E108" s="541"/>
      <c r="F108" s="541"/>
      <c r="G108" s="541"/>
      <c r="H108" s="541"/>
      <c r="I108" s="542"/>
      <c r="J108" s="458" t="str">
        <f>J107</f>
        <v/>
      </c>
      <c r="K108" s="459"/>
      <c r="L108" s="459"/>
      <c r="M108" s="459"/>
      <c r="N108" s="459"/>
      <c r="O108" s="459"/>
      <c r="P108" s="459"/>
      <c r="Q108" s="459"/>
      <c r="R108" s="459"/>
      <c r="S108" s="459"/>
      <c r="T108" s="459"/>
      <c r="U108" s="459"/>
      <c r="V108" s="459"/>
      <c r="W108" s="459"/>
      <c r="X108" s="459"/>
      <c r="Y108" s="460"/>
      <c r="Z108" s="461"/>
      <c r="AA108" s="543"/>
      <c r="AB108" s="544"/>
      <c r="AC108" s="544"/>
      <c r="AD108" s="544"/>
      <c r="AE108" s="545"/>
      <c r="AF108" s="546"/>
      <c r="AG108" s="547"/>
      <c r="AH108" s="548"/>
      <c r="AI108" s="547"/>
      <c r="AJ108" s="548"/>
      <c r="AK108" s="549"/>
      <c r="AL108" s="467"/>
      <c r="AM108" s="550"/>
      <c r="AN108" s="550"/>
      <c r="AO108" s="551"/>
      <c r="AP108" s="552"/>
      <c r="AQ108" s="524"/>
      <c r="AR108" s="523"/>
      <c r="AS108" s="524"/>
      <c r="AT108" s="290" t="s">
        <v>2419</v>
      </c>
      <c r="AU108" s="523"/>
      <c r="AV108" s="524"/>
      <c r="AW108" s="523"/>
      <c r="AX108" s="525"/>
      <c r="AY108" s="461"/>
      <c r="AZ108" s="543"/>
      <c r="BA108" s="544"/>
      <c r="BB108" s="544"/>
      <c r="BC108" s="544"/>
      <c r="BD108" s="545"/>
      <c r="BE108" s="546"/>
      <c r="BF108" s="547"/>
      <c r="BG108" s="548"/>
      <c r="BH108" s="547"/>
      <c r="BI108" s="548"/>
      <c r="BJ108" s="549"/>
      <c r="BK108" s="467"/>
      <c r="BL108" s="550"/>
      <c r="BM108" s="550"/>
      <c r="BN108" s="551"/>
      <c r="BO108" s="552"/>
      <c r="BP108" s="524"/>
      <c r="BQ108" s="523"/>
      <c r="BR108" s="524"/>
      <c r="BS108" s="290" t="s">
        <v>2419</v>
      </c>
      <c r="BT108" s="523"/>
      <c r="BU108" s="524"/>
      <c r="BV108" s="523"/>
      <c r="BW108" s="525"/>
    </row>
    <row r="109" spans="1:75" ht="27" customHeight="1">
      <c r="A109" s="554"/>
      <c r="B109" s="555"/>
      <c r="C109" s="455" t="s">
        <v>2424</v>
      </c>
      <c r="D109" s="541"/>
      <c r="E109" s="541"/>
      <c r="F109" s="541"/>
      <c r="G109" s="541"/>
      <c r="H109" s="541"/>
      <c r="I109" s="542"/>
      <c r="J109" s="458">
        <f>'②補助金額算出内訳表（別紙１）'!$F$94</f>
        <v>0</v>
      </c>
      <c r="K109" s="459"/>
      <c r="L109" s="459"/>
      <c r="M109" s="459"/>
      <c r="N109" s="459"/>
      <c r="O109" s="459"/>
      <c r="P109" s="459"/>
      <c r="Q109" s="459"/>
      <c r="R109" s="459"/>
      <c r="S109" s="459"/>
      <c r="T109" s="459"/>
      <c r="U109" s="459"/>
      <c r="V109" s="459"/>
      <c r="W109" s="459"/>
      <c r="X109" s="459"/>
      <c r="Y109" s="460"/>
      <c r="Z109" s="461"/>
      <c r="AA109" s="543"/>
      <c r="AB109" s="544"/>
      <c r="AC109" s="544"/>
      <c r="AD109" s="544"/>
      <c r="AE109" s="545"/>
      <c r="AF109" s="546"/>
      <c r="AG109" s="547"/>
      <c r="AH109" s="548"/>
      <c r="AI109" s="547"/>
      <c r="AJ109" s="548"/>
      <c r="AK109" s="549"/>
      <c r="AL109" s="467"/>
      <c r="AM109" s="550"/>
      <c r="AN109" s="550"/>
      <c r="AO109" s="551"/>
      <c r="AP109" s="552"/>
      <c r="AQ109" s="524"/>
      <c r="AR109" s="523"/>
      <c r="AS109" s="524"/>
      <c r="AT109" s="290" t="s">
        <v>2419</v>
      </c>
      <c r="AU109" s="523"/>
      <c r="AV109" s="524"/>
      <c r="AW109" s="523"/>
      <c r="AX109" s="525"/>
      <c r="AY109" s="461"/>
      <c r="AZ109" s="543"/>
      <c r="BA109" s="544"/>
      <c r="BB109" s="544"/>
      <c r="BC109" s="544"/>
      <c r="BD109" s="545"/>
      <c r="BE109" s="546"/>
      <c r="BF109" s="547"/>
      <c r="BG109" s="548"/>
      <c r="BH109" s="547"/>
      <c r="BI109" s="548"/>
      <c r="BJ109" s="549"/>
      <c r="BK109" s="467"/>
      <c r="BL109" s="550"/>
      <c r="BM109" s="550"/>
      <c r="BN109" s="551"/>
      <c r="BO109" s="552"/>
      <c r="BP109" s="524"/>
      <c r="BQ109" s="523"/>
      <c r="BR109" s="524"/>
      <c r="BS109" s="290" t="s">
        <v>2419</v>
      </c>
      <c r="BT109" s="523"/>
      <c r="BU109" s="524"/>
      <c r="BV109" s="523"/>
      <c r="BW109" s="525"/>
    </row>
    <row r="110" spans="1:75" ht="27" customHeight="1" thickBot="1">
      <c r="A110" s="556"/>
      <c r="B110" s="557"/>
      <c r="C110" s="437" t="s">
        <v>2425</v>
      </c>
      <c r="D110" s="526"/>
      <c r="E110" s="526"/>
      <c r="F110" s="526"/>
      <c r="G110" s="526"/>
      <c r="H110" s="526"/>
      <c r="I110" s="527"/>
      <c r="J110" s="440" t="str">
        <f>'②補助金額算出内訳表（別紙１）'!$J$94:$K$94</f>
        <v/>
      </c>
      <c r="K110" s="441"/>
      <c r="L110" s="441"/>
      <c r="M110" s="441"/>
      <c r="N110" s="441"/>
      <c r="O110" s="441"/>
      <c r="P110" s="441"/>
      <c r="Q110" s="441"/>
      <c r="R110" s="441"/>
      <c r="S110" s="441"/>
      <c r="T110" s="441"/>
      <c r="U110" s="441"/>
      <c r="V110" s="441"/>
      <c r="W110" s="441"/>
      <c r="X110" s="441"/>
      <c r="Y110" s="442"/>
      <c r="Z110" s="443"/>
      <c r="AA110" s="528"/>
      <c r="AB110" s="529"/>
      <c r="AC110" s="529"/>
      <c r="AD110" s="529"/>
      <c r="AE110" s="530"/>
      <c r="AF110" s="531"/>
      <c r="AG110" s="532"/>
      <c r="AH110" s="533"/>
      <c r="AI110" s="532"/>
      <c r="AJ110" s="533"/>
      <c r="AK110" s="534"/>
      <c r="AL110" s="449"/>
      <c r="AM110" s="535"/>
      <c r="AN110" s="535"/>
      <c r="AO110" s="536"/>
      <c r="AP110" s="537"/>
      <c r="AQ110" s="538"/>
      <c r="AR110" s="539"/>
      <c r="AS110" s="538"/>
      <c r="AT110" s="291" t="s">
        <v>2419</v>
      </c>
      <c r="AU110" s="539"/>
      <c r="AV110" s="538"/>
      <c r="AW110" s="539"/>
      <c r="AX110" s="540"/>
      <c r="AY110" s="443"/>
      <c r="AZ110" s="528"/>
      <c r="BA110" s="529"/>
      <c r="BB110" s="529"/>
      <c r="BC110" s="529"/>
      <c r="BD110" s="530"/>
      <c r="BE110" s="531"/>
      <c r="BF110" s="532"/>
      <c r="BG110" s="533"/>
      <c r="BH110" s="532"/>
      <c r="BI110" s="533"/>
      <c r="BJ110" s="534"/>
      <c r="BK110" s="449"/>
      <c r="BL110" s="535"/>
      <c r="BM110" s="535"/>
      <c r="BN110" s="536"/>
      <c r="BO110" s="537"/>
      <c r="BP110" s="538"/>
      <c r="BQ110" s="539"/>
      <c r="BR110" s="538"/>
      <c r="BS110" s="291" t="s">
        <v>2419</v>
      </c>
      <c r="BT110" s="539"/>
      <c r="BU110" s="538"/>
      <c r="BV110" s="539"/>
      <c r="BW110" s="540"/>
    </row>
    <row r="111" spans="1:75" ht="27" customHeight="1" thickBot="1">
      <c r="A111" s="479">
        <v>14</v>
      </c>
      <c r="B111" s="553"/>
      <c r="C111" s="485" t="s">
        <v>2412</v>
      </c>
      <c r="D111" s="558"/>
      <c r="E111" s="558"/>
      <c r="F111" s="558"/>
      <c r="G111" s="558"/>
      <c r="H111" s="558"/>
      <c r="I111" s="559"/>
      <c r="J111" s="488" t="str">
        <f>'②補助金額算出内訳表（別紙１）'!$B$95</f>
        <v/>
      </c>
      <c r="K111" s="489"/>
      <c r="L111" s="489"/>
      <c r="M111" s="489"/>
      <c r="N111" s="489"/>
      <c r="O111" s="489"/>
      <c r="P111" s="489"/>
      <c r="Q111" s="489"/>
      <c r="R111" s="489"/>
      <c r="S111" s="489"/>
      <c r="T111" s="489"/>
      <c r="U111" s="489"/>
      <c r="V111" s="489"/>
      <c r="W111" s="489"/>
      <c r="X111" s="489"/>
      <c r="Y111" s="490"/>
      <c r="Z111" s="491" t="s">
        <v>2413</v>
      </c>
      <c r="AA111" s="560"/>
      <c r="AB111" s="560"/>
      <c r="AC111" s="560"/>
      <c r="AD111" s="560"/>
      <c r="AE111" s="561"/>
      <c r="AF111" s="562" t="s">
        <v>2414</v>
      </c>
      <c r="AG111" s="563"/>
      <c r="AH111" s="563"/>
      <c r="AI111" s="563"/>
      <c r="AJ111" s="563"/>
      <c r="AK111" s="563"/>
      <c r="AL111" s="495" t="s">
        <v>2415</v>
      </c>
      <c r="AM111" s="564"/>
      <c r="AN111" s="564"/>
      <c r="AO111" s="565"/>
      <c r="AP111" s="494" t="s">
        <v>2416</v>
      </c>
      <c r="AQ111" s="566"/>
      <c r="AR111" s="566"/>
      <c r="AS111" s="566"/>
      <c r="AT111" s="566"/>
      <c r="AU111" s="566"/>
      <c r="AV111" s="566"/>
      <c r="AW111" s="566"/>
      <c r="AX111" s="567"/>
      <c r="AY111" s="491" t="s">
        <v>2413</v>
      </c>
      <c r="AZ111" s="560"/>
      <c r="BA111" s="560"/>
      <c r="BB111" s="560"/>
      <c r="BC111" s="560"/>
      <c r="BD111" s="561"/>
      <c r="BE111" s="562" t="s">
        <v>2414</v>
      </c>
      <c r="BF111" s="563"/>
      <c r="BG111" s="563"/>
      <c r="BH111" s="563"/>
      <c r="BI111" s="563"/>
      <c r="BJ111" s="563"/>
      <c r="BK111" s="495" t="s">
        <v>2415</v>
      </c>
      <c r="BL111" s="564"/>
      <c r="BM111" s="564"/>
      <c r="BN111" s="565"/>
      <c r="BO111" s="494" t="s">
        <v>2416</v>
      </c>
      <c r="BP111" s="566"/>
      <c r="BQ111" s="566"/>
      <c r="BR111" s="566"/>
      <c r="BS111" s="566"/>
      <c r="BT111" s="566"/>
      <c r="BU111" s="566"/>
      <c r="BV111" s="566"/>
      <c r="BW111" s="567"/>
    </row>
    <row r="112" spans="1:75" ht="27" customHeight="1" thickTop="1">
      <c r="A112" s="554"/>
      <c r="B112" s="555"/>
      <c r="C112" s="455" t="s">
        <v>2417</v>
      </c>
      <c r="D112" s="541"/>
      <c r="E112" s="541"/>
      <c r="F112" s="541"/>
      <c r="G112" s="541"/>
      <c r="H112" s="541"/>
      <c r="I112" s="542"/>
      <c r="J112" s="476" t="str">
        <f>'②補助金額算出内訳表（別紙１）'!$D$95</f>
        <v/>
      </c>
      <c r="K112" s="477"/>
      <c r="L112" s="477"/>
      <c r="M112" s="477"/>
      <c r="N112" s="477"/>
      <c r="O112" s="477"/>
      <c r="P112" s="477"/>
      <c r="Q112" s="477"/>
      <c r="R112" s="477"/>
      <c r="S112" s="477"/>
      <c r="T112" s="477"/>
      <c r="U112" s="477"/>
      <c r="V112" s="477"/>
      <c r="W112" s="477"/>
      <c r="X112" s="477"/>
      <c r="Y112" s="478"/>
      <c r="Z112" s="568" t="s">
        <v>2426</v>
      </c>
      <c r="AA112" s="569"/>
      <c r="AB112" s="569"/>
      <c r="AC112" s="569"/>
      <c r="AD112" s="569"/>
      <c r="AE112" s="570"/>
      <c r="AF112" s="571">
        <v>5</v>
      </c>
      <c r="AG112" s="572"/>
      <c r="AH112" s="573">
        <v>0</v>
      </c>
      <c r="AI112" s="572"/>
      <c r="AJ112" s="573">
        <v>0</v>
      </c>
      <c r="AK112" s="574"/>
      <c r="AL112" s="575" t="s">
        <v>2418</v>
      </c>
      <c r="AM112" s="576"/>
      <c r="AN112" s="576"/>
      <c r="AO112" s="577"/>
      <c r="AP112" s="578"/>
      <c r="AQ112" s="579"/>
      <c r="AR112" s="580">
        <v>1</v>
      </c>
      <c r="AS112" s="579"/>
      <c r="AT112" s="68" t="s">
        <v>2419</v>
      </c>
      <c r="AU112" s="580">
        <v>2</v>
      </c>
      <c r="AV112" s="579"/>
      <c r="AW112" s="580">
        <v>3</v>
      </c>
      <c r="AX112" s="581"/>
      <c r="AY112" s="582"/>
      <c r="AZ112" s="583"/>
      <c r="BA112" s="584"/>
      <c r="BB112" s="584"/>
      <c r="BC112" s="584"/>
      <c r="BD112" s="585"/>
      <c r="BE112" s="586"/>
      <c r="BF112" s="587"/>
      <c r="BG112" s="588"/>
      <c r="BH112" s="587"/>
      <c r="BI112" s="588"/>
      <c r="BJ112" s="589"/>
      <c r="BK112" s="590"/>
      <c r="BL112" s="591"/>
      <c r="BM112" s="591"/>
      <c r="BN112" s="592"/>
      <c r="BO112" s="593"/>
      <c r="BP112" s="594"/>
      <c r="BQ112" s="595"/>
      <c r="BR112" s="594"/>
      <c r="BS112" s="292" t="s">
        <v>2419</v>
      </c>
      <c r="BT112" s="595"/>
      <c r="BU112" s="594"/>
      <c r="BV112" s="595"/>
      <c r="BW112" s="596"/>
    </row>
    <row r="113" spans="1:75" ht="27" customHeight="1">
      <c r="A113" s="554"/>
      <c r="B113" s="555"/>
      <c r="C113" s="455" t="s">
        <v>2420</v>
      </c>
      <c r="D113" s="541"/>
      <c r="E113" s="541"/>
      <c r="F113" s="541"/>
      <c r="G113" s="541"/>
      <c r="H113" s="541"/>
      <c r="I113" s="542"/>
      <c r="J113" s="476" t="str">
        <f>'②補助金額算出内訳表（別紙１）'!$C$95</f>
        <v/>
      </c>
      <c r="K113" s="477"/>
      <c r="L113" s="477"/>
      <c r="M113" s="477"/>
      <c r="N113" s="477"/>
      <c r="O113" s="477"/>
      <c r="P113" s="477"/>
      <c r="Q113" s="477"/>
      <c r="R113" s="477"/>
      <c r="S113" s="477"/>
      <c r="T113" s="477"/>
      <c r="U113" s="477"/>
      <c r="V113" s="477"/>
      <c r="W113" s="477"/>
      <c r="X113" s="477"/>
      <c r="Y113" s="478"/>
      <c r="Z113" s="461"/>
      <c r="AA113" s="543"/>
      <c r="AB113" s="544"/>
      <c r="AC113" s="544"/>
      <c r="AD113" s="544"/>
      <c r="AE113" s="545"/>
      <c r="AF113" s="546"/>
      <c r="AG113" s="547"/>
      <c r="AH113" s="548"/>
      <c r="AI113" s="547"/>
      <c r="AJ113" s="548"/>
      <c r="AK113" s="549"/>
      <c r="AL113" s="467"/>
      <c r="AM113" s="550"/>
      <c r="AN113" s="550"/>
      <c r="AO113" s="551"/>
      <c r="AP113" s="552"/>
      <c r="AQ113" s="524"/>
      <c r="AR113" s="523"/>
      <c r="AS113" s="524"/>
      <c r="AT113" s="290" t="s">
        <v>2419</v>
      </c>
      <c r="AU113" s="523"/>
      <c r="AV113" s="524"/>
      <c r="AW113" s="523"/>
      <c r="AX113" s="525"/>
      <c r="AY113" s="461"/>
      <c r="AZ113" s="543"/>
      <c r="BA113" s="544"/>
      <c r="BB113" s="544"/>
      <c r="BC113" s="544"/>
      <c r="BD113" s="545"/>
      <c r="BE113" s="546"/>
      <c r="BF113" s="547"/>
      <c r="BG113" s="548"/>
      <c r="BH113" s="547"/>
      <c r="BI113" s="548"/>
      <c r="BJ113" s="549"/>
      <c r="BK113" s="467"/>
      <c r="BL113" s="550"/>
      <c r="BM113" s="550"/>
      <c r="BN113" s="551"/>
      <c r="BO113" s="552"/>
      <c r="BP113" s="524"/>
      <c r="BQ113" s="523"/>
      <c r="BR113" s="524"/>
      <c r="BS113" s="290" t="s">
        <v>2419</v>
      </c>
      <c r="BT113" s="523"/>
      <c r="BU113" s="524"/>
      <c r="BV113" s="523"/>
      <c r="BW113" s="525"/>
    </row>
    <row r="114" spans="1:75" ht="27" customHeight="1">
      <c r="A114" s="554"/>
      <c r="B114" s="555"/>
      <c r="C114" s="455" t="s">
        <v>2421</v>
      </c>
      <c r="D114" s="541"/>
      <c r="E114" s="541"/>
      <c r="F114" s="541"/>
      <c r="G114" s="541"/>
      <c r="H114" s="541"/>
      <c r="I114" s="542"/>
      <c r="J114" s="473" t="str">
        <f>'②補助金額算出内訳表（別紙１）'!$H$95</f>
        <v/>
      </c>
      <c r="K114" s="474"/>
      <c r="L114" s="474"/>
      <c r="M114" s="474"/>
      <c r="N114" s="474"/>
      <c r="O114" s="474"/>
      <c r="P114" s="474"/>
      <c r="Q114" s="474"/>
      <c r="R114" s="474"/>
      <c r="S114" s="474"/>
      <c r="T114" s="474"/>
      <c r="U114" s="474"/>
      <c r="V114" s="474"/>
      <c r="W114" s="474"/>
      <c r="X114" s="474"/>
      <c r="Y114" s="475"/>
      <c r="Z114" s="461"/>
      <c r="AA114" s="543"/>
      <c r="AB114" s="544"/>
      <c r="AC114" s="544"/>
      <c r="AD114" s="544"/>
      <c r="AE114" s="545"/>
      <c r="AF114" s="546"/>
      <c r="AG114" s="547"/>
      <c r="AH114" s="548"/>
      <c r="AI114" s="547"/>
      <c r="AJ114" s="548"/>
      <c r="AK114" s="549"/>
      <c r="AL114" s="467"/>
      <c r="AM114" s="550"/>
      <c r="AN114" s="550"/>
      <c r="AO114" s="551"/>
      <c r="AP114" s="552"/>
      <c r="AQ114" s="524"/>
      <c r="AR114" s="523"/>
      <c r="AS114" s="524"/>
      <c r="AT114" s="290" t="s">
        <v>2419</v>
      </c>
      <c r="AU114" s="523"/>
      <c r="AV114" s="524"/>
      <c r="AW114" s="523"/>
      <c r="AX114" s="525"/>
      <c r="AY114" s="461"/>
      <c r="AZ114" s="543"/>
      <c r="BA114" s="544"/>
      <c r="BB114" s="544"/>
      <c r="BC114" s="544"/>
      <c r="BD114" s="545"/>
      <c r="BE114" s="546"/>
      <c r="BF114" s="547"/>
      <c r="BG114" s="548"/>
      <c r="BH114" s="547"/>
      <c r="BI114" s="548"/>
      <c r="BJ114" s="549"/>
      <c r="BK114" s="467"/>
      <c r="BL114" s="550"/>
      <c r="BM114" s="550"/>
      <c r="BN114" s="551"/>
      <c r="BO114" s="552"/>
      <c r="BP114" s="524"/>
      <c r="BQ114" s="523"/>
      <c r="BR114" s="524"/>
      <c r="BS114" s="290" t="s">
        <v>2419</v>
      </c>
      <c r="BT114" s="523"/>
      <c r="BU114" s="524"/>
      <c r="BV114" s="523"/>
      <c r="BW114" s="525"/>
    </row>
    <row r="115" spans="1:75" ht="27" customHeight="1">
      <c r="A115" s="554"/>
      <c r="B115" s="555"/>
      <c r="C115" s="455" t="s">
        <v>2422</v>
      </c>
      <c r="D115" s="541"/>
      <c r="E115" s="541"/>
      <c r="F115" s="541"/>
      <c r="G115" s="541"/>
      <c r="H115" s="541"/>
      <c r="I115" s="542"/>
      <c r="J115" s="470" t="str">
        <f>'②補助金額算出内訳表（別紙１）'!$J$60</f>
        <v/>
      </c>
      <c r="K115" s="471"/>
      <c r="L115" s="471"/>
      <c r="M115" s="471"/>
      <c r="N115" s="471"/>
      <c r="O115" s="471"/>
      <c r="P115" s="471"/>
      <c r="Q115" s="471"/>
      <c r="R115" s="471"/>
      <c r="S115" s="471"/>
      <c r="T115" s="471"/>
      <c r="U115" s="471"/>
      <c r="V115" s="471"/>
      <c r="W115" s="471"/>
      <c r="X115" s="471"/>
      <c r="Y115" s="472"/>
      <c r="Z115" s="461"/>
      <c r="AA115" s="544"/>
      <c r="AB115" s="544"/>
      <c r="AC115" s="544"/>
      <c r="AD115" s="544"/>
      <c r="AE115" s="545"/>
      <c r="AF115" s="546"/>
      <c r="AG115" s="547"/>
      <c r="AH115" s="548"/>
      <c r="AI115" s="547"/>
      <c r="AJ115" s="548"/>
      <c r="AK115" s="549"/>
      <c r="AL115" s="467"/>
      <c r="AM115" s="550"/>
      <c r="AN115" s="550"/>
      <c r="AO115" s="551"/>
      <c r="AP115" s="552"/>
      <c r="AQ115" s="524"/>
      <c r="AR115" s="523"/>
      <c r="AS115" s="524"/>
      <c r="AT115" s="290" t="s">
        <v>2419</v>
      </c>
      <c r="AU115" s="523"/>
      <c r="AV115" s="524"/>
      <c r="AW115" s="523"/>
      <c r="AX115" s="525"/>
      <c r="AY115" s="461"/>
      <c r="AZ115" s="543"/>
      <c r="BA115" s="544"/>
      <c r="BB115" s="544"/>
      <c r="BC115" s="544"/>
      <c r="BD115" s="545"/>
      <c r="BE115" s="546"/>
      <c r="BF115" s="547"/>
      <c r="BG115" s="548"/>
      <c r="BH115" s="547"/>
      <c r="BI115" s="548"/>
      <c r="BJ115" s="549"/>
      <c r="BK115" s="467"/>
      <c r="BL115" s="550"/>
      <c r="BM115" s="550"/>
      <c r="BN115" s="551"/>
      <c r="BO115" s="552"/>
      <c r="BP115" s="524"/>
      <c r="BQ115" s="523"/>
      <c r="BR115" s="524"/>
      <c r="BS115" s="290" t="s">
        <v>2419</v>
      </c>
      <c r="BT115" s="523"/>
      <c r="BU115" s="524"/>
      <c r="BV115" s="523"/>
      <c r="BW115" s="525"/>
    </row>
    <row r="116" spans="1:75" ht="27" customHeight="1">
      <c r="A116" s="554"/>
      <c r="B116" s="555"/>
      <c r="C116" s="455" t="s">
        <v>2423</v>
      </c>
      <c r="D116" s="541"/>
      <c r="E116" s="541"/>
      <c r="F116" s="541"/>
      <c r="G116" s="541"/>
      <c r="H116" s="541"/>
      <c r="I116" s="542"/>
      <c r="J116" s="458" t="str">
        <f>J115</f>
        <v/>
      </c>
      <c r="K116" s="459"/>
      <c r="L116" s="459"/>
      <c r="M116" s="459"/>
      <c r="N116" s="459"/>
      <c r="O116" s="459"/>
      <c r="P116" s="459"/>
      <c r="Q116" s="459"/>
      <c r="R116" s="459"/>
      <c r="S116" s="459"/>
      <c r="T116" s="459"/>
      <c r="U116" s="459"/>
      <c r="V116" s="459"/>
      <c r="W116" s="459"/>
      <c r="X116" s="459"/>
      <c r="Y116" s="460"/>
      <c r="Z116" s="461"/>
      <c r="AA116" s="543"/>
      <c r="AB116" s="544"/>
      <c r="AC116" s="544"/>
      <c r="AD116" s="544"/>
      <c r="AE116" s="545"/>
      <c r="AF116" s="546"/>
      <c r="AG116" s="547"/>
      <c r="AH116" s="548"/>
      <c r="AI116" s="547"/>
      <c r="AJ116" s="548"/>
      <c r="AK116" s="549"/>
      <c r="AL116" s="467"/>
      <c r="AM116" s="550"/>
      <c r="AN116" s="550"/>
      <c r="AO116" s="551"/>
      <c r="AP116" s="552"/>
      <c r="AQ116" s="524"/>
      <c r="AR116" s="523"/>
      <c r="AS116" s="524"/>
      <c r="AT116" s="290" t="s">
        <v>2419</v>
      </c>
      <c r="AU116" s="523"/>
      <c r="AV116" s="524"/>
      <c r="AW116" s="523"/>
      <c r="AX116" s="525"/>
      <c r="AY116" s="461"/>
      <c r="AZ116" s="543"/>
      <c r="BA116" s="544"/>
      <c r="BB116" s="544"/>
      <c r="BC116" s="544"/>
      <c r="BD116" s="545"/>
      <c r="BE116" s="546"/>
      <c r="BF116" s="547"/>
      <c r="BG116" s="548"/>
      <c r="BH116" s="547"/>
      <c r="BI116" s="548"/>
      <c r="BJ116" s="549"/>
      <c r="BK116" s="467"/>
      <c r="BL116" s="550"/>
      <c r="BM116" s="550"/>
      <c r="BN116" s="551"/>
      <c r="BO116" s="552"/>
      <c r="BP116" s="524"/>
      <c r="BQ116" s="523"/>
      <c r="BR116" s="524"/>
      <c r="BS116" s="290" t="s">
        <v>2419</v>
      </c>
      <c r="BT116" s="523"/>
      <c r="BU116" s="524"/>
      <c r="BV116" s="523"/>
      <c r="BW116" s="525"/>
    </row>
    <row r="117" spans="1:75" ht="27" customHeight="1">
      <c r="A117" s="554"/>
      <c r="B117" s="555"/>
      <c r="C117" s="455" t="s">
        <v>2424</v>
      </c>
      <c r="D117" s="541"/>
      <c r="E117" s="541"/>
      <c r="F117" s="541"/>
      <c r="G117" s="541"/>
      <c r="H117" s="541"/>
      <c r="I117" s="542"/>
      <c r="J117" s="458">
        <f>'②補助金額算出内訳表（別紙１）'!$F$95</f>
        <v>0</v>
      </c>
      <c r="K117" s="459"/>
      <c r="L117" s="459"/>
      <c r="M117" s="459"/>
      <c r="N117" s="459"/>
      <c r="O117" s="459"/>
      <c r="P117" s="459"/>
      <c r="Q117" s="459"/>
      <c r="R117" s="459"/>
      <c r="S117" s="459"/>
      <c r="T117" s="459"/>
      <c r="U117" s="459"/>
      <c r="V117" s="459"/>
      <c r="W117" s="459"/>
      <c r="X117" s="459"/>
      <c r="Y117" s="460"/>
      <c r="Z117" s="461"/>
      <c r="AA117" s="543"/>
      <c r="AB117" s="544"/>
      <c r="AC117" s="544"/>
      <c r="AD117" s="544"/>
      <c r="AE117" s="545"/>
      <c r="AF117" s="546"/>
      <c r="AG117" s="547"/>
      <c r="AH117" s="548"/>
      <c r="AI117" s="547"/>
      <c r="AJ117" s="548"/>
      <c r="AK117" s="549"/>
      <c r="AL117" s="467"/>
      <c r="AM117" s="550"/>
      <c r="AN117" s="550"/>
      <c r="AO117" s="551"/>
      <c r="AP117" s="552"/>
      <c r="AQ117" s="524"/>
      <c r="AR117" s="523"/>
      <c r="AS117" s="524"/>
      <c r="AT117" s="290" t="s">
        <v>2419</v>
      </c>
      <c r="AU117" s="523"/>
      <c r="AV117" s="524"/>
      <c r="AW117" s="523"/>
      <c r="AX117" s="525"/>
      <c r="AY117" s="461"/>
      <c r="AZ117" s="543"/>
      <c r="BA117" s="544"/>
      <c r="BB117" s="544"/>
      <c r="BC117" s="544"/>
      <c r="BD117" s="545"/>
      <c r="BE117" s="546"/>
      <c r="BF117" s="547"/>
      <c r="BG117" s="548"/>
      <c r="BH117" s="547"/>
      <c r="BI117" s="548"/>
      <c r="BJ117" s="549"/>
      <c r="BK117" s="467"/>
      <c r="BL117" s="550"/>
      <c r="BM117" s="550"/>
      <c r="BN117" s="551"/>
      <c r="BO117" s="552"/>
      <c r="BP117" s="524"/>
      <c r="BQ117" s="523"/>
      <c r="BR117" s="524"/>
      <c r="BS117" s="290" t="s">
        <v>2419</v>
      </c>
      <c r="BT117" s="523"/>
      <c r="BU117" s="524"/>
      <c r="BV117" s="523"/>
      <c r="BW117" s="525"/>
    </row>
    <row r="118" spans="1:75" ht="27" customHeight="1" thickBot="1">
      <c r="A118" s="556"/>
      <c r="B118" s="557"/>
      <c r="C118" s="437" t="s">
        <v>2425</v>
      </c>
      <c r="D118" s="526"/>
      <c r="E118" s="526"/>
      <c r="F118" s="526"/>
      <c r="G118" s="526"/>
      <c r="H118" s="526"/>
      <c r="I118" s="527"/>
      <c r="J118" s="440" t="str">
        <f>'②補助金額算出内訳表（別紙１）'!$J$95:$K$95</f>
        <v/>
      </c>
      <c r="K118" s="441"/>
      <c r="L118" s="441"/>
      <c r="M118" s="441"/>
      <c r="N118" s="441"/>
      <c r="O118" s="441"/>
      <c r="P118" s="441"/>
      <c r="Q118" s="441"/>
      <c r="R118" s="441"/>
      <c r="S118" s="441"/>
      <c r="T118" s="441"/>
      <c r="U118" s="441"/>
      <c r="V118" s="441"/>
      <c r="W118" s="441"/>
      <c r="X118" s="441"/>
      <c r="Y118" s="442"/>
      <c r="Z118" s="443"/>
      <c r="AA118" s="528"/>
      <c r="AB118" s="529"/>
      <c r="AC118" s="529"/>
      <c r="AD118" s="529"/>
      <c r="AE118" s="530"/>
      <c r="AF118" s="531"/>
      <c r="AG118" s="532"/>
      <c r="AH118" s="533"/>
      <c r="AI118" s="532"/>
      <c r="AJ118" s="533"/>
      <c r="AK118" s="534"/>
      <c r="AL118" s="449"/>
      <c r="AM118" s="535"/>
      <c r="AN118" s="535"/>
      <c r="AO118" s="536"/>
      <c r="AP118" s="537"/>
      <c r="AQ118" s="538"/>
      <c r="AR118" s="539"/>
      <c r="AS118" s="538"/>
      <c r="AT118" s="291" t="s">
        <v>2419</v>
      </c>
      <c r="AU118" s="539"/>
      <c r="AV118" s="538"/>
      <c r="AW118" s="539"/>
      <c r="AX118" s="540"/>
      <c r="AY118" s="443"/>
      <c r="AZ118" s="528"/>
      <c r="BA118" s="529"/>
      <c r="BB118" s="529"/>
      <c r="BC118" s="529"/>
      <c r="BD118" s="530"/>
      <c r="BE118" s="531"/>
      <c r="BF118" s="532"/>
      <c r="BG118" s="533"/>
      <c r="BH118" s="532"/>
      <c r="BI118" s="533"/>
      <c r="BJ118" s="534"/>
      <c r="BK118" s="449"/>
      <c r="BL118" s="535"/>
      <c r="BM118" s="535"/>
      <c r="BN118" s="536"/>
      <c r="BO118" s="537"/>
      <c r="BP118" s="538"/>
      <c r="BQ118" s="539"/>
      <c r="BR118" s="538"/>
      <c r="BS118" s="291" t="s">
        <v>2419</v>
      </c>
      <c r="BT118" s="539"/>
      <c r="BU118" s="538"/>
      <c r="BV118" s="539"/>
      <c r="BW118" s="540"/>
    </row>
    <row r="119" spans="1:75" ht="27" customHeight="1" thickBot="1">
      <c r="A119" s="479">
        <v>15</v>
      </c>
      <c r="B119" s="553"/>
      <c r="C119" s="485" t="s">
        <v>2412</v>
      </c>
      <c r="D119" s="558"/>
      <c r="E119" s="558"/>
      <c r="F119" s="558"/>
      <c r="G119" s="558"/>
      <c r="H119" s="558"/>
      <c r="I119" s="559"/>
      <c r="J119" s="488" t="str">
        <f>'②補助金額算出内訳表（別紙１）'!$B$96</f>
        <v/>
      </c>
      <c r="K119" s="489"/>
      <c r="L119" s="489"/>
      <c r="M119" s="489"/>
      <c r="N119" s="489"/>
      <c r="O119" s="489"/>
      <c r="P119" s="489"/>
      <c r="Q119" s="489"/>
      <c r="R119" s="489"/>
      <c r="S119" s="489"/>
      <c r="T119" s="489"/>
      <c r="U119" s="489"/>
      <c r="V119" s="489"/>
      <c r="W119" s="489"/>
      <c r="X119" s="489"/>
      <c r="Y119" s="490"/>
      <c r="Z119" s="491" t="s">
        <v>2413</v>
      </c>
      <c r="AA119" s="560"/>
      <c r="AB119" s="560"/>
      <c r="AC119" s="560"/>
      <c r="AD119" s="560"/>
      <c r="AE119" s="561"/>
      <c r="AF119" s="562" t="s">
        <v>2414</v>
      </c>
      <c r="AG119" s="563"/>
      <c r="AH119" s="563"/>
      <c r="AI119" s="563"/>
      <c r="AJ119" s="563"/>
      <c r="AK119" s="563"/>
      <c r="AL119" s="495" t="s">
        <v>2415</v>
      </c>
      <c r="AM119" s="564"/>
      <c r="AN119" s="564"/>
      <c r="AO119" s="565"/>
      <c r="AP119" s="494" t="s">
        <v>2416</v>
      </c>
      <c r="AQ119" s="566"/>
      <c r="AR119" s="566"/>
      <c r="AS119" s="566"/>
      <c r="AT119" s="566"/>
      <c r="AU119" s="566"/>
      <c r="AV119" s="566"/>
      <c r="AW119" s="566"/>
      <c r="AX119" s="567"/>
      <c r="AY119" s="491" t="s">
        <v>2413</v>
      </c>
      <c r="AZ119" s="560"/>
      <c r="BA119" s="560"/>
      <c r="BB119" s="560"/>
      <c r="BC119" s="560"/>
      <c r="BD119" s="561"/>
      <c r="BE119" s="562" t="s">
        <v>2414</v>
      </c>
      <c r="BF119" s="563"/>
      <c r="BG119" s="563"/>
      <c r="BH119" s="563"/>
      <c r="BI119" s="563"/>
      <c r="BJ119" s="563"/>
      <c r="BK119" s="495" t="s">
        <v>2415</v>
      </c>
      <c r="BL119" s="564"/>
      <c r="BM119" s="564"/>
      <c r="BN119" s="565"/>
      <c r="BO119" s="494" t="s">
        <v>2416</v>
      </c>
      <c r="BP119" s="566"/>
      <c r="BQ119" s="566"/>
      <c r="BR119" s="566"/>
      <c r="BS119" s="566"/>
      <c r="BT119" s="566"/>
      <c r="BU119" s="566"/>
      <c r="BV119" s="566"/>
      <c r="BW119" s="567"/>
    </row>
    <row r="120" spans="1:75" ht="27" customHeight="1" thickTop="1">
      <c r="A120" s="554"/>
      <c r="B120" s="555"/>
      <c r="C120" s="455" t="s">
        <v>2417</v>
      </c>
      <c r="D120" s="541"/>
      <c r="E120" s="541"/>
      <c r="F120" s="541"/>
      <c r="G120" s="541"/>
      <c r="H120" s="541"/>
      <c r="I120" s="542"/>
      <c r="J120" s="476" t="str">
        <f>'②補助金額算出内訳表（別紙１）'!$D$96</f>
        <v/>
      </c>
      <c r="K120" s="477"/>
      <c r="L120" s="477"/>
      <c r="M120" s="477"/>
      <c r="N120" s="477"/>
      <c r="O120" s="477"/>
      <c r="P120" s="477"/>
      <c r="Q120" s="477"/>
      <c r="R120" s="477"/>
      <c r="S120" s="477"/>
      <c r="T120" s="477"/>
      <c r="U120" s="477"/>
      <c r="V120" s="477"/>
      <c r="W120" s="477"/>
      <c r="X120" s="477"/>
      <c r="Y120" s="478"/>
      <c r="Z120" s="568" t="s">
        <v>2426</v>
      </c>
      <c r="AA120" s="569"/>
      <c r="AB120" s="569"/>
      <c r="AC120" s="569"/>
      <c r="AD120" s="569"/>
      <c r="AE120" s="570"/>
      <c r="AF120" s="571">
        <v>5</v>
      </c>
      <c r="AG120" s="572"/>
      <c r="AH120" s="573">
        <v>0</v>
      </c>
      <c r="AI120" s="572"/>
      <c r="AJ120" s="573">
        <v>0</v>
      </c>
      <c r="AK120" s="574"/>
      <c r="AL120" s="575" t="s">
        <v>2418</v>
      </c>
      <c r="AM120" s="576"/>
      <c r="AN120" s="576"/>
      <c r="AO120" s="577"/>
      <c r="AP120" s="578"/>
      <c r="AQ120" s="579"/>
      <c r="AR120" s="580">
        <v>1</v>
      </c>
      <c r="AS120" s="579"/>
      <c r="AT120" s="68" t="s">
        <v>2419</v>
      </c>
      <c r="AU120" s="580">
        <v>2</v>
      </c>
      <c r="AV120" s="579"/>
      <c r="AW120" s="580">
        <v>3</v>
      </c>
      <c r="AX120" s="581"/>
      <c r="AY120" s="582"/>
      <c r="AZ120" s="583"/>
      <c r="BA120" s="584"/>
      <c r="BB120" s="584"/>
      <c r="BC120" s="584"/>
      <c r="BD120" s="585"/>
      <c r="BE120" s="586"/>
      <c r="BF120" s="587"/>
      <c r="BG120" s="588"/>
      <c r="BH120" s="587"/>
      <c r="BI120" s="588"/>
      <c r="BJ120" s="589"/>
      <c r="BK120" s="590"/>
      <c r="BL120" s="591"/>
      <c r="BM120" s="591"/>
      <c r="BN120" s="592"/>
      <c r="BO120" s="593"/>
      <c r="BP120" s="594"/>
      <c r="BQ120" s="595"/>
      <c r="BR120" s="594"/>
      <c r="BS120" s="292" t="s">
        <v>2419</v>
      </c>
      <c r="BT120" s="595"/>
      <c r="BU120" s="594"/>
      <c r="BV120" s="595"/>
      <c r="BW120" s="596"/>
    </row>
    <row r="121" spans="1:75" ht="27" customHeight="1">
      <c r="A121" s="554"/>
      <c r="B121" s="555"/>
      <c r="C121" s="455" t="s">
        <v>2420</v>
      </c>
      <c r="D121" s="541"/>
      <c r="E121" s="541"/>
      <c r="F121" s="541"/>
      <c r="G121" s="541"/>
      <c r="H121" s="541"/>
      <c r="I121" s="542"/>
      <c r="J121" s="476" t="str">
        <f>'②補助金額算出内訳表（別紙１）'!$C$96</f>
        <v/>
      </c>
      <c r="K121" s="477"/>
      <c r="L121" s="477"/>
      <c r="M121" s="477"/>
      <c r="N121" s="477"/>
      <c r="O121" s="477"/>
      <c r="P121" s="477"/>
      <c r="Q121" s="477"/>
      <c r="R121" s="477"/>
      <c r="S121" s="477"/>
      <c r="T121" s="477"/>
      <c r="U121" s="477"/>
      <c r="V121" s="477"/>
      <c r="W121" s="477"/>
      <c r="X121" s="477"/>
      <c r="Y121" s="478"/>
      <c r="Z121" s="461"/>
      <c r="AA121" s="543"/>
      <c r="AB121" s="544"/>
      <c r="AC121" s="544"/>
      <c r="AD121" s="544"/>
      <c r="AE121" s="545"/>
      <c r="AF121" s="546"/>
      <c r="AG121" s="547"/>
      <c r="AH121" s="548"/>
      <c r="AI121" s="547"/>
      <c r="AJ121" s="548"/>
      <c r="AK121" s="549"/>
      <c r="AL121" s="467"/>
      <c r="AM121" s="550"/>
      <c r="AN121" s="550"/>
      <c r="AO121" s="551"/>
      <c r="AP121" s="552"/>
      <c r="AQ121" s="524"/>
      <c r="AR121" s="523"/>
      <c r="AS121" s="524"/>
      <c r="AT121" s="290" t="s">
        <v>2419</v>
      </c>
      <c r="AU121" s="523"/>
      <c r="AV121" s="524"/>
      <c r="AW121" s="523"/>
      <c r="AX121" s="525"/>
      <c r="AY121" s="461"/>
      <c r="AZ121" s="543"/>
      <c r="BA121" s="544"/>
      <c r="BB121" s="544"/>
      <c r="BC121" s="544"/>
      <c r="BD121" s="545"/>
      <c r="BE121" s="546"/>
      <c r="BF121" s="547"/>
      <c r="BG121" s="548"/>
      <c r="BH121" s="547"/>
      <c r="BI121" s="548"/>
      <c r="BJ121" s="549"/>
      <c r="BK121" s="467"/>
      <c r="BL121" s="550"/>
      <c r="BM121" s="550"/>
      <c r="BN121" s="551"/>
      <c r="BO121" s="552"/>
      <c r="BP121" s="524"/>
      <c r="BQ121" s="523"/>
      <c r="BR121" s="524"/>
      <c r="BS121" s="290" t="s">
        <v>2419</v>
      </c>
      <c r="BT121" s="523"/>
      <c r="BU121" s="524"/>
      <c r="BV121" s="523"/>
      <c r="BW121" s="525"/>
    </row>
    <row r="122" spans="1:75" ht="27" customHeight="1">
      <c r="A122" s="554"/>
      <c r="B122" s="555"/>
      <c r="C122" s="455" t="s">
        <v>2421</v>
      </c>
      <c r="D122" s="541"/>
      <c r="E122" s="541"/>
      <c r="F122" s="541"/>
      <c r="G122" s="541"/>
      <c r="H122" s="541"/>
      <c r="I122" s="542"/>
      <c r="J122" s="473" t="str">
        <f>'②補助金額算出内訳表（別紙１）'!$H$96</f>
        <v/>
      </c>
      <c r="K122" s="474"/>
      <c r="L122" s="474"/>
      <c r="M122" s="474"/>
      <c r="N122" s="474"/>
      <c r="O122" s="474"/>
      <c r="P122" s="474"/>
      <c r="Q122" s="474"/>
      <c r="R122" s="474"/>
      <c r="S122" s="474"/>
      <c r="T122" s="474"/>
      <c r="U122" s="474"/>
      <c r="V122" s="474"/>
      <c r="W122" s="474"/>
      <c r="X122" s="474"/>
      <c r="Y122" s="475"/>
      <c r="Z122" s="461"/>
      <c r="AA122" s="543"/>
      <c r="AB122" s="544"/>
      <c r="AC122" s="544"/>
      <c r="AD122" s="544"/>
      <c r="AE122" s="545"/>
      <c r="AF122" s="546"/>
      <c r="AG122" s="547"/>
      <c r="AH122" s="548"/>
      <c r="AI122" s="547"/>
      <c r="AJ122" s="548"/>
      <c r="AK122" s="549"/>
      <c r="AL122" s="467"/>
      <c r="AM122" s="550"/>
      <c r="AN122" s="550"/>
      <c r="AO122" s="551"/>
      <c r="AP122" s="552"/>
      <c r="AQ122" s="524"/>
      <c r="AR122" s="523"/>
      <c r="AS122" s="524"/>
      <c r="AT122" s="290" t="s">
        <v>2419</v>
      </c>
      <c r="AU122" s="523"/>
      <c r="AV122" s="524"/>
      <c r="AW122" s="523"/>
      <c r="AX122" s="525"/>
      <c r="AY122" s="461"/>
      <c r="AZ122" s="543"/>
      <c r="BA122" s="544"/>
      <c r="BB122" s="544"/>
      <c r="BC122" s="544"/>
      <c r="BD122" s="545"/>
      <c r="BE122" s="546"/>
      <c r="BF122" s="547"/>
      <c r="BG122" s="548"/>
      <c r="BH122" s="547"/>
      <c r="BI122" s="548"/>
      <c r="BJ122" s="549"/>
      <c r="BK122" s="467"/>
      <c r="BL122" s="550"/>
      <c r="BM122" s="550"/>
      <c r="BN122" s="551"/>
      <c r="BO122" s="552"/>
      <c r="BP122" s="524"/>
      <c r="BQ122" s="523"/>
      <c r="BR122" s="524"/>
      <c r="BS122" s="290" t="s">
        <v>2419</v>
      </c>
      <c r="BT122" s="523"/>
      <c r="BU122" s="524"/>
      <c r="BV122" s="523"/>
      <c r="BW122" s="525"/>
    </row>
    <row r="123" spans="1:75" ht="27" customHeight="1">
      <c r="A123" s="554"/>
      <c r="B123" s="555"/>
      <c r="C123" s="455" t="s">
        <v>2422</v>
      </c>
      <c r="D123" s="541"/>
      <c r="E123" s="541"/>
      <c r="F123" s="541"/>
      <c r="G123" s="541"/>
      <c r="H123" s="541"/>
      <c r="I123" s="542"/>
      <c r="J123" s="470" t="str">
        <f>'②補助金額算出内訳表（別紙１）'!$J$61</f>
        <v/>
      </c>
      <c r="K123" s="471"/>
      <c r="L123" s="471"/>
      <c r="M123" s="471"/>
      <c r="N123" s="471"/>
      <c r="O123" s="471"/>
      <c r="P123" s="471"/>
      <c r="Q123" s="471"/>
      <c r="R123" s="471"/>
      <c r="S123" s="471"/>
      <c r="T123" s="471"/>
      <c r="U123" s="471"/>
      <c r="V123" s="471"/>
      <c r="W123" s="471"/>
      <c r="X123" s="471"/>
      <c r="Y123" s="472"/>
      <c r="Z123" s="461"/>
      <c r="AA123" s="544"/>
      <c r="AB123" s="544"/>
      <c r="AC123" s="544"/>
      <c r="AD123" s="544"/>
      <c r="AE123" s="545"/>
      <c r="AF123" s="546"/>
      <c r="AG123" s="547"/>
      <c r="AH123" s="548"/>
      <c r="AI123" s="547"/>
      <c r="AJ123" s="548"/>
      <c r="AK123" s="549"/>
      <c r="AL123" s="467"/>
      <c r="AM123" s="550"/>
      <c r="AN123" s="550"/>
      <c r="AO123" s="551"/>
      <c r="AP123" s="552"/>
      <c r="AQ123" s="524"/>
      <c r="AR123" s="523"/>
      <c r="AS123" s="524"/>
      <c r="AT123" s="290" t="s">
        <v>2419</v>
      </c>
      <c r="AU123" s="523"/>
      <c r="AV123" s="524"/>
      <c r="AW123" s="523"/>
      <c r="AX123" s="525"/>
      <c r="AY123" s="461"/>
      <c r="AZ123" s="543"/>
      <c r="BA123" s="544"/>
      <c r="BB123" s="544"/>
      <c r="BC123" s="544"/>
      <c r="BD123" s="545"/>
      <c r="BE123" s="546"/>
      <c r="BF123" s="547"/>
      <c r="BG123" s="548"/>
      <c r="BH123" s="547"/>
      <c r="BI123" s="548"/>
      <c r="BJ123" s="549"/>
      <c r="BK123" s="467"/>
      <c r="BL123" s="550"/>
      <c r="BM123" s="550"/>
      <c r="BN123" s="551"/>
      <c r="BO123" s="552"/>
      <c r="BP123" s="524"/>
      <c r="BQ123" s="523"/>
      <c r="BR123" s="524"/>
      <c r="BS123" s="290" t="s">
        <v>2419</v>
      </c>
      <c r="BT123" s="523"/>
      <c r="BU123" s="524"/>
      <c r="BV123" s="523"/>
      <c r="BW123" s="525"/>
    </row>
    <row r="124" spans="1:75" ht="27" customHeight="1">
      <c r="A124" s="554"/>
      <c r="B124" s="555"/>
      <c r="C124" s="455" t="s">
        <v>2423</v>
      </c>
      <c r="D124" s="541"/>
      <c r="E124" s="541"/>
      <c r="F124" s="541"/>
      <c r="G124" s="541"/>
      <c r="H124" s="541"/>
      <c r="I124" s="542"/>
      <c r="J124" s="458" t="str">
        <f>J123</f>
        <v/>
      </c>
      <c r="K124" s="459"/>
      <c r="L124" s="459"/>
      <c r="M124" s="459"/>
      <c r="N124" s="459"/>
      <c r="O124" s="459"/>
      <c r="P124" s="459"/>
      <c r="Q124" s="459"/>
      <c r="R124" s="459"/>
      <c r="S124" s="459"/>
      <c r="T124" s="459"/>
      <c r="U124" s="459"/>
      <c r="V124" s="459"/>
      <c r="W124" s="459"/>
      <c r="X124" s="459"/>
      <c r="Y124" s="460"/>
      <c r="Z124" s="461"/>
      <c r="AA124" s="543"/>
      <c r="AB124" s="544"/>
      <c r="AC124" s="544"/>
      <c r="AD124" s="544"/>
      <c r="AE124" s="545"/>
      <c r="AF124" s="546"/>
      <c r="AG124" s="547"/>
      <c r="AH124" s="548"/>
      <c r="AI124" s="547"/>
      <c r="AJ124" s="548"/>
      <c r="AK124" s="549"/>
      <c r="AL124" s="467"/>
      <c r="AM124" s="550"/>
      <c r="AN124" s="550"/>
      <c r="AO124" s="551"/>
      <c r="AP124" s="552"/>
      <c r="AQ124" s="524"/>
      <c r="AR124" s="523"/>
      <c r="AS124" s="524"/>
      <c r="AT124" s="290" t="s">
        <v>2419</v>
      </c>
      <c r="AU124" s="523"/>
      <c r="AV124" s="524"/>
      <c r="AW124" s="523"/>
      <c r="AX124" s="525"/>
      <c r="AY124" s="461"/>
      <c r="AZ124" s="543"/>
      <c r="BA124" s="544"/>
      <c r="BB124" s="544"/>
      <c r="BC124" s="544"/>
      <c r="BD124" s="545"/>
      <c r="BE124" s="546"/>
      <c r="BF124" s="547"/>
      <c r="BG124" s="548"/>
      <c r="BH124" s="547"/>
      <c r="BI124" s="548"/>
      <c r="BJ124" s="549"/>
      <c r="BK124" s="467"/>
      <c r="BL124" s="550"/>
      <c r="BM124" s="550"/>
      <c r="BN124" s="551"/>
      <c r="BO124" s="552"/>
      <c r="BP124" s="524"/>
      <c r="BQ124" s="523"/>
      <c r="BR124" s="524"/>
      <c r="BS124" s="290" t="s">
        <v>2419</v>
      </c>
      <c r="BT124" s="523"/>
      <c r="BU124" s="524"/>
      <c r="BV124" s="523"/>
      <c r="BW124" s="525"/>
    </row>
    <row r="125" spans="1:75" ht="27" customHeight="1">
      <c r="A125" s="554"/>
      <c r="B125" s="555"/>
      <c r="C125" s="455" t="s">
        <v>2424</v>
      </c>
      <c r="D125" s="541"/>
      <c r="E125" s="541"/>
      <c r="F125" s="541"/>
      <c r="G125" s="541"/>
      <c r="H125" s="541"/>
      <c r="I125" s="542"/>
      <c r="J125" s="458">
        <f>'②補助金額算出内訳表（別紙１）'!$F$96</f>
        <v>0</v>
      </c>
      <c r="K125" s="459"/>
      <c r="L125" s="459"/>
      <c r="M125" s="459"/>
      <c r="N125" s="459"/>
      <c r="O125" s="459"/>
      <c r="P125" s="459"/>
      <c r="Q125" s="459"/>
      <c r="R125" s="459"/>
      <c r="S125" s="459"/>
      <c r="T125" s="459"/>
      <c r="U125" s="459"/>
      <c r="V125" s="459"/>
      <c r="W125" s="459"/>
      <c r="X125" s="459"/>
      <c r="Y125" s="460"/>
      <c r="Z125" s="461"/>
      <c r="AA125" s="543"/>
      <c r="AB125" s="544"/>
      <c r="AC125" s="544"/>
      <c r="AD125" s="544"/>
      <c r="AE125" s="545"/>
      <c r="AF125" s="546"/>
      <c r="AG125" s="547"/>
      <c r="AH125" s="548"/>
      <c r="AI125" s="547"/>
      <c r="AJ125" s="548"/>
      <c r="AK125" s="549"/>
      <c r="AL125" s="467"/>
      <c r="AM125" s="550"/>
      <c r="AN125" s="550"/>
      <c r="AO125" s="551"/>
      <c r="AP125" s="552"/>
      <c r="AQ125" s="524"/>
      <c r="AR125" s="523"/>
      <c r="AS125" s="524"/>
      <c r="AT125" s="290" t="s">
        <v>2419</v>
      </c>
      <c r="AU125" s="523"/>
      <c r="AV125" s="524"/>
      <c r="AW125" s="523"/>
      <c r="AX125" s="525"/>
      <c r="AY125" s="461"/>
      <c r="AZ125" s="543"/>
      <c r="BA125" s="544"/>
      <c r="BB125" s="544"/>
      <c r="BC125" s="544"/>
      <c r="BD125" s="545"/>
      <c r="BE125" s="546"/>
      <c r="BF125" s="547"/>
      <c r="BG125" s="548"/>
      <c r="BH125" s="547"/>
      <c r="BI125" s="548"/>
      <c r="BJ125" s="549"/>
      <c r="BK125" s="467"/>
      <c r="BL125" s="550"/>
      <c r="BM125" s="550"/>
      <c r="BN125" s="551"/>
      <c r="BO125" s="552"/>
      <c r="BP125" s="524"/>
      <c r="BQ125" s="523"/>
      <c r="BR125" s="524"/>
      <c r="BS125" s="290" t="s">
        <v>2419</v>
      </c>
      <c r="BT125" s="523"/>
      <c r="BU125" s="524"/>
      <c r="BV125" s="523"/>
      <c r="BW125" s="525"/>
    </row>
    <row r="126" spans="1:75" ht="27" customHeight="1" thickBot="1">
      <c r="A126" s="556"/>
      <c r="B126" s="557"/>
      <c r="C126" s="437" t="s">
        <v>2425</v>
      </c>
      <c r="D126" s="526"/>
      <c r="E126" s="526"/>
      <c r="F126" s="526"/>
      <c r="G126" s="526"/>
      <c r="H126" s="526"/>
      <c r="I126" s="527"/>
      <c r="J126" s="440" t="str">
        <f>'②補助金額算出内訳表（別紙１）'!$J$96:$K$96</f>
        <v/>
      </c>
      <c r="K126" s="441"/>
      <c r="L126" s="441"/>
      <c r="M126" s="441"/>
      <c r="N126" s="441"/>
      <c r="O126" s="441"/>
      <c r="P126" s="441"/>
      <c r="Q126" s="441"/>
      <c r="R126" s="441"/>
      <c r="S126" s="441"/>
      <c r="T126" s="441"/>
      <c r="U126" s="441"/>
      <c r="V126" s="441"/>
      <c r="W126" s="441"/>
      <c r="X126" s="441"/>
      <c r="Y126" s="442"/>
      <c r="Z126" s="443"/>
      <c r="AA126" s="528"/>
      <c r="AB126" s="529"/>
      <c r="AC126" s="529"/>
      <c r="AD126" s="529"/>
      <c r="AE126" s="530"/>
      <c r="AF126" s="531"/>
      <c r="AG126" s="532"/>
      <c r="AH126" s="533"/>
      <c r="AI126" s="532"/>
      <c r="AJ126" s="533"/>
      <c r="AK126" s="534"/>
      <c r="AL126" s="449"/>
      <c r="AM126" s="535"/>
      <c r="AN126" s="535"/>
      <c r="AO126" s="536"/>
      <c r="AP126" s="537"/>
      <c r="AQ126" s="538"/>
      <c r="AR126" s="539"/>
      <c r="AS126" s="538"/>
      <c r="AT126" s="291" t="s">
        <v>2419</v>
      </c>
      <c r="AU126" s="539"/>
      <c r="AV126" s="538"/>
      <c r="AW126" s="539"/>
      <c r="AX126" s="540"/>
      <c r="AY126" s="443"/>
      <c r="AZ126" s="528"/>
      <c r="BA126" s="529"/>
      <c r="BB126" s="529"/>
      <c r="BC126" s="529"/>
      <c r="BD126" s="530"/>
      <c r="BE126" s="531"/>
      <c r="BF126" s="532"/>
      <c r="BG126" s="533"/>
      <c r="BH126" s="532"/>
      <c r="BI126" s="533"/>
      <c r="BJ126" s="534"/>
      <c r="BK126" s="449"/>
      <c r="BL126" s="535"/>
      <c r="BM126" s="535"/>
      <c r="BN126" s="536"/>
      <c r="BO126" s="537"/>
      <c r="BP126" s="538"/>
      <c r="BQ126" s="539"/>
      <c r="BR126" s="538"/>
      <c r="BS126" s="291" t="s">
        <v>2419</v>
      </c>
      <c r="BT126" s="539"/>
      <c r="BU126" s="538"/>
      <c r="BV126" s="539"/>
      <c r="BW126" s="540"/>
    </row>
    <row r="127" spans="1:75" ht="27" customHeight="1" thickBot="1">
      <c r="A127" s="479">
        <v>16</v>
      </c>
      <c r="B127" s="553"/>
      <c r="C127" s="485" t="s">
        <v>2412</v>
      </c>
      <c r="D127" s="558"/>
      <c r="E127" s="558"/>
      <c r="F127" s="558"/>
      <c r="G127" s="558"/>
      <c r="H127" s="558"/>
      <c r="I127" s="559"/>
      <c r="J127" s="488" t="str">
        <f>'②補助金額算出内訳表（別紙１）'!$B$97</f>
        <v/>
      </c>
      <c r="K127" s="489"/>
      <c r="L127" s="489"/>
      <c r="M127" s="489"/>
      <c r="N127" s="489"/>
      <c r="O127" s="489"/>
      <c r="P127" s="489"/>
      <c r="Q127" s="489"/>
      <c r="R127" s="489"/>
      <c r="S127" s="489"/>
      <c r="T127" s="489"/>
      <c r="U127" s="489"/>
      <c r="V127" s="489"/>
      <c r="W127" s="489"/>
      <c r="X127" s="489"/>
      <c r="Y127" s="490"/>
      <c r="Z127" s="491" t="s">
        <v>2413</v>
      </c>
      <c r="AA127" s="560"/>
      <c r="AB127" s="560"/>
      <c r="AC127" s="560"/>
      <c r="AD127" s="560"/>
      <c r="AE127" s="561"/>
      <c r="AF127" s="562" t="s">
        <v>2414</v>
      </c>
      <c r="AG127" s="563"/>
      <c r="AH127" s="563"/>
      <c r="AI127" s="563"/>
      <c r="AJ127" s="563"/>
      <c r="AK127" s="563"/>
      <c r="AL127" s="495" t="s">
        <v>2415</v>
      </c>
      <c r="AM127" s="564"/>
      <c r="AN127" s="564"/>
      <c r="AO127" s="565"/>
      <c r="AP127" s="494" t="s">
        <v>2416</v>
      </c>
      <c r="AQ127" s="566"/>
      <c r="AR127" s="566"/>
      <c r="AS127" s="566"/>
      <c r="AT127" s="566"/>
      <c r="AU127" s="566"/>
      <c r="AV127" s="566"/>
      <c r="AW127" s="566"/>
      <c r="AX127" s="567"/>
      <c r="AY127" s="491" t="s">
        <v>2413</v>
      </c>
      <c r="AZ127" s="560"/>
      <c r="BA127" s="560"/>
      <c r="BB127" s="560"/>
      <c r="BC127" s="560"/>
      <c r="BD127" s="561"/>
      <c r="BE127" s="562" t="s">
        <v>2414</v>
      </c>
      <c r="BF127" s="563"/>
      <c r="BG127" s="563"/>
      <c r="BH127" s="563"/>
      <c r="BI127" s="563"/>
      <c r="BJ127" s="563"/>
      <c r="BK127" s="495" t="s">
        <v>2415</v>
      </c>
      <c r="BL127" s="564"/>
      <c r="BM127" s="564"/>
      <c r="BN127" s="565"/>
      <c r="BO127" s="494" t="s">
        <v>2416</v>
      </c>
      <c r="BP127" s="566"/>
      <c r="BQ127" s="566"/>
      <c r="BR127" s="566"/>
      <c r="BS127" s="566"/>
      <c r="BT127" s="566"/>
      <c r="BU127" s="566"/>
      <c r="BV127" s="566"/>
      <c r="BW127" s="567"/>
    </row>
    <row r="128" spans="1:75" ht="27" customHeight="1" thickTop="1">
      <c r="A128" s="554"/>
      <c r="B128" s="555"/>
      <c r="C128" s="455" t="s">
        <v>2417</v>
      </c>
      <c r="D128" s="541"/>
      <c r="E128" s="541"/>
      <c r="F128" s="541"/>
      <c r="G128" s="541"/>
      <c r="H128" s="541"/>
      <c r="I128" s="542"/>
      <c r="J128" s="476" t="str">
        <f>'②補助金額算出内訳表（別紙１）'!$D$97</f>
        <v/>
      </c>
      <c r="K128" s="477"/>
      <c r="L128" s="477"/>
      <c r="M128" s="477"/>
      <c r="N128" s="477"/>
      <c r="O128" s="477"/>
      <c r="P128" s="477"/>
      <c r="Q128" s="477"/>
      <c r="R128" s="477"/>
      <c r="S128" s="477"/>
      <c r="T128" s="477"/>
      <c r="U128" s="477"/>
      <c r="V128" s="477"/>
      <c r="W128" s="477"/>
      <c r="X128" s="477"/>
      <c r="Y128" s="478"/>
      <c r="Z128" s="568" t="s">
        <v>2426</v>
      </c>
      <c r="AA128" s="569"/>
      <c r="AB128" s="569"/>
      <c r="AC128" s="569"/>
      <c r="AD128" s="569"/>
      <c r="AE128" s="570"/>
      <c r="AF128" s="571">
        <v>5</v>
      </c>
      <c r="AG128" s="572"/>
      <c r="AH128" s="573">
        <v>0</v>
      </c>
      <c r="AI128" s="572"/>
      <c r="AJ128" s="573">
        <v>0</v>
      </c>
      <c r="AK128" s="574"/>
      <c r="AL128" s="575" t="s">
        <v>2418</v>
      </c>
      <c r="AM128" s="576"/>
      <c r="AN128" s="576"/>
      <c r="AO128" s="577"/>
      <c r="AP128" s="578"/>
      <c r="AQ128" s="579"/>
      <c r="AR128" s="580">
        <v>1</v>
      </c>
      <c r="AS128" s="579"/>
      <c r="AT128" s="68" t="s">
        <v>2419</v>
      </c>
      <c r="AU128" s="580">
        <v>2</v>
      </c>
      <c r="AV128" s="579"/>
      <c r="AW128" s="580">
        <v>3</v>
      </c>
      <c r="AX128" s="581"/>
      <c r="AY128" s="582"/>
      <c r="AZ128" s="583"/>
      <c r="BA128" s="584"/>
      <c r="BB128" s="584"/>
      <c r="BC128" s="584"/>
      <c r="BD128" s="585"/>
      <c r="BE128" s="586"/>
      <c r="BF128" s="587"/>
      <c r="BG128" s="588"/>
      <c r="BH128" s="587"/>
      <c r="BI128" s="588"/>
      <c r="BJ128" s="589"/>
      <c r="BK128" s="590"/>
      <c r="BL128" s="591"/>
      <c r="BM128" s="591"/>
      <c r="BN128" s="592"/>
      <c r="BO128" s="593"/>
      <c r="BP128" s="594"/>
      <c r="BQ128" s="595"/>
      <c r="BR128" s="594"/>
      <c r="BS128" s="292" t="s">
        <v>2419</v>
      </c>
      <c r="BT128" s="595"/>
      <c r="BU128" s="594"/>
      <c r="BV128" s="595"/>
      <c r="BW128" s="596"/>
    </row>
    <row r="129" spans="1:75" ht="27" customHeight="1">
      <c r="A129" s="554"/>
      <c r="B129" s="555"/>
      <c r="C129" s="455" t="s">
        <v>2420</v>
      </c>
      <c r="D129" s="541"/>
      <c r="E129" s="541"/>
      <c r="F129" s="541"/>
      <c r="G129" s="541"/>
      <c r="H129" s="541"/>
      <c r="I129" s="542"/>
      <c r="J129" s="476" t="str">
        <f>'②補助金額算出内訳表（別紙１）'!$C$97</f>
        <v/>
      </c>
      <c r="K129" s="477"/>
      <c r="L129" s="477"/>
      <c r="M129" s="477"/>
      <c r="N129" s="477"/>
      <c r="O129" s="477"/>
      <c r="P129" s="477"/>
      <c r="Q129" s="477"/>
      <c r="R129" s="477"/>
      <c r="S129" s="477"/>
      <c r="T129" s="477"/>
      <c r="U129" s="477"/>
      <c r="V129" s="477"/>
      <c r="W129" s="477"/>
      <c r="X129" s="477"/>
      <c r="Y129" s="478"/>
      <c r="Z129" s="461"/>
      <c r="AA129" s="543"/>
      <c r="AB129" s="544"/>
      <c r="AC129" s="544"/>
      <c r="AD129" s="544"/>
      <c r="AE129" s="545"/>
      <c r="AF129" s="546"/>
      <c r="AG129" s="547"/>
      <c r="AH129" s="548"/>
      <c r="AI129" s="547"/>
      <c r="AJ129" s="548"/>
      <c r="AK129" s="549"/>
      <c r="AL129" s="467"/>
      <c r="AM129" s="550"/>
      <c r="AN129" s="550"/>
      <c r="AO129" s="551"/>
      <c r="AP129" s="552"/>
      <c r="AQ129" s="524"/>
      <c r="AR129" s="523"/>
      <c r="AS129" s="524"/>
      <c r="AT129" s="290" t="s">
        <v>2419</v>
      </c>
      <c r="AU129" s="523"/>
      <c r="AV129" s="524"/>
      <c r="AW129" s="523"/>
      <c r="AX129" s="525"/>
      <c r="AY129" s="461"/>
      <c r="AZ129" s="543"/>
      <c r="BA129" s="544"/>
      <c r="BB129" s="544"/>
      <c r="BC129" s="544"/>
      <c r="BD129" s="545"/>
      <c r="BE129" s="546"/>
      <c r="BF129" s="547"/>
      <c r="BG129" s="548"/>
      <c r="BH129" s="547"/>
      <c r="BI129" s="548"/>
      <c r="BJ129" s="549"/>
      <c r="BK129" s="467"/>
      <c r="BL129" s="550"/>
      <c r="BM129" s="550"/>
      <c r="BN129" s="551"/>
      <c r="BO129" s="552"/>
      <c r="BP129" s="524"/>
      <c r="BQ129" s="523"/>
      <c r="BR129" s="524"/>
      <c r="BS129" s="290" t="s">
        <v>2419</v>
      </c>
      <c r="BT129" s="523"/>
      <c r="BU129" s="524"/>
      <c r="BV129" s="523"/>
      <c r="BW129" s="525"/>
    </row>
    <row r="130" spans="1:75" ht="27" customHeight="1">
      <c r="A130" s="554"/>
      <c r="B130" s="555"/>
      <c r="C130" s="455" t="s">
        <v>2421</v>
      </c>
      <c r="D130" s="541"/>
      <c r="E130" s="541"/>
      <c r="F130" s="541"/>
      <c r="G130" s="541"/>
      <c r="H130" s="541"/>
      <c r="I130" s="542"/>
      <c r="J130" s="473" t="str">
        <f>'②補助金額算出内訳表（別紙１）'!$H$97</f>
        <v/>
      </c>
      <c r="K130" s="474"/>
      <c r="L130" s="474"/>
      <c r="M130" s="474"/>
      <c r="N130" s="474"/>
      <c r="O130" s="474"/>
      <c r="P130" s="474"/>
      <c r="Q130" s="474"/>
      <c r="R130" s="474"/>
      <c r="S130" s="474"/>
      <c r="T130" s="474"/>
      <c r="U130" s="474"/>
      <c r="V130" s="474"/>
      <c r="W130" s="474"/>
      <c r="X130" s="474"/>
      <c r="Y130" s="475"/>
      <c r="Z130" s="461"/>
      <c r="AA130" s="543"/>
      <c r="AB130" s="544"/>
      <c r="AC130" s="544"/>
      <c r="AD130" s="544"/>
      <c r="AE130" s="545"/>
      <c r="AF130" s="546"/>
      <c r="AG130" s="547"/>
      <c r="AH130" s="548"/>
      <c r="AI130" s="547"/>
      <c r="AJ130" s="548"/>
      <c r="AK130" s="549"/>
      <c r="AL130" s="467"/>
      <c r="AM130" s="550"/>
      <c r="AN130" s="550"/>
      <c r="AO130" s="551"/>
      <c r="AP130" s="552"/>
      <c r="AQ130" s="524"/>
      <c r="AR130" s="523"/>
      <c r="AS130" s="524"/>
      <c r="AT130" s="290" t="s">
        <v>2419</v>
      </c>
      <c r="AU130" s="523"/>
      <c r="AV130" s="524"/>
      <c r="AW130" s="523"/>
      <c r="AX130" s="525"/>
      <c r="AY130" s="461"/>
      <c r="AZ130" s="543"/>
      <c r="BA130" s="544"/>
      <c r="BB130" s="544"/>
      <c r="BC130" s="544"/>
      <c r="BD130" s="545"/>
      <c r="BE130" s="546"/>
      <c r="BF130" s="547"/>
      <c r="BG130" s="548"/>
      <c r="BH130" s="547"/>
      <c r="BI130" s="548"/>
      <c r="BJ130" s="549"/>
      <c r="BK130" s="467"/>
      <c r="BL130" s="550"/>
      <c r="BM130" s="550"/>
      <c r="BN130" s="551"/>
      <c r="BO130" s="552"/>
      <c r="BP130" s="524"/>
      <c r="BQ130" s="523"/>
      <c r="BR130" s="524"/>
      <c r="BS130" s="290" t="s">
        <v>2419</v>
      </c>
      <c r="BT130" s="523"/>
      <c r="BU130" s="524"/>
      <c r="BV130" s="523"/>
      <c r="BW130" s="525"/>
    </row>
    <row r="131" spans="1:75" ht="27" customHeight="1">
      <c r="A131" s="554"/>
      <c r="B131" s="555"/>
      <c r="C131" s="455" t="s">
        <v>2422</v>
      </c>
      <c r="D131" s="541"/>
      <c r="E131" s="541"/>
      <c r="F131" s="541"/>
      <c r="G131" s="541"/>
      <c r="H131" s="541"/>
      <c r="I131" s="542"/>
      <c r="J131" s="470" t="str">
        <f>'②補助金額算出内訳表（別紙１）'!$J$62</f>
        <v/>
      </c>
      <c r="K131" s="471"/>
      <c r="L131" s="471"/>
      <c r="M131" s="471"/>
      <c r="N131" s="471"/>
      <c r="O131" s="471"/>
      <c r="P131" s="471"/>
      <c r="Q131" s="471"/>
      <c r="R131" s="471"/>
      <c r="S131" s="471"/>
      <c r="T131" s="471"/>
      <c r="U131" s="471"/>
      <c r="V131" s="471"/>
      <c r="W131" s="471"/>
      <c r="X131" s="471"/>
      <c r="Y131" s="472"/>
      <c r="Z131" s="461"/>
      <c r="AA131" s="544"/>
      <c r="AB131" s="544"/>
      <c r="AC131" s="544"/>
      <c r="AD131" s="544"/>
      <c r="AE131" s="545"/>
      <c r="AF131" s="546"/>
      <c r="AG131" s="547"/>
      <c r="AH131" s="548"/>
      <c r="AI131" s="547"/>
      <c r="AJ131" s="548"/>
      <c r="AK131" s="549"/>
      <c r="AL131" s="467"/>
      <c r="AM131" s="550"/>
      <c r="AN131" s="550"/>
      <c r="AO131" s="551"/>
      <c r="AP131" s="552"/>
      <c r="AQ131" s="524"/>
      <c r="AR131" s="523"/>
      <c r="AS131" s="524"/>
      <c r="AT131" s="290" t="s">
        <v>2419</v>
      </c>
      <c r="AU131" s="523"/>
      <c r="AV131" s="524"/>
      <c r="AW131" s="523"/>
      <c r="AX131" s="525"/>
      <c r="AY131" s="461"/>
      <c r="AZ131" s="543"/>
      <c r="BA131" s="544"/>
      <c r="BB131" s="544"/>
      <c r="BC131" s="544"/>
      <c r="BD131" s="545"/>
      <c r="BE131" s="546"/>
      <c r="BF131" s="547"/>
      <c r="BG131" s="548"/>
      <c r="BH131" s="547"/>
      <c r="BI131" s="548"/>
      <c r="BJ131" s="549"/>
      <c r="BK131" s="467"/>
      <c r="BL131" s="550"/>
      <c r="BM131" s="550"/>
      <c r="BN131" s="551"/>
      <c r="BO131" s="552"/>
      <c r="BP131" s="524"/>
      <c r="BQ131" s="523"/>
      <c r="BR131" s="524"/>
      <c r="BS131" s="290" t="s">
        <v>2419</v>
      </c>
      <c r="BT131" s="523"/>
      <c r="BU131" s="524"/>
      <c r="BV131" s="523"/>
      <c r="BW131" s="525"/>
    </row>
    <row r="132" spans="1:75" ht="27" customHeight="1">
      <c r="A132" s="554"/>
      <c r="B132" s="555"/>
      <c r="C132" s="455" t="s">
        <v>2423</v>
      </c>
      <c r="D132" s="541"/>
      <c r="E132" s="541"/>
      <c r="F132" s="541"/>
      <c r="G132" s="541"/>
      <c r="H132" s="541"/>
      <c r="I132" s="542"/>
      <c r="J132" s="458" t="str">
        <f>J131</f>
        <v/>
      </c>
      <c r="K132" s="459"/>
      <c r="L132" s="459"/>
      <c r="M132" s="459"/>
      <c r="N132" s="459"/>
      <c r="O132" s="459"/>
      <c r="P132" s="459"/>
      <c r="Q132" s="459"/>
      <c r="R132" s="459"/>
      <c r="S132" s="459"/>
      <c r="T132" s="459"/>
      <c r="U132" s="459"/>
      <c r="V132" s="459"/>
      <c r="W132" s="459"/>
      <c r="X132" s="459"/>
      <c r="Y132" s="460"/>
      <c r="Z132" s="461"/>
      <c r="AA132" s="543"/>
      <c r="AB132" s="544"/>
      <c r="AC132" s="544"/>
      <c r="AD132" s="544"/>
      <c r="AE132" s="545"/>
      <c r="AF132" s="546"/>
      <c r="AG132" s="547"/>
      <c r="AH132" s="548"/>
      <c r="AI132" s="547"/>
      <c r="AJ132" s="548"/>
      <c r="AK132" s="549"/>
      <c r="AL132" s="467"/>
      <c r="AM132" s="550"/>
      <c r="AN132" s="550"/>
      <c r="AO132" s="551"/>
      <c r="AP132" s="552"/>
      <c r="AQ132" s="524"/>
      <c r="AR132" s="523"/>
      <c r="AS132" s="524"/>
      <c r="AT132" s="290" t="s">
        <v>2419</v>
      </c>
      <c r="AU132" s="523"/>
      <c r="AV132" s="524"/>
      <c r="AW132" s="523"/>
      <c r="AX132" s="525"/>
      <c r="AY132" s="461"/>
      <c r="AZ132" s="543"/>
      <c r="BA132" s="544"/>
      <c r="BB132" s="544"/>
      <c r="BC132" s="544"/>
      <c r="BD132" s="545"/>
      <c r="BE132" s="546"/>
      <c r="BF132" s="547"/>
      <c r="BG132" s="548"/>
      <c r="BH132" s="547"/>
      <c r="BI132" s="548"/>
      <c r="BJ132" s="549"/>
      <c r="BK132" s="467"/>
      <c r="BL132" s="550"/>
      <c r="BM132" s="550"/>
      <c r="BN132" s="551"/>
      <c r="BO132" s="552"/>
      <c r="BP132" s="524"/>
      <c r="BQ132" s="523"/>
      <c r="BR132" s="524"/>
      <c r="BS132" s="290" t="s">
        <v>2419</v>
      </c>
      <c r="BT132" s="523"/>
      <c r="BU132" s="524"/>
      <c r="BV132" s="523"/>
      <c r="BW132" s="525"/>
    </row>
    <row r="133" spans="1:75" ht="27" customHeight="1">
      <c r="A133" s="554"/>
      <c r="B133" s="555"/>
      <c r="C133" s="455" t="s">
        <v>2424</v>
      </c>
      <c r="D133" s="541"/>
      <c r="E133" s="541"/>
      <c r="F133" s="541"/>
      <c r="G133" s="541"/>
      <c r="H133" s="541"/>
      <c r="I133" s="542"/>
      <c r="J133" s="458">
        <f>'②補助金額算出内訳表（別紙１）'!$F$97</f>
        <v>0</v>
      </c>
      <c r="K133" s="459"/>
      <c r="L133" s="459"/>
      <c r="M133" s="459"/>
      <c r="N133" s="459"/>
      <c r="O133" s="459"/>
      <c r="P133" s="459"/>
      <c r="Q133" s="459"/>
      <c r="R133" s="459"/>
      <c r="S133" s="459"/>
      <c r="T133" s="459"/>
      <c r="U133" s="459"/>
      <c r="V133" s="459"/>
      <c r="W133" s="459"/>
      <c r="X133" s="459"/>
      <c r="Y133" s="460"/>
      <c r="Z133" s="461"/>
      <c r="AA133" s="543"/>
      <c r="AB133" s="544"/>
      <c r="AC133" s="544"/>
      <c r="AD133" s="544"/>
      <c r="AE133" s="545"/>
      <c r="AF133" s="546"/>
      <c r="AG133" s="547"/>
      <c r="AH133" s="548"/>
      <c r="AI133" s="547"/>
      <c r="AJ133" s="548"/>
      <c r="AK133" s="549"/>
      <c r="AL133" s="467"/>
      <c r="AM133" s="550"/>
      <c r="AN133" s="550"/>
      <c r="AO133" s="551"/>
      <c r="AP133" s="552"/>
      <c r="AQ133" s="524"/>
      <c r="AR133" s="523"/>
      <c r="AS133" s="524"/>
      <c r="AT133" s="290" t="s">
        <v>2419</v>
      </c>
      <c r="AU133" s="523"/>
      <c r="AV133" s="524"/>
      <c r="AW133" s="523"/>
      <c r="AX133" s="525"/>
      <c r="AY133" s="461"/>
      <c r="AZ133" s="543"/>
      <c r="BA133" s="544"/>
      <c r="BB133" s="544"/>
      <c r="BC133" s="544"/>
      <c r="BD133" s="545"/>
      <c r="BE133" s="546"/>
      <c r="BF133" s="547"/>
      <c r="BG133" s="548"/>
      <c r="BH133" s="547"/>
      <c r="BI133" s="548"/>
      <c r="BJ133" s="549"/>
      <c r="BK133" s="467"/>
      <c r="BL133" s="550"/>
      <c r="BM133" s="550"/>
      <c r="BN133" s="551"/>
      <c r="BO133" s="552"/>
      <c r="BP133" s="524"/>
      <c r="BQ133" s="523"/>
      <c r="BR133" s="524"/>
      <c r="BS133" s="290" t="s">
        <v>2419</v>
      </c>
      <c r="BT133" s="523"/>
      <c r="BU133" s="524"/>
      <c r="BV133" s="523"/>
      <c r="BW133" s="525"/>
    </row>
    <row r="134" spans="1:75" ht="27" customHeight="1" thickBot="1">
      <c r="A134" s="556"/>
      <c r="B134" s="557"/>
      <c r="C134" s="437" t="s">
        <v>2425</v>
      </c>
      <c r="D134" s="526"/>
      <c r="E134" s="526"/>
      <c r="F134" s="526"/>
      <c r="G134" s="526"/>
      <c r="H134" s="526"/>
      <c r="I134" s="527"/>
      <c r="J134" s="440" t="str">
        <f>'②補助金額算出内訳表（別紙１）'!$J$97:$K$97</f>
        <v/>
      </c>
      <c r="K134" s="441"/>
      <c r="L134" s="441"/>
      <c r="M134" s="441"/>
      <c r="N134" s="441"/>
      <c r="O134" s="441"/>
      <c r="P134" s="441"/>
      <c r="Q134" s="441"/>
      <c r="R134" s="441"/>
      <c r="S134" s="441"/>
      <c r="T134" s="441"/>
      <c r="U134" s="441"/>
      <c r="V134" s="441"/>
      <c r="W134" s="441"/>
      <c r="X134" s="441"/>
      <c r="Y134" s="442"/>
      <c r="Z134" s="443"/>
      <c r="AA134" s="528"/>
      <c r="AB134" s="529"/>
      <c r="AC134" s="529"/>
      <c r="AD134" s="529"/>
      <c r="AE134" s="530"/>
      <c r="AF134" s="531"/>
      <c r="AG134" s="532"/>
      <c r="AH134" s="533"/>
      <c r="AI134" s="532"/>
      <c r="AJ134" s="533"/>
      <c r="AK134" s="534"/>
      <c r="AL134" s="449"/>
      <c r="AM134" s="535"/>
      <c r="AN134" s="535"/>
      <c r="AO134" s="536"/>
      <c r="AP134" s="537"/>
      <c r="AQ134" s="538"/>
      <c r="AR134" s="539"/>
      <c r="AS134" s="538"/>
      <c r="AT134" s="291" t="s">
        <v>2419</v>
      </c>
      <c r="AU134" s="539"/>
      <c r="AV134" s="538"/>
      <c r="AW134" s="539"/>
      <c r="AX134" s="540"/>
      <c r="AY134" s="443"/>
      <c r="AZ134" s="528"/>
      <c r="BA134" s="529"/>
      <c r="BB134" s="529"/>
      <c r="BC134" s="529"/>
      <c r="BD134" s="530"/>
      <c r="BE134" s="531"/>
      <c r="BF134" s="532"/>
      <c r="BG134" s="533"/>
      <c r="BH134" s="532"/>
      <c r="BI134" s="533"/>
      <c r="BJ134" s="534"/>
      <c r="BK134" s="449"/>
      <c r="BL134" s="535"/>
      <c r="BM134" s="535"/>
      <c r="BN134" s="536"/>
      <c r="BO134" s="537"/>
      <c r="BP134" s="538"/>
      <c r="BQ134" s="539"/>
      <c r="BR134" s="538"/>
      <c r="BS134" s="291" t="s">
        <v>2419</v>
      </c>
      <c r="BT134" s="539"/>
      <c r="BU134" s="538"/>
      <c r="BV134" s="539"/>
      <c r="BW134" s="540"/>
    </row>
    <row r="135" spans="1:75" ht="27" customHeight="1" thickBot="1">
      <c r="A135" s="479">
        <v>17</v>
      </c>
      <c r="B135" s="553"/>
      <c r="C135" s="485" t="s">
        <v>2412</v>
      </c>
      <c r="D135" s="558"/>
      <c r="E135" s="558"/>
      <c r="F135" s="558"/>
      <c r="G135" s="558"/>
      <c r="H135" s="558"/>
      <c r="I135" s="559"/>
      <c r="J135" s="488" t="str">
        <f>'②補助金額算出内訳表（別紙１）'!$B$98</f>
        <v/>
      </c>
      <c r="K135" s="489"/>
      <c r="L135" s="489"/>
      <c r="M135" s="489"/>
      <c r="N135" s="489"/>
      <c r="O135" s="489"/>
      <c r="P135" s="489"/>
      <c r="Q135" s="489"/>
      <c r="R135" s="489"/>
      <c r="S135" s="489"/>
      <c r="T135" s="489"/>
      <c r="U135" s="489"/>
      <c r="V135" s="489"/>
      <c r="W135" s="489"/>
      <c r="X135" s="489"/>
      <c r="Y135" s="490"/>
      <c r="Z135" s="491" t="s">
        <v>2413</v>
      </c>
      <c r="AA135" s="560"/>
      <c r="AB135" s="560"/>
      <c r="AC135" s="560"/>
      <c r="AD135" s="560"/>
      <c r="AE135" s="561"/>
      <c r="AF135" s="562" t="s">
        <v>2414</v>
      </c>
      <c r="AG135" s="563"/>
      <c r="AH135" s="563"/>
      <c r="AI135" s="563"/>
      <c r="AJ135" s="563"/>
      <c r="AK135" s="563"/>
      <c r="AL135" s="495" t="s">
        <v>2415</v>
      </c>
      <c r="AM135" s="564"/>
      <c r="AN135" s="564"/>
      <c r="AO135" s="565"/>
      <c r="AP135" s="494" t="s">
        <v>2416</v>
      </c>
      <c r="AQ135" s="566"/>
      <c r="AR135" s="566"/>
      <c r="AS135" s="566"/>
      <c r="AT135" s="566"/>
      <c r="AU135" s="566"/>
      <c r="AV135" s="566"/>
      <c r="AW135" s="566"/>
      <c r="AX135" s="567"/>
      <c r="AY135" s="491" t="s">
        <v>2413</v>
      </c>
      <c r="AZ135" s="560"/>
      <c r="BA135" s="560"/>
      <c r="BB135" s="560"/>
      <c r="BC135" s="560"/>
      <c r="BD135" s="561"/>
      <c r="BE135" s="562" t="s">
        <v>2414</v>
      </c>
      <c r="BF135" s="563"/>
      <c r="BG135" s="563"/>
      <c r="BH135" s="563"/>
      <c r="BI135" s="563"/>
      <c r="BJ135" s="563"/>
      <c r="BK135" s="495" t="s">
        <v>2415</v>
      </c>
      <c r="BL135" s="564"/>
      <c r="BM135" s="564"/>
      <c r="BN135" s="565"/>
      <c r="BO135" s="494" t="s">
        <v>2416</v>
      </c>
      <c r="BP135" s="566"/>
      <c r="BQ135" s="566"/>
      <c r="BR135" s="566"/>
      <c r="BS135" s="566"/>
      <c r="BT135" s="566"/>
      <c r="BU135" s="566"/>
      <c r="BV135" s="566"/>
      <c r="BW135" s="567"/>
    </row>
    <row r="136" spans="1:75" ht="27" customHeight="1" thickTop="1">
      <c r="A136" s="554"/>
      <c r="B136" s="555"/>
      <c r="C136" s="455" t="s">
        <v>2417</v>
      </c>
      <c r="D136" s="541"/>
      <c r="E136" s="541"/>
      <c r="F136" s="541"/>
      <c r="G136" s="541"/>
      <c r="H136" s="541"/>
      <c r="I136" s="542"/>
      <c r="J136" s="476" t="str">
        <f>'②補助金額算出内訳表（別紙１）'!$D$98</f>
        <v/>
      </c>
      <c r="K136" s="477"/>
      <c r="L136" s="477"/>
      <c r="M136" s="477"/>
      <c r="N136" s="477"/>
      <c r="O136" s="477"/>
      <c r="P136" s="477"/>
      <c r="Q136" s="477"/>
      <c r="R136" s="477"/>
      <c r="S136" s="477"/>
      <c r="T136" s="477"/>
      <c r="U136" s="477"/>
      <c r="V136" s="477"/>
      <c r="W136" s="477"/>
      <c r="X136" s="477"/>
      <c r="Y136" s="478"/>
      <c r="Z136" s="568" t="s">
        <v>2426</v>
      </c>
      <c r="AA136" s="569"/>
      <c r="AB136" s="569"/>
      <c r="AC136" s="569"/>
      <c r="AD136" s="569"/>
      <c r="AE136" s="570"/>
      <c r="AF136" s="571">
        <v>5</v>
      </c>
      <c r="AG136" s="572"/>
      <c r="AH136" s="573">
        <v>0</v>
      </c>
      <c r="AI136" s="572"/>
      <c r="AJ136" s="573">
        <v>0</v>
      </c>
      <c r="AK136" s="574"/>
      <c r="AL136" s="575" t="s">
        <v>2418</v>
      </c>
      <c r="AM136" s="576"/>
      <c r="AN136" s="576"/>
      <c r="AO136" s="577"/>
      <c r="AP136" s="578"/>
      <c r="AQ136" s="579"/>
      <c r="AR136" s="580">
        <v>1</v>
      </c>
      <c r="AS136" s="579"/>
      <c r="AT136" s="68" t="s">
        <v>2419</v>
      </c>
      <c r="AU136" s="580">
        <v>2</v>
      </c>
      <c r="AV136" s="579"/>
      <c r="AW136" s="580">
        <v>3</v>
      </c>
      <c r="AX136" s="581"/>
      <c r="AY136" s="582"/>
      <c r="AZ136" s="583"/>
      <c r="BA136" s="584"/>
      <c r="BB136" s="584"/>
      <c r="BC136" s="584"/>
      <c r="BD136" s="585"/>
      <c r="BE136" s="586"/>
      <c r="BF136" s="587"/>
      <c r="BG136" s="588"/>
      <c r="BH136" s="587"/>
      <c r="BI136" s="588"/>
      <c r="BJ136" s="589"/>
      <c r="BK136" s="590"/>
      <c r="BL136" s="591"/>
      <c r="BM136" s="591"/>
      <c r="BN136" s="592"/>
      <c r="BO136" s="593"/>
      <c r="BP136" s="594"/>
      <c r="BQ136" s="595"/>
      <c r="BR136" s="594"/>
      <c r="BS136" s="292" t="s">
        <v>2419</v>
      </c>
      <c r="BT136" s="595"/>
      <c r="BU136" s="594"/>
      <c r="BV136" s="595"/>
      <c r="BW136" s="596"/>
    </row>
    <row r="137" spans="1:75" ht="27" customHeight="1">
      <c r="A137" s="554"/>
      <c r="B137" s="555"/>
      <c r="C137" s="455" t="s">
        <v>2420</v>
      </c>
      <c r="D137" s="541"/>
      <c r="E137" s="541"/>
      <c r="F137" s="541"/>
      <c r="G137" s="541"/>
      <c r="H137" s="541"/>
      <c r="I137" s="542"/>
      <c r="J137" s="476" t="str">
        <f>'②補助金額算出内訳表（別紙１）'!$C$98</f>
        <v/>
      </c>
      <c r="K137" s="477"/>
      <c r="L137" s="477"/>
      <c r="M137" s="477"/>
      <c r="N137" s="477"/>
      <c r="O137" s="477"/>
      <c r="P137" s="477"/>
      <c r="Q137" s="477"/>
      <c r="R137" s="477"/>
      <c r="S137" s="477"/>
      <c r="T137" s="477"/>
      <c r="U137" s="477"/>
      <c r="V137" s="477"/>
      <c r="W137" s="477"/>
      <c r="X137" s="477"/>
      <c r="Y137" s="478"/>
      <c r="Z137" s="461"/>
      <c r="AA137" s="543"/>
      <c r="AB137" s="544"/>
      <c r="AC137" s="544"/>
      <c r="AD137" s="544"/>
      <c r="AE137" s="545"/>
      <c r="AF137" s="546"/>
      <c r="AG137" s="547"/>
      <c r="AH137" s="548"/>
      <c r="AI137" s="547"/>
      <c r="AJ137" s="548"/>
      <c r="AK137" s="549"/>
      <c r="AL137" s="467"/>
      <c r="AM137" s="550"/>
      <c r="AN137" s="550"/>
      <c r="AO137" s="551"/>
      <c r="AP137" s="552"/>
      <c r="AQ137" s="524"/>
      <c r="AR137" s="523"/>
      <c r="AS137" s="524"/>
      <c r="AT137" s="290" t="s">
        <v>2419</v>
      </c>
      <c r="AU137" s="523"/>
      <c r="AV137" s="524"/>
      <c r="AW137" s="523"/>
      <c r="AX137" s="525"/>
      <c r="AY137" s="461"/>
      <c r="AZ137" s="543"/>
      <c r="BA137" s="544"/>
      <c r="BB137" s="544"/>
      <c r="BC137" s="544"/>
      <c r="BD137" s="545"/>
      <c r="BE137" s="546"/>
      <c r="BF137" s="547"/>
      <c r="BG137" s="548"/>
      <c r="BH137" s="547"/>
      <c r="BI137" s="548"/>
      <c r="BJ137" s="549"/>
      <c r="BK137" s="467"/>
      <c r="BL137" s="550"/>
      <c r="BM137" s="550"/>
      <c r="BN137" s="551"/>
      <c r="BO137" s="552"/>
      <c r="BP137" s="524"/>
      <c r="BQ137" s="523"/>
      <c r="BR137" s="524"/>
      <c r="BS137" s="290" t="s">
        <v>2419</v>
      </c>
      <c r="BT137" s="523"/>
      <c r="BU137" s="524"/>
      <c r="BV137" s="523"/>
      <c r="BW137" s="525"/>
    </row>
    <row r="138" spans="1:75" ht="27" customHeight="1">
      <c r="A138" s="554"/>
      <c r="B138" s="555"/>
      <c r="C138" s="455" t="s">
        <v>2421</v>
      </c>
      <c r="D138" s="541"/>
      <c r="E138" s="541"/>
      <c r="F138" s="541"/>
      <c r="G138" s="541"/>
      <c r="H138" s="541"/>
      <c r="I138" s="542"/>
      <c r="J138" s="473" t="str">
        <f>'②補助金額算出内訳表（別紙１）'!$H$98</f>
        <v/>
      </c>
      <c r="K138" s="474"/>
      <c r="L138" s="474"/>
      <c r="M138" s="474"/>
      <c r="N138" s="474"/>
      <c r="O138" s="474"/>
      <c r="P138" s="474"/>
      <c r="Q138" s="474"/>
      <c r="R138" s="474"/>
      <c r="S138" s="474"/>
      <c r="T138" s="474"/>
      <c r="U138" s="474"/>
      <c r="V138" s="474"/>
      <c r="W138" s="474"/>
      <c r="X138" s="474"/>
      <c r="Y138" s="475"/>
      <c r="Z138" s="461"/>
      <c r="AA138" s="543"/>
      <c r="AB138" s="544"/>
      <c r="AC138" s="544"/>
      <c r="AD138" s="544"/>
      <c r="AE138" s="545"/>
      <c r="AF138" s="546"/>
      <c r="AG138" s="547"/>
      <c r="AH138" s="548"/>
      <c r="AI138" s="547"/>
      <c r="AJ138" s="548"/>
      <c r="AK138" s="549"/>
      <c r="AL138" s="467"/>
      <c r="AM138" s="550"/>
      <c r="AN138" s="550"/>
      <c r="AO138" s="551"/>
      <c r="AP138" s="552"/>
      <c r="AQ138" s="524"/>
      <c r="AR138" s="523"/>
      <c r="AS138" s="524"/>
      <c r="AT138" s="290" t="s">
        <v>2419</v>
      </c>
      <c r="AU138" s="523"/>
      <c r="AV138" s="524"/>
      <c r="AW138" s="523"/>
      <c r="AX138" s="525"/>
      <c r="AY138" s="461"/>
      <c r="AZ138" s="543"/>
      <c r="BA138" s="544"/>
      <c r="BB138" s="544"/>
      <c r="BC138" s="544"/>
      <c r="BD138" s="545"/>
      <c r="BE138" s="546"/>
      <c r="BF138" s="547"/>
      <c r="BG138" s="548"/>
      <c r="BH138" s="547"/>
      <c r="BI138" s="548"/>
      <c r="BJ138" s="549"/>
      <c r="BK138" s="467"/>
      <c r="BL138" s="550"/>
      <c r="BM138" s="550"/>
      <c r="BN138" s="551"/>
      <c r="BO138" s="552"/>
      <c r="BP138" s="524"/>
      <c r="BQ138" s="523"/>
      <c r="BR138" s="524"/>
      <c r="BS138" s="290" t="s">
        <v>2419</v>
      </c>
      <c r="BT138" s="523"/>
      <c r="BU138" s="524"/>
      <c r="BV138" s="523"/>
      <c r="BW138" s="525"/>
    </row>
    <row r="139" spans="1:75" ht="27" customHeight="1">
      <c r="A139" s="554"/>
      <c r="B139" s="555"/>
      <c r="C139" s="455" t="s">
        <v>2422</v>
      </c>
      <c r="D139" s="541"/>
      <c r="E139" s="541"/>
      <c r="F139" s="541"/>
      <c r="G139" s="541"/>
      <c r="H139" s="541"/>
      <c r="I139" s="542"/>
      <c r="J139" s="470" t="str">
        <f>'②補助金額算出内訳表（別紙１）'!$J$63</f>
        <v/>
      </c>
      <c r="K139" s="471"/>
      <c r="L139" s="471"/>
      <c r="M139" s="471"/>
      <c r="N139" s="471"/>
      <c r="O139" s="471"/>
      <c r="P139" s="471"/>
      <c r="Q139" s="471"/>
      <c r="R139" s="471"/>
      <c r="S139" s="471"/>
      <c r="T139" s="471"/>
      <c r="U139" s="471"/>
      <c r="V139" s="471"/>
      <c r="W139" s="471"/>
      <c r="X139" s="471"/>
      <c r="Y139" s="472"/>
      <c r="Z139" s="461"/>
      <c r="AA139" s="544"/>
      <c r="AB139" s="544"/>
      <c r="AC139" s="544"/>
      <c r="AD139" s="544"/>
      <c r="AE139" s="545"/>
      <c r="AF139" s="546"/>
      <c r="AG139" s="547"/>
      <c r="AH139" s="548"/>
      <c r="AI139" s="547"/>
      <c r="AJ139" s="548"/>
      <c r="AK139" s="549"/>
      <c r="AL139" s="467"/>
      <c r="AM139" s="550"/>
      <c r="AN139" s="550"/>
      <c r="AO139" s="551"/>
      <c r="AP139" s="552"/>
      <c r="AQ139" s="524"/>
      <c r="AR139" s="523"/>
      <c r="AS139" s="524"/>
      <c r="AT139" s="290" t="s">
        <v>2419</v>
      </c>
      <c r="AU139" s="523"/>
      <c r="AV139" s="524"/>
      <c r="AW139" s="523"/>
      <c r="AX139" s="525"/>
      <c r="AY139" s="461"/>
      <c r="AZ139" s="543"/>
      <c r="BA139" s="544"/>
      <c r="BB139" s="544"/>
      <c r="BC139" s="544"/>
      <c r="BD139" s="545"/>
      <c r="BE139" s="546"/>
      <c r="BF139" s="547"/>
      <c r="BG139" s="548"/>
      <c r="BH139" s="547"/>
      <c r="BI139" s="548"/>
      <c r="BJ139" s="549"/>
      <c r="BK139" s="467"/>
      <c r="BL139" s="550"/>
      <c r="BM139" s="550"/>
      <c r="BN139" s="551"/>
      <c r="BO139" s="552"/>
      <c r="BP139" s="524"/>
      <c r="BQ139" s="523"/>
      <c r="BR139" s="524"/>
      <c r="BS139" s="290" t="s">
        <v>2419</v>
      </c>
      <c r="BT139" s="523"/>
      <c r="BU139" s="524"/>
      <c r="BV139" s="523"/>
      <c r="BW139" s="525"/>
    </row>
    <row r="140" spans="1:75" ht="27" customHeight="1">
      <c r="A140" s="554"/>
      <c r="B140" s="555"/>
      <c r="C140" s="455" t="s">
        <v>2423</v>
      </c>
      <c r="D140" s="541"/>
      <c r="E140" s="541"/>
      <c r="F140" s="541"/>
      <c r="G140" s="541"/>
      <c r="H140" s="541"/>
      <c r="I140" s="542"/>
      <c r="J140" s="458" t="str">
        <f>J139</f>
        <v/>
      </c>
      <c r="K140" s="459"/>
      <c r="L140" s="459"/>
      <c r="M140" s="459"/>
      <c r="N140" s="459"/>
      <c r="O140" s="459"/>
      <c r="P140" s="459"/>
      <c r="Q140" s="459"/>
      <c r="R140" s="459"/>
      <c r="S140" s="459"/>
      <c r="T140" s="459"/>
      <c r="U140" s="459"/>
      <c r="V140" s="459"/>
      <c r="W140" s="459"/>
      <c r="X140" s="459"/>
      <c r="Y140" s="460"/>
      <c r="Z140" s="461"/>
      <c r="AA140" s="543"/>
      <c r="AB140" s="544"/>
      <c r="AC140" s="544"/>
      <c r="AD140" s="544"/>
      <c r="AE140" s="545"/>
      <c r="AF140" s="546"/>
      <c r="AG140" s="547"/>
      <c r="AH140" s="548"/>
      <c r="AI140" s="547"/>
      <c r="AJ140" s="548"/>
      <c r="AK140" s="549"/>
      <c r="AL140" s="467"/>
      <c r="AM140" s="550"/>
      <c r="AN140" s="550"/>
      <c r="AO140" s="551"/>
      <c r="AP140" s="552"/>
      <c r="AQ140" s="524"/>
      <c r="AR140" s="523"/>
      <c r="AS140" s="524"/>
      <c r="AT140" s="290" t="s">
        <v>2419</v>
      </c>
      <c r="AU140" s="523"/>
      <c r="AV140" s="524"/>
      <c r="AW140" s="523"/>
      <c r="AX140" s="525"/>
      <c r="AY140" s="461"/>
      <c r="AZ140" s="543"/>
      <c r="BA140" s="544"/>
      <c r="BB140" s="544"/>
      <c r="BC140" s="544"/>
      <c r="BD140" s="545"/>
      <c r="BE140" s="546"/>
      <c r="BF140" s="547"/>
      <c r="BG140" s="548"/>
      <c r="BH140" s="547"/>
      <c r="BI140" s="548"/>
      <c r="BJ140" s="549"/>
      <c r="BK140" s="467"/>
      <c r="BL140" s="550"/>
      <c r="BM140" s="550"/>
      <c r="BN140" s="551"/>
      <c r="BO140" s="552"/>
      <c r="BP140" s="524"/>
      <c r="BQ140" s="523"/>
      <c r="BR140" s="524"/>
      <c r="BS140" s="290" t="s">
        <v>2419</v>
      </c>
      <c r="BT140" s="523"/>
      <c r="BU140" s="524"/>
      <c r="BV140" s="523"/>
      <c r="BW140" s="525"/>
    </row>
    <row r="141" spans="1:75" ht="27" customHeight="1">
      <c r="A141" s="554"/>
      <c r="B141" s="555"/>
      <c r="C141" s="455" t="s">
        <v>2424</v>
      </c>
      <c r="D141" s="541"/>
      <c r="E141" s="541"/>
      <c r="F141" s="541"/>
      <c r="G141" s="541"/>
      <c r="H141" s="541"/>
      <c r="I141" s="542"/>
      <c r="J141" s="458">
        <f>'②補助金額算出内訳表（別紙１）'!$F$98</f>
        <v>0</v>
      </c>
      <c r="K141" s="459"/>
      <c r="L141" s="459"/>
      <c r="M141" s="459"/>
      <c r="N141" s="459"/>
      <c r="O141" s="459"/>
      <c r="P141" s="459"/>
      <c r="Q141" s="459"/>
      <c r="R141" s="459"/>
      <c r="S141" s="459"/>
      <c r="T141" s="459"/>
      <c r="U141" s="459"/>
      <c r="V141" s="459"/>
      <c r="W141" s="459"/>
      <c r="X141" s="459"/>
      <c r="Y141" s="460"/>
      <c r="Z141" s="461"/>
      <c r="AA141" s="543"/>
      <c r="AB141" s="544"/>
      <c r="AC141" s="544"/>
      <c r="AD141" s="544"/>
      <c r="AE141" s="545"/>
      <c r="AF141" s="546"/>
      <c r="AG141" s="547"/>
      <c r="AH141" s="548"/>
      <c r="AI141" s="547"/>
      <c r="AJ141" s="548"/>
      <c r="AK141" s="549"/>
      <c r="AL141" s="467"/>
      <c r="AM141" s="550"/>
      <c r="AN141" s="550"/>
      <c r="AO141" s="551"/>
      <c r="AP141" s="552"/>
      <c r="AQ141" s="524"/>
      <c r="AR141" s="523"/>
      <c r="AS141" s="524"/>
      <c r="AT141" s="290" t="s">
        <v>2419</v>
      </c>
      <c r="AU141" s="523"/>
      <c r="AV141" s="524"/>
      <c r="AW141" s="523"/>
      <c r="AX141" s="525"/>
      <c r="AY141" s="461"/>
      <c r="AZ141" s="543"/>
      <c r="BA141" s="544"/>
      <c r="BB141" s="544"/>
      <c r="BC141" s="544"/>
      <c r="BD141" s="545"/>
      <c r="BE141" s="546"/>
      <c r="BF141" s="547"/>
      <c r="BG141" s="548"/>
      <c r="BH141" s="547"/>
      <c r="BI141" s="548"/>
      <c r="BJ141" s="549"/>
      <c r="BK141" s="467"/>
      <c r="BL141" s="550"/>
      <c r="BM141" s="550"/>
      <c r="BN141" s="551"/>
      <c r="BO141" s="552"/>
      <c r="BP141" s="524"/>
      <c r="BQ141" s="523"/>
      <c r="BR141" s="524"/>
      <c r="BS141" s="290" t="s">
        <v>2419</v>
      </c>
      <c r="BT141" s="523"/>
      <c r="BU141" s="524"/>
      <c r="BV141" s="523"/>
      <c r="BW141" s="525"/>
    </row>
    <row r="142" spans="1:75" ht="27" customHeight="1" thickBot="1">
      <c r="A142" s="556"/>
      <c r="B142" s="557"/>
      <c r="C142" s="437" t="s">
        <v>2425</v>
      </c>
      <c r="D142" s="526"/>
      <c r="E142" s="526"/>
      <c r="F142" s="526"/>
      <c r="G142" s="526"/>
      <c r="H142" s="526"/>
      <c r="I142" s="527"/>
      <c r="J142" s="440" t="str">
        <f>'②補助金額算出内訳表（別紙１）'!$J$98:$K$98</f>
        <v/>
      </c>
      <c r="K142" s="441"/>
      <c r="L142" s="441"/>
      <c r="M142" s="441"/>
      <c r="N142" s="441"/>
      <c r="O142" s="441"/>
      <c r="P142" s="441"/>
      <c r="Q142" s="441"/>
      <c r="R142" s="441"/>
      <c r="S142" s="441"/>
      <c r="T142" s="441"/>
      <c r="U142" s="441"/>
      <c r="V142" s="441"/>
      <c r="W142" s="441"/>
      <c r="X142" s="441"/>
      <c r="Y142" s="442"/>
      <c r="Z142" s="443"/>
      <c r="AA142" s="528"/>
      <c r="AB142" s="529"/>
      <c r="AC142" s="529"/>
      <c r="AD142" s="529"/>
      <c r="AE142" s="530"/>
      <c r="AF142" s="531"/>
      <c r="AG142" s="532"/>
      <c r="AH142" s="533"/>
      <c r="AI142" s="532"/>
      <c r="AJ142" s="533"/>
      <c r="AK142" s="534"/>
      <c r="AL142" s="449"/>
      <c r="AM142" s="535"/>
      <c r="AN142" s="535"/>
      <c r="AO142" s="536"/>
      <c r="AP142" s="537"/>
      <c r="AQ142" s="538"/>
      <c r="AR142" s="539"/>
      <c r="AS142" s="538"/>
      <c r="AT142" s="291" t="s">
        <v>2419</v>
      </c>
      <c r="AU142" s="539"/>
      <c r="AV142" s="538"/>
      <c r="AW142" s="539"/>
      <c r="AX142" s="540"/>
      <c r="AY142" s="443"/>
      <c r="AZ142" s="528"/>
      <c r="BA142" s="529"/>
      <c r="BB142" s="529"/>
      <c r="BC142" s="529"/>
      <c r="BD142" s="530"/>
      <c r="BE142" s="531"/>
      <c r="BF142" s="532"/>
      <c r="BG142" s="533"/>
      <c r="BH142" s="532"/>
      <c r="BI142" s="533"/>
      <c r="BJ142" s="534"/>
      <c r="BK142" s="449"/>
      <c r="BL142" s="535"/>
      <c r="BM142" s="535"/>
      <c r="BN142" s="536"/>
      <c r="BO142" s="537"/>
      <c r="BP142" s="538"/>
      <c r="BQ142" s="539"/>
      <c r="BR142" s="538"/>
      <c r="BS142" s="291" t="s">
        <v>2419</v>
      </c>
      <c r="BT142" s="539"/>
      <c r="BU142" s="538"/>
      <c r="BV142" s="539"/>
      <c r="BW142" s="540"/>
    </row>
    <row r="143" spans="1:75" ht="27" customHeight="1" thickBot="1">
      <c r="A143" s="479">
        <v>18</v>
      </c>
      <c r="B143" s="553"/>
      <c r="C143" s="485" t="s">
        <v>2412</v>
      </c>
      <c r="D143" s="558"/>
      <c r="E143" s="558"/>
      <c r="F143" s="558"/>
      <c r="G143" s="558"/>
      <c r="H143" s="558"/>
      <c r="I143" s="559"/>
      <c r="J143" s="488" t="str">
        <f>'②補助金額算出内訳表（別紙１）'!$B$99</f>
        <v/>
      </c>
      <c r="K143" s="489"/>
      <c r="L143" s="489"/>
      <c r="M143" s="489"/>
      <c r="N143" s="489"/>
      <c r="O143" s="489"/>
      <c r="P143" s="489"/>
      <c r="Q143" s="489"/>
      <c r="R143" s="489"/>
      <c r="S143" s="489"/>
      <c r="T143" s="489"/>
      <c r="U143" s="489"/>
      <c r="V143" s="489"/>
      <c r="W143" s="489"/>
      <c r="X143" s="489"/>
      <c r="Y143" s="490"/>
      <c r="Z143" s="491" t="s">
        <v>2413</v>
      </c>
      <c r="AA143" s="560"/>
      <c r="AB143" s="560"/>
      <c r="AC143" s="560"/>
      <c r="AD143" s="560"/>
      <c r="AE143" s="561"/>
      <c r="AF143" s="562" t="s">
        <v>2414</v>
      </c>
      <c r="AG143" s="563"/>
      <c r="AH143" s="563"/>
      <c r="AI143" s="563"/>
      <c r="AJ143" s="563"/>
      <c r="AK143" s="563"/>
      <c r="AL143" s="495" t="s">
        <v>2415</v>
      </c>
      <c r="AM143" s="564"/>
      <c r="AN143" s="564"/>
      <c r="AO143" s="565"/>
      <c r="AP143" s="494" t="s">
        <v>2416</v>
      </c>
      <c r="AQ143" s="566"/>
      <c r="AR143" s="566"/>
      <c r="AS143" s="566"/>
      <c r="AT143" s="566"/>
      <c r="AU143" s="566"/>
      <c r="AV143" s="566"/>
      <c r="AW143" s="566"/>
      <c r="AX143" s="567"/>
      <c r="AY143" s="491" t="s">
        <v>2413</v>
      </c>
      <c r="AZ143" s="560"/>
      <c r="BA143" s="560"/>
      <c r="BB143" s="560"/>
      <c r="BC143" s="560"/>
      <c r="BD143" s="561"/>
      <c r="BE143" s="562" t="s">
        <v>2414</v>
      </c>
      <c r="BF143" s="563"/>
      <c r="BG143" s="563"/>
      <c r="BH143" s="563"/>
      <c r="BI143" s="563"/>
      <c r="BJ143" s="563"/>
      <c r="BK143" s="495" t="s">
        <v>2415</v>
      </c>
      <c r="BL143" s="564"/>
      <c r="BM143" s="564"/>
      <c r="BN143" s="565"/>
      <c r="BO143" s="494" t="s">
        <v>2416</v>
      </c>
      <c r="BP143" s="566"/>
      <c r="BQ143" s="566"/>
      <c r="BR143" s="566"/>
      <c r="BS143" s="566"/>
      <c r="BT143" s="566"/>
      <c r="BU143" s="566"/>
      <c r="BV143" s="566"/>
      <c r="BW143" s="567"/>
    </row>
    <row r="144" spans="1:75" ht="27" customHeight="1" thickTop="1">
      <c r="A144" s="554"/>
      <c r="B144" s="555"/>
      <c r="C144" s="455" t="s">
        <v>2417</v>
      </c>
      <c r="D144" s="541"/>
      <c r="E144" s="541"/>
      <c r="F144" s="541"/>
      <c r="G144" s="541"/>
      <c r="H144" s="541"/>
      <c r="I144" s="542"/>
      <c r="J144" s="476" t="str">
        <f>'②補助金額算出内訳表（別紙１）'!$D$99</f>
        <v/>
      </c>
      <c r="K144" s="477"/>
      <c r="L144" s="477"/>
      <c r="M144" s="477"/>
      <c r="N144" s="477"/>
      <c r="O144" s="477"/>
      <c r="P144" s="477"/>
      <c r="Q144" s="477"/>
      <c r="R144" s="477"/>
      <c r="S144" s="477"/>
      <c r="T144" s="477"/>
      <c r="U144" s="477"/>
      <c r="V144" s="477"/>
      <c r="W144" s="477"/>
      <c r="X144" s="477"/>
      <c r="Y144" s="478"/>
      <c r="Z144" s="568" t="s">
        <v>2426</v>
      </c>
      <c r="AA144" s="569"/>
      <c r="AB144" s="569"/>
      <c r="AC144" s="569"/>
      <c r="AD144" s="569"/>
      <c r="AE144" s="570"/>
      <c r="AF144" s="571">
        <v>5</v>
      </c>
      <c r="AG144" s="572"/>
      <c r="AH144" s="573">
        <v>0</v>
      </c>
      <c r="AI144" s="572"/>
      <c r="AJ144" s="573">
        <v>0</v>
      </c>
      <c r="AK144" s="574"/>
      <c r="AL144" s="575" t="s">
        <v>2418</v>
      </c>
      <c r="AM144" s="576"/>
      <c r="AN144" s="576"/>
      <c r="AO144" s="577"/>
      <c r="AP144" s="578"/>
      <c r="AQ144" s="579"/>
      <c r="AR144" s="580">
        <v>1</v>
      </c>
      <c r="AS144" s="579"/>
      <c r="AT144" s="68" t="s">
        <v>2419</v>
      </c>
      <c r="AU144" s="580">
        <v>2</v>
      </c>
      <c r="AV144" s="579"/>
      <c r="AW144" s="580">
        <v>3</v>
      </c>
      <c r="AX144" s="581"/>
      <c r="AY144" s="582"/>
      <c r="AZ144" s="583"/>
      <c r="BA144" s="584"/>
      <c r="BB144" s="584"/>
      <c r="BC144" s="584"/>
      <c r="BD144" s="585"/>
      <c r="BE144" s="586"/>
      <c r="BF144" s="587"/>
      <c r="BG144" s="588"/>
      <c r="BH144" s="587"/>
      <c r="BI144" s="588"/>
      <c r="BJ144" s="589"/>
      <c r="BK144" s="590"/>
      <c r="BL144" s="591"/>
      <c r="BM144" s="591"/>
      <c r="BN144" s="592"/>
      <c r="BO144" s="593"/>
      <c r="BP144" s="594"/>
      <c r="BQ144" s="595"/>
      <c r="BR144" s="594"/>
      <c r="BS144" s="292" t="s">
        <v>2419</v>
      </c>
      <c r="BT144" s="595"/>
      <c r="BU144" s="594"/>
      <c r="BV144" s="595"/>
      <c r="BW144" s="596"/>
    </row>
    <row r="145" spans="1:75" ht="27" customHeight="1">
      <c r="A145" s="554"/>
      <c r="B145" s="555"/>
      <c r="C145" s="455" t="s">
        <v>2420</v>
      </c>
      <c r="D145" s="541"/>
      <c r="E145" s="541"/>
      <c r="F145" s="541"/>
      <c r="G145" s="541"/>
      <c r="H145" s="541"/>
      <c r="I145" s="542"/>
      <c r="J145" s="476" t="str">
        <f>'②補助金額算出内訳表（別紙１）'!$C$99</f>
        <v/>
      </c>
      <c r="K145" s="477"/>
      <c r="L145" s="477"/>
      <c r="M145" s="477"/>
      <c r="N145" s="477"/>
      <c r="O145" s="477"/>
      <c r="P145" s="477"/>
      <c r="Q145" s="477"/>
      <c r="R145" s="477"/>
      <c r="S145" s="477"/>
      <c r="T145" s="477"/>
      <c r="U145" s="477"/>
      <c r="V145" s="477"/>
      <c r="W145" s="477"/>
      <c r="X145" s="477"/>
      <c r="Y145" s="478"/>
      <c r="Z145" s="461"/>
      <c r="AA145" s="543"/>
      <c r="AB145" s="544"/>
      <c r="AC145" s="544"/>
      <c r="AD145" s="544"/>
      <c r="AE145" s="545"/>
      <c r="AF145" s="546"/>
      <c r="AG145" s="547"/>
      <c r="AH145" s="548"/>
      <c r="AI145" s="547"/>
      <c r="AJ145" s="548"/>
      <c r="AK145" s="549"/>
      <c r="AL145" s="467"/>
      <c r="AM145" s="550"/>
      <c r="AN145" s="550"/>
      <c r="AO145" s="551"/>
      <c r="AP145" s="552"/>
      <c r="AQ145" s="524"/>
      <c r="AR145" s="523"/>
      <c r="AS145" s="524"/>
      <c r="AT145" s="290" t="s">
        <v>2419</v>
      </c>
      <c r="AU145" s="523"/>
      <c r="AV145" s="524"/>
      <c r="AW145" s="523"/>
      <c r="AX145" s="525"/>
      <c r="AY145" s="461"/>
      <c r="AZ145" s="543"/>
      <c r="BA145" s="544"/>
      <c r="BB145" s="544"/>
      <c r="BC145" s="544"/>
      <c r="BD145" s="545"/>
      <c r="BE145" s="546"/>
      <c r="BF145" s="547"/>
      <c r="BG145" s="548"/>
      <c r="BH145" s="547"/>
      <c r="BI145" s="548"/>
      <c r="BJ145" s="549"/>
      <c r="BK145" s="467"/>
      <c r="BL145" s="550"/>
      <c r="BM145" s="550"/>
      <c r="BN145" s="551"/>
      <c r="BO145" s="552"/>
      <c r="BP145" s="524"/>
      <c r="BQ145" s="523"/>
      <c r="BR145" s="524"/>
      <c r="BS145" s="290" t="s">
        <v>2419</v>
      </c>
      <c r="BT145" s="523"/>
      <c r="BU145" s="524"/>
      <c r="BV145" s="523"/>
      <c r="BW145" s="525"/>
    </row>
    <row r="146" spans="1:75" ht="27" customHeight="1">
      <c r="A146" s="554"/>
      <c r="B146" s="555"/>
      <c r="C146" s="455" t="s">
        <v>2421</v>
      </c>
      <c r="D146" s="541"/>
      <c r="E146" s="541"/>
      <c r="F146" s="541"/>
      <c r="G146" s="541"/>
      <c r="H146" s="541"/>
      <c r="I146" s="542"/>
      <c r="J146" s="473" t="str">
        <f>'②補助金額算出内訳表（別紙１）'!$H$99</f>
        <v/>
      </c>
      <c r="K146" s="474"/>
      <c r="L146" s="474"/>
      <c r="M146" s="474"/>
      <c r="N146" s="474"/>
      <c r="O146" s="474"/>
      <c r="P146" s="474"/>
      <c r="Q146" s="474"/>
      <c r="R146" s="474"/>
      <c r="S146" s="474"/>
      <c r="T146" s="474"/>
      <c r="U146" s="474"/>
      <c r="V146" s="474"/>
      <c r="W146" s="474"/>
      <c r="X146" s="474"/>
      <c r="Y146" s="475"/>
      <c r="Z146" s="461"/>
      <c r="AA146" s="543"/>
      <c r="AB146" s="544"/>
      <c r="AC146" s="544"/>
      <c r="AD146" s="544"/>
      <c r="AE146" s="545"/>
      <c r="AF146" s="546"/>
      <c r="AG146" s="547"/>
      <c r="AH146" s="548"/>
      <c r="AI146" s="547"/>
      <c r="AJ146" s="548"/>
      <c r="AK146" s="549"/>
      <c r="AL146" s="467"/>
      <c r="AM146" s="550"/>
      <c r="AN146" s="550"/>
      <c r="AO146" s="551"/>
      <c r="AP146" s="552"/>
      <c r="AQ146" s="524"/>
      <c r="AR146" s="523"/>
      <c r="AS146" s="524"/>
      <c r="AT146" s="290" t="s">
        <v>2419</v>
      </c>
      <c r="AU146" s="523"/>
      <c r="AV146" s="524"/>
      <c r="AW146" s="523"/>
      <c r="AX146" s="525"/>
      <c r="AY146" s="461"/>
      <c r="AZ146" s="543"/>
      <c r="BA146" s="544"/>
      <c r="BB146" s="544"/>
      <c r="BC146" s="544"/>
      <c r="BD146" s="545"/>
      <c r="BE146" s="546"/>
      <c r="BF146" s="547"/>
      <c r="BG146" s="548"/>
      <c r="BH146" s="547"/>
      <c r="BI146" s="548"/>
      <c r="BJ146" s="549"/>
      <c r="BK146" s="467"/>
      <c r="BL146" s="550"/>
      <c r="BM146" s="550"/>
      <c r="BN146" s="551"/>
      <c r="BO146" s="552"/>
      <c r="BP146" s="524"/>
      <c r="BQ146" s="523"/>
      <c r="BR146" s="524"/>
      <c r="BS146" s="290" t="s">
        <v>2419</v>
      </c>
      <c r="BT146" s="523"/>
      <c r="BU146" s="524"/>
      <c r="BV146" s="523"/>
      <c r="BW146" s="525"/>
    </row>
    <row r="147" spans="1:75" ht="27" customHeight="1">
      <c r="A147" s="554"/>
      <c r="B147" s="555"/>
      <c r="C147" s="455" t="s">
        <v>2422</v>
      </c>
      <c r="D147" s="541"/>
      <c r="E147" s="541"/>
      <c r="F147" s="541"/>
      <c r="G147" s="541"/>
      <c r="H147" s="541"/>
      <c r="I147" s="542"/>
      <c r="J147" s="470" t="str">
        <f>'②補助金額算出内訳表（別紙１）'!$J$64</f>
        <v/>
      </c>
      <c r="K147" s="471"/>
      <c r="L147" s="471"/>
      <c r="M147" s="471"/>
      <c r="N147" s="471"/>
      <c r="O147" s="471"/>
      <c r="P147" s="471"/>
      <c r="Q147" s="471"/>
      <c r="R147" s="471"/>
      <c r="S147" s="471"/>
      <c r="T147" s="471"/>
      <c r="U147" s="471"/>
      <c r="V147" s="471"/>
      <c r="W147" s="471"/>
      <c r="X147" s="471"/>
      <c r="Y147" s="472"/>
      <c r="Z147" s="461"/>
      <c r="AA147" s="544"/>
      <c r="AB147" s="544"/>
      <c r="AC147" s="544"/>
      <c r="AD147" s="544"/>
      <c r="AE147" s="545"/>
      <c r="AF147" s="546"/>
      <c r="AG147" s="547"/>
      <c r="AH147" s="548"/>
      <c r="AI147" s="547"/>
      <c r="AJ147" s="548"/>
      <c r="AK147" s="549"/>
      <c r="AL147" s="467"/>
      <c r="AM147" s="550"/>
      <c r="AN147" s="550"/>
      <c r="AO147" s="551"/>
      <c r="AP147" s="552"/>
      <c r="AQ147" s="524"/>
      <c r="AR147" s="523"/>
      <c r="AS147" s="524"/>
      <c r="AT147" s="290" t="s">
        <v>2419</v>
      </c>
      <c r="AU147" s="523"/>
      <c r="AV147" s="524"/>
      <c r="AW147" s="523"/>
      <c r="AX147" s="525"/>
      <c r="AY147" s="461"/>
      <c r="AZ147" s="543"/>
      <c r="BA147" s="544"/>
      <c r="BB147" s="544"/>
      <c r="BC147" s="544"/>
      <c r="BD147" s="545"/>
      <c r="BE147" s="546"/>
      <c r="BF147" s="547"/>
      <c r="BG147" s="548"/>
      <c r="BH147" s="547"/>
      <c r="BI147" s="548"/>
      <c r="BJ147" s="549"/>
      <c r="BK147" s="467"/>
      <c r="BL147" s="550"/>
      <c r="BM147" s="550"/>
      <c r="BN147" s="551"/>
      <c r="BO147" s="552"/>
      <c r="BP147" s="524"/>
      <c r="BQ147" s="523"/>
      <c r="BR147" s="524"/>
      <c r="BS147" s="290" t="s">
        <v>2419</v>
      </c>
      <c r="BT147" s="523"/>
      <c r="BU147" s="524"/>
      <c r="BV147" s="523"/>
      <c r="BW147" s="525"/>
    </row>
    <row r="148" spans="1:75" ht="27" customHeight="1">
      <c r="A148" s="554"/>
      <c r="B148" s="555"/>
      <c r="C148" s="455" t="s">
        <v>2423</v>
      </c>
      <c r="D148" s="541"/>
      <c r="E148" s="541"/>
      <c r="F148" s="541"/>
      <c r="G148" s="541"/>
      <c r="H148" s="541"/>
      <c r="I148" s="542"/>
      <c r="J148" s="458" t="str">
        <f>J147</f>
        <v/>
      </c>
      <c r="K148" s="459"/>
      <c r="L148" s="459"/>
      <c r="M148" s="459"/>
      <c r="N148" s="459"/>
      <c r="O148" s="459"/>
      <c r="P148" s="459"/>
      <c r="Q148" s="459"/>
      <c r="R148" s="459"/>
      <c r="S148" s="459"/>
      <c r="T148" s="459"/>
      <c r="U148" s="459"/>
      <c r="V148" s="459"/>
      <c r="W148" s="459"/>
      <c r="X148" s="459"/>
      <c r="Y148" s="460"/>
      <c r="Z148" s="461"/>
      <c r="AA148" s="543"/>
      <c r="AB148" s="544"/>
      <c r="AC148" s="544"/>
      <c r="AD148" s="544"/>
      <c r="AE148" s="545"/>
      <c r="AF148" s="546"/>
      <c r="AG148" s="547"/>
      <c r="AH148" s="548"/>
      <c r="AI148" s="547"/>
      <c r="AJ148" s="548"/>
      <c r="AK148" s="549"/>
      <c r="AL148" s="467"/>
      <c r="AM148" s="550"/>
      <c r="AN148" s="550"/>
      <c r="AO148" s="551"/>
      <c r="AP148" s="552"/>
      <c r="AQ148" s="524"/>
      <c r="AR148" s="523"/>
      <c r="AS148" s="524"/>
      <c r="AT148" s="290" t="s">
        <v>2419</v>
      </c>
      <c r="AU148" s="523"/>
      <c r="AV148" s="524"/>
      <c r="AW148" s="523"/>
      <c r="AX148" s="525"/>
      <c r="AY148" s="461"/>
      <c r="AZ148" s="543"/>
      <c r="BA148" s="544"/>
      <c r="BB148" s="544"/>
      <c r="BC148" s="544"/>
      <c r="BD148" s="545"/>
      <c r="BE148" s="546"/>
      <c r="BF148" s="547"/>
      <c r="BG148" s="548"/>
      <c r="BH148" s="547"/>
      <c r="BI148" s="548"/>
      <c r="BJ148" s="549"/>
      <c r="BK148" s="467"/>
      <c r="BL148" s="550"/>
      <c r="BM148" s="550"/>
      <c r="BN148" s="551"/>
      <c r="BO148" s="552"/>
      <c r="BP148" s="524"/>
      <c r="BQ148" s="523"/>
      <c r="BR148" s="524"/>
      <c r="BS148" s="290" t="s">
        <v>2419</v>
      </c>
      <c r="BT148" s="523"/>
      <c r="BU148" s="524"/>
      <c r="BV148" s="523"/>
      <c r="BW148" s="525"/>
    </row>
    <row r="149" spans="1:75" ht="27" customHeight="1">
      <c r="A149" s="554"/>
      <c r="B149" s="555"/>
      <c r="C149" s="455" t="s">
        <v>2424</v>
      </c>
      <c r="D149" s="541"/>
      <c r="E149" s="541"/>
      <c r="F149" s="541"/>
      <c r="G149" s="541"/>
      <c r="H149" s="541"/>
      <c r="I149" s="542"/>
      <c r="J149" s="458">
        <f>'②補助金額算出内訳表（別紙１）'!$F$99</f>
        <v>0</v>
      </c>
      <c r="K149" s="459"/>
      <c r="L149" s="459"/>
      <c r="M149" s="459"/>
      <c r="N149" s="459"/>
      <c r="O149" s="459"/>
      <c r="P149" s="459"/>
      <c r="Q149" s="459"/>
      <c r="R149" s="459"/>
      <c r="S149" s="459"/>
      <c r="T149" s="459"/>
      <c r="U149" s="459"/>
      <c r="V149" s="459"/>
      <c r="W149" s="459"/>
      <c r="X149" s="459"/>
      <c r="Y149" s="460"/>
      <c r="Z149" s="461"/>
      <c r="AA149" s="543"/>
      <c r="AB149" s="544"/>
      <c r="AC149" s="544"/>
      <c r="AD149" s="544"/>
      <c r="AE149" s="545"/>
      <c r="AF149" s="546"/>
      <c r="AG149" s="547"/>
      <c r="AH149" s="548"/>
      <c r="AI149" s="547"/>
      <c r="AJ149" s="548"/>
      <c r="AK149" s="549"/>
      <c r="AL149" s="467"/>
      <c r="AM149" s="550"/>
      <c r="AN149" s="550"/>
      <c r="AO149" s="551"/>
      <c r="AP149" s="552"/>
      <c r="AQ149" s="524"/>
      <c r="AR149" s="523"/>
      <c r="AS149" s="524"/>
      <c r="AT149" s="290" t="s">
        <v>2419</v>
      </c>
      <c r="AU149" s="523"/>
      <c r="AV149" s="524"/>
      <c r="AW149" s="523"/>
      <c r="AX149" s="525"/>
      <c r="AY149" s="461"/>
      <c r="AZ149" s="543"/>
      <c r="BA149" s="544"/>
      <c r="BB149" s="544"/>
      <c r="BC149" s="544"/>
      <c r="BD149" s="545"/>
      <c r="BE149" s="546"/>
      <c r="BF149" s="547"/>
      <c r="BG149" s="548"/>
      <c r="BH149" s="547"/>
      <c r="BI149" s="548"/>
      <c r="BJ149" s="549"/>
      <c r="BK149" s="467"/>
      <c r="BL149" s="550"/>
      <c r="BM149" s="550"/>
      <c r="BN149" s="551"/>
      <c r="BO149" s="552"/>
      <c r="BP149" s="524"/>
      <c r="BQ149" s="523"/>
      <c r="BR149" s="524"/>
      <c r="BS149" s="290" t="s">
        <v>2419</v>
      </c>
      <c r="BT149" s="523"/>
      <c r="BU149" s="524"/>
      <c r="BV149" s="523"/>
      <c r="BW149" s="525"/>
    </row>
    <row r="150" spans="1:75" ht="27" customHeight="1" thickBot="1">
      <c r="A150" s="556"/>
      <c r="B150" s="557"/>
      <c r="C150" s="437" t="s">
        <v>2425</v>
      </c>
      <c r="D150" s="526"/>
      <c r="E150" s="526"/>
      <c r="F150" s="526"/>
      <c r="G150" s="526"/>
      <c r="H150" s="526"/>
      <c r="I150" s="527"/>
      <c r="J150" s="440" t="str">
        <f>'②補助金額算出内訳表（別紙１）'!$J$99:$K$99</f>
        <v/>
      </c>
      <c r="K150" s="441"/>
      <c r="L150" s="441"/>
      <c r="M150" s="441"/>
      <c r="N150" s="441"/>
      <c r="O150" s="441"/>
      <c r="P150" s="441"/>
      <c r="Q150" s="441"/>
      <c r="R150" s="441"/>
      <c r="S150" s="441"/>
      <c r="T150" s="441"/>
      <c r="U150" s="441"/>
      <c r="V150" s="441"/>
      <c r="W150" s="441"/>
      <c r="X150" s="441"/>
      <c r="Y150" s="442"/>
      <c r="Z150" s="443"/>
      <c r="AA150" s="528"/>
      <c r="AB150" s="529"/>
      <c r="AC150" s="529"/>
      <c r="AD150" s="529"/>
      <c r="AE150" s="530"/>
      <c r="AF150" s="531"/>
      <c r="AG150" s="532"/>
      <c r="AH150" s="533"/>
      <c r="AI150" s="532"/>
      <c r="AJ150" s="533"/>
      <c r="AK150" s="534"/>
      <c r="AL150" s="449"/>
      <c r="AM150" s="535"/>
      <c r="AN150" s="535"/>
      <c r="AO150" s="536"/>
      <c r="AP150" s="537"/>
      <c r="AQ150" s="538"/>
      <c r="AR150" s="539"/>
      <c r="AS150" s="538"/>
      <c r="AT150" s="291" t="s">
        <v>2419</v>
      </c>
      <c r="AU150" s="539"/>
      <c r="AV150" s="538"/>
      <c r="AW150" s="539"/>
      <c r="AX150" s="540"/>
      <c r="AY150" s="443"/>
      <c r="AZ150" s="528"/>
      <c r="BA150" s="529"/>
      <c r="BB150" s="529"/>
      <c r="BC150" s="529"/>
      <c r="BD150" s="530"/>
      <c r="BE150" s="531"/>
      <c r="BF150" s="532"/>
      <c r="BG150" s="533"/>
      <c r="BH150" s="532"/>
      <c r="BI150" s="533"/>
      <c r="BJ150" s="534"/>
      <c r="BK150" s="449"/>
      <c r="BL150" s="535"/>
      <c r="BM150" s="535"/>
      <c r="BN150" s="536"/>
      <c r="BO150" s="537"/>
      <c r="BP150" s="538"/>
      <c r="BQ150" s="539"/>
      <c r="BR150" s="538"/>
      <c r="BS150" s="291" t="s">
        <v>2419</v>
      </c>
      <c r="BT150" s="539"/>
      <c r="BU150" s="538"/>
      <c r="BV150" s="539"/>
      <c r="BW150" s="540"/>
    </row>
    <row r="151" spans="1:75" ht="27" customHeight="1" thickBot="1">
      <c r="A151" s="479">
        <v>19</v>
      </c>
      <c r="B151" s="553"/>
      <c r="C151" s="485" t="s">
        <v>2412</v>
      </c>
      <c r="D151" s="558"/>
      <c r="E151" s="558"/>
      <c r="F151" s="558"/>
      <c r="G151" s="558"/>
      <c r="H151" s="558"/>
      <c r="I151" s="559"/>
      <c r="J151" s="488" t="str">
        <f>'②補助金額算出内訳表（別紙１）'!$B$100</f>
        <v/>
      </c>
      <c r="K151" s="489"/>
      <c r="L151" s="489"/>
      <c r="M151" s="489"/>
      <c r="N151" s="489"/>
      <c r="O151" s="489"/>
      <c r="P151" s="489"/>
      <c r="Q151" s="489"/>
      <c r="R151" s="489"/>
      <c r="S151" s="489"/>
      <c r="T151" s="489"/>
      <c r="U151" s="489"/>
      <c r="V151" s="489"/>
      <c r="W151" s="489"/>
      <c r="X151" s="489"/>
      <c r="Y151" s="490"/>
      <c r="Z151" s="491" t="s">
        <v>2413</v>
      </c>
      <c r="AA151" s="560"/>
      <c r="AB151" s="560"/>
      <c r="AC151" s="560"/>
      <c r="AD151" s="560"/>
      <c r="AE151" s="561"/>
      <c r="AF151" s="562" t="s">
        <v>2414</v>
      </c>
      <c r="AG151" s="563"/>
      <c r="AH151" s="563"/>
      <c r="AI151" s="563"/>
      <c r="AJ151" s="563"/>
      <c r="AK151" s="563"/>
      <c r="AL151" s="495" t="s">
        <v>2415</v>
      </c>
      <c r="AM151" s="564"/>
      <c r="AN151" s="564"/>
      <c r="AO151" s="565"/>
      <c r="AP151" s="494" t="s">
        <v>2416</v>
      </c>
      <c r="AQ151" s="566"/>
      <c r="AR151" s="566"/>
      <c r="AS151" s="566"/>
      <c r="AT151" s="566"/>
      <c r="AU151" s="566"/>
      <c r="AV151" s="566"/>
      <c r="AW151" s="566"/>
      <c r="AX151" s="567"/>
      <c r="AY151" s="491" t="s">
        <v>2413</v>
      </c>
      <c r="AZ151" s="560"/>
      <c r="BA151" s="560"/>
      <c r="BB151" s="560"/>
      <c r="BC151" s="560"/>
      <c r="BD151" s="561"/>
      <c r="BE151" s="562" t="s">
        <v>2414</v>
      </c>
      <c r="BF151" s="563"/>
      <c r="BG151" s="563"/>
      <c r="BH151" s="563"/>
      <c r="BI151" s="563"/>
      <c r="BJ151" s="563"/>
      <c r="BK151" s="495" t="s">
        <v>2415</v>
      </c>
      <c r="BL151" s="564"/>
      <c r="BM151" s="564"/>
      <c r="BN151" s="565"/>
      <c r="BO151" s="494" t="s">
        <v>2416</v>
      </c>
      <c r="BP151" s="566"/>
      <c r="BQ151" s="566"/>
      <c r="BR151" s="566"/>
      <c r="BS151" s="566"/>
      <c r="BT151" s="566"/>
      <c r="BU151" s="566"/>
      <c r="BV151" s="566"/>
      <c r="BW151" s="567"/>
    </row>
    <row r="152" spans="1:75" ht="27" customHeight="1" thickTop="1">
      <c r="A152" s="554"/>
      <c r="B152" s="555"/>
      <c r="C152" s="455" t="s">
        <v>2417</v>
      </c>
      <c r="D152" s="541"/>
      <c r="E152" s="541"/>
      <c r="F152" s="541"/>
      <c r="G152" s="541"/>
      <c r="H152" s="541"/>
      <c r="I152" s="542"/>
      <c r="J152" s="476" t="str">
        <f>'②補助金額算出内訳表（別紙１）'!$D$100</f>
        <v/>
      </c>
      <c r="K152" s="477"/>
      <c r="L152" s="477"/>
      <c r="M152" s="477"/>
      <c r="N152" s="477"/>
      <c r="O152" s="477"/>
      <c r="P152" s="477"/>
      <c r="Q152" s="477"/>
      <c r="R152" s="477"/>
      <c r="S152" s="477"/>
      <c r="T152" s="477"/>
      <c r="U152" s="477"/>
      <c r="V152" s="477"/>
      <c r="W152" s="477"/>
      <c r="X152" s="477"/>
      <c r="Y152" s="478"/>
      <c r="Z152" s="568" t="s">
        <v>2426</v>
      </c>
      <c r="AA152" s="569"/>
      <c r="AB152" s="569"/>
      <c r="AC152" s="569"/>
      <c r="AD152" s="569"/>
      <c r="AE152" s="570"/>
      <c r="AF152" s="571">
        <v>5</v>
      </c>
      <c r="AG152" s="572"/>
      <c r="AH152" s="573">
        <v>0</v>
      </c>
      <c r="AI152" s="572"/>
      <c r="AJ152" s="573">
        <v>0</v>
      </c>
      <c r="AK152" s="574"/>
      <c r="AL152" s="575" t="s">
        <v>2418</v>
      </c>
      <c r="AM152" s="576"/>
      <c r="AN152" s="576"/>
      <c r="AO152" s="577"/>
      <c r="AP152" s="578"/>
      <c r="AQ152" s="579"/>
      <c r="AR152" s="580">
        <v>1</v>
      </c>
      <c r="AS152" s="579"/>
      <c r="AT152" s="68" t="s">
        <v>2419</v>
      </c>
      <c r="AU152" s="580">
        <v>2</v>
      </c>
      <c r="AV152" s="579"/>
      <c r="AW152" s="580">
        <v>3</v>
      </c>
      <c r="AX152" s="581"/>
      <c r="AY152" s="582"/>
      <c r="AZ152" s="583"/>
      <c r="BA152" s="584"/>
      <c r="BB152" s="584"/>
      <c r="BC152" s="584"/>
      <c r="BD152" s="585"/>
      <c r="BE152" s="586"/>
      <c r="BF152" s="587"/>
      <c r="BG152" s="588"/>
      <c r="BH152" s="587"/>
      <c r="BI152" s="588"/>
      <c r="BJ152" s="589"/>
      <c r="BK152" s="590"/>
      <c r="BL152" s="591"/>
      <c r="BM152" s="591"/>
      <c r="BN152" s="592"/>
      <c r="BO152" s="593"/>
      <c r="BP152" s="594"/>
      <c r="BQ152" s="595"/>
      <c r="BR152" s="594"/>
      <c r="BS152" s="292" t="s">
        <v>2419</v>
      </c>
      <c r="BT152" s="595"/>
      <c r="BU152" s="594"/>
      <c r="BV152" s="595"/>
      <c r="BW152" s="596"/>
    </row>
    <row r="153" spans="1:75" ht="27" customHeight="1">
      <c r="A153" s="554"/>
      <c r="B153" s="555"/>
      <c r="C153" s="455" t="s">
        <v>2420</v>
      </c>
      <c r="D153" s="541"/>
      <c r="E153" s="541"/>
      <c r="F153" s="541"/>
      <c r="G153" s="541"/>
      <c r="H153" s="541"/>
      <c r="I153" s="542"/>
      <c r="J153" s="476" t="str">
        <f>'②補助金額算出内訳表（別紙１）'!$C$100</f>
        <v/>
      </c>
      <c r="K153" s="477"/>
      <c r="L153" s="477"/>
      <c r="M153" s="477"/>
      <c r="N153" s="477"/>
      <c r="O153" s="477"/>
      <c r="P153" s="477"/>
      <c r="Q153" s="477"/>
      <c r="R153" s="477"/>
      <c r="S153" s="477"/>
      <c r="T153" s="477"/>
      <c r="U153" s="477"/>
      <c r="V153" s="477"/>
      <c r="W153" s="477"/>
      <c r="X153" s="477"/>
      <c r="Y153" s="478"/>
      <c r="Z153" s="461"/>
      <c r="AA153" s="543"/>
      <c r="AB153" s="544"/>
      <c r="AC153" s="544"/>
      <c r="AD153" s="544"/>
      <c r="AE153" s="545"/>
      <c r="AF153" s="546"/>
      <c r="AG153" s="547"/>
      <c r="AH153" s="548"/>
      <c r="AI153" s="547"/>
      <c r="AJ153" s="548"/>
      <c r="AK153" s="549"/>
      <c r="AL153" s="467"/>
      <c r="AM153" s="550"/>
      <c r="AN153" s="550"/>
      <c r="AO153" s="551"/>
      <c r="AP153" s="552"/>
      <c r="AQ153" s="524"/>
      <c r="AR153" s="523"/>
      <c r="AS153" s="524"/>
      <c r="AT153" s="290" t="s">
        <v>2419</v>
      </c>
      <c r="AU153" s="523"/>
      <c r="AV153" s="524"/>
      <c r="AW153" s="523"/>
      <c r="AX153" s="525"/>
      <c r="AY153" s="461"/>
      <c r="AZ153" s="543"/>
      <c r="BA153" s="544"/>
      <c r="BB153" s="544"/>
      <c r="BC153" s="544"/>
      <c r="BD153" s="545"/>
      <c r="BE153" s="546"/>
      <c r="BF153" s="547"/>
      <c r="BG153" s="548"/>
      <c r="BH153" s="547"/>
      <c r="BI153" s="548"/>
      <c r="BJ153" s="549"/>
      <c r="BK153" s="467"/>
      <c r="BL153" s="550"/>
      <c r="BM153" s="550"/>
      <c r="BN153" s="551"/>
      <c r="BO153" s="552"/>
      <c r="BP153" s="524"/>
      <c r="BQ153" s="523"/>
      <c r="BR153" s="524"/>
      <c r="BS153" s="290" t="s">
        <v>2419</v>
      </c>
      <c r="BT153" s="523"/>
      <c r="BU153" s="524"/>
      <c r="BV153" s="523"/>
      <c r="BW153" s="525"/>
    </row>
    <row r="154" spans="1:75" ht="27" customHeight="1">
      <c r="A154" s="554"/>
      <c r="B154" s="555"/>
      <c r="C154" s="455" t="s">
        <v>2421</v>
      </c>
      <c r="D154" s="541"/>
      <c r="E154" s="541"/>
      <c r="F154" s="541"/>
      <c r="G154" s="541"/>
      <c r="H154" s="541"/>
      <c r="I154" s="542"/>
      <c r="J154" s="473" t="str">
        <f>'②補助金額算出内訳表（別紙１）'!$H$100</f>
        <v/>
      </c>
      <c r="K154" s="474"/>
      <c r="L154" s="474"/>
      <c r="M154" s="474"/>
      <c r="N154" s="474"/>
      <c r="O154" s="474"/>
      <c r="P154" s="474"/>
      <c r="Q154" s="474"/>
      <c r="R154" s="474"/>
      <c r="S154" s="474"/>
      <c r="T154" s="474"/>
      <c r="U154" s="474"/>
      <c r="V154" s="474"/>
      <c r="W154" s="474"/>
      <c r="X154" s="474"/>
      <c r="Y154" s="475"/>
      <c r="Z154" s="461"/>
      <c r="AA154" s="543"/>
      <c r="AB154" s="544"/>
      <c r="AC154" s="544"/>
      <c r="AD154" s="544"/>
      <c r="AE154" s="545"/>
      <c r="AF154" s="546"/>
      <c r="AG154" s="547"/>
      <c r="AH154" s="548"/>
      <c r="AI154" s="547"/>
      <c r="AJ154" s="548"/>
      <c r="AK154" s="549"/>
      <c r="AL154" s="467"/>
      <c r="AM154" s="550"/>
      <c r="AN154" s="550"/>
      <c r="AO154" s="551"/>
      <c r="AP154" s="552"/>
      <c r="AQ154" s="524"/>
      <c r="AR154" s="523"/>
      <c r="AS154" s="524"/>
      <c r="AT154" s="290" t="s">
        <v>2419</v>
      </c>
      <c r="AU154" s="523"/>
      <c r="AV154" s="524"/>
      <c r="AW154" s="523"/>
      <c r="AX154" s="525"/>
      <c r="AY154" s="461"/>
      <c r="AZ154" s="543"/>
      <c r="BA154" s="544"/>
      <c r="BB154" s="544"/>
      <c r="BC154" s="544"/>
      <c r="BD154" s="545"/>
      <c r="BE154" s="546"/>
      <c r="BF154" s="547"/>
      <c r="BG154" s="548"/>
      <c r="BH154" s="547"/>
      <c r="BI154" s="548"/>
      <c r="BJ154" s="549"/>
      <c r="BK154" s="467"/>
      <c r="BL154" s="550"/>
      <c r="BM154" s="550"/>
      <c r="BN154" s="551"/>
      <c r="BO154" s="552"/>
      <c r="BP154" s="524"/>
      <c r="BQ154" s="523"/>
      <c r="BR154" s="524"/>
      <c r="BS154" s="290" t="s">
        <v>2419</v>
      </c>
      <c r="BT154" s="523"/>
      <c r="BU154" s="524"/>
      <c r="BV154" s="523"/>
      <c r="BW154" s="525"/>
    </row>
    <row r="155" spans="1:75" ht="27" customHeight="1">
      <c r="A155" s="554"/>
      <c r="B155" s="555"/>
      <c r="C155" s="455" t="s">
        <v>2422</v>
      </c>
      <c r="D155" s="541"/>
      <c r="E155" s="541"/>
      <c r="F155" s="541"/>
      <c r="G155" s="541"/>
      <c r="H155" s="541"/>
      <c r="I155" s="542"/>
      <c r="J155" s="470" t="str">
        <f>'②補助金額算出内訳表（別紙１）'!$J$65</f>
        <v/>
      </c>
      <c r="K155" s="471"/>
      <c r="L155" s="471"/>
      <c r="M155" s="471"/>
      <c r="N155" s="471"/>
      <c r="O155" s="471"/>
      <c r="P155" s="471"/>
      <c r="Q155" s="471"/>
      <c r="R155" s="471"/>
      <c r="S155" s="471"/>
      <c r="T155" s="471"/>
      <c r="U155" s="471"/>
      <c r="V155" s="471"/>
      <c r="W155" s="471"/>
      <c r="X155" s="471"/>
      <c r="Y155" s="472"/>
      <c r="Z155" s="461"/>
      <c r="AA155" s="544"/>
      <c r="AB155" s="544"/>
      <c r="AC155" s="544"/>
      <c r="AD155" s="544"/>
      <c r="AE155" s="545"/>
      <c r="AF155" s="546"/>
      <c r="AG155" s="547"/>
      <c r="AH155" s="548"/>
      <c r="AI155" s="547"/>
      <c r="AJ155" s="548"/>
      <c r="AK155" s="549"/>
      <c r="AL155" s="467"/>
      <c r="AM155" s="550"/>
      <c r="AN155" s="550"/>
      <c r="AO155" s="551"/>
      <c r="AP155" s="552"/>
      <c r="AQ155" s="524"/>
      <c r="AR155" s="523"/>
      <c r="AS155" s="524"/>
      <c r="AT155" s="290" t="s">
        <v>2419</v>
      </c>
      <c r="AU155" s="523"/>
      <c r="AV155" s="524"/>
      <c r="AW155" s="523"/>
      <c r="AX155" s="525"/>
      <c r="AY155" s="461"/>
      <c r="AZ155" s="543"/>
      <c r="BA155" s="544"/>
      <c r="BB155" s="544"/>
      <c r="BC155" s="544"/>
      <c r="BD155" s="545"/>
      <c r="BE155" s="546"/>
      <c r="BF155" s="547"/>
      <c r="BG155" s="548"/>
      <c r="BH155" s="547"/>
      <c r="BI155" s="548"/>
      <c r="BJ155" s="549"/>
      <c r="BK155" s="467"/>
      <c r="BL155" s="550"/>
      <c r="BM155" s="550"/>
      <c r="BN155" s="551"/>
      <c r="BO155" s="552"/>
      <c r="BP155" s="524"/>
      <c r="BQ155" s="523"/>
      <c r="BR155" s="524"/>
      <c r="BS155" s="290" t="s">
        <v>2419</v>
      </c>
      <c r="BT155" s="523"/>
      <c r="BU155" s="524"/>
      <c r="BV155" s="523"/>
      <c r="BW155" s="525"/>
    </row>
    <row r="156" spans="1:75" ht="27" customHeight="1">
      <c r="A156" s="554"/>
      <c r="B156" s="555"/>
      <c r="C156" s="455" t="s">
        <v>2423</v>
      </c>
      <c r="D156" s="541"/>
      <c r="E156" s="541"/>
      <c r="F156" s="541"/>
      <c r="G156" s="541"/>
      <c r="H156" s="541"/>
      <c r="I156" s="542"/>
      <c r="J156" s="458" t="str">
        <f>J155</f>
        <v/>
      </c>
      <c r="K156" s="459"/>
      <c r="L156" s="459"/>
      <c r="M156" s="459"/>
      <c r="N156" s="459"/>
      <c r="O156" s="459"/>
      <c r="P156" s="459"/>
      <c r="Q156" s="459"/>
      <c r="R156" s="459"/>
      <c r="S156" s="459"/>
      <c r="T156" s="459"/>
      <c r="U156" s="459"/>
      <c r="V156" s="459"/>
      <c r="W156" s="459"/>
      <c r="X156" s="459"/>
      <c r="Y156" s="460"/>
      <c r="Z156" s="461"/>
      <c r="AA156" s="543"/>
      <c r="AB156" s="544"/>
      <c r="AC156" s="544"/>
      <c r="AD156" s="544"/>
      <c r="AE156" s="545"/>
      <c r="AF156" s="546"/>
      <c r="AG156" s="547"/>
      <c r="AH156" s="548"/>
      <c r="AI156" s="547"/>
      <c r="AJ156" s="548"/>
      <c r="AK156" s="549"/>
      <c r="AL156" s="467"/>
      <c r="AM156" s="550"/>
      <c r="AN156" s="550"/>
      <c r="AO156" s="551"/>
      <c r="AP156" s="552"/>
      <c r="AQ156" s="524"/>
      <c r="AR156" s="523"/>
      <c r="AS156" s="524"/>
      <c r="AT156" s="290" t="s">
        <v>2419</v>
      </c>
      <c r="AU156" s="523"/>
      <c r="AV156" s="524"/>
      <c r="AW156" s="523"/>
      <c r="AX156" s="525"/>
      <c r="AY156" s="461"/>
      <c r="AZ156" s="543"/>
      <c r="BA156" s="544"/>
      <c r="BB156" s="544"/>
      <c r="BC156" s="544"/>
      <c r="BD156" s="545"/>
      <c r="BE156" s="546"/>
      <c r="BF156" s="547"/>
      <c r="BG156" s="548"/>
      <c r="BH156" s="547"/>
      <c r="BI156" s="548"/>
      <c r="BJ156" s="549"/>
      <c r="BK156" s="467"/>
      <c r="BL156" s="550"/>
      <c r="BM156" s="550"/>
      <c r="BN156" s="551"/>
      <c r="BO156" s="552"/>
      <c r="BP156" s="524"/>
      <c r="BQ156" s="523"/>
      <c r="BR156" s="524"/>
      <c r="BS156" s="290" t="s">
        <v>2419</v>
      </c>
      <c r="BT156" s="523"/>
      <c r="BU156" s="524"/>
      <c r="BV156" s="523"/>
      <c r="BW156" s="525"/>
    </row>
    <row r="157" spans="1:75" ht="27" customHeight="1">
      <c r="A157" s="554"/>
      <c r="B157" s="555"/>
      <c r="C157" s="455" t="s">
        <v>2424</v>
      </c>
      <c r="D157" s="541"/>
      <c r="E157" s="541"/>
      <c r="F157" s="541"/>
      <c r="G157" s="541"/>
      <c r="H157" s="541"/>
      <c r="I157" s="542"/>
      <c r="J157" s="458">
        <f>'②補助金額算出内訳表（別紙１）'!$F$100</f>
        <v>0</v>
      </c>
      <c r="K157" s="459"/>
      <c r="L157" s="459"/>
      <c r="M157" s="459"/>
      <c r="N157" s="459"/>
      <c r="O157" s="459"/>
      <c r="P157" s="459"/>
      <c r="Q157" s="459"/>
      <c r="R157" s="459"/>
      <c r="S157" s="459"/>
      <c r="T157" s="459"/>
      <c r="U157" s="459"/>
      <c r="V157" s="459"/>
      <c r="W157" s="459"/>
      <c r="X157" s="459"/>
      <c r="Y157" s="460"/>
      <c r="Z157" s="461"/>
      <c r="AA157" s="543"/>
      <c r="AB157" s="544"/>
      <c r="AC157" s="544"/>
      <c r="AD157" s="544"/>
      <c r="AE157" s="545"/>
      <c r="AF157" s="546"/>
      <c r="AG157" s="547"/>
      <c r="AH157" s="548"/>
      <c r="AI157" s="547"/>
      <c r="AJ157" s="548"/>
      <c r="AK157" s="549"/>
      <c r="AL157" s="467"/>
      <c r="AM157" s="550"/>
      <c r="AN157" s="550"/>
      <c r="AO157" s="551"/>
      <c r="AP157" s="552"/>
      <c r="AQ157" s="524"/>
      <c r="AR157" s="523"/>
      <c r="AS157" s="524"/>
      <c r="AT157" s="290" t="s">
        <v>2419</v>
      </c>
      <c r="AU157" s="523"/>
      <c r="AV157" s="524"/>
      <c r="AW157" s="523"/>
      <c r="AX157" s="525"/>
      <c r="AY157" s="461"/>
      <c r="AZ157" s="543"/>
      <c r="BA157" s="544"/>
      <c r="BB157" s="544"/>
      <c r="BC157" s="544"/>
      <c r="BD157" s="545"/>
      <c r="BE157" s="546"/>
      <c r="BF157" s="547"/>
      <c r="BG157" s="548"/>
      <c r="BH157" s="547"/>
      <c r="BI157" s="548"/>
      <c r="BJ157" s="549"/>
      <c r="BK157" s="467"/>
      <c r="BL157" s="550"/>
      <c r="BM157" s="550"/>
      <c r="BN157" s="551"/>
      <c r="BO157" s="552"/>
      <c r="BP157" s="524"/>
      <c r="BQ157" s="523"/>
      <c r="BR157" s="524"/>
      <c r="BS157" s="290" t="s">
        <v>2419</v>
      </c>
      <c r="BT157" s="523"/>
      <c r="BU157" s="524"/>
      <c r="BV157" s="523"/>
      <c r="BW157" s="525"/>
    </row>
    <row r="158" spans="1:75" ht="27" customHeight="1" thickBot="1">
      <c r="A158" s="556"/>
      <c r="B158" s="557"/>
      <c r="C158" s="437" t="s">
        <v>2425</v>
      </c>
      <c r="D158" s="526"/>
      <c r="E158" s="526"/>
      <c r="F158" s="526"/>
      <c r="G158" s="526"/>
      <c r="H158" s="526"/>
      <c r="I158" s="527"/>
      <c r="J158" s="440" t="str">
        <f>'②補助金額算出内訳表（別紙１）'!$J$100:$K$100</f>
        <v/>
      </c>
      <c r="K158" s="441"/>
      <c r="L158" s="441"/>
      <c r="M158" s="441"/>
      <c r="N158" s="441"/>
      <c r="O158" s="441"/>
      <c r="P158" s="441"/>
      <c r="Q158" s="441"/>
      <c r="R158" s="441"/>
      <c r="S158" s="441"/>
      <c r="T158" s="441"/>
      <c r="U158" s="441"/>
      <c r="V158" s="441"/>
      <c r="W158" s="441"/>
      <c r="X158" s="441"/>
      <c r="Y158" s="442"/>
      <c r="Z158" s="443"/>
      <c r="AA158" s="528"/>
      <c r="AB158" s="529"/>
      <c r="AC158" s="529"/>
      <c r="AD158" s="529"/>
      <c r="AE158" s="530"/>
      <c r="AF158" s="531"/>
      <c r="AG158" s="532"/>
      <c r="AH158" s="533"/>
      <c r="AI158" s="532"/>
      <c r="AJ158" s="533"/>
      <c r="AK158" s="534"/>
      <c r="AL158" s="449"/>
      <c r="AM158" s="535"/>
      <c r="AN158" s="535"/>
      <c r="AO158" s="536"/>
      <c r="AP158" s="537"/>
      <c r="AQ158" s="538"/>
      <c r="AR158" s="539"/>
      <c r="AS158" s="538"/>
      <c r="AT158" s="291" t="s">
        <v>2419</v>
      </c>
      <c r="AU158" s="539"/>
      <c r="AV158" s="538"/>
      <c r="AW158" s="539"/>
      <c r="AX158" s="540"/>
      <c r="AY158" s="443"/>
      <c r="AZ158" s="528"/>
      <c r="BA158" s="529"/>
      <c r="BB158" s="529"/>
      <c r="BC158" s="529"/>
      <c r="BD158" s="530"/>
      <c r="BE158" s="531"/>
      <c r="BF158" s="532"/>
      <c r="BG158" s="533"/>
      <c r="BH158" s="532"/>
      <c r="BI158" s="533"/>
      <c r="BJ158" s="534"/>
      <c r="BK158" s="449"/>
      <c r="BL158" s="535"/>
      <c r="BM158" s="535"/>
      <c r="BN158" s="536"/>
      <c r="BO158" s="537"/>
      <c r="BP158" s="538"/>
      <c r="BQ158" s="539"/>
      <c r="BR158" s="538"/>
      <c r="BS158" s="291" t="s">
        <v>2419</v>
      </c>
      <c r="BT158" s="539"/>
      <c r="BU158" s="538"/>
      <c r="BV158" s="539"/>
      <c r="BW158" s="540"/>
    </row>
    <row r="159" spans="1:75" ht="27" customHeight="1" thickBot="1">
      <c r="A159" s="479">
        <v>20</v>
      </c>
      <c r="B159" s="553"/>
      <c r="C159" s="485" t="s">
        <v>2412</v>
      </c>
      <c r="D159" s="558"/>
      <c r="E159" s="558"/>
      <c r="F159" s="558"/>
      <c r="G159" s="558"/>
      <c r="H159" s="558"/>
      <c r="I159" s="559"/>
      <c r="J159" s="488" t="str">
        <f>'②補助金額算出内訳表（別紙１）'!$B$101</f>
        <v/>
      </c>
      <c r="K159" s="489"/>
      <c r="L159" s="489"/>
      <c r="M159" s="489"/>
      <c r="N159" s="489"/>
      <c r="O159" s="489"/>
      <c r="P159" s="489"/>
      <c r="Q159" s="489"/>
      <c r="R159" s="489"/>
      <c r="S159" s="489"/>
      <c r="T159" s="489"/>
      <c r="U159" s="489"/>
      <c r="V159" s="489"/>
      <c r="W159" s="489"/>
      <c r="X159" s="489"/>
      <c r="Y159" s="490"/>
      <c r="Z159" s="491" t="s">
        <v>2413</v>
      </c>
      <c r="AA159" s="560"/>
      <c r="AB159" s="560"/>
      <c r="AC159" s="560"/>
      <c r="AD159" s="560"/>
      <c r="AE159" s="561"/>
      <c r="AF159" s="562" t="s">
        <v>2414</v>
      </c>
      <c r="AG159" s="563"/>
      <c r="AH159" s="563"/>
      <c r="AI159" s="563"/>
      <c r="AJ159" s="563"/>
      <c r="AK159" s="563"/>
      <c r="AL159" s="495" t="s">
        <v>2415</v>
      </c>
      <c r="AM159" s="564"/>
      <c r="AN159" s="564"/>
      <c r="AO159" s="565"/>
      <c r="AP159" s="494" t="s">
        <v>2416</v>
      </c>
      <c r="AQ159" s="566"/>
      <c r="AR159" s="566"/>
      <c r="AS159" s="566"/>
      <c r="AT159" s="566"/>
      <c r="AU159" s="566"/>
      <c r="AV159" s="566"/>
      <c r="AW159" s="566"/>
      <c r="AX159" s="567"/>
      <c r="AY159" s="491" t="s">
        <v>2413</v>
      </c>
      <c r="AZ159" s="560"/>
      <c r="BA159" s="560"/>
      <c r="BB159" s="560"/>
      <c r="BC159" s="560"/>
      <c r="BD159" s="561"/>
      <c r="BE159" s="562" t="s">
        <v>2414</v>
      </c>
      <c r="BF159" s="563"/>
      <c r="BG159" s="563"/>
      <c r="BH159" s="563"/>
      <c r="BI159" s="563"/>
      <c r="BJ159" s="563"/>
      <c r="BK159" s="495" t="s">
        <v>2415</v>
      </c>
      <c r="BL159" s="564"/>
      <c r="BM159" s="564"/>
      <c r="BN159" s="565"/>
      <c r="BO159" s="494" t="s">
        <v>2416</v>
      </c>
      <c r="BP159" s="566"/>
      <c r="BQ159" s="566"/>
      <c r="BR159" s="566"/>
      <c r="BS159" s="566"/>
      <c r="BT159" s="566"/>
      <c r="BU159" s="566"/>
      <c r="BV159" s="566"/>
      <c r="BW159" s="567"/>
    </row>
    <row r="160" spans="1:75" ht="27" customHeight="1" thickTop="1">
      <c r="A160" s="554"/>
      <c r="B160" s="555"/>
      <c r="C160" s="455" t="s">
        <v>2417</v>
      </c>
      <c r="D160" s="541"/>
      <c r="E160" s="541"/>
      <c r="F160" s="541"/>
      <c r="G160" s="541"/>
      <c r="H160" s="541"/>
      <c r="I160" s="542"/>
      <c r="J160" s="476" t="str">
        <f>'②補助金額算出内訳表（別紙１）'!$D$101</f>
        <v/>
      </c>
      <c r="K160" s="477"/>
      <c r="L160" s="477"/>
      <c r="M160" s="477"/>
      <c r="N160" s="477"/>
      <c r="O160" s="477"/>
      <c r="P160" s="477"/>
      <c r="Q160" s="477"/>
      <c r="R160" s="477"/>
      <c r="S160" s="477"/>
      <c r="T160" s="477"/>
      <c r="U160" s="477"/>
      <c r="V160" s="477"/>
      <c r="W160" s="477"/>
      <c r="X160" s="477"/>
      <c r="Y160" s="478"/>
      <c r="Z160" s="568" t="s">
        <v>2426</v>
      </c>
      <c r="AA160" s="569"/>
      <c r="AB160" s="569"/>
      <c r="AC160" s="569"/>
      <c r="AD160" s="569"/>
      <c r="AE160" s="570"/>
      <c r="AF160" s="571">
        <v>5</v>
      </c>
      <c r="AG160" s="572"/>
      <c r="AH160" s="573">
        <v>0</v>
      </c>
      <c r="AI160" s="572"/>
      <c r="AJ160" s="573">
        <v>0</v>
      </c>
      <c r="AK160" s="574"/>
      <c r="AL160" s="575" t="s">
        <v>2418</v>
      </c>
      <c r="AM160" s="576"/>
      <c r="AN160" s="576"/>
      <c r="AO160" s="577"/>
      <c r="AP160" s="578"/>
      <c r="AQ160" s="579"/>
      <c r="AR160" s="580">
        <v>1</v>
      </c>
      <c r="AS160" s="579"/>
      <c r="AT160" s="68" t="s">
        <v>2419</v>
      </c>
      <c r="AU160" s="580">
        <v>2</v>
      </c>
      <c r="AV160" s="579"/>
      <c r="AW160" s="580">
        <v>3</v>
      </c>
      <c r="AX160" s="581"/>
      <c r="AY160" s="582"/>
      <c r="AZ160" s="583"/>
      <c r="BA160" s="584"/>
      <c r="BB160" s="584"/>
      <c r="BC160" s="584"/>
      <c r="BD160" s="585"/>
      <c r="BE160" s="586"/>
      <c r="BF160" s="587"/>
      <c r="BG160" s="588"/>
      <c r="BH160" s="587"/>
      <c r="BI160" s="588"/>
      <c r="BJ160" s="589"/>
      <c r="BK160" s="590"/>
      <c r="BL160" s="591"/>
      <c r="BM160" s="591"/>
      <c r="BN160" s="592"/>
      <c r="BO160" s="593"/>
      <c r="BP160" s="594"/>
      <c r="BQ160" s="595"/>
      <c r="BR160" s="594"/>
      <c r="BS160" s="292" t="s">
        <v>2419</v>
      </c>
      <c r="BT160" s="595"/>
      <c r="BU160" s="594"/>
      <c r="BV160" s="595"/>
      <c r="BW160" s="596"/>
    </row>
    <row r="161" spans="1:75" ht="27" customHeight="1">
      <c r="A161" s="554"/>
      <c r="B161" s="555"/>
      <c r="C161" s="455" t="s">
        <v>2420</v>
      </c>
      <c r="D161" s="541"/>
      <c r="E161" s="541"/>
      <c r="F161" s="541"/>
      <c r="G161" s="541"/>
      <c r="H161" s="541"/>
      <c r="I161" s="542"/>
      <c r="J161" s="476" t="str">
        <f>'②補助金額算出内訳表（別紙１）'!$C$101</f>
        <v/>
      </c>
      <c r="K161" s="477"/>
      <c r="L161" s="477"/>
      <c r="M161" s="477"/>
      <c r="N161" s="477"/>
      <c r="O161" s="477"/>
      <c r="P161" s="477"/>
      <c r="Q161" s="477"/>
      <c r="R161" s="477"/>
      <c r="S161" s="477"/>
      <c r="T161" s="477"/>
      <c r="U161" s="477"/>
      <c r="V161" s="477"/>
      <c r="W161" s="477"/>
      <c r="X161" s="477"/>
      <c r="Y161" s="478"/>
      <c r="Z161" s="461"/>
      <c r="AA161" s="543"/>
      <c r="AB161" s="544"/>
      <c r="AC161" s="544"/>
      <c r="AD161" s="544"/>
      <c r="AE161" s="545"/>
      <c r="AF161" s="546"/>
      <c r="AG161" s="547"/>
      <c r="AH161" s="548"/>
      <c r="AI161" s="547"/>
      <c r="AJ161" s="548"/>
      <c r="AK161" s="549"/>
      <c r="AL161" s="467"/>
      <c r="AM161" s="550"/>
      <c r="AN161" s="550"/>
      <c r="AO161" s="551"/>
      <c r="AP161" s="552"/>
      <c r="AQ161" s="524"/>
      <c r="AR161" s="523"/>
      <c r="AS161" s="524"/>
      <c r="AT161" s="290" t="s">
        <v>2419</v>
      </c>
      <c r="AU161" s="523"/>
      <c r="AV161" s="524"/>
      <c r="AW161" s="523"/>
      <c r="AX161" s="525"/>
      <c r="AY161" s="461"/>
      <c r="AZ161" s="543"/>
      <c r="BA161" s="544"/>
      <c r="BB161" s="544"/>
      <c r="BC161" s="544"/>
      <c r="BD161" s="545"/>
      <c r="BE161" s="546"/>
      <c r="BF161" s="547"/>
      <c r="BG161" s="548"/>
      <c r="BH161" s="547"/>
      <c r="BI161" s="548"/>
      <c r="BJ161" s="549"/>
      <c r="BK161" s="467"/>
      <c r="BL161" s="550"/>
      <c r="BM161" s="550"/>
      <c r="BN161" s="551"/>
      <c r="BO161" s="552"/>
      <c r="BP161" s="524"/>
      <c r="BQ161" s="523"/>
      <c r="BR161" s="524"/>
      <c r="BS161" s="290" t="s">
        <v>2419</v>
      </c>
      <c r="BT161" s="523"/>
      <c r="BU161" s="524"/>
      <c r="BV161" s="523"/>
      <c r="BW161" s="525"/>
    </row>
    <row r="162" spans="1:75" ht="27" customHeight="1">
      <c r="A162" s="554"/>
      <c r="B162" s="555"/>
      <c r="C162" s="455" t="s">
        <v>2421</v>
      </c>
      <c r="D162" s="541"/>
      <c r="E162" s="541"/>
      <c r="F162" s="541"/>
      <c r="G162" s="541"/>
      <c r="H162" s="541"/>
      <c r="I162" s="542"/>
      <c r="J162" s="473" t="str">
        <f>'②補助金額算出内訳表（別紙１）'!$H$101</f>
        <v/>
      </c>
      <c r="K162" s="474"/>
      <c r="L162" s="474"/>
      <c r="M162" s="474"/>
      <c r="N162" s="474"/>
      <c r="O162" s="474"/>
      <c r="P162" s="474"/>
      <c r="Q162" s="474"/>
      <c r="R162" s="474"/>
      <c r="S162" s="474"/>
      <c r="T162" s="474"/>
      <c r="U162" s="474"/>
      <c r="V162" s="474"/>
      <c r="W162" s="474"/>
      <c r="X162" s="474"/>
      <c r="Y162" s="475"/>
      <c r="Z162" s="461"/>
      <c r="AA162" s="543"/>
      <c r="AB162" s="544"/>
      <c r="AC162" s="544"/>
      <c r="AD162" s="544"/>
      <c r="AE162" s="545"/>
      <c r="AF162" s="546"/>
      <c r="AG162" s="547"/>
      <c r="AH162" s="548"/>
      <c r="AI162" s="547"/>
      <c r="AJ162" s="548"/>
      <c r="AK162" s="549"/>
      <c r="AL162" s="467"/>
      <c r="AM162" s="550"/>
      <c r="AN162" s="550"/>
      <c r="AO162" s="551"/>
      <c r="AP162" s="552"/>
      <c r="AQ162" s="524"/>
      <c r="AR162" s="523"/>
      <c r="AS162" s="524"/>
      <c r="AT162" s="290" t="s">
        <v>2419</v>
      </c>
      <c r="AU162" s="523"/>
      <c r="AV162" s="524"/>
      <c r="AW162" s="523"/>
      <c r="AX162" s="525"/>
      <c r="AY162" s="461"/>
      <c r="AZ162" s="543"/>
      <c r="BA162" s="544"/>
      <c r="BB162" s="544"/>
      <c r="BC162" s="544"/>
      <c r="BD162" s="545"/>
      <c r="BE162" s="546"/>
      <c r="BF162" s="547"/>
      <c r="BG162" s="548"/>
      <c r="BH162" s="547"/>
      <c r="BI162" s="548"/>
      <c r="BJ162" s="549"/>
      <c r="BK162" s="467"/>
      <c r="BL162" s="550"/>
      <c r="BM162" s="550"/>
      <c r="BN162" s="551"/>
      <c r="BO162" s="552"/>
      <c r="BP162" s="524"/>
      <c r="BQ162" s="523"/>
      <c r="BR162" s="524"/>
      <c r="BS162" s="290" t="s">
        <v>2419</v>
      </c>
      <c r="BT162" s="523"/>
      <c r="BU162" s="524"/>
      <c r="BV162" s="523"/>
      <c r="BW162" s="525"/>
    </row>
    <row r="163" spans="1:75" ht="27" customHeight="1">
      <c r="A163" s="554"/>
      <c r="B163" s="555"/>
      <c r="C163" s="455" t="s">
        <v>2422</v>
      </c>
      <c r="D163" s="541"/>
      <c r="E163" s="541"/>
      <c r="F163" s="541"/>
      <c r="G163" s="541"/>
      <c r="H163" s="541"/>
      <c r="I163" s="542"/>
      <c r="J163" s="470" t="str">
        <f>'②補助金額算出内訳表（別紙１）'!$J$66</f>
        <v/>
      </c>
      <c r="K163" s="471"/>
      <c r="L163" s="471"/>
      <c r="M163" s="471"/>
      <c r="N163" s="471"/>
      <c r="O163" s="471"/>
      <c r="P163" s="471"/>
      <c r="Q163" s="471"/>
      <c r="R163" s="471"/>
      <c r="S163" s="471"/>
      <c r="T163" s="471"/>
      <c r="U163" s="471"/>
      <c r="V163" s="471"/>
      <c r="W163" s="471"/>
      <c r="X163" s="471"/>
      <c r="Y163" s="472"/>
      <c r="Z163" s="461"/>
      <c r="AA163" s="544"/>
      <c r="AB163" s="544"/>
      <c r="AC163" s="544"/>
      <c r="AD163" s="544"/>
      <c r="AE163" s="545"/>
      <c r="AF163" s="546"/>
      <c r="AG163" s="547"/>
      <c r="AH163" s="548"/>
      <c r="AI163" s="547"/>
      <c r="AJ163" s="548"/>
      <c r="AK163" s="549"/>
      <c r="AL163" s="467"/>
      <c r="AM163" s="550"/>
      <c r="AN163" s="550"/>
      <c r="AO163" s="551"/>
      <c r="AP163" s="552"/>
      <c r="AQ163" s="524"/>
      <c r="AR163" s="523"/>
      <c r="AS163" s="524"/>
      <c r="AT163" s="290" t="s">
        <v>2419</v>
      </c>
      <c r="AU163" s="523"/>
      <c r="AV163" s="524"/>
      <c r="AW163" s="523"/>
      <c r="AX163" s="525"/>
      <c r="AY163" s="461"/>
      <c r="AZ163" s="543"/>
      <c r="BA163" s="544"/>
      <c r="BB163" s="544"/>
      <c r="BC163" s="544"/>
      <c r="BD163" s="545"/>
      <c r="BE163" s="546"/>
      <c r="BF163" s="547"/>
      <c r="BG163" s="548"/>
      <c r="BH163" s="547"/>
      <c r="BI163" s="548"/>
      <c r="BJ163" s="549"/>
      <c r="BK163" s="467"/>
      <c r="BL163" s="550"/>
      <c r="BM163" s="550"/>
      <c r="BN163" s="551"/>
      <c r="BO163" s="552"/>
      <c r="BP163" s="524"/>
      <c r="BQ163" s="523"/>
      <c r="BR163" s="524"/>
      <c r="BS163" s="290" t="s">
        <v>2419</v>
      </c>
      <c r="BT163" s="523"/>
      <c r="BU163" s="524"/>
      <c r="BV163" s="523"/>
      <c r="BW163" s="525"/>
    </row>
    <row r="164" spans="1:75" ht="27" customHeight="1">
      <c r="A164" s="554"/>
      <c r="B164" s="555"/>
      <c r="C164" s="455" t="s">
        <v>2423</v>
      </c>
      <c r="D164" s="541"/>
      <c r="E164" s="541"/>
      <c r="F164" s="541"/>
      <c r="G164" s="541"/>
      <c r="H164" s="541"/>
      <c r="I164" s="542"/>
      <c r="J164" s="458" t="str">
        <f>J163</f>
        <v/>
      </c>
      <c r="K164" s="459"/>
      <c r="L164" s="459"/>
      <c r="M164" s="459"/>
      <c r="N164" s="459"/>
      <c r="O164" s="459"/>
      <c r="P164" s="459"/>
      <c r="Q164" s="459"/>
      <c r="R164" s="459"/>
      <c r="S164" s="459"/>
      <c r="T164" s="459"/>
      <c r="U164" s="459"/>
      <c r="V164" s="459"/>
      <c r="W164" s="459"/>
      <c r="X164" s="459"/>
      <c r="Y164" s="460"/>
      <c r="Z164" s="461"/>
      <c r="AA164" s="543"/>
      <c r="AB164" s="544"/>
      <c r="AC164" s="544"/>
      <c r="AD164" s="544"/>
      <c r="AE164" s="545"/>
      <c r="AF164" s="546"/>
      <c r="AG164" s="547"/>
      <c r="AH164" s="548"/>
      <c r="AI164" s="547"/>
      <c r="AJ164" s="548"/>
      <c r="AK164" s="549"/>
      <c r="AL164" s="467"/>
      <c r="AM164" s="550"/>
      <c r="AN164" s="550"/>
      <c r="AO164" s="551"/>
      <c r="AP164" s="552"/>
      <c r="AQ164" s="524"/>
      <c r="AR164" s="523"/>
      <c r="AS164" s="524"/>
      <c r="AT164" s="290" t="s">
        <v>2419</v>
      </c>
      <c r="AU164" s="523"/>
      <c r="AV164" s="524"/>
      <c r="AW164" s="523"/>
      <c r="AX164" s="525"/>
      <c r="AY164" s="461"/>
      <c r="AZ164" s="543"/>
      <c r="BA164" s="544"/>
      <c r="BB164" s="544"/>
      <c r="BC164" s="544"/>
      <c r="BD164" s="545"/>
      <c r="BE164" s="546"/>
      <c r="BF164" s="547"/>
      <c r="BG164" s="548"/>
      <c r="BH164" s="547"/>
      <c r="BI164" s="548"/>
      <c r="BJ164" s="549"/>
      <c r="BK164" s="467"/>
      <c r="BL164" s="550"/>
      <c r="BM164" s="550"/>
      <c r="BN164" s="551"/>
      <c r="BO164" s="552"/>
      <c r="BP164" s="524"/>
      <c r="BQ164" s="523"/>
      <c r="BR164" s="524"/>
      <c r="BS164" s="290" t="s">
        <v>2419</v>
      </c>
      <c r="BT164" s="523"/>
      <c r="BU164" s="524"/>
      <c r="BV164" s="523"/>
      <c r="BW164" s="525"/>
    </row>
    <row r="165" spans="1:75" ht="27" customHeight="1">
      <c r="A165" s="554"/>
      <c r="B165" s="555"/>
      <c r="C165" s="455" t="s">
        <v>2424</v>
      </c>
      <c r="D165" s="541"/>
      <c r="E165" s="541"/>
      <c r="F165" s="541"/>
      <c r="G165" s="541"/>
      <c r="H165" s="541"/>
      <c r="I165" s="542"/>
      <c r="J165" s="458">
        <f>'②補助金額算出内訳表（別紙１）'!$F$101</f>
        <v>0</v>
      </c>
      <c r="K165" s="459"/>
      <c r="L165" s="459"/>
      <c r="M165" s="459"/>
      <c r="N165" s="459"/>
      <c r="O165" s="459"/>
      <c r="P165" s="459"/>
      <c r="Q165" s="459"/>
      <c r="R165" s="459"/>
      <c r="S165" s="459"/>
      <c r="T165" s="459"/>
      <c r="U165" s="459"/>
      <c r="V165" s="459"/>
      <c r="W165" s="459"/>
      <c r="X165" s="459"/>
      <c r="Y165" s="460"/>
      <c r="Z165" s="461"/>
      <c r="AA165" s="543"/>
      <c r="AB165" s="544"/>
      <c r="AC165" s="544"/>
      <c r="AD165" s="544"/>
      <c r="AE165" s="545"/>
      <c r="AF165" s="546"/>
      <c r="AG165" s="547"/>
      <c r="AH165" s="548"/>
      <c r="AI165" s="547"/>
      <c r="AJ165" s="548"/>
      <c r="AK165" s="549"/>
      <c r="AL165" s="467"/>
      <c r="AM165" s="550"/>
      <c r="AN165" s="550"/>
      <c r="AO165" s="551"/>
      <c r="AP165" s="552"/>
      <c r="AQ165" s="524"/>
      <c r="AR165" s="523"/>
      <c r="AS165" s="524"/>
      <c r="AT165" s="290" t="s">
        <v>2419</v>
      </c>
      <c r="AU165" s="523"/>
      <c r="AV165" s="524"/>
      <c r="AW165" s="523"/>
      <c r="AX165" s="525"/>
      <c r="AY165" s="461"/>
      <c r="AZ165" s="543"/>
      <c r="BA165" s="544"/>
      <c r="BB165" s="544"/>
      <c r="BC165" s="544"/>
      <c r="BD165" s="545"/>
      <c r="BE165" s="546"/>
      <c r="BF165" s="547"/>
      <c r="BG165" s="548"/>
      <c r="BH165" s="547"/>
      <c r="BI165" s="548"/>
      <c r="BJ165" s="549"/>
      <c r="BK165" s="467"/>
      <c r="BL165" s="550"/>
      <c r="BM165" s="550"/>
      <c r="BN165" s="551"/>
      <c r="BO165" s="552"/>
      <c r="BP165" s="524"/>
      <c r="BQ165" s="523"/>
      <c r="BR165" s="524"/>
      <c r="BS165" s="290" t="s">
        <v>2419</v>
      </c>
      <c r="BT165" s="523"/>
      <c r="BU165" s="524"/>
      <c r="BV165" s="523"/>
      <c r="BW165" s="525"/>
    </row>
    <row r="166" spans="1:75" ht="27" customHeight="1" thickBot="1">
      <c r="A166" s="556"/>
      <c r="B166" s="557"/>
      <c r="C166" s="437" t="s">
        <v>2425</v>
      </c>
      <c r="D166" s="526"/>
      <c r="E166" s="526"/>
      <c r="F166" s="526"/>
      <c r="G166" s="526"/>
      <c r="H166" s="526"/>
      <c r="I166" s="527"/>
      <c r="J166" s="440" t="str">
        <f>'②補助金額算出内訳表（別紙１）'!$J$101:$K$101</f>
        <v/>
      </c>
      <c r="K166" s="441"/>
      <c r="L166" s="441"/>
      <c r="M166" s="441"/>
      <c r="N166" s="441"/>
      <c r="O166" s="441"/>
      <c r="P166" s="441"/>
      <c r="Q166" s="441"/>
      <c r="R166" s="441"/>
      <c r="S166" s="441"/>
      <c r="T166" s="441"/>
      <c r="U166" s="441"/>
      <c r="V166" s="441"/>
      <c r="W166" s="441"/>
      <c r="X166" s="441"/>
      <c r="Y166" s="442"/>
      <c r="Z166" s="443"/>
      <c r="AA166" s="528"/>
      <c r="AB166" s="529"/>
      <c r="AC166" s="529"/>
      <c r="AD166" s="529"/>
      <c r="AE166" s="530"/>
      <c r="AF166" s="531"/>
      <c r="AG166" s="532"/>
      <c r="AH166" s="533"/>
      <c r="AI166" s="532"/>
      <c r="AJ166" s="533"/>
      <c r="AK166" s="534"/>
      <c r="AL166" s="449"/>
      <c r="AM166" s="535"/>
      <c r="AN166" s="535"/>
      <c r="AO166" s="536"/>
      <c r="AP166" s="537"/>
      <c r="AQ166" s="538"/>
      <c r="AR166" s="539"/>
      <c r="AS166" s="538"/>
      <c r="AT166" s="291" t="s">
        <v>2419</v>
      </c>
      <c r="AU166" s="539"/>
      <c r="AV166" s="538"/>
      <c r="AW166" s="539"/>
      <c r="AX166" s="540"/>
      <c r="AY166" s="443"/>
      <c r="AZ166" s="528"/>
      <c r="BA166" s="529"/>
      <c r="BB166" s="529"/>
      <c r="BC166" s="529"/>
      <c r="BD166" s="530"/>
      <c r="BE166" s="531"/>
      <c r="BF166" s="532"/>
      <c r="BG166" s="533"/>
      <c r="BH166" s="532"/>
      <c r="BI166" s="533"/>
      <c r="BJ166" s="534"/>
      <c r="BK166" s="449"/>
      <c r="BL166" s="535"/>
      <c r="BM166" s="535"/>
      <c r="BN166" s="536"/>
      <c r="BO166" s="537"/>
      <c r="BP166" s="538"/>
      <c r="BQ166" s="539"/>
      <c r="BR166" s="538"/>
      <c r="BS166" s="291" t="s">
        <v>2419</v>
      </c>
      <c r="BT166" s="539"/>
      <c r="BU166" s="538"/>
      <c r="BV166" s="539"/>
      <c r="BW166" s="540"/>
    </row>
    <row r="167" spans="1:75" ht="27" customHeight="1" thickBot="1">
      <c r="A167" s="479">
        <v>21</v>
      </c>
      <c r="B167" s="553"/>
      <c r="C167" s="485" t="s">
        <v>2412</v>
      </c>
      <c r="D167" s="558"/>
      <c r="E167" s="558"/>
      <c r="F167" s="558"/>
      <c r="G167" s="558"/>
      <c r="H167" s="558"/>
      <c r="I167" s="559"/>
      <c r="J167" s="488" t="str">
        <f>'②補助金額算出内訳表（別紙１）'!$B$102</f>
        <v/>
      </c>
      <c r="K167" s="489"/>
      <c r="L167" s="489"/>
      <c r="M167" s="489"/>
      <c r="N167" s="489"/>
      <c r="O167" s="489"/>
      <c r="P167" s="489"/>
      <c r="Q167" s="489"/>
      <c r="R167" s="489"/>
      <c r="S167" s="489"/>
      <c r="T167" s="489"/>
      <c r="U167" s="489"/>
      <c r="V167" s="489"/>
      <c r="W167" s="489"/>
      <c r="X167" s="489"/>
      <c r="Y167" s="490"/>
      <c r="Z167" s="491" t="s">
        <v>2413</v>
      </c>
      <c r="AA167" s="560"/>
      <c r="AB167" s="560"/>
      <c r="AC167" s="560"/>
      <c r="AD167" s="560"/>
      <c r="AE167" s="561"/>
      <c r="AF167" s="562" t="s">
        <v>2414</v>
      </c>
      <c r="AG167" s="563"/>
      <c r="AH167" s="563"/>
      <c r="AI167" s="563"/>
      <c r="AJ167" s="563"/>
      <c r="AK167" s="563"/>
      <c r="AL167" s="495" t="s">
        <v>2415</v>
      </c>
      <c r="AM167" s="564"/>
      <c r="AN167" s="564"/>
      <c r="AO167" s="565"/>
      <c r="AP167" s="494" t="s">
        <v>2416</v>
      </c>
      <c r="AQ167" s="566"/>
      <c r="AR167" s="566"/>
      <c r="AS167" s="566"/>
      <c r="AT167" s="566"/>
      <c r="AU167" s="566"/>
      <c r="AV167" s="566"/>
      <c r="AW167" s="566"/>
      <c r="AX167" s="567"/>
      <c r="AY167" s="491" t="s">
        <v>2413</v>
      </c>
      <c r="AZ167" s="560"/>
      <c r="BA167" s="560"/>
      <c r="BB167" s="560"/>
      <c r="BC167" s="560"/>
      <c r="BD167" s="561"/>
      <c r="BE167" s="562" t="s">
        <v>2414</v>
      </c>
      <c r="BF167" s="563"/>
      <c r="BG167" s="563"/>
      <c r="BH167" s="563"/>
      <c r="BI167" s="563"/>
      <c r="BJ167" s="563"/>
      <c r="BK167" s="495" t="s">
        <v>2415</v>
      </c>
      <c r="BL167" s="564"/>
      <c r="BM167" s="564"/>
      <c r="BN167" s="565"/>
      <c r="BO167" s="494" t="s">
        <v>2416</v>
      </c>
      <c r="BP167" s="566"/>
      <c r="BQ167" s="566"/>
      <c r="BR167" s="566"/>
      <c r="BS167" s="566"/>
      <c r="BT167" s="566"/>
      <c r="BU167" s="566"/>
      <c r="BV167" s="566"/>
      <c r="BW167" s="567"/>
    </row>
    <row r="168" spans="1:75" ht="27" customHeight="1" thickTop="1">
      <c r="A168" s="554"/>
      <c r="B168" s="555"/>
      <c r="C168" s="455" t="s">
        <v>2417</v>
      </c>
      <c r="D168" s="541"/>
      <c r="E168" s="541"/>
      <c r="F168" s="541"/>
      <c r="G168" s="541"/>
      <c r="H168" s="541"/>
      <c r="I168" s="542"/>
      <c r="J168" s="476" t="str">
        <f>'②補助金額算出内訳表（別紙１）'!$D$102</f>
        <v/>
      </c>
      <c r="K168" s="477"/>
      <c r="L168" s="477"/>
      <c r="M168" s="477"/>
      <c r="N168" s="477"/>
      <c r="O168" s="477"/>
      <c r="P168" s="477"/>
      <c r="Q168" s="477"/>
      <c r="R168" s="477"/>
      <c r="S168" s="477"/>
      <c r="T168" s="477"/>
      <c r="U168" s="477"/>
      <c r="V168" s="477"/>
      <c r="W168" s="477"/>
      <c r="X168" s="477"/>
      <c r="Y168" s="478"/>
      <c r="Z168" s="568" t="s">
        <v>2426</v>
      </c>
      <c r="AA168" s="569"/>
      <c r="AB168" s="569"/>
      <c r="AC168" s="569"/>
      <c r="AD168" s="569"/>
      <c r="AE168" s="570"/>
      <c r="AF168" s="571">
        <v>5</v>
      </c>
      <c r="AG168" s="572"/>
      <c r="AH168" s="573">
        <v>0</v>
      </c>
      <c r="AI168" s="572"/>
      <c r="AJ168" s="573">
        <v>0</v>
      </c>
      <c r="AK168" s="574"/>
      <c r="AL168" s="575" t="s">
        <v>2418</v>
      </c>
      <c r="AM168" s="576"/>
      <c r="AN168" s="576"/>
      <c r="AO168" s="577"/>
      <c r="AP168" s="578"/>
      <c r="AQ168" s="579"/>
      <c r="AR168" s="580">
        <v>1</v>
      </c>
      <c r="AS168" s="579"/>
      <c r="AT168" s="68" t="s">
        <v>2419</v>
      </c>
      <c r="AU168" s="580">
        <v>2</v>
      </c>
      <c r="AV168" s="579"/>
      <c r="AW168" s="580">
        <v>3</v>
      </c>
      <c r="AX168" s="581"/>
      <c r="AY168" s="582"/>
      <c r="AZ168" s="583"/>
      <c r="BA168" s="584"/>
      <c r="BB168" s="584"/>
      <c r="BC168" s="584"/>
      <c r="BD168" s="585"/>
      <c r="BE168" s="586"/>
      <c r="BF168" s="587"/>
      <c r="BG168" s="588"/>
      <c r="BH168" s="587"/>
      <c r="BI168" s="588"/>
      <c r="BJ168" s="589"/>
      <c r="BK168" s="590"/>
      <c r="BL168" s="591"/>
      <c r="BM168" s="591"/>
      <c r="BN168" s="592"/>
      <c r="BO168" s="593"/>
      <c r="BP168" s="594"/>
      <c r="BQ168" s="595"/>
      <c r="BR168" s="594"/>
      <c r="BS168" s="292" t="s">
        <v>2419</v>
      </c>
      <c r="BT168" s="595"/>
      <c r="BU168" s="594"/>
      <c r="BV168" s="595"/>
      <c r="BW168" s="596"/>
    </row>
    <row r="169" spans="1:75" ht="27" customHeight="1">
      <c r="A169" s="554"/>
      <c r="B169" s="555"/>
      <c r="C169" s="455" t="s">
        <v>2420</v>
      </c>
      <c r="D169" s="541"/>
      <c r="E169" s="541"/>
      <c r="F169" s="541"/>
      <c r="G169" s="541"/>
      <c r="H169" s="541"/>
      <c r="I169" s="542"/>
      <c r="J169" s="476" t="str">
        <f>'②補助金額算出内訳表（別紙１）'!$C$102</f>
        <v/>
      </c>
      <c r="K169" s="477"/>
      <c r="L169" s="477"/>
      <c r="M169" s="477"/>
      <c r="N169" s="477"/>
      <c r="O169" s="477"/>
      <c r="P169" s="477"/>
      <c r="Q169" s="477"/>
      <c r="R169" s="477"/>
      <c r="S169" s="477"/>
      <c r="T169" s="477"/>
      <c r="U169" s="477"/>
      <c r="V169" s="477"/>
      <c r="W169" s="477"/>
      <c r="X169" s="477"/>
      <c r="Y169" s="478"/>
      <c r="Z169" s="461"/>
      <c r="AA169" s="543"/>
      <c r="AB169" s="544"/>
      <c r="AC169" s="544"/>
      <c r="AD169" s="544"/>
      <c r="AE169" s="545"/>
      <c r="AF169" s="546"/>
      <c r="AG169" s="547"/>
      <c r="AH169" s="548"/>
      <c r="AI169" s="547"/>
      <c r="AJ169" s="548"/>
      <c r="AK169" s="549"/>
      <c r="AL169" s="467"/>
      <c r="AM169" s="550"/>
      <c r="AN169" s="550"/>
      <c r="AO169" s="551"/>
      <c r="AP169" s="552"/>
      <c r="AQ169" s="524"/>
      <c r="AR169" s="523"/>
      <c r="AS169" s="524"/>
      <c r="AT169" s="290" t="s">
        <v>2419</v>
      </c>
      <c r="AU169" s="523"/>
      <c r="AV169" s="524"/>
      <c r="AW169" s="523"/>
      <c r="AX169" s="525"/>
      <c r="AY169" s="461"/>
      <c r="AZ169" s="543"/>
      <c r="BA169" s="544"/>
      <c r="BB169" s="544"/>
      <c r="BC169" s="544"/>
      <c r="BD169" s="545"/>
      <c r="BE169" s="546"/>
      <c r="BF169" s="547"/>
      <c r="BG169" s="548"/>
      <c r="BH169" s="547"/>
      <c r="BI169" s="548"/>
      <c r="BJ169" s="549"/>
      <c r="BK169" s="467"/>
      <c r="BL169" s="550"/>
      <c r="BM169" s="550"/>
      <c r="BN169" s="551"/>
      <c r="BO169" s="552"/>
      <c r="BP169" s="524"/>
      <c r="BQ169" s="523"/>
      <c r="BR169" s="524"/>
      <c r="BS169" s="290" t="s">
        <v>2419</v>
      </c>
      <c r="BT169" s="523"/>
      <c r="BU169" s="524"/>
      <c r="BV169" s="523"/>
      <c r="BW169" s="525"/>
    </row>
    <row r="170" spans="1:75" ht="27" customHeight="1">
      <c r="A170" s="554"/>
      <c r="B170" s="555"/>
      <c r="C170" s="455" t="s">
        <v>2421</v>
      </c>
      <c r="D170" s="541"/>
      <c r="E170" s="541"/>
      <c r="F170" s="541"/>
      <c r="G170" s="541"/>
      <c r="H170" s="541"/>
      <c r="I170" s="542"/>
      <c r="J170" s="473" t="str">
        <f>'②補助金額算出内訳表（別紙１）'!$H$102</f>
        <v/>
      </c>
      <c r="K170" s="474"/>
      <c r="L170" s="474"/>
      <c r="M170" s="474"/>
      <c r="N170" s="474"/>
      <c r="O170" s="474"/>
      <c r="P170" s="474"/>
      <c r="Q170" s="474"/>
      <c r="R170" s="474"/>
      <c r="S170" s="474"/>
      <c r="T170" s="474"/>
      <c r="U170" s="474"/>
      <c r="V170" s="474"/>
      <c r="W170" s="474"/>
      <c r="X170" s="474"/>
      <c r="Y170" s="475"/>
      <c r="Z170" s="461"/>
      <c r="AA170" s="543"/>
      <c r="AB170" s="544"/>
      <c r="AC170" s="544"/>
      <c r="AD170" s="544"/>
      <c r="AE170" s="545"/>
      <c r="AF170" s="546"/>
      <c r="AG170" s="547"/>
      <c r="AH170" s="548"/>
      <c r="AI170" s="547"/>
      <c r="AJ170" s="548"/>
      <c r="AK170" s="549"/>
      <c r="AL170" s="467"/>
      <c r="AM170" s="550"/>
      <c r="AN170" s="550"/>
      <c r="AO170" s="551"/>
      <c r="AP170" s="552"/>
      <c r="AQ170" s="524"/>
      <c r="AR170" s="523"/>
      <c r="AS170" s="524"/>
      <c r="AT170" s="290" t="s">
        <v>2419</v>
      </c>
      <c r="AU170" s="523"/>
      <c r="AV170" s="524"/>
      <c r="AW170" s="523"/>
      <c r="AX170" s="525"/>
      <c r="AY170" s="461"/>
      <c r="AZ170" s="543"/>
      <c r="BA170" s="544"/>
      <c r="BB170" s="544"/>
      <c r="BC170" s="544"/>
      <c r="BD170" s="545"/>
      <c r="BE170" s="546"/>
      <c r="BF170" s="547"/>
      <c r="BG170" s="548"/>
      <c r="BH170" s="547"/>
      <c r="BI170" s="548"/>
      <c r="BJ170" s="549"/>
      <c r="BK170" s="467"/>
      <c r="BL170" s="550"/>
      <c r="BM170" s="550"/>
      <c r="BN170" s="551"/>
      <c r="BO170" s="552"/>
      <c r="BP170" s="524"/>
      <c r="BQ170" s="523"/>
      <c r="BR170" s="524"/>
      <c r="BS170" s="290" t="s">
        <v>2419</v>
      </c>
      <c r="BT170" s="523"/>
      <c r="BU170" s="524"/>
      <c r="BV170" s="523"/>
      <c r="BW170" s="525"/>
    </row>
    <row r="171" spans="1:75" ht="27" customHeight="1">
      <c r="A171" s="554"/>
      <c r="B171" s="555"/>
      <c r="C171" s="455" t="s">
        <v>2422</v>
      </c>
      <c r="D171" s="541"/>
      <c r="E171" s="541"/>
      <c r="F171" s="541"/>
      <c r="G171" s="541"/>
      <c r="H171" s="541"/>
      <c r="I171" s="542"/>
      <c r="J171" s="470" t="str">
        <f>'②補助金額算出内訳表（別紙１）'!$J$67</f>
        <v/>
      </c>
      <c r="K171" s="471"/>
      <c r="L171" s="471"/>
      <c r="M171" s="471"/>
      <c r="N171" s="471"/>
      <c r="O171" s="471"/>
      <c r="P171" s="471"/>
      <c r="Q171" s="471"/>
      <c r="R171" s="471"/>
      <c r="S171" s="471"/>
      <c r="T171" s="471"/>
      <c r="U171" s="471"/>
      <c r="V171" s="471"/>
      <c r="W171" s="471"/>
      <c r="X171" s="471"/>
      <c r="Y171" s="472"/>
      <c r="Z171" s="461"/>
      <c r="AA171" s="544"/>
      <c r="AB171" s="544"/>
      <c r="AC171" s="544"/>
      <c r="AD171" s="544"/>
      <c r="AE171" s="545"/>
      <c r="AF171" s="546"/>
      <c r="AG171" s="547"/>
      <c r="AH171" s="548"/>
      <c r="AI171" s="547"/>
      <c r="AJ171" s="548"/>
      <c r="AK171" s="549"/>
      <c r="AL171" s="467"/>
      <c r="AM171" s="550"/>
      <c r="AN171" s="550"/>
      <c r="AO171" s="551"/>
      <c r="AP171" s="552"/>
      <c r="AQ171" s="524"/>
      <c r="AR171" s="523"/>
      <c r="AS171" s="524"/>
      <c r="AT171" s="290" t="s">
        <v>2419</v>
      </c>
      <c r="AU171" s="523"/>
      <c r="AV171" s="524"/>
      <c r="AW171" s="523"/>
      <c r="AX171" s="525"/>
      <c r="AY171" s="461"/>
      <c r="AZ171" s="543"/>
      <c r="BA171" s="544"/>
      <c r="BB171" s="544"/>
      <c r="BC171" s="544"/>
      <c r="BD171" s="545"/>
      <c r="BE171" s="546"/>
      <c r="BF171" s="547"/>
      <c r="BG171" s="548"/>
      <c r="BH171" s="547"/>
      <c r="BI171" s="548"/>
      <c r="BJ171" s="549"/>
      <c r="BK171" s="467"/>
      <c r="BL171" s="550"/>
      <c r="BM171" s="550"/>
      <c r="BN171" s="551"/>
      <c r="BO171" s="552"/>
      <c r="BP171" s="524"/>
      <c r="BQ171" s="523"/>
      <c r="BR171" s="524"/>
      <c r="BS171" s="290" t="s">
        <v>2419</v>
      </c>
      <c r="BT171" s="523"/>
      <c r="BU171" s="524"/>
      <c r="BV171" s="523"/>
      <c r="BW171" s="525"/>
    </row>
    <row r="172" spans="1:75" ht="27" customHeight="1">
      <c r="A172" s="554"/>
      <c r="B172" s="555"/>
      <c r="C172" s="455" t="s">
        <v>2423</v>
      </c>
      <c r="D172" s="541"/>
      <c r="E172" s="541"/>
      <c r="F172" s="541"/>
      <c r="G172" s="541"/>
      <c r="H172" s="541"/>
      <c r="I172" s="542"/>
      <c r="J172" s="458" t="str">
        <f>J171</f>
        <v/>
      </c>
      <c r="K172" s="459"/>
      <c r="L172" s="459"/>
      <c r="M172" s="459"/>
      <c r="N172" s="459"/>
      <c r="O172" s="459"/>
      <c r="P172" s="459"/>
      <c r="Q172" s="459"/>
      <c r="R172" s="459"/>
      <c r="S172" s="459"/>
      <c r="T172" s="459"/>
      <c r="U172" s="459"/>
      <c r="V172" s="459"/>
      <c r="W172" s="459"/>
      <c r="X172" s="459"/>
      <c r="Y172" s="460"/>
      <c r="Z172" s="461"/>
      <c r="AA172" s="543"/>
      <c r="AB172" s="544"/>
      <c r="AC172" s="544"/>
      <c r="AD172" s="544"/>
      <c r="AE172" s="545"/>
      <c r="AF172" s="546"/>
      <c r="AG172" s="547"/>
      <c r="AH172" s="548"/>
      <c r="AI172" s="547"/>
      <c r="AJ172" s="548"/>
      <c r="AK172" s="549"/>
      <c r="AL172" s="467"/>
      <c r="AM172" s="550"/>
      <c r="AN172" s="550"/>
      <c r="AO172" s="551"/>
      <c r="AP172" s="552"/>
      <c r="AQ172" s="524"/>
      <c r="AR172" s="523"/>
      <c r="AS172" s="524"/>
      <c r="AT172" s="290" t="s">
        <v>2419</v>
      </c>
      <c r="AU172" s="523"/>
      <c r="AV172" s="524"/>
      <c r="AW172" s="523"/>
      <c r="AX172" s="525"/>
      <c r="AY172" s="461"/>
      <c r="AZ172" s="543"/>
      <c r="BA172" s="544"/>
      <c r="BB172" s="544"/>
      <c r="BC172" s="544"/>
      <c r="BD172" s="545"/>
      <c r="BE172" s="546"/>
      <c r="BF172" s="547"/>
      <c r="BG172" s="548"/>
      <c r="BH172" s="547"/>
      <c r="BI172" s="548"/>
      <c r="BJ172" s="549"/>
      <c r="BK172" s="467"/>
      <c r="BL172" s="550"/>
      <c r="BM172" s="550"/>
      <c r="BN172" s="551"/>
      <c r="BO172" s="552"/>
      <c r="BP172" s="524"/>
      <c r="BQ172" s="523"/>
      <c r="BR172" s="524"/>
      <c r="BS172" s="290" t="s">
        <v>2419</v>
      </c>
      <c r="BT172" s="523"/>
      <c r="BU172" s="524"/>
      <c r="BV172" s="523"/>
      <c r="BW172" s="525"/>
    </row>
    <row r="173" spans="1:75" ht="27" customHeight="1">
      <c r="A173" s="554"/>
      <c r="B173" s="555"/>
      <c r="C173" s="455" t="s">
        <v>2424</v>
      </c>
      <c r="D173" s="541"/>
      <c r="E173" s="541"/>
      <c r="F173" s="541"/>
      <c r="G173" s="541"/>
      <c r="H173" s="541"/>
      <c r="I173" s="542"/>
      <c r="J173" s="458">
        <f>'②補助金額算出内訳表（別紙１）'!$F$102</f>
        <v>0</v>
      </c>
      <c r="K173" s="459"/>
      <c r="L173" s="459"/>
      <c r="M173" s="459"/>
      <c r="N173" s="459"/>
      <c r="O173" s="459"/>
      <c r="P173" s="459"/>
      <c r="Q173" s="459"/>
      <c r="R173" s="459"/>
      <c r="S173" s="459"/>
      <c r="T173" s="459"/>
      <c r="U173" s="459"/>
      <c r="V173" s="459"/>
      <c r="W173" s="459"/>
      <c r="X173" s="459"/>
      <c r="Y173" s="460"/>
      <c r="Z173" s="461"/>
      <c r="AA173" s="543"/>
      <c r="AB173" s="544"/>
      <c r="AC173" s="544"/>
      <c r="AD173" s="544"/>
      <c r="AE173" s="545"/>
      <c r="AF173" s="546"/>
      <c r="AG173" s="547"/>
      <c r="AH173" s="548"/>
      <c r="AI173" s="547"/>
      <c r="AJ173" s="548"/>
      <c r="AK173" s="549"/>
      <c r="AL173" s="467"/>
      <c r="AM173" s="550"/>
      <c r="AN173" s="550"/>
      <c r="AO173" s="551"/>
      <c r="AP173" s="552"/>
      <c r="AQ173" s="524"/>
      <c r="AR173" s="523"/>
      <c r="AS173" s="524"/>
      <c r="AT173" s="290" t="s">
        <v>2419</v>
      </c>
      <c r="AU173" s="523"/>
      <c r="AV173" s="524"/>
      <c r="AW173" s="523"/>
      <c r="AX173" s="525"/>
      <c r="AY173" s="461"/>
      <c r="AZ173" s="543"/>
      <c r="BA173" s="544"/>
      <c r="BB173" s="544"/>
      <c r="BC173" s="544"/>
      <c r="BD173" s="545"/>
      <c r="BE173" s="546"/>
      <c r="BF173" s="547"/>
      <c r="BG173" s="548"/>
      <c r="BH173" s="547"/>
      <c r="BI173" s="548"/>
      <c r="BJ173" s="549"/>
      <c r="BK173" s="467"/>
      <c r="BL173" s="550"/>
      <c r="BM173" s="550"/>
      <c r="BN173" s="551"/>
      <c r="BO173" s="552"/>
      <c r="BP173" s="524"/>
      <c r="BQ173" s="523"/>
      <c r="BR173" s="524"/>
      <c r="BS173" s="290" t="s">
        <v>2419</v>
      </c>
      <c r="BT173" s="523"/>
      <c r="BU173" s="524"/>
      <c r="BV173" s="523"/>
      <c r="BW173" s="525"/>
    </row>
    <row r="174" spans="1:75" ht="27" customHeight="1" thickBot="1">
      <c r="A174" s="556"/>
      <c r="B174" s="557"/>
      <c r="C174" s="437" t="s">
        <v>2425</v>
      </c>
      <c r="D174" s="526"/>
      <c r="E174" s="526"/>
      <c r="F174" s="526"/>
      <c r="G174" s="526"/>
      <c r="H174" s="526"/>
      <c r="I174" s="527"/>
      <c r="J174" s="440" t="str">
        <f>'②補助金額算出内訳表（別紙１）'!$J$102:$K$102</f>
        <v/>
      </c>
      <c r="K174" s="441"/>
      <c r="L174" s="441"/>
      <c r="M174" s="441"/>
      <c r="N174" s="441"/>
      <c r="O174" s="441"/>
      <c r="P174" s="441"/>
      <c r="Q174" s="441"/>
      <c r="R174" s="441"/>
      <c r="S174" s="441"/>
      <c r="T174" s="441"/>
      <c r="U174" s="441"/>
      <c r="V174" s="441"/>
      <c r="W174" s="441"/>
      <c r="X174" s="441"/>
      <c r="Y174" s="442"/>
      <c r="Z174" s="443"/>
      <c r="AA174" s="528"/>
      <c r="AB174" s="529"/>
      <c r="AC174" s="529"/>
      <c r="AD174" s="529"/>
      <c r="AE174" s="530"/>
      <c r="AF174" s="531"/>
      <c r="AG174" s="532"/>
      <c r="AH174" s="533"/>
      <c r="AI174" s="532"/>
      <c r="AJ174" s="533"/>
      <c r="AK174" s="534"/>
      <c r="AL174" s="449"/>
      <c r="AM174" s="535"/>
      <c r="AN174" s="535"/>
      <c r="AO174" s="536"/>
      <c r="AP174" s="537"/>
      <c r="AQ174" s="538"/>
      <c r="AR174" s="539"/>
      <c r="AS174" s="538"/>
      <c r="AT174" s="291" t="s">
        <v>2419</v>
      </c>
      <c r="AU174" s="539"/>
      <c r="AV174" s="538"/>
      <c r="AW174" s="539"/>
      <c r="AX174" s="540"/>
      <c r="AY174" s="443"/>
      <c r="AZ174" s="528"/>
      <c r="BA174" s="529"/>
      <c r="BB174" s="529"/>
      <c r="BC174" s="529"/>
      <c r="BD174" s="530"/>
      <c r="BE174" s="531"/>
      <c r="BF174" s="532"/>
      <c r="BG174" s="533"/>
      <c r="BH174" s="532"/>
      <c r="BI174" s="533"/>
      <c r="BJ174" s="534"/>
      <c r="BK174" s="449"/>
      <c r="BL174" s="535"/>
      <c r="BM174" s="535"/>
      <c r="BN174" s="536"/>
      <c r="BO174" s="537"/>
      <c r="BP174" s="538"/>
      <c r="BQ174" s="539"/>
      <c r="BR174" s="538"/>
      <c r="BS174" s="291" t="s">
        <v>2419</v>
      </c>
      <c r="BT174" s="539"/>
      <c r="BU174" s="538"/>
      <c r="BV174" s="539"/>
      <c r="BW174" s="540"/>
    </row>
    <row r="175" spans="1:75" ht="27" customHeight="1" thickBot="1">
      <c r="A175" s="479">
        <v>22</v>
      </c>
      <c r="B175" s="553"/>
      <c r="C175" s="485" t="s">
        <v>2412</v>
      </c>
      <c r="D175" s="558"/>
      <c r="E175" s="558"/>
      <c r="F175" s="558"/>
      <c r="G175" s="558"/>
      <c r="H175" s="558"/>
      <c r="I175" s="559"/>
      <c r="J175" s="488" t="str">
        <f>'②補助金額算出内訳表（別紙１）'!$B$103</f>
        <v/>
      </c>
      <c r="K175" s="489"/>
      <c r="L175" s="489"/>
      <c r="M175" s="489"/>
      <c r="N175" s="489"/>
      <c r="O175" s="489"/>
      <c r="P175" s="489"/>
      <c r="Q175" s="489"/>
      <c r="R175" s="489"/>
      <c r="S175" s="489"/>
      <c r="T175" s="489"/>
      <c r="U175" s="489"/>
      <c r="V175" s="489"/>
      <c r="W175" s="489"/>
      <c r="X175" s="489"/>
      <c r="Y175" s="490"/>
      <c r="Z175" s="491" t="s">
        <v>2413</v>
      </c>
      <c r="AA175" s="560"/>
      <c r="AB175" s="560"/>
      <c r="AC175" s="560"/>
      <c r="AD175" s="560"/>
      <c r="AE175" s="561"/>
      <c r="AF175" s="562" t="s">
        <v>2414</v>
      </c>
      <c r="AG175" s="563"/>
      <c r="AH175" s="563"/>
      <c r="AI175" s="563"/>
      <c r="AJ175" s="563"/>
      <c r="AK175" s="563"/>
      <c r="AL175" s="495" t="s">
        <v>2415</v>
      </c>
      <c r="AM175" s="564"/>
      <c r="AN175" s="564"/>
      <c r="AO175" s="565"/>
      <c r="AP175" s="494" t="s">
        <v>2416</v>
      </c>
      <c r="AQ175" s="566"/>
      <c r="AR175" s="566"/>
      <c r="AS175" s="566"/>
      <c r="AT175" s="566"/>
      <c r="AU175" s="566"/>
      <c r="AV175" s="566"/>
      <c r="AW175" s="566"/>
      <c r="AX175" s="567"/>
      <c r="AY175" s="491" t="s">
        <v>2413</v>
      </c>
      <c r="AZ175" s="560"/>
      <c r="BA175" s="560"/>
      <c r="BB175" s="560"/>
      <c r="BC175" s="560"/>
      <c r="BD175" s="561"/>
      <c r="BE175" s="562" t="s">
        <v>2414</v>
      </c>
      <c r="BF175" s="563"/>
      <c r="BG175" s="563"/>
      <c r="BH175" s="563"/>
      <c r="BI175" s="563"/>
      <c r="BJ175" s="563"/>
      <c r="BK175" s="495" t="s">
        <v>2415</v>
      </c>
      <c r="BL175" s="564"/>
      <c r="BM175" s="564"/>
      <c r="BN175" s="565"/>
      <c r="BO175" s="494" t="s">
        <v>2416</v>
      </c>
      <c r="BP175" s="566"/>
      <c r="BQ175" s="566"/>
      <c r="BR175" s="566"/>
      <c r="BS175" s="566"/>
      <c r="BT175" s="566"/>
      <c r="BU175" s="566"/>
      <c r="BV175" s="566"/>
      <c r="BW175" s="567"/>
    </row>
    <row r="176" spans="1:75" ht="27" customHeight="1" thickTop="1">
      <c r="A176" s="554"/>
      <c r="B176" s="555"/>
      <c r="C176" s="455" t="s">
        <v>2417</v>
      </c>
      <c r="D176" s="541"/>
      <c r="E176" s="541"/>
      <c r="F176" s="541"/>
      <c r="G176" s="541"/>
      <c r="H176" s="541"/>
      <c r="I176" s="542"/>
      <c r="J176" s="476" t="str">
        <f>'②補助金額算出内訳表（別紙１）'!$D$103</f>
        <v/>
      </c>
      <c r="K176" s="477"/>
      <c r="L176" s="477"/>
      <c r="M176" s="477"/>
      <c r="N176" s="477"/>
      <c r="O176" s="477"/>
      <c r="P176" s="477"/>
      <c r="Q176" s="477"/>
      <c r="R176" s="477"/>
      <c r="S176" s="477"/>
      <c r="T176" s="477"/>
      <c r="U176" s="477"/>
      <c r="V176" s="477"/>
      <c r="W176" s="477"/>
      <c r="X176" s="477"/>
      <c r="Y176" s="478"/>
      <c r="Z176" s="568" t="s">
        <v>2426</v>
      </c>
      <c r="AA176" s="569"/>
      <c r="AB176" s="569"/>
      <c r="AC176" s="569"/>
      <c r="AD176" s="569"/>
      <c r="AE176" s="570"/>
      <c r="AF176" s="571">
        <v>5</v>
      </c>
      <c r="AG176" s="572"/>
      <c r="AH176" s="573">
        <v>0</v>
      </c>
      <c r="AI176" s="572"/>
      <c r="AJ176" s="573">
        <v>0</v>
      </c>
      <c r="AK176" s="574"/>
      <c r="AL176" s="575" t="s">
        <v>2418</v>
      </c>
      <c r="AM176" s="576"/>
      <c r="AN176" s="576"/>
      <c r="AO176" s="577"/>
      <c r="AP176" s="578"/>
      <c r="AQ176" s="579"/>
      <c r="AR176" s="580">
        <v>1</v>
      </c>
      <c r="AS176" s="579"/>
      <c r="AT176" s="68" t="s">
        <v>2419</v>
      </c>
      <c r="AU176" s="580">
        <v>2</v>
      </c>
      <c r="AV176" s="579"/>
      <c r="AW176" s="580">
        <v>3</v>
      </c>
      <c r="AX176" s="581"/>
      <c r="AY176" s="582"/>
      <c r="AZ176" s="583"/>
      <c r="BA176" s="584"/>
      <c r="BB176" s="584"/>
      <c r="BC176" s="584"/>
      <c r="BD176" s="585"/>
      <c r="BE176" s="586"/>
      <c r="BF176" s="587"/>
      <c r="BG176" s="588"/>
      <c r="BH176" s="587"/>
      <c r="BI176" s="588"/>
      <c r="BJ176" s="589"/>
      <c r="BK176" s="590"/>
      <c r="BL176" s="591"/>
      <c r="BM176" s="591"/>
      <c r="BN176" s="592"/>
      <c r="BO176" s="593"/>
      <c r="BP176" s="594"/>
      <c r="BQ176" s="595"/>
      <c r="BR176" s="594"/>
      <c r="BS176" s="292" t="s">
        <v>2419</v>
      </c>
      <c r="BT176" s="595"/>
      <c r="BU176" s="594"/>
      <c r="BV176" s="595"/>
      <c r="BW176" s="596"/>
    </row>
    <row r="177" spans="1:75" ht="27" customHeight="1">
      <c r="A177" s="554"/>
      <c r="B177" s="555"/>
      <c r="C177" s="455" t="s">
        <v>2420</v>
      </c>
      <c r="D177" s="541"/>
      <c r="E177" s="541"/>
      <c r="F177" s="541"/>
      <c r="G177" s="541"/>
      <c r="H177" s="541"/>
      <c r="I177" s="542"/>
      <c r="J177" s="476" t="str">
        <f>'②補助金額算出内訳表（別紙１）'!$C$103</f>
        <v/>
      </c>
      <c r="K177" s="477"/>
      <c r="L177" s="477"/>
      <c r="M177" s="477"/>
      <c r="N177" s="477"/>
      <c r="O177" s="477"/>
      <c r="P177" s="477"/>
      <c r="Q177" s="477"/>
      <c r="R177" s="477"/>
      <c r="S177" s="477"/>
      <c r="T177" s="477"/>
      <c r="U177" s="477"/>
      <c r="V177" s="477"/>
      <c r="W177" s="477"/>
      <c r="X177" s="477"/>
      <c r="Y177" s="478"/>
      <c r="Z177" s="461"/>
      <c r="AA177" s="543"/>
      <c r="AB177" s="544"/>
      <c r="AC177" s="544"/>
      <c r="AD177" s="544"/>
      <c r="AE177" s="545"/>
      <c r="AF177" s="546"/>
      <c r="AG177" s="547"/>
      <c r="AH177" s="548"/>
      <c r="AI177" s="547"/>
      <c r="AJ177" s="548"/>
      <c r="AK177" s="549"/>
      <c r="AL177" s="467"/>
      <c r="AM177" s="550"/>
      <c r="AN177" s="550"/>
      <c r="AO177" s="551"/>
      <c r="AP177" s="552"/>
      <c r="AQ177" s="524"/>
      <c r="AR177" s="523"/>
      <c r="AS177" s="524"/>
      <c r="AT177" s="290" t="s">
        <v>2419</v>
      </c>
      <c r="AU177" s="523"/>
      <c r="AV177" s="524"/>
      <c r="AW177" s="523"/>
      <c r="AX177" s="525"/>
      <c r="AY177" s="461"/>
      <c r="AZ177" s="543"/>
      <c r="BA177" s="544"/>
      <c r="BB177" s="544"/>
      <c r="BC177" s="544"/>
      <c r="BD177" s="545"/>
      <c r="BE177" s="546"/>
      <c r="BF177" s="547"/>
      <c r="BG177" s="548"/>
      <c r="BH177" s="547"/>
      <c r="BI177" s="548"/>
      <c r="BJ177" s="549"/>
      <c r="BK177" s="467"/>
      <c r="BL177" s="550"/>
      <c r="BM177" s="550"/>
      <c r="BN177" s="551"/>
      <c r="BO177" s="552"/>
      <c r="BP177" s="524"/>
      <c r="BQ177" s="523"/>
      <c r="BR177" s="524"/>
      <c r="BS177" s="290" t="s">
        <v>2419</v>
      </c>
      <c r="BT177" s="523"/>
      <c r="BU177" s="524"/>
      <c r="BV177" s="523"/>
      <c r="BW177" s="525"/>
    </row>
    <row r="178" spans="1:75" ht="27" customHeight="1">
      <c r="A178" s="554"/>
      <c r="B178" s="555"/>
      <c r="C178" s="455" t="s">
        <v>2421</v>
      </c>
      <c r="D178" s="541"/>
      <c r="E178" s="541"/>
      <c r="F178" s="541"/>
      <c r="G178" s="541"/>
      <c r="H178" s="541"/>
      <c r="I178" s="542"/>
      <c r="J178" s="473" t="str">
        <f>'②補助金額算出内訳表（別紙１）'!$H$103</f>
        <v/>
      </c>
      <c r="K178" s="474"/>
      <c r="L178" s="474"/>
      <c r="M178" s="474"/>
      <c r="N178" s="474"/>
      <c r="O178" s="474"/>
      <c r="P178" s="474"/>
      <c r="Q178" s="474"/>
      <c r="R178" s="474"/>
      <c r="S178" s="474"/>
      <c r="T178" s="474"/>
      <c r="U178" s="474"/>
      <c r="V178" s="474"/>
      <c r="W178" s="474"/>
      <c r="X178" s="474"/>
      <c r="Y178" s="475"/>
      <c r="Z178" s="461"/>
      <c r="AA178" s="543"/>
      <c r="AB178" s="544"/>
      <c r="AC178" s="544"/>
      <c r="AD178" s="544"/>
      <c r="AE178" s="545"/>
      <c r="AF178" s="546"/>
      <c r="AG178" s="547"/>
      <c r="AH178" s="548"/>
      <c r="AI178" s="547"/>
      <c r="AJ178" s="548"/>
      <c r="AK178" s="549"/>
      <c r="AL178" s="467"/>
      <c r="AM178" s="550"/>
      <c r="AN178" s="550"/>
      <c r="AO178" s="551"/>
      <c r="AP178" s="552"/>
      <c r="AQ178" s="524"/>
      <c r="AR178" s="523"/>
      <c r="AS178" s="524"/>
      <c r="AT178" s="290" t="s">
        <v>2419</v>
      </c>
      <c r="AU178" s="523"/>
      <c r="AV178" s="524"/>
      <c r="AW178" s="523"/>
      <c r="AX178" s="525"/>
      <c r="AY178" s="461"/>
      <c r="AZ178" s="543"/>
      <c r="BA178" s="544"/>
      <c r="BB178" s="544"/>
      <c r="BC178" s="544"/>
      <c r="BD178" s="545"/>
      <c r="BE178" s="546"/>
      <c r="BF178" s="547"/>
      <c r="BG178" s="548"/>
      <c r="BH178" s="547"/>
      <c r="BI178" s="548"/>
      <c r="BJ178" s="549"/>
      <c r="BK178" s="467"/>
      <c r="BL178" s="550"/>
      <c r="BM178" s="550"/>
      <c r="BN178" s="551"/>
      <c r="BO178" s="552"/>
      <c r="BP178" s="524"/>
      <c r="BQ178" s="523"/>
      <c r="BR178" s="524"/>
      <c r="BS178" s="290" t="s">
        <v>2419</v>
      </c>
      <c r="BT178" s="523"/>
      <c r="BU178" s="524"/>
      <c r="BV178" s="523"/>
      <c r="BW178" s="525"/>
    </row>
    <row r="179" spans="1:75" ht="27" customHeight="1">
      <c r="A179" s="554"/>
      <c r="B179" s="555"/>
      <c r="C179" s="455" t="s">
        <v>2422</v>
      </c>
      <c r="D179" s="541"/>
      <c r="E179" s="541"/>
      <c r="F179" s="541"/>
      <c r="G179" s="541"/>
      <c r="H179" s="541"/>
      <c r="I179" s="542"/>
      <c r="J179" s="470" t="str">
        <f>'②補助金額算出内訳表（別紙１）'!$J$68</f>
        <v/>
      </c>
      <c r="K179" s="471"/>
      <c r="L179" s="471"/>
      <c r="M179" s="471"/>
      <c r="N179" s="471"/>
      <c r="O179" s="471"/>
      <c r="P179" s="471"/>
      <c r="Q179" s="471"/>
      <c r="R179" s="471"/>
      <c r="S179" s="471"/>
      <c r="T179" s="471"/>
      <c r="U179" s="471"/>
      <c r="V179" s="471"/>
      <c r="W179" s="471"/>
      <c r="X179" s="471"/>
      <c r="Y179" s="472"/>
      <c r="Z179" s="461"/>
      <c r="AA179" s="544"/>
      <c r="AB179" s="544"/>
      <c r="AC179" s="544"/>
      <c r="AD179" s="544"/>
      <c r="AE179" s="545"/>
      <c r="AF179" s="546"/>
      <c r="AG179" s="547"/>
      <c r="AH179" s="548"/>
      <c r="AI179" s="547"/>
      <c r="AJ179" s="548"/>
      <c r="AK179" s="549"/>
      <c r="AL179" s="467"/>
      <c r="AM179" s="550"/>
      <c r="AN179" s="550"/>
      <c r="AO179" s="551"/>
      <c r="AP179" s="552"/>
      <c r="AQ179" s="524"/>
      <c r="AR179" s="523"/>
      <c r="AS179" s="524"/>
      <c r="AT179" s="290" t="s">
        <v>2419</v>
      </c>
      <c r="AU179" s="523"/>
      <c r="AV179" s="524"/>
      <c r="AW179" s="523"/>
      <c r="AX179" s="525"/>
      <c r="AY179" s="461"/>
      <c r="AZ179" s="543"/>
      <c r="BA179" s="544"/>
      <c r="BB179" s="544"/>
      <c r="BC179" s="544"/>
      <c r="BD179" s="545"/>
      <c r="BE179" s="546"/>
      <c r="BF179" s="547"/>
      <c r="BG179" s="548"/>
      <c r="BH179" s="547"/>
      <c r="BI179" s="548"/>
      <c r="BJ179" s="549"/>
      <c r="BK179" s="467"/>
      <c r="BL179" s="550"/>
      <c r="BM179" s="550"/>
      <c r="BN179" s="551"/>
      <c r="BO179" s="552"/>
      <c r="BP179" s="524"/>
      <c r="BQ179" s="523"/>
      <c r="BR179" s="524"/>
      <c r="BS179" s="290" t="s">
        <v>2419</v>
      </c>
      <c r="BT179" s="523"/>
      <c r="BU179" s="524"/>
      <c r="BV179" s="523"/>
      <c r="BW179" s="525"/>
    </row>
    <row r="180" spans="1:75" ht="27" customHeight="1">
      <c r="A180" s="554"/>
      <c r="B180" s="555"/>
      <c r="C180" s="455" t="s">
        <v>2423</v>
      </c>
      <c r="D180" s="541"/>
      <c r="E180" s="541"/>
      <c r="F180" s="541"/>
      <c r="G180" s="541"/>
      <c r="H180" s="541"/>
      <c r="I180" s="542"/>
      <c r="J180" s="458" t="str">
        <f>J179</f>
        <v/>
      </c>
      <c r="K180" s="459"/>
      <c r="L180" s="459"/>
      <c r="M180" s="459"/>
      <c r="N180" s="459"/>
      <c r="O180" s="459"/>
      <c r="P180" s="459"/>
      <c r="Q180" s="459"/>
      <c r="R180" s="459"/>
      <c r="S180" s="459"/>
      <c r="T180" s="459"/>
      <c r="U180" s="459"/>
      <c r="V180" s="459"/>
      <c r="W180" s="459"/>
      <c r="X180" s="459"/>
      <c r="Y180" s="460"/>
      <c r="Z180" s="461"/>
      <c r="AA180" s="543"/>
      <c r="AB180" s="544"/>
      <c r="AC180" s="544"/>
      <c r="AD180" s="544"/>
      <c r="AE180" s="545"/>
      <c r="AF180" s="546"/>
      <c r="AG180" s="547"/>
      <c r="AH180" s="548"/>
      <c r="AI180" s="547"/>
      <c r="AJ180" s="548"/>
      <c r="AK180" s="549"/>
      <c r="AL180" s="467"/>
      <c r="AM180" s="550"/>
      <c r="AN180" s="550"/>
      <c r="AO180" s="551"/>
      <c r="AP180" s="552"/>
      <c r="AQ180" s="524"/>
      <c r="AR180" s="523"/>
      <c r="AS180" s="524"/>
      <c r="AT180" s="290" t="s">
        <v>2419</v>
      </c>
      <c r="AU180" s="523"/>
      <c r="AV180" s="524"/>
      <c r="AW180" s="523"/>
      <c r="AX180" s="525"/>
      <c r="AY180" s="461"/>
      <c r="AZ180" s="543"/>
      <c r="BA180" s="544"/>
      <c r="BB180" s="544"/>
      <c r="BC180" s="544"/>
      <c r="BD180" s="545"/>
      <c r="BE180" s="546"/>
      <c r="BF180" s="547"/>
      <c r="BG180" s="548"/>
      <c r="BH180" s="547"/>
      <c r="BI180" s="548"/>
      <c r="BJ180" s="549"/>
      <c r="BK180" s="467"/>
      <c r="BL180" s="550"/>
      <c r="BM180" s="550"/>
      <c r="BN180" s="551"/>
      <c r="BO180" s="552"/>
      <c r="BP180" s="524"/>
      <c r="BQ180" s="523"/>
      <c r="BR180" s="524"/>
      <c r="BS180" s="290" t="s">
        <v>2419</v>
      </c>
      <c r="BT180" s="523"/>
      <c r="BU180" s="524"/>
      <c r="BV180" s="523"/>
      <c r="BW180" s="525"/>
    </row>
    <row r="181" spans="1:75" ht="27" customHeight="1">
      <c r="A181" s="554"/>
      <c r="B181" s="555"/>
      <c r="C181" s="455" t="s">
        <v>2424</v>
      </c>
      <c r="D181" s="541"/>
      <c r="E181" s="541"/>
      <c r="F181" s="541"/>
      <c r="G181" s="541"/>
      <c r="H181" s="541"/>
      <c r="I181" s="542"/>
      <c r="J181" s="458">
        <f>'②補助金額算出内訳表（別紙１）'!$F$103</f>
        <v>0</v>
      </c>
      <c r="K181" s="459"/>
      <c r="L181" s="459"/>
      <c r="M181" s="459"/>
      <c r="N181" s="459"/>
      <c r="O181" s="459"/>
      <c r="P181" s="459"/>
      <c r="Q181" s="459"/>
      <c r="R181" s="459"/>
      <c r="S181" s="459"/>
      <c r="T181" s="459"/>
      <c r="U181" s="459"/>
      <c r="V181" s="459"/>
      <c r="W181" s="459"/>
      <c r="X181" s="459"/>
      <c r="Y181" s="460"/>
      <c r="Z181" s="461"/>
      <c r="AA181" s="543"/>
      <c r="AB181" s="544"/>
      <c r="AC181" s="544"/>
      <c r="AD181" s="544"/>
      <c r="AE181" s="545"/>
      <c r="AF181" s="546"/>
      <c r="AG181" s="547"/>
      <c r="AH181" s="548"/>
      <c r="AI181" s="547"/>
      <c r="AJ181" s="548"/>
      <c r="AK181" s="549"/>
      <c r="AL181" s="467"/>
      <c r="AM181" s="550"/>
      <c r="AN181" s="550"/>
      <c r="AO181" s="551"/>
      <c r="AP181" s="552"/>
      <c r="AQ181" s="524"/>
      <c r="AR181" s="523"/>
      <c r="AS181" s="524"/>
      <c r="AT181" s="290" t="s">
        <v>2419</v>
      </c>
      <c r="AU181" s="523"/>
      <c r="AV181" s="524"/>
      <c r="AW181" s="523"/>
      <c r="AX181" s="525"/>
      <c r="AY181" s="461"/>
      <c r="AZ181" s="543"/>
      <c r="BA181" s="544"/>
      <c r="BB181" s="544"/>
      <c r="BC181" s="544"/>
      <c r="BD181" s="545"/>
      <c r="BE181" s="546"/>
      <c r="BF181" s="547"/>
      <c r="BG181" s="548"/>
      <c r="BH181" s="547"/>
      <c r="BI181" s="548"/>
      <c r="BJ181" s="549"/>
      <c r="BK181" s="467"/>
      <c r="BL181" s="550"/>
      <c r="BM181" s="550"/>
      <c r="BN181" s="551"/>
      <c r="BO181" s="552"/>
      <c r="BP181" s="524"/>
      <c r="BQ181" s="523"/>
      <c r="BR181" s="524"/>
      <c r="BS181" s="290" t="s">
        <v>2419</v>
      </c>
      <c r="BT181" s="523"/>
      <c r="BU181" s="524"/>
      <c r="BV181" s="523"/>
      <c r="BW181" s="525"/>
    </row>
    <row r="182" spans="1:75" ht="27" customHeight="1" thickBot="1">
      <c r="A182" s="556"/>
      <c r="B182" s="557"/>
      <c r="C182" s="437" t="s">
        <v>2425</v>
      </c>
      <c r="D182" s="526"/>
      <c r="E182" s="526"/>
      <c r="F182" s="526"/>
      <c r="G182" s="526"/>
      <c r="H182" s="526"/>
      <c r="I182" s="527"/>
      <c r="J182" s="440" t="str">
        <f>'②補助金額算出内訳表（別紙１）'!$J$103:$K$103</f>
        <v/>
      </c>
      <c r="K182" s="441"/>
      <c r="L182" s="441"/>
      <c r="M182" s="441"/>
      <c r="N182" s="441"/>
      <c r="O182" s="441"/>
      <c r="P182" s="441"/>
      <c r="Q182" s="441"/>
      <c r="R182" s="441"/>
      <c r="S182" s="441"/>
      <c r="T182" s="441"/>
      <c r="U182" s="441"/>
      <c r="V182" s="441"/>
      <c r="W182" s="441"/>
      <c r="X182" s="441"/>
      <c r="Y182" s="442"/>
      <c r="Z182" s="443"/>
      <c r="AA182" s="528"/>
      <c r="AB182" s="529"/>
      <c r="AC182" s="529"/>
      <c r="AD182" s="529"/>
      <c r="AE182" s="530"/>
      <c r="AF182" s="531"/>
      <c r="AG182" s="532"/>
      <c r="AH182" s="533"/>
      <c r="AI182" s="532"/>
      <c r="AJ182" s="533"/>
      <c r="AK182" s="534"/>
      <c r="AL182" s="449"/>
      <c r="AM182" s="535"/>
      <c r="AN182" s="535"/>
      <c r="AO182" s="536"/>
      <c r="AP182" s="537"/>
      <c r="AQ182" s="538"/>
      <c r="AR182" s="539"/>
      <c r="AS182" s="538"/>
      <c r="AT182" s="291" t="s">
        <v>2419</v>
      </c>
      <c r="AU182" s="539"/>
      <c r="AV182" s="538"/>
      <c r="AW182" s="539"/>
      <c r="AX182" s="540"/>
      <c r="AY182" s="443"/>
      <c r="AZ182" s="528"/>
      <c r="BA182" s="529"/>
      <c r="BB182" s="529"/>
      <c r="BC182" s="529"/>
      <c r="BD182" s="530"/>
      <c r="BE182" s="531"/>
      <c r="BF182" s="532"/>
      <c r="BG182" s="533"/>
      <c r="BH182" s="532"/>
      <c r="BI182" s="533"/>
      <c r="BJ182" s="534"/>
      <c r="BK182" s="449"/>
      <c r="BL182" s="535"/>
      <c r="BM182" s="535"/>
      <c r="BN182" s="536"/>
      <c r="BO182" s="537"/>
      <c r="BP182" s="538"/>
      <c r="BQ182" s="539"/>
      <c r="BR182" s="538"/>
      <c r="BS182" s="291" t="s">
        <v>2419</v>
      </c>
      <c r="BT182" s="539"/>
      <c r="BU182" s="538"/>
      <c r="BV182" s="539"/>
      <c r="BW182" s="540"/>
    </row>
    <row r="183" spans="1:75" ht="27" customHeight="1" thickBot="1">
      <c r="A183" s="479">
        <v>23</v>
      </c>
      <c r="B183" s="553"/>
      <c r="C183" s="485" t="s">
        <v>2412</v>
      </c>
      <c r="D183" s="558"/>
      <c r="E183" s="558"/>
      <c r="F183" s="558"/>
      <c r="G183" s="558"/>
      <c r="H183" s="558"/>
      <c r="I183" s="559"/>
      <c r="J183" s="488" t="str">
        <f>'②補助金額算出内訳表（別紙１）'!$B$104</f>
        <v/>
      </c>
      <c r="K183" s="489"/>
      <c r="L183" s="489"/>
      <c r="M183" s="489"/>
      <c r="N183" s="489"/>
      <c r="O183" s="489"/>
      <c r="P183" s="489"/>
      <c r="Q183" s="489"/>
      <c r="R183" s="489"/>
      <c r="S183" s="489"/>
      <c r="T183" s="489"/>
      <c r="U183" s="489"/>
      <c r="V183" s="489"/>
      <c r="W183" s="489"/>
      <c r="X183" s="489"/>
      <c r="Y183" s="490"/>
      <c r="Z183" s="491" t="s">
        <v>2413</v>
      </c>
      <c r="AA183" s="560"/>
      <c r="AB183" s="560"/>
      <c r="AC183" s="560"/>
      <c r="AD183" s="560"/>
      <c r="AE183" s="561"/>
      <c r="AF183" s="562" t="s">
        <v>2414</v>
      </c>
      <c r="AG183" s="563"/>
      <c r="AH183" s="563"/>
      <c r="AI183" s="563"/>
      <c r="AJ183" s="563"/>
      <c r="AK183" s="563"/>
      <c r="AL183" s="495" t="s">
        <v>2415</v>
      </c>
      <c r="AM183" s="564"/>
      <c r="AN183" s="564"/>
      <c r="AO183" s="565"/>
      <c r="AP183" s="494" t="s">
        <v>2416</v>
      </c>
      <c r="AQ183" s="566"/>
      <c r="AR183" s="566"/>
      <c r="AS183" s="566"/>
      <c r="AT183" s="566"/>
      <c r="AU183" s="566"/>
      <c r="AV183" s="566"/>
      <c r="AW183" s="566"/>
      <c r="AX183" s="567"/>
      <c r="AY183" s="491" t="s">
        <v>2413</v>
      </c>
      <c r="AZ183" s="560"/>
      <c r="BA183" s="560"/>
      <c r="BB183" s="560"/>
      <c r="BC183" s="560"/>
      <c r="BD183" s="561"/>
      <c r="BE183" s="562" t="s">
        <v>2414</v>
      </c>
      <c r="BF183" s="563"/>
      <c r="BG183" s="563"/>
      <c r="BH183" s="563"/>
      <c r="BI183" s="563"/>
      <c r="BJ183" s="563"/>
      <c r="BK183" s="495" t="s">
        <v>2415</v>
      </c>
      <c r="BL183" s="564"/>
      <c r="BM183" s="564"/>
      <c r="BN183" s="565"/>
      <c r="BO183" s="494" t="s">
        <v>2416</v>
      </c>
      <c r="BP183" s="566"/>
      <c r="BQ183" s="566"/>
      <c r="BR183" s="566"/>
      <c r="BS183" s="566"/>
      <c r="BT183" s="566"/>
      <c r="BU183" s="566"/>
      <c r="BV183" s="566"/>
      <c r="BW183" s="567"/>
    </row>
    <row r="184" spans="1:75" ht="27" customHeight="1" thickTop="1">
      <c r="A184" s="554"/>
      <c r="B184" s="555"/>
      <c r="C184" s="455" t="s">
        <v>2417</v>
      </c>
      <c r="D184" s="541"/>
      <c r="E184" s="541"/>
      <c r="F184" s="541"/>
      <c r="G184" s="541"/>
      <c r="H184" s="541"/>
      <c r="I184" s="542"/>
      <c r="J184" s="476" t="str">
        <f>'②補助金額算出内訳表（別紙１）'!$D$104</f>
        <v/>
      </c>
      <c r="K184" s="477"/>
      <c r="L184" s="477"/>
      <c r="M184" s="477"/>
      <c r="N184" s="477"/>
      <c r="O184" s="477"/>
      <c r="P184" s="477"/>
      <c r="Q184" s="477"/>
      <c r="R184" s="477"/>
      <c r="S184" s="477"/>
      <c r="T184" s="477"/>
      <c r="U184" s="477"/>
      <c r="V184" s="477"/>
      <c r="W184" s="477"/>
      <c r="X184" s="477"/>
      <c r="Y184" s="478"/>
      <c r="Z184" s="568" t="s">
        <v>2426</v>
      </c>
      <c r="AA184" s="569"/>
      <c r="AB184" s="569"/>
      <c r="AC184" s="569"/>
      <c r="AD184" s="569"/>
      <c r="AE184" s="570"/>
      <c r="AF184" s="571">
        <v>5</v>
      </c>
      <c r="AG184" s="572"/>
      <c r="AH184" s="573">
        <v>0</v>
      </c>
      <c r="AI184" s="572"/>
      <c r="AJ184" s="573">
        <v>0</v>
      </c>
      <c r="AK184" s="574"/>
      <c r="AL184" s="575" t="s">
        <v>2418</v>
      </c>
      <c r="AM184" s="576"/>
      <c r="AN184" s="576"/>
      <c r="AO184" s="577"/>
      <c r="AP184" s="578"/>
      <c r="AQ184" s="579"/>
      <c r="AR184" s="580">
        <v>1</v>
      </c>
      <c r="AS184" s="579"/>
      <c r="AT184" s="68" t="s">
        <v>2419</v>
      </c>
      <c r="AU184" s="580">
        <v>2</v>
      </c>
      <c r="AV184" s="579"/>
      <c r="AW184" s="580">
        <v>3</v>
      </c>
      <c r="AX184" s="581"/>
      <c r="AY184" s="582"/>
      <c r="AZ184" s="583"/>
      <c r="BA184" s="584"/>
      <c r="BB184" s="584"/>
      <c r="BC184" s="584"/>
      <c r="BD184" s="585"/>
      <c r="BE184" s="586"/>
      <c r="BF184" s="587"/>
      <c r="BG184" s="588"/>
      <c r="BH184" s="587"/>
      <c r="BI184" s="588"/>
      <c r="BJ184" s="589"/>
      <c r="BK184" s="590"/>
      <c r="BL184" s="591"/>
      <c r="BM184" s="591"/>
      <c r="BN184" s="592"/>
      <c r="BO184" s="593"/>
      <c r="BP184" s="594"/>
      <c r="BQ184" s="595"/>
      <c r="BR184" s="594"/>
      <c r="BS184" s="292" t="s">
        <v>2419</v>
      </c>
      <c r="BT184" s="595"/>
      <c r="BU184" s="594"/>
      <c r="BV184" s="595"/>
      <c r="BW184" s="596"/>
    </row>
    <row r="185" spans="1:75" ht="27" customHeight="1">
      <c r="A185" s="554"/>
      <c r="B185" s="555"/>
      <c r="C185" s="455" t="s">
        <v>2420</v>
      </c>
      <c r="D185" s="541"/>
      <c r="E185" s="541"/>
      <c r="F185" s="541"/>
      <c r="G185" s="541"/>
      <c r="H185" s="541"/>
      <c r="I185" s="542"/>
      <c r="J185" s="476" t="str">
        <f>'②補助金額算出内訳表（別紙１）'!$C$104</f>
        <v/>
      </c>
      <c r="K185" s="477"/>
      <c r="L185" s="477"/>
      <c r="M185" s="477"/>
      <c r="N185" s="477"/>
      <c r="O185" s="477"/>
      <c r="P185" s="477"/>
      <c r="Q185" s="477"/>
      <c r="R185" s="477"/>
      <c r="S185" s="477"/>
      <c r="T185" s="477"/>
      <c r="U185" s="477"/>
      <c r="V185" s="477"/>
      <c r="W185" s="477"/>
      <c r="X185" s="477"/>
      <c r="Y185" s="478"/>
      <c r="Z185" s="461"/>
      <c r="AA185" s="543"/>
      <c r="AB185" s="544"/>
      <c r="AC185" s="544"/>
      <c r="AD185" s="544"/>
      <c r="AE185" s="545"/>
      <c r="AF185" s="546"/>
      <c r="AG185" s="547"/>
      <c r="AH185" s="548"/>
      <c r="AI185" s="547"/>
      <c r="AJ185" s="548"/>
      <c r="AK185" s="549"/>
      <c r="AL185" s="467"/>
      <c r="AM185" s="550"/>
      <c r="AN185" s="550"/>
      <c r="AO185" s="551"/>
      <c r="AP185" s="552"/>
      <c r="AQ185" s="524"/>
      <c r="AR185" s="523"/>
      <c r="AS185" s="524"/>
      <c r="AT185" s="290" t="s">
        <v>2419</v>
      </c>
      <c r="AU185" s="523"/>
      <c r="AV185" s="524"/>
      <c r="AW185" s="523"/>
      <c r="AX185" s="525"/>
      <c r="AY185" s="461"/>
      <c r="AZ185" s="543"/>
      <c r="BA185" s="544"/>
      <c r="BB185" s="544"/>
      <c r="BC185" s="544"/>
      <c r="BD185" s="545"/>
      <c r="BE185" s="546"/>
      <c r="BF185" s="547"/>
      <c r="BG185" s="548"/>
      <c r="BH185" s="547"/>
      <c r="BI185" s="548"/>
      <c r="BJ185" s="549"/>
      <c r="BK185" s="467"/>
      <c r="BL185" s="550"/>
      <c r="BM185" s="550"/>
      <c r="BN185" s="551"/>
      <c r="BO185" s="552"/>
      <c r="BP185" s="524"/>
      <c r="BQ185" s="523"/>
      <c r="BR185" s="524"/>
      <c r="BS185" s="290" t="s">
        <v>2419</v>
      </c>
      <c r="BT185" s="523"/>
      <c r="BU185" s="524"/>
      <c r="BV185" s="523"/>
      <c r="BW185" s="525"/>
    </row>
    <row r="186" spans="1:75" ht="27" customHeight="1">
      <c r="A186" s="554"/>
      <c r="B186" s="555"/>
      <c r="C186" s="455" t="s">
        <v>2421</v>
      </c>
      <c r="D186" s="541"/>
      <c r="E186" s="541"/>
      <c r="F186" s="541"/>
      <c r="G186" s="541"/>
      <c r="H186" s="541"/>
      <c r="I186" s="542"/>
      <c r="J186" s="473" t="str">
        <f>'②補助金額算出内訳表（別紙１）'!$H$104</f>
        <v/>
      </c>
      <c r="K186" s="474"/>
      <c r="L186" s="474"/>
      <c r="M186" s="474"/>
      <c r="N186" s="474"/>
      <c r="O186" s="474"/>
      <c r="P186" s="474"/>
      <c r="Q186" s="474"/>
      <c r="R186" s="474"/>
      <c r="S186" s="474"/>
      <c r="T186" s="474"/>
      <c r="U186" s="474"/>
      <c r="V186" s="474"/>
      <c r="W186" s="474"/>
      <c r="X186" s="474"/>
      <c r="Y186" s="475"/>
      <c r="Z186" s="461"/>
      <c r="AA186" s="543"/>
      <c r="AB186" s="544"/>
      <c r="AC186" s="544"/>
      <c r="AD186" s="544"/>
      <c r="AE186" s="545"/>
      <c r="AF186" s="546"/>
      <c r="AG186" s="547"/>
      <c r="AH186" s="548"/>
      <c r="AI186" s="547"/>
      <c r="AJ186" s="548"/>
      <c r="AK186" s="549"/>
      <c r="AL186" s="467"/>
      <c r="AM186" s="550"/>
      <c r="AN186" s="550"/>
      <c r="AO186" s="551"/>
      <c r="AP186" s="552"/>
      <c r="AQ186" s="524"/>
      <c r="AR186" s="523"/>
      <c r="AS186" s="524"/>
      <c r="AT186" s="290" t="s">
        <v>2419</v>
      </c>
      <c r="AU186" s="523"/>
      <c r="AV186" s="524"/>
      <c r="AW186" s="523"/>
      <c r="AX186" s="525"/>
      <c r="AY186" s="461"/>
      <c r="AZ186" s="543"/>
      <c r="BA186" s="544"/>
      <c r="BB186" s="544"/>
      <c r="BC186" s="544"/>
      <c r="BD186" s="545"/>
      <c r="BE186" s="546"/>
      <c r="BF186" s="547"/>
      <c r="BG186" s="548"/>
      <c r="BH186" s="547"/>
      <c r="BI186" s="548"/>
      <c r="BJ186" s="549"/>
      <c r="BK186" s="467"/>
      <c r="BL186" s="550"/>
      <c r="BM186" s="550"/>
      <c r="BN186" s="551"/>
      <c r="BO186" s="552"/>
      <c r="BP186" s="524"/>
      <c r="BQ186" s="523"/>
      <c r="BR186" s="524"/>
      <c r="BS186" s="290" t="s">
        <v>2419</v>
      </c>
      <c r="BT186" s="523"/>
      <c r="BU186" s="524"/>
      <c r="BV186" s="523"/>
      <c r="BW186" s="525"/>
    </row>
    <row r="187" spans="1:75" ht="27" customHeight="1">
      <c r="A187" s="554"/>
      <c r="B187" s="555"/>
      <c r="C187" s="455" t="s">
        <v>2422</v>
      </c>
      <c r="D187" s="541"/>
      <c r="E187" s="541"/>
      <c r="F187" s="541"/>
      <c r="G187" s="541"/>
      <c r="H187" s="541"/>
      <c r="I187" s="542"/>
      <c r="J187" s="470" t="str">
        <f>'②補助金額算出内訳表（別紙１）'!$J$69</f>
        <v/>
      </c>
      <c r="K187" s="471"/>
      <c r="L187" s="471"/>
      <c r="M187" s="471"/>
      <c r="N187" s="471"/>
      <c r="O187" s="471"/>
      <c r="P187" s="471"/>
      <c r="Q187" s="471"/>
      <c r="R187" s="471"/>
      <c r="S187" s="471"/>
      <c r="T187" s="471"/>
      <c r="U187" s="471"/>
      <c r="V187" s="471"/>
      <c r="W187" s="471"/>
      <c r="X187" s="471"/>
      <c r="Y187" s="472"/>
      <c r="Z187" s="461"/>
      <c r="AA187" s="544"/>
      <c r="AB187" s="544"/>
      <c r="AC187" s="544"/>
      <c r="AD187" s="544"/>
      <c r="AE187" s="545"/>
      <c r="AF187" s="546"/>
      <c r="AG187" s="547"/>
      <c r="AH187" s="548"/>
      <c r="AI187" s="547"/>
      <c r="AJ187" s="548"/>
      <c r="AK187" s="549"/>
      <c r="AL187" s="467"/>
      <c r="AM187" s="550"/>
      <c r="AN187" s="550"/>
      <c r="AO187" s="551"/>
      <c r="AP187" s="552"/>
      <c r="AQ187" s="524"/>
      <c r="AR187" s="523"/>
      <c r="AS187" s="524"/>
      <c r="AT187" s="290" t="s">
        <v>2419</v>
      </c>
      <c r="AU187" s="523"/>
      <c r="AV187" s="524"/>
      <c r="AW187" s="523"/>
      <c r="AX187" s="525"/>
      <c r="AY187" s="461"/>
      <c r="AZ187" s="543"/>
      <c r="BA187" s="544"/>
      <c r="BB187" s="544"/>
      <c r="BC187" s="544"/>
      <c r="BD187" s="545"/>
      <c r="BE187" s="546"/>
      <c r="BF187" s="547"/>
      <c r="BG187" s="548"/>
      <c r="BH187" s="547"/>
      <c r="BI187" s="548"/>
      <c r="BJ187" s="549"/>
      <c r="BK187" s="467"/>
      <c r="BL187" s="550"/>
      <c r="BM187" s="550"/>
      <c r="BN187" s="551"/>
      <c r="BO187" s="552"/>
      <c r="BP187" s="524"/>
      <c r="BQ187" s="523"/>
      <c r="BR187" s="524"/>
      <c r="BS187" s="290" t="s">
        <v>2419</v>
      </c>
      <c r="BT187" s="523"/>
      <c r="BU187" s="524"/>
      <c r="BV187" s="523"/>
      <c r="BW187" s="525"/>
    </row>
    <row r="188" spans="1:75" ht="27" customHeight="1">
      <c r="A188" s="554"/>
      <c r="B188" s="555"/>
      <c r="C188" s="455" t="s">
        <v>2423</v>
      </c>
      <c r="D188" s="541"/>
      <c r="E188" s="541"/>
      <c r="F188" s="541"/>
      <c r="G188" s="541"/>
      <c r="H188" s="541"/>
      <c r="I188" s="542"/>
      <c r="J188" s="458" t="str">
        <f>J187</f>
        <v/>
      </c>
      <c r="K188" s="459"/>
      <c r="L188" s="459"/>
      <c r="M188" s="459"/>
      <c r="N188" s="459"/>
      <c r="O188" s="459"/>
      <c r="P188" s="459"/>
      <c r="Q188" s="459"/>
      <c r="R188" s="459"/>
      <c r="S188" s="459"/>
      <c r="T188" s="459"/>
      <c r="U188" s="459"/>
      <c r="V188" s="459"/>
      <c r="W188" s="459"/>
      <c r="X188" s="459"/>
      <c r="Y188" s="460"/>
      <c r="Z188" s="461"/>
      <c r="AA188" s="543"/>
      <c r="AB188" s="544"/>
      <c r="AC188" s="544"/>
      <c r="AD188" s="544"/>
      <c r="AE188" s="545"/>
      <c r="AF188" s="546"/>
      <c r="AG188" s="547"/>
      <c r="AH188" s="548"/>
      <c r="AI188" s="547"/>
      <c r="AJ188" s="548"/>
      <c r="AK188" s="549"/>
      <c r="AL188" s="467"/>
      <c r="AM188" s="550"/>
      <c r="AN188" s="550"/>
      <c r="AO188" s="551"/>
      <c r="AP188" s="552"/>
      <c r="AQ188" s="524"/>
      <c r="AR188" s="523"/>
      <c r="AS188" s="524"/>
      <c r="AT188" s="290" t="s">
        <v>2419</v>
      </c>
      <c r="AU188" s="523"/>
      <c r="AV188" s="524"/>
      <c r="AW188" s="523"/>
      <c r="AX188" s="525"/>
      <c r="AY188" s="461"/>
      <c r="AZ188" s="543"/>
      <c r="BA188" s="544"/>
      <c r="BB188" s="544"/>
      <c r="BC188" s="544"/>
      <c r="BD188" s="545"/>
      <c r="BE188" s="546"/>
      <c r="BF188" s="547"/>
      <c r="BG188" s="548"/>
      <c r="BH188" s="547"/>
      <c r="BI188" s="548"/>
      <c r="BJ188" s="549"/>
      <c r="BK188" s="467"/>
      <c r="BL188" s="550"/>
      <c r="BM188" s="550"/>
      <c r="BN188" s="551"/>
      <c r="BO188" s="552"/>
      <c r="BP188" s="524"/>
      <c r="BQ188" s="523"/>
      <c r="BR188" s="524"/>
      <c r="BS188" s="290" t="s">
        <v>2419</v>
      </c>
      <c r="BT188" s="523"/>
      <c r="BU188" s="524"/>
      <c r="BV188" s="523"/>
      <c r="BW188" s="525"/>
    </row>
    <row r="189" spans="1:75" ht="27" customHeight="1">
      <c r="A189" s="554"/>
      <c r="B189" s="555"/>
      <c r="C189" s="455" t="s">
        <v>2424</v>
      </c>
      <c r="D189" s="541"/>
      <c r="E189" s="541"/>
      <c r="F189" s="541"/>
      <c r="G189" s="541"/>
      <c r="H189" s="541"/>
      <c r="I189" s="542"/>
      <c r="J189" s="458">
        <f>'②補助金額算出内訳表（別紙１）'!$F$104</f>
        <v>0</v>
      </c>
      <c r="K189" s="459"/>
      <c r="L189" s="459"/>
      <c r="M189" s="459"/>
      <c r="N189" s="459"/>
      <c r="O189" s="459"/>
      <c r="P189" s="459"/>
      <c r="Q189" s="459"/>
      <c r="R189" s="459"/>
      <c r="S189" s="459"/>
      <c r="T189" s="459"/>
      <c r="U189" s="459"/>
      <c r="V189" s="459"/>
      <c r="W189" s="459"/>
      <c r="X189" s="459"/>
      <c r="Y189" s="460"/>
      <c r="Z189" s="461"/>
      <c r="AA189" s="543"/>
      <c r="AB189" s="544"/>
      <c r="AC189" s="544"/>
      <c r="AD189" s="544"/>
      <c r="AE189" s="545"/>
      <c r="AF189" s="546"/>
      <c r="AG189" s="547"/>
      <c r="AH189" s="548"/>
      <c r="AI189" s="547"/>
      <c r="AJ189" s="548"/>
      <c r="AK189" s="549"/>
      <c r="AL189" s="467"/>
      <c r="AM189" s="550"/>
      <c r="AN189" s="550"/>
      <c r="AO189" s="551"/>
      <c r="AP189" s="552"/>
      <c r="AQ189" s="524"/>
      <c r="AR189" s="523"/>
      <c r="AS189" s="524"/>
      <c r="AT189" s="290" t="s">
        <v>2419</v>
      </c>
      <c r="AU189" s="523"/>
      <c r="AV189" s="524"/>
      <c r="AW189" s="523"/>
      <c r="AX189" s="525"/>
      <c r="AY189" s="461"/>
      <c r="AZ189" s="543"/>
      <c r="BA189" s="544"/>
      <c r="BB189" s="544"/>
      <c r="BC189" s="544"/>
      <c r="BD189" s="545"/>
      <c r="BE189" s="546"/>
      <c r="BF189" s="547"/>
      <c r="BG189" s="548"/>
      <c r="BH189" s="547"/>
      <c r="BI189" s="548"/>
      <c r="BJ189" s="549"/>
      <c r="BK189" s="467"/>
      <c r="BL189" s="550"/>
      <c r="BM189" s="550"/>
      <c r="BN189" s="551"/>
      <c r="BO189" s="552"/>
      <c r="BP189" s="524"/>
      <c r="BQ189" s="523"/>
      <c r="BR189" s="524"/>
      <c r="BS189" s="290" t="s">
        <v>2419</v>
      </c>
      <c r="BT189" s="523"/>
      <c r="BU189" s="524"/>
      <c r="BV189" s="523"/>
      <c r="BW189" s="525"/>
    </row>
    <row r="190" spans="1:75" ht="27" customHeight="1" thickBot="1">
      <c r="A190" s="556"/>
      <c r="B190" s="557"/>
      <c r="C190" s="437" t="s">
        <v>2425</v>
      </c>
      <c r="D190" s="526"/>
      <c r="E190" s="526"/>
      <c r="F190" s="526"/>
      <c r="G190" s="526"/>
      <c r="H190" s="526"/>
      <c r="I190" s="527"/>
      <c r="J190" s="440" t="str">
        <f>'②補助金額算出内訳表（別紙１）'!$J$104:$K$104</f>
        <v/>
      </c>
      <c r="K190" s="441"/>
      <c r="L190" s="441"/>
      <c r="M190" s="441"/>
      <c r="N190" s="441"/>
      <c r="O190" s="441"/>
      <c r="P190" s="441"/>
      <c r="Q190" s="441"/>
      <c r="R190" s="441"/>
      <c r="S190" s="441"/>
      <c r="T190" s="441"/>
      <c r="U190" s="441"/>
      <c r="V190" s="441"/>
      <c r="W190" s="441"/>
      <c r="X190" s="441"/>
      <c r="Y190" s="442"/>
      <c r="Z190" s="443"/>
      <c r="AA190" s="528"/>
      <c r="AB190" s="529"/>
      <c r="AC190" s="529"/>
      <c r="AD190" s="529"/>
      <c r="AE190" s="530"/>
      <c r="AF190" s="531"/>
      <c r="AG190" s="532"/>
      <c r="AH190" s="533"/>
      <c r="AI190" s="532"/>
      <c r="AJ190" s="533"/>
      <c r="AK190" s="534"/>
      <c r="AL190" s="449"/>
      <c r="AM190" s="535"/>
      <c r="AN190" s="535"/>
      <c r="AO190" s="536"/>
      <c r="AP190" s="537"/>
      <c r="AQ190" s="538"/>
      <c r="AR190" s="539"/>
      <c r="AS190" s="538"/>
      <c r="AT190" s="291" t="s">
        <v>2419</v>
      </c>
      <c r="AU190" s="539"/>
      <c r="AV190" s="538"/>
      <c r="AW190" s="539"/>
      <c r="AX190" s="540"/>
      <c r="AY190" s="443"/>
      <c r="AZ190" s="528"/>
      <c r="BA190" s="529"/>
      <c r="BB190" s="529"/>
      <c r="BC190" s="529"/>
      <c r="BD190" s="530"/>
      <c r="BE190" s="531"/>
      <c r="BF190" s="532"/>
      <c r="BG190" s="533"/>
      <c r="BH190" s="532"/>
      <c r="BI190" s="533"/>
      <c r="BJ190" s="534"/>
      <c r="BK190" s="449"/>
      <c r="BL190" s="535"/>
      <c r="BM190" s="535"/>
      <c r="BN190" s="536"/>
      <c r="BO190" s="537"/>
      <c r="BP190" s="538"/>
      <c r="BQ190" s="539"/>
      <c r="BR190" s="538"/>
      <c r="BS190" s="291" t="s">
        <v>2419</v>
      </c>
      <c r="BT190" s="539"/>
      <c r="BU190" s="538"/>
      <c r="BV190" s="539"/>
      <c r="BW190" s="540"/>
    </row>
    <row r="191" spans="1:75" ht="27" customHeight="1" thickBot="1">
      <c r="A191" s="479">
        <v>24</v>
      </c>
      <c r="B191" s="553"/>
      <c r="C191" s="485" t="s">
        <v>2412</v>
      </c>
      <c r="D191" s="558"/>
      <c r="E191" s="558"/>
      <c r="F191" s="558"/>
      <c r="G191" s="558"/>
      <c r="H191" s="558"/>
      <c r="I191" s="559"/>
      <c r="J191" s="488" t="str">
        <f>'②補助金額算出内訳表（別紙１）'!$B$105</f>
        <v/>
      </c>
      <c r="K191" s="489"/>
      <c r="L191" s="489"/>
      <c r="M191" s="489"/>
      <c r="N191" s="489"/>
      <c r="O191" s="489"/>
      <c r="P191" s="489"/>
      <c r="Q191" s="489"/>
      <c r="R191" s="489"/>
      <c r="S191" s="489"/>
      <c r="T191" s="489"/>
      <c r="U191" s="489"/>
      <c r="V191" s="489"/>
      <c r="W191" s="489"/>
      <c r="X191" s="489"/>
      <c r="Y191" s="490"/>
      <c r="Z191" s="491" t="s">
        <v>2413</v>
      </c>
      <c r="AA191" s="560"/>
      <c r="AB191" s="560"/>
      <c r="AC191" s="560"/>
      <c r="AD191" s="560"/>
      <c r="AE191" s="561"/>
      <c r="AF191" s="562" t="s">
        <v>2414</v>
      </c>
      <c r="AG191" s="563"/>
      <c r="AH191" s="563"/>
      <c r="AI191" s="563"/>
      <c r="AJ191" s="563"/>
      <c r="AK191" s="563"/>
      <c r="AL191" s="495" t="s">
        <v>2415</v>
      </c>
      <c r="AM191" s="564"/>
      <c r="AN191" s="564"/>
      <c r="AO191" s="565"/>
      <c r="AP191" s="494" t="s">
        <v>2416</v>
      </c>
      <c r="AQ191" s="566"/>
      <c r="AR191" s="566"/>
      <c r="AS191" s="566"/>
      <c r="AT191" s="566"/>
      <c r="AU191" s="566"/>
      <c r="AV191" s="566"/>
      <c r="AW191" s="566"/>
      <c r="AX191" s="567"/>
      <c r="AY191" s="491" t="s">
        <v>2413</v>
      </c>
      <c r="AZ191" s="560"/>
      <c r="BA191" s="560"/>
      <c r="BB191" s="560"/>
      <c r="BC191" s="560"/>
      <c r="BD191" s="561"/>
      <c r="BE191" s="562" t="s">
        <v>2414</v>
      </c>
      <c r="BF191" s="563"/>
      <c r="BG191" s="563"/>
      <c r="BH191" s="563"/>
      <c r="BI191" s="563"/>
      <c r="BJ191" s="563"/>
      <c r="BK191" s="495" t="s">
        <v>2415</v>
      </c>
      <c r="BL191" s="564"/>
      <c r="BM191" s="564"/>
      <c r="BN191" s="565"/>
      <c r="BO191" s="494" t="s">
        <v>2416</v>
      </c>
      <c r="BP191" s="566"/>
      <c r="BQ191" s="566"/>
      <c r="BR191" s="566"/>
      <c r="BS191" s="566"/>
      <c r="BT191" s="566"/>
      <c r="BU191" s="566"/>
      <c r="BV191" s="566"/>
      <c r="BW191" s="567"/>
    </row>
    <row r="192" spans="1:75" ht="27" customHeight="1" thickTop="1">
      <c r="A192" s="554"/>
      <c r="B192" s="555"/>
      <c r="C192" s="455" t="s">
        <v>2417</v>
      </c>
      <c r="D192" s="541"/>
      <c r="E192" s="541"/>
      <c r="F192" s="541"/>
      <c r="G192" s="541"/>
      <c r="H192" s="541"/>
      <c r="I192" s="542"/>
      <c r="J192" s="476" t="str">
        <f>'②補助金額算出内訳表（別紙１）'!$D$105</f>
        <v/>
      </c>
      <c r="K192" s="477"/>
      <c r="L192" s="477"/>
      <c r="M192" s="477"/>
      <c r="N192" s="477"/>
      <c r="O192" s="477"/>
      <c r="P192" s="477"/>
      <c r="Q192" s="477"/>
      <c r="R192" s="477"/>
      <c r="S192" s="477"/>
      <c r="T192" s="477"/>
      <c r="U192" s="477"/>
      <c r="V192" s="477"/>
      <c r="W192" s="477"/>
      <c r="X192" s="477"/>
      <c r="Y192" s="478"/>
      <c r="Z192" s="568" t="s">
        <v>2426</v>
      </c>
      <c r="AA192" s="569"/>
      <c r="AB192" s="569"/>
      <c r="AC192" s="569"/>
      <c r="AD192" s="569"/>
      <c r="AE192" s="570"/>
      <c r="AF192" s="571">
        <v>5</v>
      </c>
      <c r="AG192" s="572"/>
      <c r="AH192" s="573">
        <v>0</v>
      </c>
      <c r="AI192" s="572"/>
      <c r="AJ192" s="573">
        <v>0</v>
      </c>
      <c r="AK192" s="574"/>
      <c r="AL192" s="575" t="s">
        <v>2418</v>
      </c>
      <c r="AM192" s="576"/>
      <c r="AN192" s="576"/>
      <c r="AO192" s="577"/>
      <c r="AP192" s="578"/>
      <c r="AQ192" s="579"/>
      <c r="AR192" s="580">
        <v>1</v>
      </c>
      <c r="AS192" s="579"/>
      <c r="AT192" s="68" t="s">
        <v>2419</v>
      </c>
      <c r="AU192" s="580">
        <v>2</v>
      </c>
      <c r="AV192" s="579"/>
      <c r="AW192" s="580">
        <v>3</v>
      </c>
      <c r="AX192" s="581"/>
      <c r="AY192" s="582"/>
      <c r="AZ192" s="583"/>
      <c r="BA192" s="584"/>
      <c r="BB192" s="584"/>
      <c r="BC192" s="584"/>
      <c r="BD192" s="585"/>
      <c r="BE192" s="586"/>
      <c r="BF192" s="587"/>
      <c r="BG192" s="588"/>
      <c r="BH192" s="587"/>
      <c r="BI192" s="588"/>
      <c r="BJ192" s="589"/>
      <c r="BK192" s="590"/>
      <c r="BL192" s="591"/>
      <c r="BM192" s="591"/>
      <c r="BN192" s="592"/>
      <c r="BO192" s="593"/>
      <c r="BP192" s="594"/>
      <c r="BQ192" s="595"/>
      <c r="BR192" s="594"/>
      <c r="BS192" s="292" t="s">
        <v>2419</v>
      </c>
      <c r="BT192" s="595"/>
      <c r="BU192" s="594"/>
      <c r="BV192" s="595"/>
      <c r="BW192" s="596"/>
    </row>
    <row r="193" spans="1:75" ht="27" customHeight="1">
      <c r="A193" s="554"/>
      <c r="B193" s="555"/>
      <c r="C193" s="455" t="s">
        <v>2420</v>
      </c>
      <c r="D193" s="541"/>
      <c r="E193" s="541"/>
      <c r="F193" s="541"/>
      <c r="G193" s="541"/>
      <c r="H193" s="541"/>
      <c r="I193" s="542"/>
      <c r="J193" s="476" t="str">
        <f>'②補助金額算出内訳表（別紙１）'!$C$105</f>
        <v/>
      </c>
      <c r="K193" s="477"/>
      <c r="L193" s="477"/>
      <c r="M193" s="477"/>
      <c r="N193" s="477"/>
      <c r="O193" s="477"/>
      <c r="P193" s="477"/>
      <c r="Q193" s="477"/>
      <c r="R193" s="477"/>
      <c r="S193" s="477"/>
      <c r="T193" s="477"/>
      <c r="U193" s="477"/>
      <c r="V193" s="477"/>
      <c r="W193" s="477"/>
      <c r="X193" s="477"/>
      <c r="Y193" s="478"/>
      <c r="Z193" s="461"/>
      <c r="AA193" s="543"/>
      <c r="AB193" s="544"/>
      <c r="AC193" s="544"/>
      <c r="AD193" s="544"/>
      <c r="AE193" s="545"/>
      <c r="AF193" s="546"/>
      <c r="AG193" s="547"/>
      <c r="AH193" s="548"/>
      <c r="AI193" s="547"/>
      <c r="AJ193" s="548"/>
      <c r="AK193" s="549"/>
      <c r="AL193" s="467"/>
      <c r="AM193" s="550"/>
      <c r="AN193" s="550"/>
      <c r="AO193" s="551"/>
      <c r="AP193" s="552"/>
      <c r="AQ193" s="524"/>
      <c r="AR193" s="523"/>
      <c r="AS193" s="524"/>
      <c r="AT193" s="290" t="s">
        <v>2419</v>
      </c>
      <c r="AU193" s="523"/>
      <c r="AV193" s="524"/>
      <c r="AW193" s="523"/>
      <c r="AX193" s="525"/>
      <c r="AY193" s="461"/>
      <c r="AZ193" s="543"/>
      <c r="BA193" s="544"/>
      <c r="BB193" s="544"/>
      <c r="BC193" s="544"/>
      <c r="BD193" s="545"/>
      <c r="BE193" s="546"/>
      <c r="BF193" s="547"/>
      <c r="BG193" s="548"/>
      <c r="BH193" s="547"/>
      <c r="BI193" s="548"/>
      <c r="BJ193" s="549"/>
      <c r="BK193" s="467"/>
      <c r="BL193" s="550"/>
      <c r="BM193" s="550"/>
      <c r="BN193" s="551"/>
      <c r="BO193" s="552"/>
      <c r="BP193" s="524"/>
      <c r="BQ193" s="523"/>
      <c r="BR193" s="524"/>
      <c r="BS193" s="290" t="s">
        <v>2419</v>
      </c>
      <c r="BT193" s="523"/>
      <c r="BU193" s="524"/>
      <c r="BV193" s="523"/>
      <c r="BW193" s="525"/>
    </row>
    <row r="194" spans="1:75" ht="27" customHeight="1">
      <c r="A194" s="554"/>
      <c r="B194" s="555"/>
      <c r="C194" s="455" t="s">
        <v>2421</v>
      </c>
      <c r="D194" s="541"/>
      <c r="E194" s="541"/>
      <c r="F194" s="541"/>
      <c r="G194" s="541"/>
      <c r="H194" s="541"/>
      <c r="I194" s="542"/>
      <c r="J194" s="473" t="str">
        <f>'②補助金額算出内訳表（別紙１）'!$H$105</f>
        <v/>
      </c>
      <c r="K194" s="474"/>
      <c r="L194" s="474"/>
      <c r="M194" s="474"/>
      <c r="N194" s="474"/>
      <c r="O194" s="474"/>
      <c r="P194" s="474"/>
      <c r="Q194" s="474"/>
      <c r="R194" s="474"/>
      <c r="S194" s="474"/>
      <c r="T194" s="474"/>
      <c r="U194" s="474"/>
      <c r="V194" s="474"/>
      <c r="W194" s="474"/>
      <c r="X194" s="474"/>
      <c r="Y194" s="475"/>
      <c r="Z194" s="461"/>
      <c r="AA194" s="543"/>
      <c r="AB194" s="544"/>
      <c r="AC194" s="544"/>
      <c r="AD194" s="544"/>
      <c r="AE194" s="545"/>
      <c r="AF194" s="546"/>
      <c r="AG194" s="547"/>
      <c r="AH194" s="548"/>
      <c r="AI194" s="547"/>
      <c r="AJ194" s="548"/>
      <c r="AK194" s="549"/>
      <c r="AL194" s="467"/>
      <c r="AM194" s="550"/>
      <c r="AN194" s="550"/>
      <c r="AO194" s="551"/>
      <c r="AP194" s="552"/>
      <c r="AQ194" s="524"/>
      <c r="AR194" s="523"/>
      <c r="AS194" s="524"/>
      <c r="AT194" s="290" t="s">
        <v>2419</v>
      </c>
      <c r="AU194" s="523"/>
      <c r="AV194" s="524"/>
      <c r="AW194" s="523"/>
      <c r="AX194" s="525"/>
      <c r="AY194" s="461"/>
      <c r="AZ194" s="543"/>
      <c r="BA194" s="544"/>
      <c r="BB194" s="544"/>
      <c r="BC194" s="544"/>
      <c r="BD194" s="545"/>
      <c r="BE194" s="546"/>
      <c r="BF194" s="547"/>
      <c r="BG194" s="548"/>
      <c r="BH194" s="547"/>
      <c r="BI194" s="548"/>
      <c r="BJ194" s="549"/>
      <c r="BK194" s="467"/>
      <c r="BL194" s="550"/>
      <c r="BM194" s="550"/>
      <c r="BN194" s="551"/>
      <c r="BO194" s="552"/>
      <c r="BP194" s="524"/>
      <c r="BQ194" s="523"/>
      <c r="BR194" s="524"/>
      <c r="BS194" s="290" t="s">
        <v>2419</v>
      </c>
      <c r="BT194" s="523"/>
      <c r="BU194" s="524"/>
      <c r="BV194" s="523"/>
      <c r="BW194" s="525"/>
    </row>
    <row r="195" spans="1:75" ht="27" customHeight="1">
      <c r="A195" s="554"/>
      <c r="B195" s="555"/>
      <c r="C195" s="455" t="s">
        <v>2422</v>
      </c>
      <c r="D195" s="541"/>
      <c r="E195" s="541"/>
      <c r="F195" s="541"/>
      <c r="G195" s="541"/>
      <c r="H195" s="541"/>
      <c r="I195" s="542"/>
      <c r="J195" s="470" t="str">
        <f>'②補助金額算出内訳表（別紙１）'!$J$70</f>
        <v/>
      </c>
      <c r="K195" s="471"/>
      <c r="L195" s="471"/>
      <c r="M195" s="471"/>
      <c r="N195" s="471"/>
      <c r="O195" s="471"/>
      <c r="P195" s="471"/>
      <c r="Q195" s="471"/>
      <c r="R195" s="471"/>
      <c r="S195" s="471"/>
      <c r="T195" s="471"/>
      <c r="U195" s="471"/>
      <c r="V195" s="471"/>
      <c r="W195" s="471"/>
      <c r="X195" s="471"/>
      <c r="Y195" s="472"/>
      <c r="Z195" s="461"/>
      <c r="AA195" s="544"/>
      <c r="AB195" s="544"/>
      <c r="AC195" s="544"/>
      <c r="AD195" s="544"/>
      <c r="AE195" s="545"/>
      <c r="AF195" s="546"/>
      <c r="AG195" s="547"/>
      <c r="AH195" s="548"/>
      <c r="AI195" s="547"/>
      <c r="AJ195" s="548"/>
      <c r="AK195" s="549"/>
      <c r="AL195" s="467"/>
      <c r="AM195" s="550"/>
      <c r="AN195" s="550"/>
      <c r="AO195" s="551"/>
      <c r="AP195" s="552"/>
      <c r="AQ195" s="524"/>
      <c r="AR195" s="523"/>
      <c r="AS195" s="524"/>
      <c r="AT195" s="290" t="s">
        <v>2419</v>
      </c>
      <c r="AU195" s="523"/>
      <c r="AV195" s="524"/>
      <c r="AW195" s="523"/>
      <c r="AX195" s="525"/>
      <c r="AY195" s="461"/>
      <c r="AZ195" s="543"/>
      <c r="BA195" s="544"/>
      <c r="BB195" s="544"/>
      <c r="BC195" s="544"/>
      <c r="BD195" s="545"/>
      <c r="BE195" s="546"/>
      <c r="BF195" s="547"/>
      <c r="BG195" s="548"/>
      <c r="BH195" s="547"/>
      <c r="BI195" s="548"/>
      <c r="BJ195" s="549"/>
      <c r="BK195" s="467"/>
      <c r="BL195" s="550"/>
      <c r="BM195" s="550"/>
      <c r="BN195" s="551"/>
      <c r="BO195" s="552"/>
      <c r="BP195" s="524"/>
      <c r="BQ195" s="523"/>
      <c r="BR195" s="524"/>
      <c r="BS195" s="290" t="s">
        <v>2419</v>
      </c>
      <c r="BT195" s="523"/>
      <c r="BU195" s="524"/>
      <c r="BV195" s="523"/>
      <c r="BW195" s="525"/>
    </row>
    <row r="196" spans="1:75" ht="27" customHeight="1">
      <c r="A196" s="554"/>
      <c r="B196" s="555"/>
      <c r="C196" s="455" t="s">
        <v>2423</v>
      </c>
      <c r="D196" s="541"/>
      <c r="E196" s="541"/>
      <c r="F196" s="541"/>
      <c r="G196" s="541"/>
      <c r="H196" s="541"/>
      <c r="I196" s="542"/>
      <c r="J196" s="458" t="str">
        <f>J195</f>
        <v/>
      </c>
      <c r="K196" s="459"/>
      <c r="L196" s="459"/>
      <c r="M196" s="459"/>
      <c r="N196" s="459"/>
      <c r="O196" s="459"/>
      <c r="P196" s="459"/>
      <c r="Q196" s="459"/>
      <c r="R196" s="459"/>
      <c r="S196" s="459"/>
      <c r="T196" s="459"/>
      <c r="U196" s="459"/>
      <c r="V196" s="459"/>
      <c r="W196" s="459"/>
      <c r="X196" s="459"/>
      <c r="Y196" s="460"/>
      <c r="Z196" s="461"/>
      <c r="AA196" s="543"/>
      <c r="AB196" s="544"/>
      <c r="AC196" s="544"/>
      <c r="AD196" s="544"/>
      <c r="AE196" s="545"/>
      <c r="AF196" s="546"/>
      <c r="AG196" s="547"/>
      <c r="AH196" s="548"/>
      <c r="AI196" s="547"/>
      <c r="AJ196" s="548"/>
      <c r="AK196" s="549"/>
      <c r="AL196" s="467"/>
      <c r="AM196" s="550"/>
      <c r="AN196" s="550"/>
      <c r="AO196" s="551"/>
      <c r="AP196" s="552"/>
      <c r="AQ196" s="524"/>
      <c r="AR196" s="523"/>
      <c r="AS196" s="524"/>
      <c r="AT196" s="290" t="s">
        <v>2419</v>
      </c>
      <c r="AU196" s="523"/>
      <c r="AV196" s="524"/>
      <c r="AW196" s="523"/>
      <c r="AX196" s="525"/>
      <c r="AY196" s="461"/>
      <c r="AZ196" s="543"/>
      <c r="BA196" s="544"/>
      <c r="BB196" s="544"/>
      <c r="BC196" s="544"/>
      <c r="BD196" s="545"/>
      <c r="BE196" s="546"/>
      <c r="BF196" s="547"/>
      <c r="BG196" s="548"/>
      <c r="BH196" s="547"/>
      <c r="BI196" s="548"/>
      <c r="BJ196" s="549"/>
      <c r="BK196" s="467"/>
      <c r="BL196" s="550"/>
      <c r="BM196" s="550"/>
      <c r="BN196" s="551"/>
      <c r="BO196" s="552"/>
      <c r="BP196" s="524"/>
      <c r="BQ196" s="523"/>
      <c r="BR196" s="524"/>
      <c r="BS196" s="290" t="s">
        <v>2419</v>
      </c>
      <c r="BT196" s="523"/>
      <c r="BU196" s="524"/>
      <c r="BV196" s="523"/>
      <c r="BW196" s="525"/>
    </row>
    <row r="197" spans="1:75" ht="27" customHeight="1">
      <c r="A197" s="554"/>
      <c r="B197" s="555"/>
      <c r="C197" s="455" t="s">
        <v>2424</v>
      </c>
      <c r="D197" s="541"/>
      <c r="E197" s="541"/>
      <c r="F197" s="541"/>
      <c r="G197" s="541"/>
      <c r="H197" s="541"/>
      <c r="I197" s="542"/>
      <c r="J197" s="458">
        <f>'②補助金額算出内訳表（別紙１）'!$F$105</f>
        <v>0</v>
      </c>
      <c r="K197" s="459"/>
      <c r="L197" s="459"/>
      <c r="M197" s="459"/>
      <c r="N197" s="459"/>
      <c r="O197" s="459"/>
      <c r="P197" s="459"/>
      <c r="Q197" s="459"/>
      <c r="R197" s="459"/>
      <c r="S197" s="459"/>
      <c r="T197" s="459"/>
      <c r="U197" s="459"/>
      <c r="V197" s="459"/>
      <c r="W197" s="459"/>
      <c r="X197" s="459"/>
      <c r="Y197" s="460"/>
      <c r="Z197" s="461"/>
      <c r="AA197" s="543"/>
      <c r="AB197" s="544"/>
      <c r="AC197" s="544"/>
      <c r="AD197" s="544"/>
      <c r="AE197" s="545"/>
      <c r="AF197" s="546"/>
      <c r="AG197" s="547"/>
      <c r="AH197" s="548"/>
      <c r="AI197" s="547"/>
      <c r="AJ197" s="548"/>
      <c r="AK197" s="549"/>
      <c r="AL197" s="467"/>
      <c r="AM197" s="550"/>
      <c r="AN197" s="550"/>
      <c r="AO197" s="551"/>
      <c r="AP197" s="552"/>
      <c r="AQ197" s="524"/>
      <c r="AR197" s="523"/>
      <c r="AS197" s="524"/>
      <c r="AT197" s="290" t="s">
        <v>2419</v>
      </c>
      <c r="AU197" s="523"/>
      <c r="AV197" s="524"/>
      <c r="AW197" s="523"/>
      <c r="AX197" s="525"/>
      <c r="AY197" s="461"/>
      <c r="AZ197" s="543"/>
      <c r="BA197" s="544"/>
      <c r="BB197" s="544"/>
      <c r="BC197" s="544"/>
      <c r="BD197" s="545"/>
      <c r="BE197" s="546"/>
      <c r="BF197" s="547"/>
      <c r="BG197" s="548"/>
      <c r="BH197" s="547"/>
      <c r="BI197" s="548"/>
      <c r="BJ197" s="549"/>
      <c r="BK197" s="467"/>
      <c r="BL197" s="550"/>
      <c r="BM197" s="550"/>
      <c r="BN197" s="551"/>
      <c r="BO197" s="552"/>
      <c r="BP197" s="524"/>
      <c r="BQ197" s="523"/>
      <c r="BR197" s="524"/>
      <c r="BS197" s="290" t="s">
        <v>2419</v>
      </c>
      <c r="BT197" s="523"/>
      <c r="BU197" s="524"/>
      <c r="BV197" s="523"/>
      <c r="BW197" s="525"/>
    </row>
    <row r="198" spans="1:75" ht="27" customHeight="1" thickBot="1">
      <c r="A198" s="556"/>
      <c r="B198" s="557"/>
      <c r="C198" s="437" t="s">
        <v>2425</v>
      </c>
      <c r="D198" s="526"/>
      <c r="E198" s="526"/>
      <c r="F198" s="526"/>
      <c r="G198" s="526"/>
      <c r="H198" s="526"/>
      <c r="I198" s="527"/>
      <c r="J198" s="440" t="str">
        <f>'②補助金額算出内訳表（別紙１）'!$J$105:$K$105</f>
        <v/>
      </c>
      <c r="K198" s="441"/>
      <c r="L198" s="441"/>
      <c r="M198" s="441"/>
      <c r="N198" s="441"/>
      <c r="O198" s="441"/>
      <c r="P198" s="441"/>
      <c r="Q198" s="441"/>
      <c r="R198" s="441"/>
      <c r="S198" s="441"/>
      <c r="T198" s="441"/>
      <c r="U198" s="441"/>
      <c r="V198" s="441"/>
      <c r="W198" s="441"/>
      <c r="X198" s="441"/>
      <c r="Y198" s="442"/>
      <c r="Z198" s="443"/>
      <c r="AA198" s="528"/>
      <c r="AB198" s="529"/>
      <c r="AC198" s="529"/>
      <c r="AD198" s="529"/>
      <c r="AE198" s="530"/>
      <c r="AF198" s="531"/>
      <c r="AG198" s="532"/>
      <c r="AH198" s="533"/>
      <c r="AI198" s="532"/>
      <c r="AJ198" s="533"/>
      <c r="AK198" s="534"/>
      <c r="AL198" s="449"/>
      <c r="AM198" s="535"/>
      <c r="AN198" s="535"/>
      <c r="AO198" s="536"/>
      <c r="AP198" s="537"/>
      <c r="AQ198" s="538"/>
      <c r="AR198" s="539"/>
      <c r="AS198" s="538"/>
      <c r="AT198" s="291" t="s">
        <v>2419</v>
      </c>
      <c r="AU198" s="539"/>
      <c r="AV198" s="538"/>
      <c r="AW198" s="539"/>
      <c r="AX198" s="540"/>
      <c r="AY198" s="443"/>
      <c r="AZ198" s="528"/>
      <c r="BA198" s="529"/>
      <c r="BB198" s="529"/>
      <c r="BC198" s="529"/>
      <c r="BD198" s="530"/>
      <c r="BE198" s="531"/>
      <c r="BF198" s="532"/>
      <c r="BG198" s="533"/>
      <c r="BH198" s="532"/>
      <c r="BI198" s="533"/>
      <c r="BJ198" s="534"/>
      <c r="BK198" s="449"/>
      <c r="BL198" s="535"/>
      <c r="BM198" s="535"/>
      <c r="BN198" s="536"/>
      <c r="BO198" s="537"/>
      <c r="BP198" s="538"/>
      <c r="BQ198" s="539"/>
      <c r="BR198" s="538"/>
      <c r="BS198" s="291" t="s">
        <v>2419</v>
      </c>
      <c r="BT198" s="539"/>
      <c r="BU198" s="538"/>
      <c r="BV198" s="539"/>
      <c r="BW198" s="540"/>
    </row>
    <row r="199" spans="1:75" ht="27" customHeight="1" thickBot="1">
      <c r="A199" s="479">
        <v>25</v>
      </c>
      <c r="B199" s="553"/>
      <c r="C199" s="485" t="s">
        <v>2412</v>
      </c>
      <c r="D199" s="558"/>
      <c r="E199" s="558"/>
      <c r="F199" s="558"/>
      <c r="G199" s="558"/>
      <c r="H199" s="558"/>
      <c r="I199" s="559"/>
      <c r="J199" s="488" t="str">
        <f>'②補助金額算出内訳表（別紙１）'!$B$106</f>
        <v/>
      </c>
      <c r="K199" s="489"/>
      <c r="L199" s="489"/>
      <c r="M199" s="489"/>
      <c r="N199" s="489"/>
      <c r="O199" s="489"/>
      <c r="P199" s="489"/>
      <c r="Q199" s="489"/>
      <c r="R199" s="489"/>
      <c r="S199" s="489"/>
      <c r="T199" s="489"/>
      <c r="U199" s="489"/>
      <c r="V199" s="489"/>
      <c r="W199" s="489"/>
      <c r="X199" s="489"/>
      <c r="Y199" s="490"/>
      <c r="Z199" s="491" t="s">
        <v>2413</v>
      </c>
      <c r="AA199" s="560"/>
      <c r="AB199" s="560"/>
      <c r="AC199" s="560"/>
      <c r="AD199" s="560"/>
      <c r="AE199" s="561"/>
      <c r="AF199" s="562" t="s">
        <v>2414</v>
      </c>
      <c r="AG199" s="563"/>
      <c r="AH199" s="563"/>
      <c r="AI199" s="563"/>
      <c r="AJ199" s="563"/>
      <c r="AK199" s="563"/>
      <c r="AL199" s="495" t="s">
        <v>2415</v>
      </c>
      <c r="AM199" s="564"/>
      <c r="AN199" s="564"/>
      <c r="AO199" s="565"/>
      <c r="AP199" s="494" t="s">
        <v>2416</v>
      </c>
      <c r="AQ199" s="566"/>
      <c r="AR199" s="566"/>
      <c r="AS199" s="566"/>
      <c r="AT199" s="566"/>
      <c r="AU199" s="566"/>
      <c r="AV199" s="566"/>
      <c r="AW199" s="566"/>
      <c r="AX199" s="567"/>
      <c r="AY199" s="491" t="s">
        <v>2413</v>
      </c>
      <c r="AZ199" s="560"/>
      <c r="BA199" s="560"/>
      <c r="BB199" s="560"/>
      <c r="BC199" s="560"/>
      <c r="BD199" s="561"/>
      <c r="BE199" s="562" t="s">
        <v>2414</v>
      </c>
      <c r="BF199" s="563"/>
      <c r="BG199" s="563"/>
      <c r="BH199" s="563"/>
      <c r="BI199" s="563"/>
      <c r="BJ199" s="563"/>
      <c r="BK199" s="495" t="s">
        <v>2415</v>
      </c>
      <c r="BL199" s="564"/>
      <c r="BM199" s="564"/>
      <c r="BN199" s="565"/>
      <c r="BO199" s="494" t="s">
        <v>2416</v>
      </c>
      <c r="BP199" s="566"/>
      <c r="BQ199" s="566"/>
      <c r="BR199" s="566"/>
      <c r="BS199" s="566"/>
      <c r="BT199" s="566"/>
      <c r="BU199" s="566"/>
      <c r="BV199" s="566"/>
      <c r="BW199" s="567"/>
    </row>
    <row r="200" spans="1:75" ht="27" customHeight="1" thickTop="1">
      <c r="A200" s="554"/>
      <c r="B200" s="555"/>
      <c r="C200" s="455" t="s">
        <v>2417</v>
      </c>
      <c r="D200" s="541"/>
      <c r="E200" s="541"/>
      <c r="F200" s="541"/>
      <c r="G200" s="541"/>
      <c r="H200" s="541"/>
      <c r="I200" s="542"/>
      <c r="J200" s="476" t="str">
        <f>'②補助金額算出内訳表（別紙１）'!$D$106</f>
        <v/>
      </c>
      <c r="K200" s="477"/>
      <c r="L200" s="477"/>
      <c r="M200" s="477"/>
      <c r="N200" s="477"/>
      <c r="O200" s="477"/>
      <c r="P200" s="477"/>
      <c r="Q200" s="477"/>
      <c r="R200" s="477"/>
      <c r="S200" s="477"/>
      <c r="T200" s="477"/>
      <c r="U200" s="477"/>
      <c r="V200" s="477"/>
      <c r="W200" s="477"/>
      <c r="X200" s="477"/>
      <c r="Y200" s="478"/>
      <c r="Z200" s="568" t="s">
        <v>2426</v>
      </c>
      <c r="AA200" s="569"/>
      <c r="AB200" s="569"/>
      <c r="AC200" s="569"/>
      <c r="AD200" s="569"/>
      <c r="AE200" s="570"/>
      <c r="AF200" s="571">
        <v>5</v>
      </c>
      <c r="AG200" s="572"/>
      <c r="AH200" s="573">
        <v>0</v>
      </c>
      <c r="AI200" s="572"/>
      <c r="AJ200" s="573">
        <v>0</v>
      </c>
      <c r="AK200" s="574"/>
      <c r="AL200" s="575" t="s">
        <v>2418</v>
      </c>
      <c r="AM200" s="576"/>
      <c r="AN200" s="576"/>
      <c r="AO200" s="577"/>
      <c r="AP200" s="578"/>
      <c r="AQ200" s="579"/>
      <c r="AR200" s="580">
        <v>1</v>
      </c>
      <c r="AS200" s="579"/>
      <c r="AT200" s="68" t="s">
        <v>2419</v>
      </c>
      <c r="AU200" s="580">
        <v>2</v>
      </c>
      <c r="AV200" s="579"/>
      <c r="AW200" s="580">
        <v>3</v>
      </c>
      <c r="AX200" s="581"/>
      <c r="AY200" s="582"/>
      <c r="AZ200" s="583"/>
      <c r="BA200" s="584"/>
      <c r="BB200" s="584"/>
      <c r="BC200" s="584"/>
      <c r="BD200" s="585"/>
      <c r="BE200" s="586"/>
      <c r="BF200" s="587"/>
      <c r="BG200" s="588"/>
      <c r="BH200" s="587"/>
      <c r="BI200" s="588"/>
      <c r="BJ200" s="589"/>
      <c r="BK200" s="590"/>
      <c r="BL200" s="591"/>
      <c r="BM200" s="591"/>
      <c r="BN200" s="592"/>
      <c r="BO200" s="593"/>
      <c r="BP200" s="594"/>
      <c r="BQ200" s="595"/>
      <c r="BR200" s="594"/>
      <c r="BS200" s="292" t="s">
        <v>2419</v>
      </c>
      <c r="BT200" s="595"/>
      <c r="BU200" s="594"/>
      <c r="BV200" s="595"/>
      <c r="BW200" s="596"/>
    </row>
    <row r="201" spans="1:75" ht="27" customHeight="1">
      <c r="A201" s="554"/>
      <c r="B201" s="555"/>
      <c r="C201" s="455" t="s">
        <v>2420</v>
      </c>
      <c r="D201" s="541"/>
      <c r="E201" s="541"/>
      <c r="F201" s="541"/>
      <c r="G201" s="541"/>
      <c r="H201" s="541"/>
      <c r="I201" s="542"/>
      <c r="J201" s="476" t="str">
        <f>'②補助金額算出内訳表（別紙１）'!$C$106</f>
        <v/>
      </c>
      <c r="K201" s="477"/>
      <c r="L201" s="477"/>
      <c r="M201" s="477"/>
      <c r="N201" s="477"/>
      <c r="O201" s="477"/>
      <c r="P201" s="477"/>
      <c r="Q201" s="477"/>
      <c r="R201" s="477"/>
      <c r="S201" s="477"/>
      <c r="T201" s="477"/>
      <c r="U201" s="477"/>
      <c r="V201" s="477"/>
      <c r="W201" s="477"/>
      <c r="X201" s="477"/>
      <c r="Y201" s="478"/>
      <c r="Z201" s="461"/>
      <c r="AA201" s="543"/>
      <c r="AB201" s="544"/>
      <c r="AC201" s="544"/>
      <c r="AD201" s="544"/>
      <c r="AE201" s="545"/>
      <c r="AF201" s="546"/>
      <c r="AG201" s="547"/>
      <c r="AH201" s="548"/>
      <c r="AI201" s="547"/>
      <c r="AJ201" s="548"/>
      <c r="AK201" s="549"/>
      <c r="AL201" s="467"/>
      <c r="AM201" s="550"/>
      <c r="AN201" s="550"/>
      <c r="AO201" s="551"/>
      <c r="AP201" s="552"/>
      <c r="AQ201" s="524"/>
      <c r="AR201" s="523"/>
      <c r="AS201" s="524"/>
      <c r="AT201" s="290" t="s">
        <v>2419</v>
      </c>
      <c r="AU201" s="523"/>
      <c r="AV201" s="524"/>
      <c r="AW201" s="523"/>
      <c r="AX201" s="525"/>
      <c r="AY201" s="461"/>
      <c r="AZ201" s="543"/>
      <c r="BA201" s="544"/>
      <c r="BB201" s="544"/>
      <c r="BC201" s="544"/>
      <c r="BD201" s="545"/>
      <c r="BE201" s="546"/>
      <c r="BF201" s="547"/>
      <c r="BG201" s="548"/>
      <c r="BH201" s="547"/>
      <c r="BI201" s="548"/>
      <c r="BJ201" s="549"/>
      <c r="BK201" s="467"/>
      <c r="BL201" s="550"/>
      <c r="BM201" s="550"/>
      <c r="BN201" s="551"/>
      <c r="BO201" s="552"/>
      <c r="BP201" s="524"/>
      <c r="BQ201" s="523"/>
      <c r="BR201" s="524"/>
      <c r="BS201" s="290" t="s">
        <v>2419</v>
      </c>
      <c r="BT201" s="523"/>
      <c r="BU201" s="524"/>
      <c r="BV201" s="523"/>
      <c r="BW201" s="525"/>
    </row>
    <row r="202" spans="1:75" ht="27" customHeight="1">
      <c r="A202" s="554"/>
      <c r="B202" s="555"/>
      <c r="C202" s="455" t="s">
        <v>2421</v>
      </c>
      <c r="D202" s="541"/>
      <c r="E202" s="541"/>
      <c r="F202" s="541"/>
      <c r="G202" s="541"/>
      <c r="H202" s="541"/>
      <c r="I202" s="542"/>
      <c r="J202" s="473" t="str">
        <f>'②補助金額算出内訳表（別紙１）'!$H$106</f>
        <v/>
      </c>
      <c r="K202" s="474"/>
      <c r="L202" s="474"/>
      <c r="M202" s="474"/>
      <c r="N202" s="474"/>
      <c r="O202" s="474"/>
      <c r="P202" s="474"/>
      <c r="Q202" s="474"/>
      <c r="R202" s="474"/>
      <c r="S202" s="474"/>
      <c r="T202" s="474"/>
      <c r="U202" s="474"/>
      <c r="V202" s="474"/>
      <c r="W202" s="474"/>
      <c r="X202" s="474"/>
      <c r="Y202" s="475"/>
      <c r="Z202" s="461"/>
      <c r="AA202" s="543"/>
      <c r="AB202" s="544"/>
      <c r="AC202" s="544"/>
      <c r="AD202" s="544"/>
      <c r="AE202" s="545"/>
      <c r="AF202" s="546"/>
      <c r="AG202" s="547"/>
      <c r="AH202" s="548"/>
      <c r="AI202" s="547"/>
      <c r="AJ202" s="548"/>
      <c r="AK202" s="549"/>
      <c r="AL202" s="467"/>
      <c r="AM202" s="550"/>
      <c r="AN202" s="550"/>
      <c r="AO202" s="551"/>
      <c r="AP202" s="552"/>
      <c r="AQ202" s="524"/>
      <c r="AR202" s="523"/>
      <c r="AS202" s="524"/>
      <c r="AT202" s="290" t="s">
        <v>2419</v>
      </c>
      <c r="AU202" s="523"/>
      <c r="AV202" s="524"/>
      <c r="AW202" s="523"/>
      <c r="AX202" s="525"/>
      <c r="AY202" s="461"/>
      <c r="AZ202" s="543"/>
      <c r="BA202" s="544"/>
      <c r="BB202" s="544"/>
      <c r="BC202" s="544"/>
      <c r="BD202" s="545"/>
      <c r="BE202" s="546"/>
      <c r="BF202" s="547"/>
      <c r="BG202" s="548"/>
      <c r="BH202" s="547"/>
      <c r="BI202" s="548"/>
      <c r="BJ202" s="549"/>
      <c r="BK202" s="467"/>
      <c r="BL202" s="550"/>
      <c r="BM202" s="550"/>
      <c r="BN202" s="551"/>
      <c r="BO202" s="552"/>
      <c r="BP202" s="524"/>
      <c r="BQ202" s="523"/>
      <c r="BR202" s="524"/>
      <c r="BS202" s="290" t="s">
        <v>2419</v>
      </c>
      <c r="BT202" s="523"/>
      <c r="BU202" s="524"/>
      <c r="BV202" s="523"/>
      <c r="BW202" s="525"/>
    </row>
    <row r="203" spans="1:75" ht="27" customHeight="1">
      <c r="A203" s="554"/>
      <c r="B203" s="555"/>
      <c r="C203" s="455" t="s">
        <v>2422</v>
      </c>
      <c r="D203" s="541"/>
      <c r="E203" s="541"/>
      <c r="F203" s="541"/>
      <c r="G203" s="541"/>
      <c r="H203" s="541"/>
      <c r="I203" s="542"/>
      <c r="J203" s="470" t="str">
        <f>'②補助金額算出内訳表（別紙１）'!$J$71</f>
        <v/>
      </c>
      <c r="K203" s="471"/>
      <c r="L203" s="471"/>
      <c r="M203" s="471"/>
      <c r="N203" s="471"/>
      <c r="O203" s="471"/>
      <c r="P203" s="471"/>
      <c r="Q203" s="471"/>
      <c r="R203" s="471"/>
      <c r="S203" s="471"/>
      <c r="T203" s="471"/>
      <c r="U203" s="471"/>
      <c r="V203" s="471"/>
      <c r="W203" s="471"/>
      <c r="X203" s="471"/>
      <c r="Y203" s="472"/>
      <c r="Z203" s="461"/>
      <c r="AA203" s="544"/>
      <c r="AB203" s="544"/>
      <c r="AC203" s="544"/>
      <c r="AD203" s="544"/>
      <c r="AE203" s="545"/>
      <c r="AF203" s="546"/>
      <c r="AG203" s="547"/>
      <c r="AH203" s="548"/>
      <c r="AI203" s="547"/>
      <c r="AJ203" s="548"/>
      <c r="AK203" s="549"/>
      <c r="AL203" s="467"/>
      <c r="AM203" s="550"/>
      <c r="AN203" s="550"/>
      <c r="AO203" s="551"/>
      <c r="AP203" s="552"/>
      <c r="AQ203" s="524"/>
      <c r="AR203" s="523"/>
      <c r="AS203" s="524"/>
      <c r="AT203" s="290" t="s">
        <v>2419</v>
      </c>
      <c r="AU203" s="523"/>
      <c r="AV203" s="524"/>
      <c r="AW203" s="523"/>
      <c r="AX203" s="525"/>
      <c r="AY203" s="461"/>
      <c r="AZ203" s="543"/>
      <c r="BA203" s="544"/>
      <c r="BB203" s="544"/>
      <c r="BC203" s="544"/>
      <c r="BD203" s="545"/>
      <c r="BE203" s="546"/>
      <c r="BF203" s="547"/>
      <c r="BG203" s="548"/>
      <c r="BH203" s="547"/>
      <c r="BI203" s="548"/>
      <c r="BJ203" s="549"/>
      <c r="BK203" s="467"/>
      <c r="BL203" s="550"/>
      <c r="BM203" s="550"/>
      <c r="BN203" s="551"/>
      <c r="BO203" s="552"/>
      <c r="BP203" s="524"/>
      <c r="BQ203" s="523"/>
      <c r="BR203" s="524"/>
      <c r="BS203" s="290" t="s">
        <v>2419</v>
      </c>
      <c r="BT203" s="523"/>
      <c r="BU203" s="524"/>
      <c r="BV203" s="523"/>
      <c r="BW203" s="525"/>
    </row>
    <row r="204" spans="1:75" ht="27" customHeight="1">
      <c r="A204" s="554"/>
      <c r="B204" s="555"/>
      <c r="C204" s="455" t="s">
        <v>2423</v>
      </c>
      <c r="D204" s="541"/>
      <c r="E204" s="541"/>
      <c r="F204" s="541"/>
      <c r="G204" s="541"/>
      <c r="H204" s="541"/>
      <c r="I204" s="542"/>
      <c r="J204" s="458" t="str">
        <f>J203</f>
        <v/>
      </c>
      <c r="K204" s="459"/>
      <c r="L204" s="459"/>
      <c r="M204" s="459"/>
      <c r="N204" s="459"/>
      <c r="O204" s="459"/>
      <c r="P204" s="459"/>
      <c r="Q204" s="459"/>
      <c r="R204" s="459"/>
      <c r="S204" s="459"/>
      <c r="T204" s="459"/>
      <c r="U204" s="459"/>
      <c r="V204" s="459"/>
      <c r="W204" s="459"/>
      <c r="X204" s="459"/>
      <c r="Y204" s="460"/>
      <c r="Z204" s="461"/>
      <c r="AA204" s="543"/>
      <c r="AB204" s="544"/>
      <c r="AC204" s="544"/>
      <c r="AD204" s="544"/>
      <c r="AE204" s="545"/>
      <c r="AF204" s="546"/>
      <c r="AG204" s="547"/>
      <c r="AH204" s="548"/>
      <c r="AI204" s="547"/>
      <c r="AJ204" s="548"/>
      <c r="AK204" s="549"/>
      <c r="AL204" s="467"/>
      <c r="AM204" s="550"/>
      <c r="AN204" s="550"/>
      <c r="AO204" s="551"/>
      <c r="AP204" s="552"/>
      <c r="AQ204" s="524"/>
      <c r="AR204" s="523"/>
      <c r="AS204" s="524"/>
      <c r="AT204" s="290" t="s">
        <v>2419</v>
      </c>
      <c r="AU204" s="523"/>
      <c r="AV204" s="524"/>
      <c r="AW204" s="523"/>
      <c r="AX204" s="525"/>
      <c r="AY204" s="461"/>
      <c r="AZ204" s="543"/>
      <c r="BA204" s="544"/>
      <c r="BB204" s="544"/>
      <c r="BC204" s="544"/>
      <c r="BD204" s="545"/>
      <c r="BE204" s="546"/>
      <c r="BF204" s="547"/>
      <c r="BG204" s="548"/>
      <c r="BH204" s="547"/>
      <c r="BI204" s="548"/>
      <c r="BJ204" s="549"/>
      <c r="BK204" s="467"/>
      <c r="BL204" s="550"/>
      <c r="BM204" s="550"/>
      <c r="BN204" s="551"/>
      <c r="BO204" s="552"/>
      <c r="BP204" s="524"/>
      <c r="BQ204" s="523"/>
      <c r="BR204" s="524"/>
      <c r="BS204" s="290" t="s">
        <v>2419</v>
      </c>
      <c r="BT204" s="523"/>
      <c r="BU204" s="524"/>
      <c r="BV204" s="523"/>
      <c r="BW204" s="525"/>
    </row>
    <row r="205" spans="1:75" ht="27" customHeight="1">
      <c r="A205" s="554"/>
      <c r="B205" s="555"/>
      <c r="C205" s="455" t="s">
        <v>2424</v>
      </c>
      <c r="D205" s="541"/>
      <c r="E205" s="541"/>
      <c r="F205" s="541"/>
      <c r="G205" s="541"/>
      <c r="H205" s="541"/>
      <c r="I205" s="542"/>
      <c r="J205" s="458">
        <f>'②補助金額算出内訳表（別紙１）'!$F$106</f>
        <v>0</v>
      </c>
      <c r="K205" s="459"/>
      <c r="L205" s="459"/>
      <c r="M205" s="459"/>
      <c r="N205" s="459"/>
      <c r="O205" s="459"/>
      <c r="P205" s="459"/>
      <c r="Q205" s="459"/>
      <c r="R205" s="459"/>
      <c r="S205" s="459"/>
      <c r="T205" s="459"/>
      <c r="U205" s="459"/>
      <c r="V205" s="459"/>
      <c r="W205" s="459"/>
      <c r="X205" s="459"/>
      <c r="Y205" s="460"/>
      <c r="Z205" s="461"/>
      <c r="AA205" s="543"/>
      <c r="AB205" s="544"/>
      <c r="AC205" s="544"/>
      <c r="AD205" s="544"/>
      <c r="AE205" s="545"/>
      <c r="AF205" s="546"/>
      <c r="AG205" s="547"/>
      <c r="AH205" s="548"/>
      <c r="AI205" s="547"/>
      <c r="AJ205" s="548"/>
      <c r="AK205" s="549"/>
      <c r="AL205" s="467"/>
      <c r="AM205" s="550"/>
      <c r="AN205" s="550"/>
      <c r="AO205" s="551"/>
      <c r="AP205" s="552"/>
      <c r="AQ205" s="524"/>
      <c r="AR205" s="523"/>
      <c r="AS205" s="524"/>
      <c r="AT205" s="290" t="s">
        <v>2419</v>
      </c>
      <c r="AU205" s="523"/>
      <c r="AV205" s="524"/>
      <c r="AW205" s="523"/>
      <c r="AX205" s="525"/>
      <c r="AY205" s="461"/>
      <c r="AZ205" s="543"/>
      <c r="BA205" s="544"/>
      <c r="BB205" s="544"/>
      <c r="BC205" s="544"/>
      <c r="BD205" s="545"/>
      <c r="BE205" s="546"/>
      <c r="BF205" s="547"/>
      <c r="BG205" s="548"/>
      <c r="BH205" s="547"/>
      <c r="BI205" s="548"/>
      <c r="BJ205" s="549"/>
      <c r="BK205" s="467"/>
      <c r="BL205" s="550"/>
      <c r="BM205" s="550"/>
      <c r="BN205" s="551"/>
      <c r="BO205" s="552"/>
      <c r="BP205" s="524"/>
      <c r="BQ205" s="523"/>
      <c r="BR205" s="524"/>
      <c r="BS205" s="290" t="s">
        <v>2419</v>
      </c>
      <c r="BT205" s="523"/>
      <c r="BU205" s="524"/>
      <c r="BV205" s="523"/>
      <c r="BW205" s="525"/>
    </row>
    <row r="206" spans="1:75" ht="27" customHeight="1" thickBot="1">
      <c r="A206" s="556"/>
      <c r="B206" s="557"/>
      <c r="C206" s="437" t="s">
        <v>2425</v>
      </c>
      <c r="D206" s="526"/>
      <c r="E206" s="526"/>
      <c r="F206" s="526"/>
      <c r="G206" s="526"/>
      <c r="H206" s="526"/>
      <c r="I206" s="527"/>
      <c r="J206" s="440" t="str">
        <f>'②補助金額算出内訳表（別紙１）'!$J$106:$K$106</f>
        <v/>
      </c>
      <c r="K206" s="441"/>
      <c r="L206" s="441"/>
      <c r="M206" s="441"/>
      <c r="N206" s="441"/>
      <c r="O206" s="441"/>
      <c r="P206" s="441"/>
      <c r="Q206" s="441"/>
      <c r="R206" s="441"/>
      <c r="S206" s="441"/>
      <c r="T206" s="441"/>
      <c r="U206" s="441"/>
      <c r="V206" s="441"/>
      <c r="W206" s="441"/>
      <c r="X206" s="441"/>
      <c r="Y206" s="442"/>
      <c r="Z206" s="443"/>
      <c r="AA206" s="528"/>
      <c r="AB206" s="529"/>
      <c r="AC206" s="529"/>
      <c r="AD206" s="529"/>
      <c r="AE206" s="530"/>
      <c r="AF206" s="531"/>
      <c r="AG206" s="532"/>
      <c r="AH206" s="533"/>
      <c r="AI206" s="532"/>
      <c r="AJ206" s="533"/>
      <c r="AK206" s="534"/>
      <c r="AL206" s="449"/>
      <c r="AM206" s="535"/>
      <c r="AN206" s="535"/>
      <c r="AO206" s="536"/>
      <c r="AP206" s="537"/>
      <c r="AQ206" s="538"/>
      <c r="AR206" s="539"/>
      <c r="AS206" s="538"/>
      <c r="AT206" s="291" t="s">
        <v>2419</v>
      </c>
      <c r="AU206" s="539"/>
      <c r="AV206" s="538"/>
      <c r="AW206" s="539"/>
      <c r="AX206" s="540"/>
      <c r="AY206" s="443"/>
      <c r="AZ206" s="528"/>
      <c r="BA206" s="529"/>
      <c r="BB206" s="529"/>
      <c r="BC206" s="529"/>
      <c r="BD206" s="530"/>
      <c r="BE206" s="531"/>
      <c r="BF206" s="532"/>
      <c r="BG206" s="533"/>
      <c r="BH206" s="532"/>
      <c r="BI206" s="533"/>
      <c r="BJ206" s="534"/>
      <c r="BK206" s="449"/>
      <c r="BL206" s="535"/>
      <c r="BM206" s="535"/>
      <c r="BN206" s="536"/>
      <c r="BO206" s="537"/>
      <c r="BP206" s="538"/>
      <c r="BQ206" s="539"/>
      <c r="BR206" s="538"/>
      <c r="BS206" s="291" t="s">
        <v>2419</v>
      </c>
      <c r="BT206" s="539"/>
      <c r="BU206" s="538"/>
      <c r="BV206" s="539"/>
      <c r="BW206" s="540"/>
    </row>
    <row r="207" spans="1:75" ht="27" customHeight="1" thickBot="1">
      <c r="A207" s="479">
        <v>26</v>
      </c>
      <c r="B207" s="553"/>
      <c r="C207" s="485" t="s">
        <v>2412</v>
      </c>
      <c r="D207" s="558"/>
      <c r="E207" s="558"/>
      <c r="F207" s="558"/>
      <c r="G207" s="558"/>
      <c r="H207" s="558"/>
      <c r="I207" s="559"/>
      <c r="J207" s="488" t="str">
        <f>'②補助金額算出内訳表（別紙１）'!$B$107</f>
        <v/>
      </c>
      <c r="K207" s="489"/>
      <c r="L207" s="489"/>
      <c r="M207" s="489"/>
      <c r="N207" s="489"/>
      <c r="O207" s="489"/>
      <c r="P207" s="489"/>
      <c r="Q207" s="489"/>
      <c r="R207" s="489"/>
      <c r="S207" s="489"/>
      <c r="T207" s="489"/>
      <c r="U207" s="489"/>
      <c r="V207" s="489"/>
      <c r="W207" s="489"/>
      <c r="X207" s="489"/>
      <c r="Y207" s="490"/>
      <c r="Z207" s="491" t="s">
        <v>2413</v>
      </c>
      <c r="AA207" s="560"/>
      <c r="AB207" s="560"/>
      <c r="AC207" s="560"/>
      <c r="AD207" s="560"/>
      <c r="AE207" s="561"/>
      <c r="AF207" s="562" t="s">
        <v>2414</v>
      </c>
      <c r="AG207" s="563"/>
      <c r="AH207" s="563"/>
      <c r="AI207" s="563"/>
      <c r="AJ207" s="563"/>
      <c r="AK207" s="563"/>
      <c r="AL207" s="495" t="s">
        <v>2415</v>
      </c>
      <c r="AM207" s="564"/>
      <c r="AN207" s="564"/>
      <c r="AO207" s="565"/>
      <c r="AP207" s="494" t="s">
        <v>2416</v>
      </c>
      <c r="AQ207" s="566"/>
      <c r="AR207" s="566"/>
      <c r="AS207" s="566"/>
      <c r="AT207" s="566"/>
      <c r="AU207" s="566"/>
      <c r="AV207" s="566"/>
      <c r="AW207" s="566"/>
      <c r="AX207" s="567"/>
      <c r="AY207" s="491" t="s">
        <v>2413</v>
      </c>
      <c r="AZ207" s="560"/>
      <c r="BA207" s="560"/>
      <c r="BB207" s="560"/>
      <c r="BC207" s="560"/>
      <c r="BD207" s="561"/>
      <c r="BE207" s="562" t="s">
        <v>2414</v>
      </c>
      <c r="BF207" s="563"/>
      <c r="BG207" s="563"/>
      <c r="BH207" s="563"/>
      <c r="BI207" s="563"/>
      <c r="BJ207" s="563"/>
      <c r="BK207" s="495" t="s">
        <v>2415</v>
      </c>
      <c r="BL207" s="564"/>
      <c r="BM207" s="564"/>
      <c r="BN207" s="565"/>
      <c r="BO207" s="494" t="s">
        <v>2416</v>
      </c>
      <c r="BP207" s="566"/>
      <c r="BQ207" s="566"/>
      <c r="BR207" s="566"/>
      <c r="BS207" s="566"/>
      <c r="BT207" s="566"/>
      <c r="BU207" s="566"/>
      <c r="BV207" s="566"/>
      <c r="BW207" s="567"/>
    </row>
    <row r="208" spans="1:75" ht="27" customHeight="1" thickTop="1">
      <c r="A208" s="554"/>
      <c r="B208" s="555"/>
      <c r="C208" s="455" t="s">
        <v>2417</v>
      </c>
      <c r="D208" s="541"/>
      <c r="E208" s="541"/>
      <c r="F208" s="541"/>
      <c r="G208" s="541"/>
      <c r="H208" s="541"/>
      <c r="I208" s="542"/>
      <c r="J208" s="476" t="str">
        <f>'②補助金額算出内訳表（別紙１）'!$D$107</f>
        <v/>
      </c>
      <c r="K208" s="477"/>
      <c r="L208" s="477"/>
      <c r="M208" s="477"/>
      <c r="N208" s="477"/>
      <c r="O208" s="477"/>
      <c r="P208" s="477"/>
      <c r="Q208" s="477"/>
      <c r="R208" s="477"/>
      <c r="S208" s="477"/>
      <c r="T208" s="477"/>
      <c r="U208" s="477"/>
      <c r="V208" s="477"/>
      <c r="W208" s="477"/>
      <c r="X208" s="477"/>
      <c r="Y208" s="478"/>
      <c r="Z208" s="568" t="s">
        <v>2426</v>
      </c>
      <c r="AA208" s="569"/>
      <c r="AB208" s="569"/>
      <c r="AC208" s="569"/>
      <c r="AD208" s="569"/>
      <c r="AE208" s="570"/>
      <c r="AF208" s="571">
        <v>5</v>
      </c>
      <c r="AG208" s="572"/>
      <c r="AH208" s="573">
        <v>0</v>
      </c>
      <c r="AI208" s="572"/>
      <c r="AJ208" s="573">
        <v>0</v>
      </c>
      <c r="AK208" s="574"/>
      <c r="AL208" s="575" t="s">
        <v>2418</v>
      </c>
      <c r="AM208" s="576"/>
      <c r="AN208" s="576"/>
      <c r="AO208" s="577"/>
      <c r="AP208" s="578"/>
      <c r="AQ208" s="579"/>
      <c r="AR208" s="580">
        <v>1</v>
      </c>
      <c r="AS208" s="579"/>
      <c r="AT208" s="68" t="s">
        <v>2419</v>
      </c>
      <c r="AU208" s="580">
        <v>2</v>
      </c>
      <c r="AV208" s="579"/>
      <c r="AW208" s="580">
        <v>3</v>
      </c>
      <c r="AX208" s="581"/>
      <c r="AY208" s="582"/>
      <c r="AZ208" s="583"/>
      <c r="BA208" s="584"/>
      <c r="BB208" s="584"/>
      <c r="BC208" s="584"/>
      <c r="BD208" s="585"/>
      <c r="BE208" s="586"/>
      <c r="BF208" s="587"/>
      <c r="BG208" s="588"/>
      <c r="BH208" s="587"/>
      <c r="BI208" s="588"/>
      <c r="BJ208" s="589"/>
      <c r="BK208" s="590"/>
      <c r="BL208" s="591"/>
      <c r="BM208" s="591"/>
      <c r="BN208" s="592"/>
      <c r="BO208" s="593"/>
      <c r="BP208" s="594"/>
      <c r="BQ208" s="595"/>
      <c r="BR208" s="594"/>
      <c r="BS208" s="292" t="s">
        <v>2419</v>
      </c>
      <c r="BT208" s="595"/>
      <c r="BU208" s="594"/>
      <c r="BV208" s="595"/>
      <c r="BW208" s="596"/>
    </row>
    <row r="209" spans="1:75" ht="27" customHeight="1">
      <c r="A209" s="554"/>
      <c r="B209" s="555"/>
      <c r="C209" s="455" t="s">
        <v>2420</v>
      </c>
      <c r="D209" s="541"/>
      <c r="E209" s="541"/>
      <c r="F209" s="541"/>
      <c r="G209" s="541"/>
      <c r="H209" s="541"/>
      <c r="I209" s="542"/>
      <c r="J209" s="476" t="str">
        <f>'②補助金額算出内訳表（別紙１）'!$C$107</f>
        <v/>
      </c>
      <c r="K209" s="477"/>
      <c r="L209" s="477"/>
      <c r="M209" s="477"/>
      <c r="N209" s="477"/>
      <c r="O209" s="477"/>
      <c r="P209" s="477"/>
      <c r="Q209" s="477"/>
      <c r="R209" s="477"/>
      <c r="S209" s="477"/>
      <c r="T209" s="477"/>
      <c r="U209" s="477"/>
      <c r="V209" s="477"/>
      <c r="W209" s="477"/>
      <c r="X209" s="477"/>
      <c r="Y209" s="478"/>
      <c r="Z209" s="461"/>
      <c r="AA209" s="543"/>
      <c r="AB209" s="544"/>
      <c r="AC209" s="544"/>
      <c r="AD209" s="544"/>
      <c r="AE209" s="545"/>
      <c r="AF209" s="546"/>
      <c r="AG209" s="547"/>
      <c r="AH209" s="548"/>
      <c r="AI209" s="547"/>
      <c r="AJ209" s="548"/>
      <c r="AK209" s="549"/>
      <c r="AL209" s="467"/>
      <c r="AM209" s="550"/>
      <c r="AN209" s="550"/>
      <c r="AO209" s="551"/>
      <c r="AP209" s="552"/>
      <c r="AQ209" s="524"/>
      <c r="AR209" s="523"/>
      <c r="AS209" s="524"/>
      <c r="AT209" s="290" t="s">
        <v>2419</v>
      </c>
      <c r="AU209" s="523"/>
      <c r="AV209" s="524"/>
      <c r="AW209" s="523"/>
      <c r="AX209" s="525"/>
      <c r="AY209" s="461"/>
      <c r="AZ209" s="543"/>
      <c r="BA209" s="544"/>
      <c r="BB209" s="544"/>
      <c r="BC209" s="544"/>
      <c r="BD209" s="545"/>
      <c r="BE209" s="546"/>
      <c r="BF209" s="547"/>
      <c r="BG209" s="548"/>
      <c r="BH209" s="547"/>
      <c r="BI209" s="548"/>
      <c r="BJ209" s="549"/>
      <c r="BK209" s="467"/>
      <c r="BL209" s="550"/>
      <c r="BM209" s="550"/>
      <c r="BN209" s="551"/>
      <c r="BO209" s="552"/>
      <c r="BP209" s="524"/>
      <c r="BQ209" s="523"/>
      <c r="BR209" s="524"/>
      <c r="BS209" s="290" t="s">
        <v>2419</v>
      </c>
      <c r="BT209" s="523"/>
      <c r="BU209" s="524"/>
      <c r="BV209" s="523"/>
      <c r="BW209" s="525"/>
    </row>
    <row r="210" spans="1:75" ht="27" customHeight="1">
      <c r="A210" s="554"/>
      <c r="B210" s="555"/>
      <c r="C210" s="455" t="s">
        <v>2421</v>
      </c>
      <c r="D210" s="541"/>
      <c r="E210" s="541"/>
      <c r="F210" s="541"/>
      <c r="G210" s="541"/>
      <c r="H210" s="541"/>
      <c r="I210" s="542"/>
      <c r="J210" s="473" t="str">
        <f>'②補助金額算出内訳表（別紙１）'!$H$107</f>
        <v/>
      </c>
      <c r="K210" s="474"/>
      <c r="L210" s="474"/>
      <c r="M210" s="474"/>
      <c r="N210" s="474"/>
      <c r="O210" s="474"/>
      <c r="P210" s="474"/>
      <c r="Q210" s="474"/>
      <c r="R210" s="474"/>
      <c r="S210" s="474"/>
      <c r="T210" s="474"/>
      <c r="U210" s="474"/>
      <c r="V210" s="474"/>
      <c r="W210" s="474"/>
      <c r="X210" s="474"/>
      <c r="Y210" s="475"/>
      <c r="Z210" s="461"/>
      <c r="AA210" s="543"/>
      <c r="AB210" s="544"/>
      <c r="AC210" s="544"/>
      <c r="AD210" s="544"/>
      <c r="AE210" s="545"/>
      <c r="AF210" s="546"/>
      <c r="AG210" s="547"/>
      <c r="AH210" s="548"/>
      <c r="AI210" s="547"/>
      <c r="AJ210" s="548"/>
      <c r="AK210" s="549"/>
      <c r="AL210" s="467"/>
      <c r="AM210" s="550"/>
      <c r="AN210" s="550"/>
      <c r="AO210" s="551"/>
      <c r="AP210" s="552"/>
      <c r="AQ210" s="524"/>
      <c r="AR210" s="523"/>
      <c r="AS210" s="524"/>
      <c r="AT210" s="290" t="s">
        <v>2419</v>
      </c>
      <c r="AU210" s="523"/>
      <c r="AV210" s="524"/>
      <c r="AW210" s="523"/>
      <c r="AX210" s="525"/>
      <c r="AY210" s="461"/>
      <c r="AZ210" s="543"/>
      <c r="BA210" s="544"/>
      <c r="BB210" s="544"/>
      <c r="BC210" s="544"/>
      <c r="BD210" s="545"/>
      <c r="BE210" s="546"/>
      <c r="BF210" s="547"/>
      <c r="BG210" s="548"/>
      <c r="BH210" s="547"/>
      <c r="BI210" s="548"/>
      <c r="BJ210" s="549"/>
      <c r="BK210" s="467"/>
      <c r="BL210" s="550"/>
      <c r="BM210" s="550"/>
      <c r="BN210" s="551"/>
      <c r="BO210" s="552"/>
      <c r="BP210" s="524"/>
      <c r="BQ210" s="523"/>
      <c r="BR210" s="524"/>
      <c r="BS210" s="290" t="s">
        <v>2419</v>
      </c>
      <c r="BT210" s="523"/>
      <c r="BU210" s="524"/>
      <c r="BV210" s="523"/>
      <c r="BW210" s="525"/>
    </row>
    <row r="211" spans="1:75" ht="27" customHeight="1">
      <c r="A211" s="554"/>
      <c r="B211" s="555"/>
      <c r="C211" s="455" t="s">
        <v>2422</v>
      </c>
      <c r="D211" s="541"/>
      <c r="E211" s="541"/>
      <c r="F211" s="541"/>
      <c r="G211" s="541"/>
      <c r="H211" s="541"/>
      <c r="I211" s="542"/>
      <c r="J211" s="470" t="str">
        <f>'②補助金額算出内訳表（別紙１）'!$J$72</f>
        <v/>
      </c>
      <c r="K211" s="471"/>
      <c r="L211" s="471"/>
      <c r="M211" s="471"/>
      <c r="N211" s="471"/>
      <c r="O211" s="471"/>
      <c r="P211" s="471"/>
      <c r="Q211" s="471"/>
      <c r="R211" s="471"/>
      <c r="S211" s="471"/>
      <c r="T211" s="471"/>
      <c r="U211" s="471"/>
      <c r="V211" s="471"/>
      <c r="W211" s="471"/>
      <c r="X211" s="471"/>
      <c r="Y211" s="472"/>
      <c r="Z211" s="461"/>
      <c r="AA211" s="544"/>
      <c r="AB211" s="544"/>
      <c r="AC211" s="544"/>
      <c r="AD211" s="544"/>
      <c r="AE211" s="545"/>
      <c r="AF211" s="546"/>
      <c r="AG211" s="547"/>
      <c r="AH211" s="548"/>
      <c r="AI211" s="547"/>
      <c r="AJ211" s="548"/>
      <c r="AK211" s="549"/>
      <c r="AL211" s="467"/>
      <c r="AM211" s="550"/>
      <c r="AN211" s="550"/>
      <c r="AO211" s="551"/>
      <c r="AP211" s="552"/>
      <c r="AQ211" s="524"/>
      <c r="AR211" s="523"/>
      <c r="AS211" s="524"/>
      <c r="AT211" s="290" t="s">
        <v>2419</v>
      </c>
      <c r="AU211" s="523"/>
      <c r="AV211" s="524"/>
      <c r="AW211" s="523"/>
      <c r="AX211" s="525"/>
      <c r="AY211" s="461"/>
      <c r="AZ211" s="543"/>
      <c r="BA211" s="544"/>
      <c r="BB211" s="544"/>
      <c r="BC211" s="544"/>
      <c r="BD211" s="545"/>
      <c r="BE211" s="546"/>
      <c r="BF211" s="547"/>
      <c r="BG211" s="548"/>
      <c r="BH211" s="547"/>
      <c r="BI211" s="548"/>
      <c r="BJ211" s="549"/>
      <c r="BK211" s="467"/>
      <c r="BL211" s="550"/>
      <c r="BM211" s="550"/>
      <c r="BN211" s="551"/>
      <c r="BO211" s="552"/>
      <c r="BP211" s="524"/>
      <c r="BQ211" s="523"/>
      <c r="BR211" s="524"/>
      <c r="BS211" s="290" t="s">
        <v>2419</v>
      </c>
      <c r="BT211" s="523"/>
      <c r="BU211" s="524"/>
      <c r="BV211" s="523"/>
      <c r="BW211" s="525"/>
    </row>
    <row r="212" spans="1:75" ht="27" customHeight="1">
      <c r="A212" s="554"/>
      <c r="B212" s="555"/>
      <c r="C212" s="455" t="s">
        <v>2423</v>
      </c>
      <c r="D212" s="541"/>
      <c r="E212" s="541"/>
      <c r="F212" s="541"/>
      <c r="G212" s="541"/>
      <c r="H212" s="541"/>
      <c r="I212" s="542"/>
      <c r="J212" s="458" t="str">
        <f>J211</f>
        <v/>
      </c>
      <c r="K212" s="459"/>
      <c r="L212" s="459"/>
      <c r="M212" s="459"/>
      <c r="N212" s="459"/>
      <c r="O212" s="459"/>
      <c r="P212" s="459"/>
      <c r="Q212" s="459"/>
      <c r="R212" s="459"/>
      <c r="S212" s="459"/>
      <c r="T212" s="459"/>
      <c r="U212" s="459"/>
      <c r="V212" s="459"/>
      <c r="W212" s="459"/>
      <c r="X212" s="459"/>
      <c r="Y212" s="460"/>
      <c r="Z212" s="461"/>
      <c r="AA212" s="543"/>
      <c r="AB212" s="544"/>
      <c r="AC212" s="544"/>
      <c r="AD212" s="544"/>
      <c r="AE212" s="545"/>
      <c r="AF212" s="546"/>
      <c r="AG212" s="547"/>
      <c r="AH212" s="548"/>
      <c r="AI212" s="547"/>
      <c r="AJ212" s="548"/>
      <c r="AK212" s="549"/>
      <c r="AL212" s="467"/>
      <c r="AM212" s="550"/>
      <c r="AN212" s="550"/>
      <c r="AO212" s="551"/>
      <c r="AP212" s="552"/>
      <c r="AQ212" s="524"/>
      <c r="AR212" s="523"/>
      <c r="AS212" s="524"/>
      <c r="AT212" s="290" t="s">
        <v>2419</v>
      </c>
      <c r="AU212" s="523"/>
      <c r="AV212" s="524"/>
      <c r="AW212" s="523"/>
      <c r="AX212" s="525"/>
      <c r="AY212" s="461"/>
      <c r="AZ212" s="543"/>
      <c r="BA212" s="544"/>
      <c r="BB212" s="544"/>
      <c r="BC212" s="544"/>
      <c r="BD212" s="545"/>
      <c r="BE212" s="546"/>
      <c r="BF212" s="547"/>
      <c r="BG212" s="548"/>
      <c r="BH212" s="547"/>
      <c r="BI212" s="548"/>
      <c r="BJ212" s="549"/>
      <c r="BK212" s="467"/>
      <c r="BL212" s="550"/>
      <c r="BM212" s="550"/>
      <c r="BN212" s="551"/>
      <c r="BO212" s="552"/>
      <c r="BP212" s="524"/>
      <c r="BQ212" s="523"/>
      <c r="BR212" s="524"/>
      <c r="BS212" s="290" t="s">
        <v>2419</v>
      </c>
      <c r="BT212" s="523"/>
      <c r="BU212" s="524"/>
      <c r="BV212" s="523"/>
      <c r="BW212" s="525"/>
    </row>
    <row r="213" spans="1:75" ht="27" customHeight="1">
      <c r="A213" s="554"/>
      <c r="B213" s="555"/>
      <c r="C213" s="455" t="s">
        <v>2424</v>
      </c>
      <c r="D213" s="541"/>
      <c r="E213" s="541"/>
      <c r="F213" s="541"/>
      <c r="G213" s="541"/>
      <c r="H213" s="541"/>
      <c r="I213" s="542"/>
      <c r="J213" s="458">
        <f>'②補助金額算出内訳表（別紙１）'!$F$107</f>
        <v>0</v>
      </c>
      <c r="K213" s="459"/>
      <c r="L213" s="459"/>
      <c r="M213" s="459"/>
      <c r="N213" s="459"/>
      <c r="O213" s="459"/>
      <c r="P213" s="459"/>
      <c r="Q213" s="459"/>
      <c r="R213" s="459"/>
      <c r="S213" s="459"/>
      <c r="T213" s="459"/>
      <c r="U213" s="459"/>
      <c r="V213" s="459"/>
      <c r="W213" s="459"/>
      <c r="X213" s="459"/>
      <c r="Y213" s="460"/>
      <c r="Z213" s="461"/>
      <c r="AA213" s="543"/>
      <c r="AB213" s="544"/>
      <c r="AC213" s="544"/>
      <c r="AD213" s="544"/>
      <c r="AE213" s="545"/>
      <c r="AF213" s="546"/>
      <c r="AG213" s="547"/>
      <c r="AH213" s="548"/>
      <c r="AI213" s="547"/>
      <c r="AJ213" s="548"/>
      <c r="AK213" s="549"/>
      <c r="AL213" s="467"/>
      <c r="AM213" s="550"/>
      <c r="AN213" s="550"/>
      <c r="AO213" s="551"/>
      <c r="AP213" s="552"/>
      <c r="AQ213" s="524"/>
      <c r="AR213" s="523"/>
      <c r="AS213" s="524"/>
      <c r="AT213" s="290" t="s">
        <v>2419</v>
      </c>
      <c r="AU213" s="523"/>
      <c r="AV213" s="524"/>
      <c r="AW213" s="523"/>
      <c r="AX213" s="525"/>
      <c r="AY213" s="461"/>
      <c r="AZ213" s="543"/>
      <c r="BA213" s="544"/>
      <c r="BB213" s="544"/>
      <c r="BC213" s="544"/>
      <c r="BD213" s="545"/>
      <c r="BE213" s="546"/>
      <c r="BF213" s="547"/>
      <c r="BG213" s="548"/>
      <c r="BH213" s="547"/>
      <c r="BI213" s="548"/>
      <c r="BJ213" s="549"/>
      <c r="BK213" s="467"/>
      <c r="BL213" s="550"/>
      <c r="BM213" s="550"/>
      <c r="BN213" s="551"/>
      <c r="BO213" s="552"/>
      <c r="BP213" s="524"/>
      <c r="BQ213" s="523"/>
      <c r="BR213" s="524"/>
      <c r="BS213" s="290" t="s">
        <v>2419</v>
      </c>
      <c r="BT213" s="523"/>
      <c r="BU213" s="524"/>
      <c r="BV213" s="523"/>
      <c r="BW213" s="525"/>
    </row>
    <row r="214" spans="1:75" ht="27" customHeight="1" thickBot="1">
      <c r="A214" s="556"/>
      <c r="B214" s="557"/>
      <c r="C214" s="437" t="s">
        <v>2425</v>
      </c>
      <c r="D214" s="526"/>
      <c r="E214" s="526"/>
      <c r="F214" s="526"/>
      <c r="G214" s="526"/>
      <c r="H214" s="526"/>
      <c r="I214" s="527"/>
      <c r="J214" s="440" t="str">
        <f>'②補助金額算出内訳表（別紙１）'!$J$107:$K$107</f>
        <v/>
      </c>
      <c r="K214" s="441"/>
      <c r="L214" s="441"/>
      <c r="M214" s="441"/>
      <c r="N214" s="441"/>
      <c r="O214" s="441"/>
      <c r="P214" s="441"/>
      <c r="Q214" s="441"/>
      <c r="R214" s="441"/>
      <c r="S214" s="441"/>
      <c r="T214" s="441"/>
      <c r="U214" s="441"/>
      <c r="V214" s="441"/>
      <c r="W214" s="441"/>
      <c r="X214" s="441"/>
      <c r="Y214" s="442"/>
      <c r="Z214" s="443"/>
      <c r="AA214" s="528"/>
      <c r="AB214" s="529"/>
      <c r="AC214" s="529"/>
      <c r="AD214" s="529"/>
      <c r="AE214" s="530"/>
      <c r="AF214" s="531"/>
      <c r="AG214" s="532"/>
      <c r="AH214" s="533"/>
      <c r="AI214" s="532"/>
      <c r="AJ214" s="533"/>
      <c r="AK214" s="534"/>
      <c r="AL214" s="449"/>
      <c r="AM214" s="535"/>
      <c r="AN214" s="535"/>
      <c r="AO214" s="536"/>
      <c r="AP214" s="537"/>
      <c r="AQ214" s="538"/>
      <c r="AR214" s="539"/>
      <c r="AS214" s="538"/>
      <c r="AT214" s="291" t="s">
        <v>2419</v>
      </c>
      <c r="AU214" s="539"/>
      <c r="AV214" s="538"/>
      <c r="AW214" s="539"/>
      <c r="AX214" s="540"/>
      <c r="AY214" s="443"/>
      <c r="AZ214" s="528"/>
      <c r="BA214" s="529"/>
      <c r="BB214" s="529"/>
      <c r="BC214" s="529"/>
      <c r="BD214" s="530"/>
      <c r="BE214" s="531"/>
      <c r="BF214" s="532"/>
      <c r="BG214" s="533"/>
      <c r="BH214" s="532"/>
      <c r="BI214" s="533"/>
      <c r="BJ214" s="534"/>
      <c r="BK214" s="449"/>
      <c r="BL214" s="535"/>
      <c r="BM214" s="535"/>
      <c r="BN214" s="536"/>
      <c r="BO214" s="537"/>
      <c r="BP214" s="538"/>
      <c r="BQ214" s="539"/>
      <c r="BR214" s="538"/>
      <c r="BS214" s="291" t="s">
        <v>2419</v>
      </c>
      <c r="BT214" s="539"/>
      <c r="BU214" s="538"/>
      <c r="BV214" s="539"/>
      <c r="BW214" s="540"/>
    </row>
    <row r="215" spans="1:75" ht="27" customHeight="1" thickBot="1">
      <c r="A215" s="479">
        <v>27</v>
      </c>
      <c r="B215" s="553"/>
      <c r="C215" s="485" t="s">
        <v>2412</v>
      </c>
      <c r="D215" s="558"/>
      <c r="E215" s="558"/>
      <c r="F215" s="558"/>
      <c r="G215" s="558"/>
      <c r="H215" s="558"/>
      <c r="I215" s="559"/>
      <c r="J215" s="488" t="str">
        <f>'②補助金額算出内訳表（別紙１）'!$B$108</f>
        <v/>
      </c>
      <c r="K215" s="489"/>
      <c r="L215" s="489"/>
      <c r="M215" s="489"/>
      <c r="N215" s="489"/>
      <c r="O215" s="489"/>
      <c r="P215" s="489"/>
      <c r="Q215" s="489"/>
      <c r="R215" s="489"/>
      <c r="S215" s="489"/>
      <c r="T215" s="489"/>
      <c r="U215" s="489"/>
      <c r="V215" s="489"/>
      <c r="W215" s="489"/>
      <c r="X215" s="489"/>
      <c r="Y215" s="490"/>
      <c r="Z215" s="491" t="s">
        <v>2413</v>
      </c>
      <c r="AA215" s="560"/>
      <c r="AB215" s="560"/>
      <c r="AC215" s="560"/>
      <c r="AD215" s="560"/>
      <c r="AE215" s="561"/>
      <c r="AF215" s="562" t="s">
        <v>2414</v>
      </c>
      <c r="AG215" s="563"/>
      <c r="AH215" s="563"/>
      <c r="AI215" s="563"/>
      <c r="AJ215" s="563"/>
      <c r="AK215" s="563"/>
      <c r="AL215" s="495" t="s">
        <v>2415</v>
      </c>
      <c r="AM215" s="564"/>
      <c r="AN215" s="564"/>
      <c r="AO215" s="565"/>
      <c r="AP215" s="494" t="s">
        <v>2416</v>
      </c>
      <c r="AQ215" s="566"/>
      <c r="AR215" s="566"/>
      <c r="AS215" s="566"/>
      <c r="AT215" s="566"/>
      <c r="AU215" s="566"/>
      <c r="AV215" s="566"/>
      <c r="AW215" s="566"/>
      <c r="AX215" s="567"/>
      <c r="AY215" s="491" t="s">
        <v>2413</v>
      </c>
      <c r="AZ215" s="560"/>
      <c r="BA215" s="560"/>
      <c r="BB215" s="560"/>
      <c r="BC215" s="560"/>
      <c r="BD215" s="561"/>
      <c r="BE215" s="562" t="s">
        <v>2414</v>
      </c>
      <c r="BF215" s="563"/>
      <c r="BG215" s="563"/>
      <c r="BH215" s="563"/>
      <c r="BI215" s="563"/>
      <c r="BJ215" s="563"/>
      <c r="BK215" s="495" t="s">
        <v>2415</v>
      </c>
      <c r="BL215" s="564"/>
      <c r="BM215" s="564"/>
      <c r="BN215" s="565"/>
      <c r="BO215" s="494" t="s">
        <v>2416</v>
      </c>
      <c r="BP215" s="566"/>
      <c r="BQ215" s="566"/>
      <c r="BR215" s="566"/>
      <c r="BS215" s="566"/>
      <c r="BT215" s="566"/>
      <c r="BU215" s="566"/>
      <c r="BV215" s="566"/>
      <c r="BW215" s="567"/>
    </row>
    <row r="216" spans="1:75" ht="27" customHeight="1" thickTop="1">
      <c r="A216" s="554"/>
      <c r="B216" s="555"/>
      <c r="C216" s="455" t="s">
        <v>2417</v>
      </c>
      <c r="D216" s="541"/>
      <c r="E216" s="541"/>
      <c r="F216" s="541"/>
      <c r="G216" s="541"/>
      <c r="H216" s="541"/>
      <c r="I216" s="542"/>
      <c r="J216" s="476" t="str">
        <f>'②補助金額算出内訳表（別紙１）'!$D$108</f>
        <v/>
      </c>
      <c r="K216" s="477"/>
      <c r="L216" s="477"/>
      <c r="M216" s="477"/>
      <c r="N216" s="477"/>
      <c r="O216" s="477"/>
      <c r="P216" s="477"/>
      <c r="Q216" s="477"/>
      <c r="R216" s="477"/>
      <c r="S216" s="477"/>
      <c r="T216" s="477"/>
      <c r="U216" s="477"/>
      <c r="V216" s="477"/>
      <c r="W216" s="477"/>
      <c r="X216" s="477"/>
      <c r="Y216" s="478"/>
      <c r="Z216" s="568" t="s">
        <v>2426</v>
      </c>
      <c r="AA216" s="569"/>
      <c r="AB216" s="569"/>
      <c r="AC216" s="569"/>
      <c r="AD216" s="569"/>
      <c r="AE216" s="570"/>
      <c r="AF216" s="571">
        <v>5</v>
      </c>
      <c r="AG216" s="572"/>
      <c r="AH216" s="573">
        <v>0</v>
      </c>
      <c r="AI216" s="572"/>
      <c r="AJ216" s="573">
        <v>0</v>
      </c>
      <c r="AK216" s="574"/>
      <c r="AL216" s="575" t="s">
        <v>2418</v>
      </c>
      <c r="AM216" s="576"/>
      <c r="AN216" s="576"/>
      <c r="AO216" s="577"/>
      <c r="AP216" s="578"/>
      <c r="AQ216" s="579"/>
      <c r="AR216" s="580">
        <v>1</v>
      </c>
      <c r="AS216" s="579"/>
      <c r="AT216" s="68" t="s">
        <v>2419</v>
      </c>
      <c r="AU216" s="580">
        <v>2</v>
      </c>
      <c r="AV216" s="579"/>
      <c r="AW216" s="580">
        <v>3</v>
      </c>
      <c r="AX216" s="581"/>
      <c r="AY216" s="582"/>
      <c r="AZ216" s="583"/>
      <c r="BA216" s="584"/>
      <c r="BB216" s="584"/>
      <c r="BC216" s="584"/>
      <c r="BD216" s="585"/>
      <c r="BE216" s="586"/>
      <c r="BF216" s="587"/>
      <c r="BG216" s="588"/>
      <c r="BH216" s="587"/>
      <c r="BI216" s="588"/>
      <c r="BJ216" s="589"/>
      <c r="BK216" s="590"/>
      <c r="BL216" s="591"/>
      <c r="BM216" s="591"/>
      <c r="BN216" s="592"/>
      <c r="BO216" s="593"/>
      <c r="BP216" s="594"/>
      <c r="BQ216" s="595"/>
      <c r="BR216" s="594"/>
      <c r="BS216" s="292" t="s">
        <v>2419</v>
      </c>
      <c r="BT216" s="595"/>
      <c r="BU216" s="594"/>
      <c r="BV216" s="595"/>
      <c r="BW216" s="596"/>
    </row>
    <row r="217" spans="1:75" ht="27" customHeight="1">
      <c r="A217" s="554"/>
      <c r="B217" s="555"/>
      <c r="C217" s="455" t="s">
        <v>2420</v>
      </c>
      <c r="D217" s="541"/>
      <c r="E217" s="541"/>
      <c r="F217" s="541"/>
      <c r="G217" s="541"/>
      <c r="H217" s="541"/>
      <c r="I217" s="542"/>
      <c r="J217" s="476" t="str">
        <f>'②補助金額算出内訳表（別紙１）'!$C$108</f>
        <v/>
      </c>
      <c r="K217" s="477"/>
      <c r="L217" s="477"/>
      <c r="M217" s="477"/>
      <c r="N217" s="477"/>
      <c r="O217" s="477"/>
      <c r="P217" s="477"/>
      <c r="Q217" s="477"/>
      <c r="R217" s="477"/>
      <c r="S217" s="477"/>
      <c r="T217" s="477"/>
      <c r="U217" s="477"/>
      <c r="V217" s="477"/>
      <c r="W217" s="477"/>
      <c r="X217" s="477"/>
      <c r="Y217" s="478"/>
      <c r="Z217" s="461"/>
      <c r="AA217" s="543"/>
      <c r="AB217" s="544"/>
      <c r="AC217" s="544"/>
      <c r="AD217" s="544"/>
      <c r="AE217" s="545"/>
      <c r="AF217" s="546"/>
      <c r="AG217" s="547"/>
      <c r="AH217" s="548"/>
      <c r="AI217" s="547"/>
      <c r="AJ217" s="548"/>
      <c r="AK217" s="549"/>
      <c r="AL217" s="467"/>
      <c r="AM217" s="550"/>
      <c r="AN217" s="550"/>
      <c r="AO217" s="551"/>
      <c r="AP217" s="552"/>
      <c r="AQ217" s="524"/>
      <c r="AR217" s="523"/>
      <c r="AS217" s="524"/>
      <c r="AT217" s="290" t="s">
        <v>2419</v>
      </c>
      <c r="AU217" s="523"/>
      <c r="AV217" s="524"/>
      <c r="AW217" s="523"/>
      <c r="AX217" s="525"/>
      <c r="AY217" s="461"/>
      <c r="AZ217" s="543"/>
      <c r="BA217" s="544"/>
      <c r="BB217" s="544"/>
      <c r="BC217" s="544"/>
      <c r="BD217" s="545"/>
      <c r="BE217" s="546"/>
      <c r="BF217" s="547"/>
      <c r="BG217" s="548"/>
      <c r="BH217" s="547"/>
      <c r="BI217" s="548"/>
      <c r="BJ217" s="549"/>
      <c r="BK217" s="467"/>
      <c r="BL217" s="550"/>
      <c r="BM217" s="550"/>
      <c r="BN217" s="551"/>
      <c r="BO217" s="552"/>
      <c r="BP217" s="524"/>
      <c r="BQ217" s="523"/>
      <c r="BR217" s="524"/>
      <c r="BS217" s="290" t="s">
        <v>2419</v>
      </c>
      <c r="BT217" s="523"/>
      <c r="BU217" s="524"/>
      <c r="BV217" s="523"/>
      <c r="BW217" s="525"/>
    </row>
    <row r="218" spans="1:75" ht="27" customHeight="1">
      <c r="A218" s="554"/>
      <c r="B218" s="555"/>
      <c r="C218" s="455" t="s">
        <v>2421</v>
      </c>
      <c r="D218" s="541"/>
      <c r="E218" s="541"/>
      <c r="F218" s="541"/>
      <c r="G218" s="541"/>
      <c r="H218" s="541"/>
      <c r="I218" s="542"/>
      <c r="J218" s="473" t="str">
        <f>'②補助金額算出内訳表（別紙１）'!$H$108</f>
        <v/>
      </c>
      <c r="K218" s="474"/>
      <c r="L218" s="474"/>
      <c r="M218" s="474"/>
      <c r="N218" s="474"/>
      <c r="O218" s="474"/>
      <c r="P218" s="474"/>
      <c r="Q218" s="474"/>
      <c r="R218" s="474"/>
      <c r="S218" s="474"/>
      <c r="T218" s="474"/>
      <c r="U218" s="474"/>
      <c r="V218" s="474"/>
      <c r="W218" s="474"/>
      <c r="X218" s="474"/>
      <c r="Y218" s="475"/>
      <c r="Z218" s="461"/>
      <c r="AA218" s="543"/>
      <c r="AB218" s="544"/>
      <c r="AC218" s="544"/>
      <c r="AD218" s="544"/>
      <c r="AE218" s="545"/>
      <c r="AF218" s="546"/>
      <c r="AG218" s="547"/>
      <c r="AH218" s="548"/>
      <c r="AI218" s="547"/>
      <c r="AJ218" s="548"/>
      <c r="AK218" s="549"/>
      <c r="AL218" s="467"/>
      <c r="AM218" s="550"/>
      <c r="AN218" s="550"/>
      <c r="AO218" s="551"/>
      <c r="AP218" s="552"/>
      <c r="AQ218" s="524"/>
      <c r="AR218" s="523"/>
      <c r="AS218" s="524"/>
      <c r="AT218" s="290" t="s">
        <v>2419</v>
      </c>
      <c r="AU218" s="523"/>
      <c r="AV218" s="524"/>
      <c r="AW218" s="523"/>
      <c r="AX218" s="525"/>
      <c r="AY218" s="461"/>
      <c r="AZ218" s="543"/>
      <c r="BA218" s="544"/>
      <c r="BB218" s="544"/>
      <c r="BC218" s="544"/>
      <c r="BD218" s="545"/>
      <c r="BE218" s="546"/>
      <c r="BF218" s="547"/>
      <c r="BG218" s="548"/>
      <c r="BH218" s="547"/>
      <c r="BI218" s="548"/>
      <c r="BJ218" s="549"/>
      <c r="BK218" s="467"/>
      <c r="BL218" s="550"/>
      <c r="BM218" s="550"/>
      <c r="BN218" s="551"/>
      <c r="BO218" s="552"/>
      <c r="BP218" s="524"/>
      <c r="BQ218" s="523"/>
      <c r="BR218" s="524"/>
      <c r="BS218" s="290" t="s">
        <v>2419</v>
      </c>
      <c r="BT218" s="523"/>
      <c r="BU218" s="524"/>
      <c r="BV218" s="523"/>
      <c r="BW218" s="525"/>
    </row>
    <row r="219" spans="1:75" ht="27" customHeight="1">
      <c r="A219" s="554"/>
      <c r="B219" s="555"/>
      <c r="C219" s="455" t="s">
        <v>2422</v>
      </c>
      <c r="D219" s="541"/>
      <c r="E219" s="541"/>
      <c r="F219" s="541"/>
      <c r="G219" s="541"/>
      <c r="H219" s="541"/>
      <c r="I219" s="542"/>
      <c r="J219" s="470" t="str">
        <f>'②補助金額算出内訳表（別紙１）'!$J$73</f>
        <v/>
      </c>
      <c r="K219" s="471"/>
      <c r="L219" s="471"/>
      <c r="M219" s="471"/>
      <c r="N219" s="471"/>
      <c r="O219" s="471"/>
      <c r="P219" s="471"/>
      <c r="Q219" s="471"/>
      <c r="R219" s="471"/>
      <c r="S219" s="471"/>
      <c r="T219" s="471"/>
      <c r="U219" s="471"/>
      <c r="V219" s="471"/>
      <c r="W219" s="471"/>
      <c r="X219" s="471"/>
      <c r="Y219" s="472"/>
      <c r="Z219" s="461"/>
      <c r="AA219" s="544"/>
      <c r="AB219" s="544"/>
      <c r="AC219" s="544"/>
      <c r="AD219" s="544"/>
      <c r="AE219" s="545"/>
      <c r="AF219" s="546"/>
      <c r="AG219" s="547"/>
      <c r="AH219" s="548"/>
      <c r="AI219" s="547"/>
      <c r="AJ219" s="548"/>
      <c r="AK219" s="549"/>
      <c r="AL219" s="467"/>
      <c r="AM219" s="550"/>
      <c r="AN219" s="550"/>
      <c r="AO219" s="551"/>
      <c r="AP219" s="552"/>
      <c r="AQ219" s="524"/>
      <c r="AR219" s="523"/>
      <c r="AS219" s="524"/>
      <c r="AT219" s="290" t="s">
        <v>2419</v>
      </c>
      <c r="AU219" s="523"/>
      <c r="AV219" s="524"/>
      <c r="AW219" s="523"/>
      <c r="AX219" s="525"/>
      <c r="AY219" s="461"/>
      <c r="AZ219" s="543"/>
      <c r="BA219" s="544"/>
      <c r="BB219" s="544"/>
      <c r="BC219" s="544"/>
      <c r="BD219" s="545"/>
      <c r="BE219" s="546"/>
      <c r="BF219" s="547"/>
      <c r="BG219" s="548"/>
      <c r="BH219" s="547"/>
      <c r="BI219" s="548"/>
      <c r="BJ219" s="549"/>
      <c r="BK219" s="467"/>
      <c r="BL219" s="550"/>
      <c r="BM219" s="550"/>
      <c r="BN219" s="551"/>
      <c r="BO219" s="552"/>
      <c r="BP219" s="524"/>
      <c r="BQ219" s="523"/>
      <c r="BR219" s="524"/>
      <c r="BS219" s="290" t="s">
        <v>2419</v>
      </c>
      <c r="BT219" s="523"/>
      <c r="BU219" s="524"/>
      <c r="BV219" s="523"/>
      <c r="BW219" s="525"/>
    </row>
    <row r="220" spans="1:75" ht="27" customHeight="1">
      <c r="A220" s="554"/>
      <c r="B220" s="555"/>
      <c r="C220" s="455" t="s">
        <v>2423</v>
      </c>
      <c r="D220" s="541"/>
      <c r="E220" s="541"/>
      <c r="F220" s="541"/>
      <c r="G220" s="541"/>
      <c r="H220" s="541"/>
      <c r="I220" s="542"/>
      <c r="J220" s="458" t="str">
        <f>J219</f>
        <v/>
      </c>
      <c r="K220" s="459"/>
      <c r="L220" s="459"/>
      <c r="M220" s="459"/>
      <c r="N220" s="459"/>
      <c r="O220" s="459"/>
      <c r="P220" s="459"/>
      <c r="Q220" s="459"/>
      <c r="R220" s="459"/>
      <c r="S220" s="459"/>
      <c r="T220" s="459"/>
      <c r="U220" s="459"/>
      <c r="V220" s="459"/>
      <c r="W220" s="459"/>
      <c r="X220" s="459"/>
      <c r="Y220" s="460"/>
      <c r="Z220" s="461"/>
      <c r="AA220" s="543"/>
      <c r="AB220" s="544"/>
      <c r="AC220" s="544"/>
      <c r="AD220" s="544"/>
      <c r="AE220" s="545"/>
      <c r="AF220" s="546"/>
      <c r="AG220" s="547"/>
      <c r="AH220" s="548"/>
      <c r="AI220" s="547"/>
      <c r="AJ220" s="548"/>
      <c r="AK220" s="549"/>
      <c r="AL220" s="467"/>
      <c r="AM220" s="550"/>
      <c r="AN220" s="550"/>
      <c r="AO220" s="551"/>
      <c r="AP220" s="552"/>
      <c r="AQ220" s="524"/>
      <c r="AR220" s="523"/>
      <c r="AS220" s="524"/>
      <c r="AT220" s="290" t="s">
        <v>2419</v>
      </c>
      <c r="AU220" s="523"/>
      <c r="AV220" s="524"/>
      <c r="AW220" s="523"/>
      <c r="AX220" s="525"/>
      <c r="AY220" s="461"/>
      <c r="AZ220" s="543"/>
      <c r="BA220" s="544"/>
      <c r="BB220" s="544"/>
      <c r="BC220" s="544"/>
      <c r="BD220" s="545"/>
      <c r="BE220" s="546"/>
      <c r="BF220" s="547"/>
      <c r="BG220" s="548"/>
      <c r="BH220" s="547"/>
      <c r="BI220" s="548"/>
      <c r="BJ220" s="549"/>
      <c r="BK220" s="467"/>
      <c r="BL220" s="550"/>
      <c r="BM220" s="550"/>
      <c r="BN220" s="551"/>
      <c r="BO220" s="552"/>
      <c r="BP220" s="524"/>
      <c r="BQ220" s="523"/>
      <c r="BR220" s="524"/>
      <c r="BS220" s="290" t="s">
        <v>2419</v>
      </c>
      <c r="BT220" s="523"/>
      <c r="BU220" s="524"/>
      <c r="BV220" s="523"/>
      <c r="BW220" s="525"/>
    </row>
    <row r="221" spans="1:75" ht="27" customHeight="1">
      <c r="A221" s="554"/>
      <c r="B221" s="555"/>
      <c r="C221" s="455" t="s">
        <v>2424</v>
      </c>
      <c r="D221" s="541"/>
      <c r="E221" s="541"/>
      <c r="F221" s="541"/>
      <c r="G221" s="541"/>
      <c r="H221" s="541"/>
      <c r="I221" s="542"/>
      <c r="J221" s="458">
        <f>'②補助金額算出内訳表（別紙１）'!$F$108</f>
        <v>0</v>
      </c>
      <c r="K221" s="459"/>
      <c r="L221" s="459"/>
      <c r="M221" s="459"/>
      <c r="N221" s="459"/>
      <c r="O221" s="459"/>
      <c r="P221" s="459"/>
      <c r="Q221" s="459"/>
      <c r="R221" s="459"/>
      <c r="S221" s="459"/>
      <c r="T221" s="459"/>
      <c r="U221" s="459"/>
      <c r="V221" s="459"/>
      <c r="W221" s="459"/>
      <c r="X221" s="459"/>
      <c r="Y221" s="460"/>
      <c r="Z221" s="461"/>
      <c r="AA221" s="543"/>
      <c r="AB221" s="544"/>
      <c r="AC221" s="544"/>
      <c r="AD221" s="544"/>
      <c r="AE221" s="545"/>
      <c r="AF221" s="546"/>
      <c r="AG221" s="547"/>
      <c r="AH221" s="548"/>
      <c r="AI221" s="547"/>
      <c r="AJ221" s="548"/>
      <c r="AK221" s="549"/>
      <c r="AL221" s="467"/>
      <c r="AM221" s="550"/>
      <c r="AN221" s="550"/>
      <c r="AO221" s="551"/>
      <c r="AP221" s="552"/>
      <c r="AQ221" s="524"/>
      <c r="AR221" s="523"/>
      <c r="AS221" s="524"/>
      <c r="AT221" s="290" t="s">
        <v>2419</v>
      </c>
      <c r="AU221" s="523"/>
      <c r="AV221" s="524"/>
      <c r="AW221" s="523"/>
      <c r="AX221" s="525"/>
      <c r="AY221" s="461"/>
      <c r="AZ221" s="543"/>
      <c r="BA221" s="544"/>
      <c r="BB221" s="544"/>
      <c r="BC221" s="544"/>
      <c r="BD221" s="545"/>
      <c r="BE221" s="546"/>
      <c r="BF221" s="547"/>
      <c r="BG221" s="548"/>
      <c r="BH221" s="547"/>
      <c r="BI221" s="548"/>
      <c r="BJ221" s="549"/>
      <c r="BK221" s="467"/>
      <c r="BL221" s="550"/>
      <c r="BM221" s="550"/>
      <c r="BN221" s="551"/>
      <c r="BO221" s="552"/>
      <c r="BP221" s="524"/>
      <c r="BQ221" s="523"/>
      <c r="BR221" s="524"/>
      <c r="BS221" s="290" t="s">
        <v>2419</v>
      </c>
      <c r="BT221" s="523"/>
      <c r="BU221" s="524"/>
      <c r="BV221" s="523"/>
      <c r="BW221" s="525"/>
    </row>
    <row r="222" spans="1:75" ht="27" customHeight="1" thickBot="1">
      <c r="A222" s="556"/>
      <c r="B222" s="557"/>
      <c r="C222" s="437" t="s">
        <v>2425</v>
      </c>
      <c r="D222" s="526"/>
      <c r="E222" s="526"/>
      <c r="F222" s="526"/>
      <c r="G222" s="526"/>
      <c r="H222" s="526"/>
      <c r="I222" s="527"/>
      <c r="J222" s="440" t="str">
        <f>'②補助金額算出内訳表（別紙１）'!$J$108:$K$108</f>
        <v/>
      </c>
      <c r="K222" s="441"/>
      <c r="L222" s="441"/>
      <c r="M222" s="441"/>
      <c r="N222" s="441"/>
      <c r="O222" s="441"/>
      <c r="P222" s="441"/>
      <c r="Q222" s="441"/>
      <c r="R222" s="441"/>
      <c r="S222" s="441"/>
      <c r="T222" s="441"/>
      <c r="U222" s="441"/>
      <c r="V222" s="441"/>
      <c r="W222" s="441"/>
      <c r="X222" s="441"/>
      <c r="Y222" s="442"/>
      <c r="Z222" s="443"/>
      <c r="AA222" s="528"/>
      <c r="AB222" s="529"/>
      <c r="AC222" s="529"/>
      <c r="AD222" s="529"/>
      <c r="AE222" s="530"/>
      <c r="AF222" s="531"/>
      <c r="AG222" s="532"/>
      <c r="AH222" s="533"/>
      <c r="AI222" s="532"/>
      <c r="AJ222" s="533"/>
      <c r="AK222" s="534"/>
      <c r="AL222" s="449"/>
      <c r="AM222" s="535"/>
      <c r="AN222" s="535"/>
      <c r="AO222" s="536"/>
      <c r="AP222" s="537"/>
      <c r="AQ222" s="538"/>
      <c r="AR222" s="539"/>
      <c r="AS222" s="538"/>
      <c r="AT222" s="291" t="s">
        <v>2419</v>
      </c>
      <c r="AU222" s="539"/>
      <c r="AV222" s="538"/>
      <c r="AW222" s="539"/>
      <c r="AX222" s="540"/>
      <c r="AY222" s="443"/>
      <c r="AZ222" s="528"/>
      <c r="BA222" s="529"/>
      <c r="BB222" s="529"/>
      <c r="BC222" s="529"/>
      <c r="BD222" s="530"/>
      <c r="BE222" s="531"/>
      <c r="BF222" s="532"/>
      <c r="BG222" s="533"/>
      <c r="BH222" s="532"/>
      <c r="BI222" s="533"/>
      <c r="BJ222" s="534"/>
      <c r="BK222" s="449"/>
      <c r="BL222" s="535"/>
      <c r="BM222" s="535"/>
      <c r="BN222" s="536"/>
      <c r="BO222" s="537"/>
      <c r="BP222" s="538"/>
      <c r="BQ222" s="539"/>
      <c r="BR222" s="538"/>
      <c r="BS222" s="291" t="s">
        <v>2419</v>
      </c>
      <c r="BT222" s="539"/>
      <c r="BU222" s="538"/>
      <c r="BV222" s="539"/>
      <c r="BW222" s="540"/>
    </row>
    <row r="223" spans="1:75" ht="27" customHeight="1" thickBot="1">
      <c r="A223" s="479">
        <v>28</v>
      </c>
      <c r="B223" s="553"/>
      <c r="C223" s="485" t="s">
        <v>2412</v>
      </c>
      <c r="D223" s="558"/>
      <c r="E223" s="558"/>
      <c r="F223" s="558"/>
      <c r="G223" s="558"/>
      <c r="H223" s="558"/>
      <c r="I223" s="559"/>
      <c r="J223" s="488" t="str">
        <f>'②補助金額算出内訳表（別紙１）'!$B$109</f>
        <v/>
      </c>
      <c r="K223" s="489"/>
      <c r="L223" s="489"/>
      <c r="M223" s="489"/>
      <c r="N223" s="489"/>
      <c r="O223" s="489"/>
      <c r="P223" s="489"/>
      <c r="Q223" s="489"/>
      <c r="R223" s="489"/>
      <c r="S223" s="489"/>
      <c r="T223" s="489"/>
      <c r="U223" s="489"/>
      <c r="V223" s="489"/>
      <c r="W223" s="489"/>
      <c r="X223" s="489"/>
      <c r="Y223" s="490"/>
      <c r="Z223" s="491" t="s">
        <v>2413</v>
      </c>
      <c r="AA223" s="560"/>
      <c r="AB223" s="560"/>
      <c r="AC223" s="560"/>
      <c r="AD223" s="560"/>
      <c r="AE223" s="561"/>
      <c r="AF223" s="562" t="s">
        <v>2414</v>
      </c>
      <c r="AG223" s="563"/>
      <c r="AH223" s="563"/>
      <c r="AI223" s="563"/>
      <c r="AJ223" s="563"/>
      <c r="AK223" s="563"/>
      <c r="AL223" s="495" t="s">
        <v>2415</v>
      </c>
      <c r="AM223" s="564"/>
      <c r="AN223" s="564"/>
      <c r="AO223" s="565"/>
      <c r="AP223" s="494" t="s">
        <v>2416</v>
      </c>
      <c r="AQ223" s="566"/>
      <c r="AR223" s="566"/>
      <c r="AS223" s="566"/>
      <c r="AT223" s="566"/>
      <c r="AU223" s="566"/>
      <c r="AV223" s="566"/>
      <c r="AW223" s="566"/>
      <c r="AX223" s="567"/>
      <c r="AY223" s="491" t="s">
        <v>2413</v>
      </c>
      <c r="AZ223" s="560"/>
      <c r="BA223" s="560"/>
      <c r="BB223" s="560"/>
      <c r="BC223" s="560"/>
      <c r="BD223" s="561"/>
      <c r="BE223" s="562" t="s">
        <v>2414</v>
      </c>
      <c r="BF223" s="563"/>
      <c r="BG223" s="563"/>
      <c r="BH223" s="563"/>
      <c r="BI223" s="563"/>
      <c r="BJ223" s="563"/>
      <c r="BK223" s="495" t="s">
        <v>2415</v>
      </c>
      <c r="BL223" s="564"/>
      <c r="BM223" s="564"/>
      <c r="BN223" s="565"/>
      <c r="BO223" s="494" t="s">
        <v>2416</v>
      </c>
      <c r="BP223" s="566"/>
      <c r="BQ223" s="566"/>
      <c r="BR223" s="566"/>
      <c r="BS223" s="566"/>
      <c r="BT223" s="566"/>
      <c r="BU223" s="566"/>
      <c r="BV223" s="566"/>
      <c r="BW223" s="567"/>
    </row>
    <row r="224" spans="1:75" ht="27" customHeight="1" thickTop="1">
      <c r="A224" s="554"/>
      <c r="B224" s="555"/>
      <c r="C224" s="455" t="s">
        <v>2417</v>
      </c>
      <c r="D224" s="541"/>
      <c r="E224" s="541"/>
      <c r="F224" s="541"/>
      <c r="G224" s="541"/>
      <c r="H224" s="541"/>
      <c r="I224" s="542"/>
      <c r="J224" s="476" t="str">
        <f>'②補助金額算出内訳表（別紙１）'!$D$109</f>
        <v/>
      </c>
      <c r="K224" s="477"/>
      <c r="L224" s="477"/>
      <c r="M224" s="477"/>
      <c r="N224" s="477"/>
      <c r="O224" s="477"/>
      <c r="P224" s="477"/>
      <c r="Q224" s="477"/>
      <c r="R224" s="477"/>
      <c r="S224" s="477"/>
      <c r="T224" s="477"/>
      <c r="U224" s="477"/>
      <c r="V224" s="477"/>
      <c r="W224" s="477"/>
      <c r="X224" s="477"/>
      <c r="Y224" s="478"/>
      <c r="Z224" s="568" t="s">
        <v>2426</v>
      </c>
      <c r="AA224" s="569"/>
      <c r="AB224" s="569"/>
      <c r="AC224" s="569"/>
      <c r="AD224" s="569"/>
      <c r="AE224" s="570"/>
      <c r="AF224" s="571">
        <v>5</v>
      </c>
      <c r="AG224" s="572"/>
      <c r="AH224" s="573">
        <v>0</v>
      </c>
      <c r="AI224" s="572"/>
      <c r="AJ224" s="573">
        <v>0</v>
      </c>
      <c r="AK224" s="574"/>
      <c r="AL224" s="575" t="s">
        <v>2418</v>
      </c>
      <c r="AM224" s="576"/>
      <c r="AN224" s="576"/>
      <c r="AO224" s="577"/>
      <c r="AP224" s="578"/>
      <c r="AQ224" s="579"/>
      <c r="AR224" s="580">
        <v>1</v>
      </c>
      <c r="AS224" s="579"/>
      <c r="AT224" s="68" t="s">
        <v>2419</v>
      </c>
      <c r="AU224" s="580">
        <v>2</v>
      </c>
      <c r="AV224" s="579"/>
      <c r="AW224" s="580">
        <v>3</v>
      </c>
      <c r="AX224" s="581"/>
      <c r="AY224" s="582"/>
      <c r="AZ224" s="583"/>
      <c r="BA224" s="584"/>
      <c r="BB224" s="584"/>
      <c r="BC224" s="584"/>
      <c r="BD224" s="585"/>
      <c r="BE224" s="586"/>
      <c r="BF224" s="587"/>
      <c r="BG224" s="588"/>
      <c r="BH224" s="587"/>
      <c r="BI224" s="588"/>
      <c r="BJ224" s="589"/>
      <c r="BK224" s="590"/>
      <c r="BL224" s="591"/>
      <c r="BM224" s="591"/>
      <c r="BN224" s="592"/>
      <c r="BO224" s="593"/>
      <c r="BP224" s="594"/>
      <c r="BQ224" s="595"/>
      <c r="BR224" s="594"/>
      <c r="BS224" s="292" t="s">
        <v>2419</v>
      </c>
      <c r="BT224" s="595"/>
      <c r="BU224" s="594"/>
      <c r="BV224" s="595"/>
      <c r="BW224" s="596"/>
    </row>
    <row r="225" spans="1:75" ht="27" customHeight="1">
      <c r="A225" s="554"/>
      <c r="B225" s="555"/>
      <c r="C225" s="455" t="s">
        <v>2420</v>
      </c>
      <c r="D225" s="541"/>
      <c r="E225" s="541"/>
      <c r="F225" s="541"/>
      <c r="G225" s="541"/>
      <c r="H225" s="541"/>
      <c r="I225" s="542"/>
      <c r="J225" s="476" t="str">
        <f>'②補助金額算出内訳表（別紙１）'!$C$109</f>
        <v/>
      </c>
      <c r="K225" s="477"/>
      <c r="L225" s="477"/>
      <c r="M225" s="477"/>
      <c r="N225" s="477"/>
      <c r="O225" s="477"/>
      <c r="P225" s="477"/>
      <c r="Q225" s="477"/>
      <c r="R225" s="477"/>
      <c r="S225" s="477"/>
      <c r="T225" s="477"/>
      <c r="U225" s="477"/>
      <c r="V225" s="477"/>
      <c r="W225" s="477"/>
      <c r="X225" s="477"/>
      <c r="Y225" s="478"/>
      <c r="Z225" s="461"/>
      <c r="AA225" s="543"/>
      <c r="AB225" s="544"/>
      <c r="AC225" s="544"/>
      <c r="AD225" s="544"/>
      <c r="AE225" s="545"/>
      <c r="AF225" s="546"/>
      <c r="AG225" s="547"/>
      <c r="AH225" s="548"/>
      <c r="AI225" s="547"/>
      <c r="AJ225" s="548"/>
      <c r="AK225" s="549"/>
      <c r="AL225" s="467"/>
      <c r="AM225" s="550"/>
      <c r="AN225" s="550"/>
      <c r="AO225" s="551"/>
      <c r="AP225" s="552"/>
      <c r="AQ225" s="524"/>
      <c r="AR225" s="523"/>
      <c r="AS225" s="524"/>
      <c r="AT225" s="290" t="s">
        <v>2419</v>
      </c>
      <c r="AU225" s="523"/>
      <c r="AV225" s="524"/>
      <c r="AW225" s="523"/>
      <c r="AX225" s="525"/>
      <c r="AY225" s="461"/>
      <c r="AZ225" s="543"/>
      <c r="BA225" s="544"/>
      <c r="BB225" s="544"/>
      <c r="BC225" s="544"/>
      <c r="BD225" s="545"/>
      <c r="BE225" s="546"/>
      <c r="BF225" s="547"/>
      <c r="BG225" s="548"/>
      <c r="BH225" s="547"/>
      <c r="BI225" s="548"/>
      <c r="BJ225" s="549"/>
      <c r="BK225" s="467"/>
      <c r="BL225" s="550"/>
      <c r="BM225" s="550"/>
      <c r="BN225" s="551"/>
      <c r="BO225" s="552"/>
      <c r="BP225" s="524"/>
      <c r="BQ225" s="523"/>
      <c r="BR225" s="524"/>
      <c r="BS225" s="290" t="s">
        <v>2419</v>
      </c>
      <c r="BT225" s="523"/>
      <c r="BU225" s="524"/>
      <c r="BV225" s="523"/>
      <c r="BW225" s="525"/>
    </row>
    <row r="226" spans="1:75" ht="27" customHeight="1">
      <c r="A226" s="554"/>
      <c r="B226" s="555"/>
      <c r="C226" s="455" t="s">
        <v>2421</v>
      </c>
      <c r="D226" s="541"/>
      <c r="E226" s="541"/>
      <c r="F226" s="541"/>
      <c r="G226" s="541"/>
      <c r="H226" s="541"/>
      <c r="I226" s="542"/>
      <c r="J226" s="473" t="str">
        <f>'②補助金額算出内訳表（別紙１）'!$H$109</f>
        <v/>
      </c>
      <c r="K226" s="474"/>
      <c r="L226" s="474"/>
      <c r="M226" s="474"/>
      <c r="N226" s="474"/>
      <c r="O226" s="474"/>
      <c r="P226" s="474"/>
      <c r="Q226" s="474"/>
      <c r="R226" s="474"/>
      <c r="S226" s="474"/>
      <c r="T226" s="474"/>
      <c r="U226" s="474"/>
      <c r="V226" s="474"/>
      <c r="W226" s="474"/>
      <c r="X226" s="474"/>
      <c r="Y226" s="475"/>
      <c r="Z226" s="461"/>
      <c r="AA226" s="543"/>
      <c r="AB226" s="544"/>
      <c r="AC226" s="544"/>
      <c r="AD226" s="544"/>
      <c r="AE226" s="545"/>
      <c r="AF226" s="546"/>
      <c r="AG226" s="547"/>
      <c r="AH226" s="548"/>
      <c r="AI226" s="547"/>
      <c r="AJ226" s="548"/>
      <c r="AK226" s="549"/>
      <c r="AL226" s="467"/>
      <c r="AM226" s="550"/>
      <c r="AN226" s="550"/>
      <c r="AO226" s="551"/>
      <c r="AP226" s="552"/>
      <c r="AQ226" s="524"/>
      <c r="AR226" s="523"/>
      <c r="AS226" s="524"/>
      <c r="AT226" s="290" t="s">
        <v>2419</v>
      </c>
      <c r="AU226" s="523"/>
      <c r="AV226" s="524"/>
      <c r="AW226" s="523"/>
      <c r="AX226" s="525"/>
      <c r="AY226" s="461"/>
      <c r="AZ226" s="543"/>
      <c r="BA226" s="544"/>
      <c r="BB226" s="544"/>
      <c r="BC226" s="544"/>
      <c r="BD226" s="545"/>
      <c r="BE226" s="546"/>
      <c r="BF226" s="547"/>
      <c r="BG226" s="548"/>
      <c r="BH226" s="547"/>
      <c r="BI226" s="548"/>
      <c r="BJ226" s="549"/>
      <c r="BK226" s="467"/>
      <c r="BL226" s="550"/>
      <c r="BM226" s="550"/>
      <c r="BN226" s="551"/>
      <c r="BO226" s="552"/>
      <c r="BP226" s="524"/>
      <c r="BQ226" s="523"/>
      <c r="BR226" s="524"/>
      <c r="BS226" s="290" t="s">
        <v>2419</v>
      </c>
      <c r="BT226" s="523"/>
      <c r="BU226" s="524"/>
      <c r="BV226" s="523"/>
      <c r="BW226" s="525"/>
    </row>
    <row r="227" spans="1:75" ht="27" customHeight="1">
      <c r="A227" s="554"/>
      <c r="B227" s="555"/>
      <c r="C227" s="455" t="s">
        <v>2422</v>
      </c>
      <c r="D227" s="541"/>
      <c r="E227" s="541"/>
      <c r="F227" s="541"/>
      <c r="G227" s="541"/>
      <c r="H227" s="541"/>
      <c r="I227" s="542"/>
      <c r="J227" s="470" t="str">
        <f>'②補助金額算出内訳表（別紙１）'!$J$74</f>
        <v/>
      </c>
      <c r="K227" s="471"/>
      <c r="L227" s="471"/>
      <c r="M227" s="471"/>
      <c r="N227" s="471"/>
      <c r="O227" s="471"/>
      <c r="P227" s="471"/>
      <c r="Q227" s="471"/>
      <c r="R227" s="471"/>
      <c r="S227" s="471"/>
      <c r="T227" s="471"/>
      <c r="U227" s="471"/>
      <c r="V227" s="471"/>
      <c r="W227" s="471"/>
      <c r="X227" s="471"/>
      <c r="Y227" s="472"/>
      <c r="Z227" s="461"/>
      <c r="AA227" s="544"/>
      <c r="AB227" s="544"/>
      <c r="AC227" s="544"/>
      <c r="AD227" s="544"/>
      <c r="AE227" s="545"/>
      <c r="AF227" s="546"/>
      <c r="AG227" s="547"/>
      <c r="AH227" s="548"/>
      <c r="AI227" s="547"/>
      <c r="AJ227" s="548"/>
      <c r="AK227" s="549"/>
      <c r="AL227" s="467"/>
      <c r="AM227" s="550"/>
      <c r="AN227" s="550"/>
      <c r="AO227" s="551"/>
      <c r="AP227" s="552"/>
      <c r="AQ227" s="524"/>
      <c r="AR227" s="523"/>
      <c r="AS227" s="524"/>
      <c r="AT227" s="290" t="s">
        <v>2419</v>
      </c>
      <c r="AU227" s="523"/>
      <c r="AV227" s="524"/>
      <c r="AW227" s="523"/>
      <c r="AX227" s="525"/>
      <c r="AY227" s="461"/>
      <c r="AZ227" s="543"/>
      <c r="BA227" s="544"/>
      <c r="BB227" s="544"/>
      <c r="BC227" s="544"/>
      <c r="BD227" s="545"/>
      <c r="BE227" s="546"/>
      <c r="BF227" s="547"/>
      <c r="BG227" s="548"/>
      <c r="BH227" s="547"/>
      <c r="BI227" s="548"/>
      <c r="BJ227" s="549"/>
      <c r="BK227" s="467"/>
      <c r="BL227" s="550"/>
      <c r="BM227" s="550"/>
      <c r="BN227" s="551"/>
      <c r="BO227" s="552"/>
      <c r="BP227" s="524"/>
      <c r="BQ227" s="523"/>
      <c r="BR227" s="524"/>
      <c r="BS227" s="290" t="s">
        <v>2419</v>
      </c>
      <c r="BT227" s="523"/>
      <c r="BU227" s="524"/>
      <c r="BV227" s="523"/>
      <c r="BW227" s="525"/>
    </row>
    <row r="228" spans="1:75" ht="27" customHeight="1">
      <c r="A228" s="554"/>
      <c r="B228" s="555"/>
      <c r="C228" s="455" t="s">
        <v>2423</v>
      </c>
      <c r="D228" s="541"/>
      <c r="E228" s="541"/>
      <c r="F228" s="541"/>
      <c r="G228" s="541"/>
      <c r="H228" s="541"/>
      <c r="I228" s="542"/>
      <c r="J228" s="458" t="str">
        <f>J227</f>
        <v/>
      </c>
      <c r="K228" s="459"/>
      <c r="L228" s="459"/>
      <c r="M228" s="459"/>
      <c r="N228" s="459"/>
      <c r="O228" s="459"/>
      <c r="P228" s="459"/>
      <c r="Q228" s="459"/>
      <c r="R228" s="459"/>
      <c r="S228" s="459"/>
      <c r="T228" s="459"/>
      <c r="U228" s="459"/>
      <c r="V228" s="459"/>
      <c r="W228" s="459"/>
      <c r="X228" s="459"/>
      <c r="Y228" s="460"/>
      <c r="Z228" s="461"/>
      <c r="AA228" s="543"/>
      <c r="AB228" s="544"/>
      <c r="AC228" s="544"/>
      <c r="AD228" s="544"/>
      <c r="AE228" s="545"/>
      <c r="AF228" s="546"/>
      <c r="AG228" s="547"/>
      <c r="AH228" s="548"/>
      <c r="AI228" s="547"/>
      <c r="AJ228" s="548"/>
      <c r="AK228" s="549"/>
      <c r="AL228" s="467"/>
      <c r="AM228" s="550"/>
      <c r="AN228" s="550"/>
      <c r="AO228" s="551"/>
      <c r="AP228" s="552"/>
      <c r="AQ228" s="524"/>
      <c r="AR228" s="523"/>
      <c r="AS228" s="524"/>
      <c r="AT228" s="290" t="s">
        <v>2419</v>
      </c>
      <c r="AU228" s="523"/>
      <c r="AV228" s="524"/>
      <c r="AW228" s="523"/>
      <c r="AX228" s="525"/>
      <c r="AY228" s="461"/>
      <c r="AZ228" s="543"/>
      <c r="BA228" s="544"/>
      <c r="BB228" s="544"/>
      <c r="BC228" s="544"/>
      <c r="BD228" s="545"/>
      <c r="BE228" s="546"/>
      <c r="BF228" s="547"/>
      <c r="BG228" s="548"/>
      <c r="BH228" s="547"/>
      <c r="BI228" s="548"/>
      <c r="BJ228" s="549"/>
      <c r="BK228" s="467"/>
      <c r="BL228" s="550"/>
      <c r="BM228" s="550"/>
      <c r="BN228" s="551"/>
      <c r="BO228" s="552"/>
      <c r="BP228" s="524"/>
      <c r="BQ228" s="523"/>
      <c r="BR228" s="524"/>
      <c r="BS228" s="290" t="s">
        <v>2419</v>
      </c>
      <c r="BT228" s="523"/>
      <c r="BU228" s="524"/>
      <c r="BV228" s="523"/>
      <c r="BW228" s="525"/>
    </row>
    <row r="229" spans="1:75" ht="27" customHeight="1">
      <c r="A229" s="554"/>
      <c r="B229" s="555"/>
      <c r="C229" s="455" t="s">
        <v>2424</v>
      </c>
      <c r="D229" s="541"/>
      <c r="E229" s="541"/>
      <c r="F229" s="541"/>
      <c r="G229" s="541"/>
      <c r="H229" s="541"/>
      <c r="I229" s="542"/>
      <c r="J229" s="458">
        <f>'②補助金額算出内訳表（別紙１）'!$F$109</f>
        <v>0</v>
      </c>
      <c r="K229" s="459"/>
      <c r="L229" s="459"/>
      <c r="M229" s="459"/>
      <c r="N229" s="459"/>
      <c r="O229" s="459"/>
      <c r="P229" s="459"/>
      <c r="Q229" s="459"/>
      <c r="R229" s="459"/>
      <c r="S229" s="459"/>
      <c r="T229" s="459"/>
      <c r="U229" s="459"/>
      <c r="V229" s="459"/>
      <c r="W229" s="459"/>
      <c r="X229" s="459"/>
      <c r="Y229" s="460"/>
      <c r="Z229" s="461"/>
      <c r="AA229" s="543"/>
      <c r="AB229" s="544"/>
      <c r="AC229" s="544"/>
      <c r="AD229" s="544"/>
      <c r="AE229" s="545"/>
      <c r="AF229" s="546"/>
      <c r="AG229" s="547"/>
      <c r="AH229" s="548"/>
      <c r="AI229" s="547"/>
      <c r="AJ229" s="548"/>
      <c r="AK229" s="549"/>
      <c r="AL229" s="467"/>
      <c r="AM229" s="550"/>
      <c r="AN229" s="550"/>
      <c r="AO229" s="551"/>
      <c r="AP229" s="552"/>
      <c r="AQ229" s="524"/>
      <c r="AR229" s="523"/>
      <c r="AS229" s="524"/>
      <c r="AT229" s="290" t="s">
        <v>2419</v>
      </c>
      <c r="AU229" s="523"/>
      <c r="AV229" s="524"/>
      <c r="AW229" s="523"/>
      <c r="AX229" s="525"/>
      <c r="AY229" s="461"/>
      <c r="AZ229" s="543"/>
      <c r="BA229" s="544"/>
      <c r="BB229" s="544"/>
      <c r="BC229" s="544"/>
      <c r="BD229" s="545"/>
      <c r="BE229" s="546"/>
      <c r="BF229" s="547"/>
      <c r="BG229" s="548"/>
      <c r="BH229" s="547"/>
      <c r="BI229" s="548"/>
      <c r="BJ229" s="549"/>
      <c r="BK229" s="467"/>
      <c r="BL229" s="550"/>
      <c r="BM229" s="550"/>
      <c r="BN229" s="551"/>
      <c r="BO229" s="552"/>
      <c r="BP229" s="524"/>
      <c r="BQ229" s="523"/>
      <c r="BR229" s="524"/>
      <c r="BS229" s="290" t="s">
        <v>2419</v>
      </c>
      <c r="BT229" s="523"/>
      <c r="BU229" s="524"/>
      <c r="BV229" s="523"/>
      <c r="BW229" s="525"/>
    </row>
    <row r="230" spans="1:75" ht="27" customHeight="1" thickBot="1">
      <c r="A230" s="556"/>
      <c r="B230" s="557"/>
      <c r="C230" s="437" t="s">
        <v>2425</v>
      </c>
      <c r="D230" s="526"/>
      <c r="E230" s="526"/>
      <c r="F230" s="526"/>
      <c r="G230" s="526"/>
      <c r="H230" s="526"/>
      <c r="I230" s="527"/>
      <c r="J230" s="440" t="str">
        <f>'②補助金額算出内訳表（別紙１）'!$J$109:$K$109</f>
        <v/>
      </c>
      <c r="K230" s="441"/>
      <c r="L230" s="441"/>
      <c r="M230" s="441"/>
      <c r="N230" s="441"/>
      <c r="O230" s="441"/>
      <c r="P230" s="441"/>
      <c r="Q230" s="441"/>
      <c r="R230" s="441"/>
      <c r="S230" s="441"/>
      <c r="T230" s="441"/>
      <c r="U230" s="441"/>
      <c r="V230" s="441"/>
      <c r="W230" s="441"/>
      <c r="X230" s="441"/>
      <c r="Y230" s="442"/>
      <c r="Z230" s="443"/>
      <c r="AA230" s="528"/>
      <c r="AB230" s="529"/>
      <c r="AC230" s="529"/>
      <c r="AD230" s="529"/>
      <c r="AE230" s="530"/>
      <c r="AF230" s="531"/>
      <c r="AG230" s="532"/>
      <c r="AH230" s="533"/>
      <c r="AI230" s="532"/>
      <c r="AJ230" s="533"/>
      <c r="AK230" s="534"/>
      <c r="AL230" s="449"/>
      <c r="AM230" s="535"/>
      <c r="AN230" s="535"/>
      <c r="AO230" s="536"/>
      <c r="AP230" s="537"/>
      <c r="AQ230" s="538"/>
      <c r="AR230" s="539"/>
      <c r="AS230" s="538"/>
      <c r="AT230" s="291" t="s">
        <v>2419</v>
      </c>
      <c r="AU230" s="539"/>
      <c r="AV230" s="538"/>
      <c r="AW230" s="539"/>
      <c r="AX230" s="540"/>
      <c r="AY230" s="443"/>
      <c r="AZ230" s="528"/>
      <c r="BA230" s="529"/>
      <c r="BB230" s="529"/>
      <c r="BC230" s="529"/>
      <c r="BD230" s="530"/>
      <c r="BE230" s="531"/>
      <c r="BF230" s="532"/>
      <c r="BG230" s="533"/>
      <c r="BH230" s="532"/>
      <c r="BI230" s="533"/>
      <c r="BJ230" s="534"/>
      <c r="BK230" s="449"/>
      <c r="BL230" s="535"/>
      <c r="BM230" s="535"/>
      <c r="BN230" s="536"/>
      <c r="BO230" s="537"/>
      <c r="BP230" s="538"/>
      <c r="BQ230" s="539"/>
      <c r="BR230" s="538"/>
      <c r="BS230" s="291" t="s">
        <v>2419</v>
      </c>
      <c r="BT230" s="539"/>
      <c r="BU230" s="538"/>
      <c r="BV230" s="539"/>
      <c r="BW230" s="540"/>
    </row>
    <row r="231" spans="1:75" ht="27" customHeight="1" thickBot="1">
      <c r="A231" s="479">
        <v>29</v>
      </c>
      <c r="B231" s="553"/>
      <c r="C231" s="485" t="s">
        <v>2412</v>
      </c>
      <c r="D231" s="558"/>
      <c r="E231" s="558"/>
      <c r="F231" s="558"/>
      <c r="G231" s="558"/>
      <c r="H231" s="558"/>
      <c r="I231" s="559"/>
      <c r="J231" s="488" t="str">
        <f>'②補助金額算出内訳表（別紙１）'!$B$110</f>
        <v/>
      </c>
      <c r="K231" s="489"/>
      <c r="L231" s="489"/>
      <c r="M231" s="489"/>
      <c r="N231" s="489"/>
      <c r="O231" s="489"/>
      <c r="P231" s="489"/>
      <c r="Q231" s="489"/>
      <c r="R231" s="489"/>
      <c r="S231" s="489"/>
      <c r="T231" s="489"/>
      <c r="U231" s="489"/>
      <c r="V231" s="489"/>
      <c r="W231" s="489"/>
      <c r="X231" s="489"/>
      <c r="Y231" s="490"/>
      <c r="Z231" s="491" t="s">
        <v>2413</v>
      </c>
      <c r="AA231" s="560"/>
      <c r="AB231" s="560"/>
      <c r="AC231" s="560"/>
      <c r="AD231" s="560"/>
      <c r="AE231" s="561"/>
      <c r="AF231" s="562" t="s">
        <v>2414</v>
      </c>
      <c r="AG231" s="563"/>
      <c r="AH231" s="563"/>
      <c r="AI231" s="563"/>
      <c r="AJ231" s="563"/>
      <c r="AK231" s="563"/>
      <c r="AL231" s="495" t="s">
        <v>2415</v>
      </c>
      <c r="AM231" s="564"/>
      <c r="AN231" s="564"/>
      <c r="AO231" s="565"/>
      <c r="AP231" s="494" t="s">
        <v>2416</v>
      </c>
      <c r="AQ231" s="566"/>
      <c r="AR231" s="566"/>
      <c r="AS231" s="566"/>
      <c r="AT231" s="566"/>
      <c r="AU231" s="566"/>
      <c r="AV231" s="566"/>
      <c r="AW231" s="566"/>
      <c r="AX231" s="567"/>
      <c r="AY231" s="491" t="s">
        <v>2413</v>
      </c>
      <c r="AZ231" s="560"/>
      <c r="BA231" s="560"/>
      <c r="BB231" s="560"/>
      <c r="BC231" s="560"/>
      <c r="BD231" s="561"/>
      <c r="BE231" s="562" t="s">
        <v>2414</v>
      </c>
      <c r="BF231" s="563"/>
      <c r="BG231" s="563"/>
      <c r="BH231" s="563"/>
      <c r="BI231" s="563"/>
      <c r="BJ231" s="563"/>
      <c r="BK231" s="495" t="s">
        <v>2415</v>
      </c>
      <c r="BL231" s="564"/>
      <c r="BM231" s="564"/>
      <c r="BN231" s="565"/>
      <c r="BO231" s="494" t="s">
        <v>2416</v>
      </c>
      <c r="BP231" s="566"/>
      <c r="BQ231" s="566"/>
      <c r="BR231" s="566"/>
      <c r="BS231" s="566"/>
      <c r="BT231" s="566"/>
      <c r="BU231" s="566"/>
      <c r="BV231" s="566"/>
      <c r="BW231" s="567"/>
    </row>
    <row r="232" spans="1:75" ht="27" customHeight="1" thickTop="1">
      <c r="A232" s="554"/>
      <c r="B232" s="555"/>
      <c r="C232" s="455" t="s">
        <v>2417</v>
      </c>
      <c r="D232" s="541"/>
      <c r="E232" s="541"/>
      <c r="F232" s="541"/>
      <c r="G232" s="541"/>
      <c r="H232" s="541"/>
      <c r="I232" s="542"/>
      <c r="J232" s="476" t="str">
        <f>'②補助金額算出内訳表（別紙１）'!$D$110</f>
        <v/>
      </c>
      <c r="K232" s="477"/>
      <c r="L232" s="477"/>
      <c r="M232" s="477"/>
      <c r="N232" s="477"/>
      <c r="O232" s="477"/>
      <c r="P232" s="477"/>
      <c r="Q232" s="477"/>
      <c r="R232" s="477"/>
      <c r="S232" s="477"/>
      <c r="T232" s="477"/>
      <c r="U232" s="477"/>
      <c r="V232" s="477"/>
      <c r="W232" s="477"/>
      <c r="X232" s="477"/>
      <c r="Y232" s="478"/>
      <c r="Z232" s="568" t="s">
        <v>2426</v>
      </c>
      <c r="AA232" s="569"/>
      <c r="AB232" s="569"/>
      <c r="AC232" s="569"/>
      <c r="AD232" s="569"/>
      <c r="AE232" s="570"/>
      <c r="AF232" s="571">
        <v>5</v>
      </c>
      <c r="AG232" s="572"/>
      <c r="AH232" s="573">
        <v>0</v>
      </c>
      <c r="AI232" s="572"/>
      <c r="AJ232" s="573">
        <v>0</v>
      </c>
      <c r="AK232" s="574"/>
      <c r="AL232" s="575" t="s">
        <v>2418</v>
      </c>
      <c r="AM232" s="576"/>
      <c r="AN232" s="576"/>
      <c r="AO232" s="577"/>
      <c r="AP232" s="578"/>
      <c r="AQ232" s="579"/>
      <c r="AR232" s="580">
        <v>1</v>
      </c>
      <c r="AS232" s="579"/>
      <c r="AT232" s="68" t="s">
        <v>2419</v>
      </c>
      <c r="AU232" s="580">
        <v>2</v>
      </c>
      <c r="AV232" s="579"/>
      <c r="AW232" s="580">
        <v>3</v>
      </c>
      <c r="AX232" s="581"/>
      <c r="AY232" s="582"/>
      <c r="AZ232" s="583"/>
      <c r="BA232" s="584"/>
      <c r="BB232" s="584"/>
      <c r="BC232" s="584"/>
      <c r="BD232" s="585"/>
      <c r="BE232" s="586"/>
      <c r="BF232" s="587"/>
      <c r="BG232" s="588"/>
      <c r="BH232" s="587"/>
      <c r="BI232" s="588"/>
      <c r="BJ232" s="589"/>
      <c r="BK232" s="590"/>
      <c r="BL232" s="591"/>
      <c r="BM232" s="591"/>
      <c r="BN232" s="592"/>
      <c r="BO232" s="593"/>
      <c r="BP232" s="594"/>
      <c r="BQ232" s="595"/>
      <c r="BR232" s="594"/>
      <c r="BS232" s="292" t="s">
        <v>2419</v>
      </c>
      <c r="BT232" s="595"/>
      <c r="BU232" s="594"/>
      <c r="BV232" s="595"/>
      <c r="BW232" s="596"/>
    </row>
    <row r="233" spans="1:75" ht="27" customHeight="1">
      <c r="A233" s="554"/>
      <c r="B233" s="555"/>
      <c r="C233" s="455" t="s">
        <v>2420</v>
      </c>
      <c r="D233" s="541"/>
      <c r="E233" s="541"/>
      <c r="F233" s="541"/>
      <c r="G233" s="541"/>
      <c r="H233" s="541"/>
      <c r="I233" s="542"/>
      <c r="J233" s="476" t="str">
        <f>'②補助金額算出内訳表（別紙１）'!$C$110</f>
        <v/>
      </c>
      <c r="K233" s="477"/>
      <c r="L233" s="477"/>
      <c r="M233" s="477"/>
      <c r="N233" s="477"/>
      <c r="O233" s="477"/>
      <c r="P233" s="477"/>
      <c r="Q233" s="477"/>
      <c r="R233" s="477"/>
      <c r="S233" s="477"/>
      <c r="T233" s="477"/>
      <c r="U233" s="477"/>
      <c r="V233" s="477"/>
      <c r="W233" s="477"/>
      <c r="X233" s="477"/>
      <c r="Y233" s="478"/>
      <c r="Z233" s="461"/>
      <c r="AA233" s="543"/>
      <c r="AB233" s="544"/>
      <c r="AC233" s="544"/>
      <c r="AD233" s="544"/>
      <c r="AE233" s="545"/>
      <c r="AF233" s="546"/>
      <c r="AG233" s="547"/>
      <c r="AH233" s="548"/>
      <c r="AI233" s="547"/>
      <c r="AJ233" s="548"/>
      <c r="AK233" s="549"/>
      <c r="AL233" s="467"/>
      <c r="AM233" s="550"/>
      <c r="AN233" s="550"/>
      <c r="AO233" s="551"/>
      <c r="AP233" s="552"/>
      <c r="AQ233" s="524"/>
      <c r="AR233" s="523"/>
      <c r="AS233" s="524"/>
      <c r="AT233" s="290" t="s">
        <v>2419</v>
      </c>
      <c r="AU233" s="523"/>
      <c r="AV233" s="524"/>
      <c r="AW233" s="523"/>
      <c r="AX233" s="525"/>
      <c r="AY233" s="461"/>
      <c r="AZ233" s="543"/>
      <c r="BA233" s="544"/>
      <c r="BB233" s="544"/>
      <c r="BC233" s="544"/>
      <c r="BD233" s="545"/>
      <c r="BE233" s="546"/>
      <c r="BF233" s="547"/>
      <c r="BG233" s="548"/>
      <c r="BH233" s="547"/>
      <c r="BI233" s="548"/>
      <c r="BJ233" s="549"/>
      <c r="BK233" s="467"/>
      <c r="BL233" s="550"/>
      <c r="BM233" s="550"/>
      <c r="BN233" s="551"/>
      <c r="BO233" s="552"/>
      <c r="BP233" s="524"/>
      <c r="BQ233" s="523"/>
      <c r="BR233" s="524"/>
      <c r="BS233" s="290" t="s">
        <v>2419</v>
      </c>
      <c r="BT233" s="523"/>
      <c r="BU233" s="524"/>
      <c r="BV233" s="523"/>
      <c r="BW233" s="525"/>
    </row>
    <row r="234" spans="1:75" ht="27" customHeight="1">
      <c r="A234" s="554"/>
      <c r="B234" s="555"/>
      <c r="C234" s="455" t="s">
        <v>2421</v>
      </c>
      <c r="D234" s="541"/>
      <c r="E234" s="541"/>
      <c r="F234" s="541"/>
      <c r="G234" s="541"/>
      <c r="H234" s="541"/>
      <c r="I234" s="542"/>
      <c r="J234" s="473" t="str">
        <f>'②補助金額算出内訳表（別紙１）'!$H$110</f>
        <v/>
      </c>
      <c r="K234" s="474"/>
      <c r="L234" s="474"/>
      <c r="M234" s="474"/>
      <c r="N234" s="474"/>
      <c r="O234" s="474"/>
      <c r="P234" s="474"/>
      <c r="Q234" s="474"/>
      <c r="R234" s="474"/>
      <c r="S234" s="474"/>
      <c r="T234" s="474"/>
      <c r="U234" s="474"/>
      <c r="V234" s="474"/>
      <c r="W234" s="474"/>
      <c r="X234" s="474"/>
      <c r="Y234" s="475"/>
      <c r="Z234" s="461"/>
      <c r="AA234" s="543"/>
      <c r="AB234" s="544"/>
      <c r="AC234" s="544"/>
      <c r="AD234" s="544"/>
      <c r="AE234" s="545"/>
      <c r="AF234" s="546"/>
      <c r="AG234" s="547"/>
      <c r="AH234" s="548"/>
      <c r="AI234" s="547"/>
      <c r="AJ234" s="548"/>
      <c r="AK234" s="549"/>
      <c r="AL234" s="467"/>
      <c r="AM234" s="550"/>
      <c r="AN234" s="550"/>
      <c r="AO234" s="551"/>
      <c r="AP234" s="552"/>
      <c r="AQ234" s="524"/>
      <c r="AR234" s="523"/>
      <c r="AS234" s="524"/>
      <c r="AT234" s="290" t="s">
        <v>2419</v>
      </c>
      <c r="AU234" s="523"/>
      <c r="AV234" s="524"/>
      <c r="AW234" s="523"/>
      <c r="AX234" s="525"/>
      <c r="AY234" s="461"/>
      <c r="AZ234" s="543"/>
      <c r="BA234" s="544"/>
      <c r="BB234" s="544"/>
      <c r="BC234" s="544"/>
      <c r="BD234" s="545"/>
      <c r="BE234" s="546"/>
      <c r="BF234" s="547"/>
      <c r="BG234" s="548"/>
      <c r="BH234" s="547"/>
      <c r="BI234" s="548"/>
      <c r="BJ234" s="549"/>
      <c r="BK234" s="467"/>
      <c r="BL234" s="550"/>
      <c r="BM234" s="550"/>
      <c r="BN234" s="551"/>
      <c r="BO234" s="552"/>
      <c r="BP234" s="524"/>
      <c r="BQ234" s="523"/>
      <c r="BR234" s="524"/>
      <c r="BS234" s="290" t="s">
        <v>2419</v>
      </c>
      <c r="BT234" s="523"/>
      <c r="BU234" s="524"/>
      <c r="BV234" s="523"/>
      <c r="BW234" s="525"/>
    </row>
    <row r="235" spans="1:75" ht="27" customHeight="1">
      <c r="A235" s="554"/>
      <c r="B235" s="555"/>
      <c r="C235" s="455" t="s">
        <v>2422</v>
      </c>
      <c r="D235" s="541"/>
      <c r="E235" s="541"/>
      <c r="F235" s="541"/>
      <c r="G235" s="541"/>
      <c r="H235" s="541"/>
      <c r="I235" s="542"/>
      <c r="J235" s="470" t="str">
        <f>'②補助金額算出内訳表（別紙１）'!$J$75</f>
        <v/>
      </c>
      <c r="K235" s="471"/>
      <c r="L235" s="471"/>
      <c r="M235" s="471"/>
      <c r="N235" s="471"/>
      <c r="O235" s="471"/>
      <c r="P235" s="471"/>
      <c r="Q235" s="471"/>
      <c r="R235" s="471"/>
      <c r="S235" s="471"/>
      <c r="T235" s="471"/>
      <c r="U235" s="471"/>
      <c r="V235" s="471"/>
      <c r="W235" s="471"/>
      <c r="X235" s="471"/>
      <c r="Y235" s="472"/>
      <c r="Z235" s="461"/>
      <c r="AA235" s="544"/>
      <c r="AB235" s="544"/>
      <c r="AC235" s="544"/>
      <c r="AD235" s="544"/>
      <c r="AE235" s="545"/>
      <c r="AF235" s="546"/>
      <c r="AG235" s="547"/>
      <c r="AH235" s="548"/>
      <c r="AI235" s="547"/>
      <c r="AJ235" s="548"/>
      <c r="AK235" s="549"/>
      <c r="AL235" s="467"/>
      <c r="AM235" s="550"/>
      <c r="AN235" s="550"/>
      <c r="AO235" s="551"/>
      <c r="AP235" s="552"/>
      <c r="AQ235" s="524"/>
      <c r="AR235" s="523"/>
      <c r="AS235" s="524"/>
      <c r="AT235" s="290" t="s">
        <v>2419</v>
      </c>
      <c r="AU235" s="523"/>
      <c r="AV235" s="524"/>
      <c r="AW235" s="523"/>
      <c r="AX235" s="525"/>
      <c r="AY235" s="461"/>
      <c r="AZ235" s="543"/>
      <c r="BA235" s="544"/>
      <c r="BB235" s="544"/>
      <c r="BC235" s="544"/>
      <c r="BD235" s="545"/>
      <c r="BE235" s="546"/>
      <c r="BF235" s="547"/>
      <c r="BG235" s="548"/>
      <c r="BH235" s="547"/>
      <c r="BI235" s="548"/>
      <c r="BJ235" s="549"/>
      <c r="BK235" s="467"/>
      <c r="BL235" s="550"/>
      <c r="BM235" s="550"/>
      <c r="BN235" s="551"/>
      <c r="BO235" s="552"/>
      <c r="BP235" s="524"/>
      <c r="BQ235" s="523"/>
      <c r="BR235" s="524"/>
      <c r="BS235" s="290" t="s">
        <v>2419</v>
      </c>
      <c r="BT235" s="523"/>
      <c r="BU235" s="524"/>
      <c r="BV235" s="523"/>
      <c r="BW235" s="525"/>
    </row>
    <row r="236" spans="1:75" ht="27" customHeight="1">
      <c r="A236" s="554"/>
      <c r="B236" s="555"/>
      <c r="C236" s="455" t="s">
        <v>2423</v>
      </c>
      <c r="D236" s="541"/>
      <c r="E236" s="541"/>
      <c r="F236" s="541"/>
      <c r="G236" s="541"/>
      <c r="H236" s="541"/>
      <c r="I236" s="542"/>
      <c r="J236" s="458" t="str">
        <f>J235</f>
        <v/>
      </c>
      <c r="K236" s="459"/>
      <c r="L236" s="459"/>
      <c r="M236" s="459"/>
      <c r="N236" s="459"/>
      <c r="O236" s="459"/>
      <c r="P236" s="459"/>
      <c r="Q236" s="459"/>
      <c r="R236" s="459"/>
      <c r="S236" s="459"/>
      <c r="T236" s="459"/>
      <c r="U236" s="459"/>
      <c r="V236" s="459"/>
      <c r="W236" s="459"/>
      <c r="X236" s="459"/>
      <c r="Y236" s="460"/>
      <c r="Z236" s="461"/>
      <c r="AA236" s="543"/>
      <c r="AB236" s="544"/>
      <c r="AC236" s="544"/>
      <c r="AD236" s="544"/>
      <c r="AE236" s="545"/>
      <c r="AF236" s="546"/>
      <c r="AG236" s="547"/>
      <c r="AH236" s="548"/>
      <c r="AI236" s="547"/>
      <c r="AJ236" s="548"/>
      <c r="AK236" s="549"/>
      <c r="AL236" s="467"/>
      <c r="AM236" s="550"/>
      <c r="AN236" s="550"/>
      <c r="AO236" s="551"/>
      <c r="AP236" s="552"/>
      <c r="AQ236" s="524"/>
      <c r="AR236" s="523"/>
      <c r="AS236" s="524"/>
      <c r="AT236" s="290" t="s">
        <v>2419</v>
      </c>
      <c r="AU236" s="523"/>
      <c r="AV236" s="524"/>
      <c r="AW236" s="523"/>
      <c r="AX236" s="525"/>
      <c r="AY236" s="461"/>
      <c r="AZ236" s="543"/>
      <c r="BA236" s="544"/>
      <c r="BB236" s="544"/>
      <c r="BC236" s="544"/>
      <c r="BD236" s="545"/>
      <c r="BE236" s="546"/>
      <c r="BF236" s="547"/>
      <c r="BG236" s="548"/>
      <c r="BH236" s="547"/>
      <c r="BI236" s="548"/>
      <c r="BJ236" s="549"/>
      <c r="BK236" s="467"/>
      <c r="BL236" s="550"/>
      <c r="BM236" s="550"/>
      <c r="BN236" s="551"/>
      <c r="BO236" s="552"/>
      <c r="BP236" s="524"/>
      <c r="BQ236" s="523"/>
      <c r="BR236" s="524"/>
      <c r="BS236" s="290" t="s">
        <v>2419</v>
      </c>
      <c r="BT236" s="523"/>
      <c r="BU236" s="524"/>
      <c r="BV236" s="523"/>
      <c r="BW236" s="525"/>
    </row>
    <row r="237" spans="1:75" ht="27" customHeight="1">
      <c r="A237" s="554"/>
      <c r="B237" s="555"/>
      <c r="C237" s="455" t="s">
        <v>2424</v>
      </c>
      <c r="D237" s="541"/>
      <c r="E237" s="541"/>
      <c r="F237" s="541"/>
      <c r="G237" s="541"/>
      <c r="H237" s="541"/>
      <c r="I237" s="542"/>
      <c r="J237" s="458">
        <f>'②補助金額算出内訳表（別紙１）'!$F$110</f>
        <v>0</v>
      </c>
      <c r="K237" s="459"/>
      <c r="L237" s="459"/>
      <c r="M237" s="459"/>
      <c r="N237" s="459"/>
      <c r="O237" s="459"/>
      <c r="P237" s="459"/>
      <c r="Q237" s="459"/>
      <c r="R237" s="459"/>
      <c r="S237" s="459"/>
      <c r="T237" s="459"/>
      <c r="U237" s="459"/>
      <c r="V237" s="459"/>
      <c r="W237" s="459"/>
      <c r="X237" s="459"/>
      <c r="Y237" s="460"/>
      <c r="Z237" s="461"/>
      <c r="AA237" s="543"/>
      <c r="AB237" s="544"/>
      <c r="AC237" s="544"/>
      <c r="AD237" s="544"/>
      <c r="AE237" s="545"/>
      <c r="AF237" s="546"/>
      <c r="AG237" s="547"/>
      <c r="AH237" s="548"/>
      <c r="AI237" s="547"/>
      <c r="AJ237" s="548"/>
      <c r="AK237" s="549"/>
      <c r="AL237" s="467"/>
      <c r="AM237" s="550"/>
      <c r="AN237" s="550"/>
      <c r="AO237" s="551"/>
      <c r="AP237" s="552"/>
      <c r="AQ237" s="524"/>
      <c r="AR237" s="523"/>
      <c r="AS237" s="524"/>
      <c r="AT237" s="290" t="s">
        <v>2419</v>
      </c>
      <c r="AU237" s="523"/>
      <c r="AV237" s="524"/>
      <c r="AW237" s="523"/>
      <c r="AX237" s="525"/>
      <c r="AY237" s="461"/>
      <c r="AZ237" s="543"/>
      <c r="BA237" s="544"/>
      <c r="BB237" s="544"/>
      <c r="BC237" s="544"/>
      <c r="BD237" s="545"/>
      <c r="BE237" s="546"/>
      <c r="BF237" s="547"/>
      <c r="BG237" s="548"/>
      <c r="BH237" s="547"/>
      <c r="BI237" s="548"/>
      <c r="BJ237" s="549"/>
      <c r="BK237" s="467"/>
      <c r="BL237" s="550"/>
      <c r="BM237" s="550"/>
      <c r="BN237" s="551"/>
      <c r="BO237" s="552"/>
      <c r="BP237" s="524"/>
      <c r="BQ237" s="523"/>
      <c r="BR237" s="524"/>
      <c r="BS237" s="290" t="s">
        <v>2419</v>
      </c>
      <c r="BT237" s="523"/>
      <c r="BU237" s="524"/>
      <c r="BV237" s="523"/>
      <c r="BW237" s="525"/>
    </row>
    <row r="238" spans="1:75" ht="27" customHeight="1" thickBot="1">
      <c r="A238" s="556"/>
      <c r="B238" s="557"/>
      <c r="C238" s="437" t="s">
        <v>2425</v>
      </c>
      <c r="D238" s="526"/>
      <c r="E238" s="526"/>
      <c r="F238" s="526"/>
      <c r="G238" s="526"/>
      <c r="H238" s="526"/>
      <c r="I238" s="527"/>
      <c r="J238" s="440" t="str">
        <f>'②補助金額算出内訳表（別紙１）'!$J$110:$K$110</f>
        <v/>
      </c>
      <c r="K238" s="441"/>
      <c r="L238" s="441"/>
      <c r="M238" s="441"/>
      <c r="N238" s="441"/>
      <c r="O238" s="441"/>
      <c r="P238" s="441"/>
      <c r="Q238" s="441"/>
      <c r="R238" s="441"/>
      <c r="S238" s="441"/>
      <c r="T238" s="441"/>
      <c r="U238" s="441"/>
      <c r="V238" s="441"/>
      <c r="W238" s="441"/>
      <c r="X238" s="441"/>
      <c r="Y238" s="442"/>
      <c r="Z238" s="443"/>
      <c r="AA238" s="528"/>
      <c r="AB238" s="529"/>
      <c r="AC238" s="529"/>
      <c r="AD238" s="529"/>
      <c r="AE238" s="530"/>
      <c r="AF238" s="531"/>
      <c r="AG238" s="532"/>
      <c r="AH238" s="533"/>
      <c r="AI238" s="532"/>
      <c r="AJ238" s="533"/>
      <c r="AK238" s="534"/>
      <c r="AL238" s="449"/>
      <c r="AM238" s="535"/>
      <c r="AN238" s="535"/>
      <c r="AO238" s="536"/>
      <c r="AP238" s="537"/>
      <c r="AQ238" s="538"/>
      <c r="AR238" s="539"/>
      <c r="AS238" s="538"/>
      <c r="AT238" s="291" t="s">
        <v>2419</v>
      </c>
      <c r="AU238" s="539"/>
      <c r="AV238" s="538"/>
      <c r="AW238" s="539"/>
      <c r="AX238" s="540"/>
      <c r="AY238" s="443"/>
      <c r="AZ238" s="528"/>
      <c r="BA238" s="529"/>
      <c r="BB238" s="529"/>
      <c r="BC238" s="529"/>
      <c r="BD238" s="530"/>
      <c r="BE238" s="531"/>
      <c r="BF238" s="532"/>
      <c r="BG238" s="533"/>
      <c r="BH238" s="532"/>
      <c r="BI238" s="533"/>
      <c r="BJ238" s="534"/>
      <c r="BK238" s="449"/>
      <c r="BL238" s="535"/>
      <c r="BM238" s="535"/>
      <c r="BN238" s="536"/>
      <c r="BO238" s="537"/>
      <c r="BP238" s="538"/>
      <c r="BQ238" s="539"/>
      <c r="BR238" s="538"/>
      <c r="BS238" s="291" t="s">
        <v>2419</v>
      </c>
      <c r="BT238" s="539"/>
      <c r="BU238" s="538"/>
      <c r="BV238" s="539"/>
      <c r="BW238" s="540"/>
    </row>
    <row r="239" spans="1:75" ht="27" customHeight="1" thickBot="1">
      <c r="A239" s="479">
        <v>30</v>
      </c>
      <c r="B239" s="480"/>
      <c r="C239" s="485" t="s">
        <v>2412</v>
      </c>
      <c r="D239" s="486"/>
      <c r="E239" s="486"/>
      <c r="F239" s="486"/>
      <c r="G239" s="486"/>
      <c r="H239" s="486"/>
      <c r="I239" s="487"/>
      <c r="J239" s="488" t="str">
        <f>'②補助金額算出内訳表（別紙１）'!$B$111</f>
        <v/>
      </c>
      <c r="K239" s="489"/>
      <c r="L239" s="489"/>
      <c r="M239" s="489"/>
      <c r="N239" s="489"/>
      <c r="O239" s="489"/>
      <c r="P239" s="489"/>
      <c r="Q239" s="489"/>
      <c r="R239" s="489"/>
      <c r="S239" s="489"/>
      <c r="T239" s="489"/>
      <c r="U239" s="489"/>
      <c r="V239" s="489"/>
      <c r="W239" s="489"/>
      <c r="X239" s="489"/>
      <c r="Y239" s="490"/>
      <c r="Z239" s="491" t="s">
        <v>2413</v>
      </c>
      <c r="AA239" s="492"/>
      <c r="AB239" s="492"/>
      <c r="AC239" s="492"/>
      <c r="AD239" s="492"/>
      <c r="AE239" s="493"/>
      <c r="AF239" s="494" t="s">
        <v>2414</v>
      </c>
      <c r="AG239" s="492"/>
      <c r="AH239" s="492"/>
      <c r="AI239" s="492"/>
      <c r="AJ239" s="492"/>
      <c r="AK239" s="493"/>
      <c r="AL239" s="495" t="s">
        <v>2415</v>
      </c>
      <c r="AM239" s="496"/>
      <c r="AN239" s="496"/>
      <c r="AO239" s="497"/>
      <c r="AP239" s="494" t="s">
        <v>2416</v>
      </c>
      <c r="AQ239" s="492"/>
      <c r="AR239" s="492"/>
      <c r="AS239" s="492"/>
      <c r="AT239" s="492"/>
      <c r="AU239" s="492"/>
      <c r="AV239" s="492"/>
      <c r="AW239" s="492"/>
      <c r="AX239" s="498"/>
      <c r="AY239" s="491" t="s">
        <v>2413</v>
      </c>
      <c r="AZ239" s="492"/>
      <c r="BA239" s="492"/>
      <c r="BB239" s="492"/>
      <c r="BC239" s="492"/>
      <c r="BD239" s="493"/>
      <c r="BE239" s="494" t="s">
        <v>2414</v>
      </c>
      <c r="BF239" s="492"/>
      <c r="BG239" s="492"/>
      <c r="BH239" s="492"/>
      <c r="BI239" s="492"/>
      <c r="BJ239" s="493"/>
      <c r="BK239" s="495" t="s">
        <v>2415</v>
      </c>
      <c r="BL239" s="496"/>
      <c r="BM239" s="496"/>
      <c r="BN239" s="497"/>
      <c r="BO239" s="494" t="s">
        <v>2416</v>
      </c>
      <c r="BP239" s="492"/>
      <c r="BQ239" s="492"/>
      <c r="BR239" s="492"/>
      <c r="BS239" s="492"/>
      <c r="BT239" s="492"/>
      <c r="BU239" s="492"/>
      <c r="BV239" s="492"/>
      <c r="BW239" s="498"/>
    </row>
    <row r="240" spans="1:75" ht="27" customHeight="1" thickTop="1">
      <c r="A240" s="481"/>
      <c r="B240" s="482"/>
      <c r="C240" s="455" t="s">
        <v>2417</v>
      </c>
      <c r="D240" s="456"/>
      <c r="E240" s="456"/>
      <c r="F240" s="456"/>
      <c r="G240" s="456"/>
      <c r="H240" s="456"/>
      <c r="I240" s="457"/>
      <c r="J240" s="476" t="str">
        <f>'②補助金額算出内訳表（別紙１）'!$D$111</f>
        <v/>
      </c>
      <c r="K240" s="477"/>
      <c r="L240" s="477"/>
      <c r="M240" s="477"/>
      <c r="N240" s="477"/>
      <c r="O240" s="477"/>
      <c r="P240" s="477"/>
      <c r="Q240" s="477"/>
      <c r="R240" s="477"/>
      <c r="S240" s="477"/>
      <c r="T240" s="477"/>
      <c r="U240" s="477"/>
      <c r="V240" s="477"/>
      <c r="W240" s="477"/>
      <c r="X240" s="477"/>
      <c r="Y240" s="478"/>
      <c r="Z240" s="499" t="s">
        <v>2426</v>
      </c>
      <c r="AA240" s="500"/>
      <c r="AB240" s="500"/>
      <c r="AC240" s="500"/>
      <c r="AD240" s="500"/>
      <c r="AE240" s="501"/>
      <c r="AF240" s="502">
        <v>5</v>
      </c>
      <c r="AG240" s="503"/>
      <c r="AH240" s="504">
        <v>0</v>
      </c>
      <c r="AI240" s="503"/>
      <c r="AJ240" s="504">
        <v>0</v>
      </c>
      <c r="AK240" s="501"/>
      <c r="AL240" s="505" t="s">
        <v>2418</v>
      </c>
      <c r="AM240" s="506"/>
      <c r="AN240" s="506"/>
      <c r="AO240" s="507"/>
      <c r="AP240" s="505"/>
      <c r="AQ240" s="508"/>
      <c r="AR240" s="509">
        <v>1</v>
      </c>
      <c r="AS240" s="508"/>
      <c r="AT240" s="68" t="s">
        <v>2419</v>
      </c>
      <c r="AU240" s="509">
        <v>2</v>
      </c>
      <c r="AV240" s="508"/>
      <c r="AW240" s="509">
        <v>3</v>
      </c>
      <c r="AX240" s="510"/>
      <c r="AY240" s="511"/>
      <c r="AZ240" s="512"/>
      <c r="BA240" s="512"/>
      <c r="BB240" s="512"/>
      <c r="BC240" s="512"/>
      <c r="BD240" s="513"/>
      <c r="BE240" s="514"/>
      <c r="BF240" s="515"/>
      <c r="BG240" s="516"/>
      <c r="BH240" s="515"/>
      <c r="BI240" s="516"/>
      <c r="BJ240" s="513"/>
      <c r="BK240" s="517"/>
      <c r="BL240" s="518"/>
      <c r="BM240" s="518"/>
      <c r="BN240" s="519"/>
      <c r="BO240" s="517"/>
      <c r="BP240" s="520"/>
      <c r="BQ240" s="521"/>
      <c r="BR240" s="520"/>
      <c r="BS240" s="292" t="s">
        <v>2419</v>
      </c>
      <c r="BT240" s="521"/>
      <c r="BU240" s="520"/>
      <c r="BV240" s="521"/>
      <c r="BW240" s="522"/>
    </row>
    <row r="241" spans="1:75" ht="27" customHeight="1">
      <c r="A241" s="481"/>
      <c r="B241" s="482"/>
      <c r="C241" s="455" t="s">
        <v>2420</v>
      </c>
      <c r="D241" s="456"/>
      <c r="E241" s="456"/>
      <c r="F241" s="456"/>
      <c r="G241" s="456"/>
      <c r="H241" s="456"/>
      <c r="I241" s="457"/>
      <c r="J241" s="476" t="str">
        <f>'②補助金額算出内訳表（別紙１）'!$C$111</f>
        <v/>
      </c>
      <c r="K241" s="477"/>
      <c r="L241" s="477"/>
      <c r="M241" s="477"/>
      <c r="N241" s="477"/>
      <c r="O241" s="477"/>
      <c r="P241" s="477"/>
      <c r="Q241" s="477"/>
      <c r="R241" s="477"/>
      <c r="S241" s="477"/>
      <c r="T241" s="477"/>
      <c r="U241" s="477"/>
      <c r="V241" s="477"/>
      <c r="W241" s="477"/>
      <c r="X241" s="477"/>
      <c r="Y241" s="478"/>
      <c r="Z241" s="461"/>
      <c r="AA241" s="462"/>
      <c r="AB241" s="462"/>
      <c r="AC241" s="462"/>
      <c r="AD241" s="462"/>
      <c r="AE241" s="463"/>
      <c r="AF241" s="464"/>
      <c r="AG241" s="465"/>
      <c r="AH241" s="466"/>
      <c r="AI241" s="465"/>
      <c r="AJ241" s="466"/>
      <c r="AK241" s="463"/>
      <c r="AL241" s="467"/>
      <c r="AM241" s="468"/>
      <c r="AN241" s="468"/>
      <c r="AO241" s="469"/>
      <c r="AP241" s="467"/>
      <c r="AQ241" s="435"/>
      <c r="AR241" s="434"/>
      <c r="AS241" s="435"/>
      <c r="AT241" s="290" t="s">
        <v>2419</v>
      </c>
      <c r="AU241" s="434"/>
      <c r="AV241" s="435"/>
      <c r="AW241" s="434"/>
      <c r="AX241" s="436"/>
      <c r="AY241" s="461"/>
      <c r="AZ241" s="462"/>
      <c r="BA241" s="462"/>
      <c r="BB241" s="462"/>
      <c r="BC241" s="462"/>
      <c r="BD241" s="463"/>
      <c r="BE241" s="464"/>
      <c r="BF241" s="465"/>
      <c r="BG241" s="466"/>
      <c r="BH241" s="465"/>
      <c r="BI241" s="466"/>
      <c r="BJ241" s="463"/>
      <c r="BK241" s="467"/>
      <c r="BL241" s="468"/>
      <c r="BM241" s="468"/>
      <c r="BN241" s="469"/>
      <c r="BO241" s="467"/>
      <c r="BP241" s="435"/>
      <c r="BQ241" s="434"/>
      <c r="BR241" s="435"/>
      <c r="BS241" s="290" t="s">
        <v>2419</v>
      </c>
      <c r="BT241" s="434"/>
      <c r="BU241" s="435"/>
      <c r="BV241" s="434"/>
      <c r="BW241" s="436"/>
    </row>
    <row r="242" spans="1:75" ht="27" customHeight="1">
      <c r="A242" s="481"/>
      <c r="B242" s="482"/>
      <c r="C242" s="455" t="s">
        <v>2421</v>
      </c>
      <c r="D242" s="456"/>
      <c r="E242" s="456"/>
      <c r="F242" s="456"/>
      <c r="G242" s="456"/>
      <c r="H242" s="456"/>
      <c r="I242" s="457"/>
      <c r="J242" s="473" t="str">
        <f>'②補助金額算出内訳表（別紙１）'!$H$111</f>
        <v/>
      </c>
      <c r="K242" s="474"/>
      <c r="L242" s="474"/>
      <c r="M242" s="474"/>
      <c r="N242" s="474"/>
      <c r="O242" s="474"/>
      <c r="P242" s="474"/>
      <c r="Q242" s="474"/>
      <c r="R242" s="474"/>
      <c r="S242" s="474"/>
      <c r="T242" s="474"/>
      <c r="U242" s="474"/>
      <c r="V242" s="474"/>
      <c r="W242" s="474"/>
      <c r="X242" s="474"/>
      <c r="Y242" s="475"/>
      <c r="Z242" s="461"/>
      <c r="AA242" s="462"/>
      <c r="AB242" s="462"/>
      <c r="AC242" s="462"/>
      <c r="AD242" s="462"/>
      <c r="AE242" s="463"/>
      <c r="AF242" s="464"/>
      <c r="AG242" s="465"/>
      <c r="AH242" s="466"/>
      <c r="AI242" s="465"/>
      <c r="AJ242" s="466"/>
      <c r="AK242" s="463"/>
      <c r="AL242" s="467"/>
      <c r="AM242" s="468"/>
      <c r="AN242" s="468"/>
      <c r="AO242" s="469"/>
      <c r="AP242" s="467"/>
      <c r="AQ242" s="435"/>
      <c r="AR242" s="434"/>
      <c r="AS242" s="435"/>
      <c r="AT242" s="290" t="s">
        <v>2419</v>
      </c>
      <c r="AU242" s="434"/>
      <c r="AV242" s="435"/>
      <c r="AW242" s="434"/>
      <c r="AX242" s="436"/>
      <c r="AY242" s="461"/>
      <c r="AZ242" s="462"/>
      <c r="BA242" s="462"/>
      <c r="BB242" s="462"/>
      <c r="BC242" s="462"/>
      <c r="BD242" s="463"/>
      <c r="BE242" s="464"/>
      <c r="BF242" s="465"/>
      <c r="BG242" s="466"/>
      <c r="BH242" s="465"/>
      <c r="BI242" s="466"/>
      <c r="BJ242" s="463"/>
      <c r="BK242" s="467"/>
      <c r="BL242" s="468"/>
      <c r="BM242" s="468"/>
      <c r="BN242" s="469"/>
      <c r="BO242" s="467"/>
      <c r="BP242" s="435"/>
      <c r="BQ242" s="434"/>
      <c r="BR242" s="435"/>
      <c r="BS242" s="290" t="s">
        <v>2419</v>
      </c>
      <c r="BT242" s="434"/>
      <c r="BU242" s="435"/>
      <c r="BV242" s="434"/>
      <c r="BW242" s="436"/>
    </row>
    <row r="243" spans="1:75" ht="27" customHeight="1">
      <c r="A243" s="481"/>
      <c r="B243" s="482"/>
      <c r="C243" s="455" t="s">
        <v>2422</v>
      </c>
      <c r="D243" s="456"/>
      <c r="E243" s="456"/>
      <c r="F243" s="456"/>
      <c r="G243" s="456"/>
      <c r="H243" s="456"/>
      <c r="I243" s="457"/>
      <c r="J243" s="470" t="str">
        <f>'②補助金額算出内訳表（別紙１）'!$J$76</f>
        <v/>
      </c>
      <c r="K243" s="471"/>
      <c r="L243" s="471"/>
      <c r="M243" s="471"/>
      <c r="N243" s="471"/>
      <c r="O243" s="471"/>
      <c r="P243" s="471"/>
      <c r="Q243" s="471"/>
      <c r="R243" s="471"/>
      <c r="S243" s="471"/>
      <c r="T243" s="471"/>
      <c r="U243" s="471"/>
      <c r="V243" s="471"/>
      <c r="W243" s="471"/>
      <c r="X243" s="471"/>
      <c r="Y243" s="472"/>
      <c r="Z243" s="461"/>
      <c r="AA243" s="462"/>
      <c r="AB243" s="462"/>
      <c r="AC243" s="462"/>
      <c r="AD243" s="462"/>
      <c r="AE243" s="463"/>
      <c r="AF243" s="464"/>
      <c r="AG243" s="465"/>
      <c r="AH243" s="466"/>
      <c r="AI243" s="465"/>
      <c r="AJ243" s="466"/>
      <c r="AK243" s="463"/>
      <c r="AL243" s="467"/>
      <c r="AM243" s="468"/>
      <c r="AN243" s="468"/>
      <c r="AO243" s="469"/>
      <c r="AP243" s="467"/>
      <c r="AQ243" s="435"/>
      <c r="AR243" s="434"/>
      <c r="AS243" s="435"/>
      <c r="AT243" s="290" t="s">
        <v>2419</v>
      </c>
      <c r="AU243" s="434"/>
      <c r="AV243" s="435"/>
      <c r="AW243" s="434"/>
      <c r="AX243" s="436"/>
      <c r="AY243" s="461"/>
      <c r="AZ243" s="462"/>
      <c r="BA243" s="462"/>
      <c r="BB243" s="462"/>
      <c r="BC243" s="462"/>
      <c r="BD243" s="463"/>
      <c r="BE243" s="464"/>
      <c r="BF243" s="465"/>
      <c r="BG243" s="466"/>
      <c r="BH243" s="465"/>
      <c r="BI243" s="466"/>
      <c r="BJ243" s="463"/>
      <c r="BK243" s="467"/>
      <c r="BL243" s="468"/>
      <c r="BM243" s="468"/>
      <c r="BN243" s="469"/>
      <c r="BO243" s="467"/>
      <c r="BP243" s="435"/>
      <c r="BQ243" s="434"/>
      <c r="BR243" s="435"/>
      <c r="BS243" s="290" t="s">
        <v>2419</v>
      </c>
      <c r="BT243" s="434"/>
      <c r="BU243" s="435"/>
      <c r="BV243" s="434"/>
      <c r="BW243" s="436"/>
    </row>
    <row r="244" spans="1:75" ht="27" customHeight="1">
      <c r="A244" s="481"/>
      <c r="B244" s="482"/>
      <c r="C244" s="455" t="s">
        <v>2423</v>
      </c>
      <c r="D244" s="456"/>
      <c r="E244" s="456"/>
      <c r="F244" s="456"/>
      <c r="G244" s="456"/>
      <c r="H244" s="456"/>
      <c r="I244" s="457"/>
      <c r="J244" s="458" t="str">
        <f>J243</f>
        <v/>
      </c>
      <c r="K244" s="459"/>
      <c r="L244" s="459"/>
      <c r="M244" s="459"/>
      <c r="N244" s="459"/>
      <c r="O244" s="459"/>
      <c r="P244" s="459"/>
      <c r="Q244" s="459"/>
      <c r="R244" s="459"/>
      <c r="S244" s="459"/>
      <c r="T244" s="459"/>
      <c r="U244" s="459"/>
      <c r="V244" s="459"/>
      <c r="W244" s="459"/>
      <c r="X244" s="459"/>
      <c r="Y244" s="460"/>
      <c r="Z244" s="461"/>
      <c r="AA244" s="462"/>
      <c r="AB244" s="462"/>
      <c r="AC244" s="462"/>
      <c r="AD244" s="462"/>
      <c r="AE244" s="463"/>
      <c r="AF244" s="464"/>
      <c r="AG244" s="465"/>
      <c r="AH244" s="466"/>
      <c r="AI244" s="465"/>
      <c r="AJ244" s="466"/>
      <c r="AK244" s="463"/>
      <c r="AL244" s="467"/>
      <c r="AM244" s="468"/>
      <c r="AN244" s="468"/>
      <c r="AO244" s="469"/>
      <c r="AP244" s="467"/>
      <c r="AQ244" s="435"/>
      <c r="AR244" s="434"/>
      <c r="AS244" s="435"/>
      <c r="AT244" s="290" t="s">
        <v>2419</v>
      </c>
      <c r="AU244" s="434"/>
      <c r="AV244" s="435"/>
      <c r="AW244" s="434"/>
      <c r="AX244" s="436"/>
      <c r="AY244" s="461"/>
      <c r="AZ244" s="462"/>
      <c r="BA244" s="462"/>
      <c r="BB244" s="462"/>
      <c r="BC244" s="462"/>
      <c r="BD244" s="463"/>
      <c r="BE244" s="464"/>
      <c r="BF244" s="465"/>
      <c r="BG244" s="466"/>
      <c r="BH244" s="465"/>
      <c r="BI244" s="466"/>
      <c r="BJ244" s="463"/>
      <c r="BK244" s="467"/>
      <c r="BL244" s="468"/>
      <c r="BM244" s="468"/>
      <c r="BN244" s="469"/>
      <c r="BO244" s="467"/>
      <c r="BP244" s="435"/>
      <c r="BQ244" s="434"/>
      <c r="BR244" s="435"/>
      <c r="BS244" s="290" t="s">
        <v>2419</v>
      </c>
      <c r="BT244" s="434"/>
      <c r="BU244" s="435"/>
      <c r="BV244" s="434"/>
      <c r="BW244" s="436"/>
    </row>
    <row r="245" spans="1:75" ht="27" customHeight="1">
      <c r="A245" s="481"/>
      <c r="B245" s="482"/>
      <c r="C245" s="455" t="s">
        <v>2424</v>
      </c>
      <c r="D245" s="456"/>
      <c r="E245" s="456"/>
      <c r="F245" s="456"/>
      <c r="G245" s="456"/>
      <c r="H245" s="456"/>
      <c r="I245" s="457"/>
      <c r="J245" s="458">
        <f>'②補助金額算出内訳表（別紙１）'!$F$111</f>
        <v>0</v>
      </c>
      <c r="K245" s="459"/>
      <c r="L245" s="459"/>
      <c r="M245" s="459"/>
      <c r="N245" s="459"/>
      <c r="O245" s="459"/>
      <c r="P245" s="459"/>
      <c r="Q245" s="459"/>
      <c r="R245" s="459"/>
      <c r="S245" s="459"/>
      <c r="T245" s="459"/>
      <c r="U245" s="459"/>
      <c r="V245" s="459"/>
      <c r="W245" s="459"/>
      <c r="X245" s="459"/>
      <c r="Y245" s="460"/>
      <c r="Z245" s="461"/>
      <c r="AA245" s="462"/>
      <c r="AB245" s="462"/>
      <c r="AC245" s="462"/>
      <c r="AD245" s="462"/>
      <c r="AE245" s="463"/>
      <c r="AF245" s="464"/>
      <c r="AG245" s="465"/>
      <c r="AH245" s="466"/>
      <c r="AI245" s="465"/>
      <c r="AJ245" s="466"/>
      <c r="AK245" s="463"/>
      <c r="AL245" s="467"/>
      <c r="AM245" s="468"/>
      <c r="AN245" s="468"/>
      <c r="AO245" s="469"/>
      <c r="AP245" s="467"/>
      <c r="AQ245" s="435"/>
      <c r="AR245" s="434"/>
      <c r="AS245" s="435"/>
      <c r="AT245" s="290" t="s">
        <v>2419</v>
      </c>
      <c r="AU245" s="434"/>
      <c r="AV245" s="435"/>
      <c r="AW245" s="434"/>
      <c r="AX245" s="436"/>
      <c r="AY245" s="461"/>
      <c r="AZ245" s="462"/>
      <c r="BA245" s="462"/>
      <c r="BB245" s="462"/>
      <c r="BC245" s="462"/>
      <c r="BD245" s="463"/>
      <c r="BE245" s="464"/>
      <c r="BF245" s="465"/>
      <c r="BG245" s="466"/>
      <c r="BH245" s="465"/>
      <c r="BI245" s="466"/>
      <c r="BJ245" s="463"/>
      <c r="BK245" s="467"/>
      <c r="BL245" s="468"/>
      <c r="BM245" s="468"/>
      <c r="BN245" s="469"/>
      <c r="BO245" s="467"/>
      <c r="BP245" s="435"/>
      <c r="BQ245" s="434"/>
      <c r="BR245" s="435"/>
      <c r="BS245" s="290" t="s">
        <v>2419</v>
      </c>
      <c r="BT245" s="434"/>
      <c r="BU245" s="435"/>
      <c r="BV245" s="434"/>
      <c r="BW245" s="436"/>
    </row>
    <row r="246" spans="1:75" ht="27" customHeight="1" thickBot="1">
      <c r="A246" s="483"/>
      <c r="B246" s="484"/>
      <c r="C246" s="437" t="s">
        <v>2425</v>
      </c>
      <c r="D246" s="438"/>
      <c r="E246" s="438"/>
      <c r="F246" s="438"/>
      <c r="G246" s="438"/>
      <c r="H246" s="438"/>
      <c r="I246" s="439"/>
      <c r="J246" s="440" t="str">
        <f>'②補助金額算出内訳表（別紙１）'!$J$111:$K$111</f>
        <v/>
      </c>
      <c r="K246" s="441"/>
      <c r="L246" s="441"/>
      <c r="M246" s="441"/>
      <c r="N246" s="441"/>
      <c r="O246" s="441"/>
      <c r="P246" s="441"/>
      <c r="Q246" s="441"/>
      <c r="R246" s="441"/>
      <c r="S246" s="441"/>
      <c r="T246" s="441"/>
      <c r="U246" s="441"/>
      <c r="V246" s="441"/>
      <c r="W246" s="441"/>
      <c r="X246" s="441"/>
      <c r="Y246" s="442"/>
      <c r="Z246" s="443"/>
      <c r="AA246" s="444"/>
      <c r="AB246" s="444"/>
      <c r="AC246" s="444"/>
      <c r="AD246" s="444"/>
      <c r="AE246" s="445"/>
      <c r="AF246" s="446"/>
      <c r="AG246" s="447"/>
      <c r="AH246" s="448"/>
      <c r="AI246" s="447"/>
      <c r="AJ246" s="448"/>
      <c r="AK246" s="445"/>
      <c r="AL246" s="449"/>
      <c r="AM246" s="450"/>
      <c r="AN246" s="450"/>
      <c r="AO246" s="451"/>
      <c r="AP246" s="449"/>
      <c r="AQ246" s="452"/>
      <c r="AR246" s="453"/>
      <c r="AS246" s="452"/>
      <c r="AT246" s="291" t="s">
        <v>2419</v>
      </c>
      <c r="AU246" s="453"/>
      <c r="AV246" s="452"/>
      <c r="AW246" s="453"/>
      <c r="AX246" s="454"/>
      <c r="AY246" s="443"/>
      <c r="AZ246" s="444"/>
      <c r="BA246" s="444"/>
      <c r="BB246" s="444"/>
      <c r="BC246" s="444"/>
      <c r="BD246" s="445"/>
      <c r="BE246" s="446"/>
      <c r="BF246" s="447"/>
      <c r="BG246" s="448"/>
      <c r="BH246" s="447"/>
      <c r="BI246" s="448"/>
      <c r="BJ246" s="445"/>
      <c r="BK246" s="449"/>
      <c r="BL246" s="450"/>
      <c r="BM246" s="450"/>
      <c r="BN246" s="451"/>
      <c r="BO246" s="449"/>
      <c r="BP246" s="452"/>
      <c r="BQ246" s="453"/>
      <c r="BR246" s="452"/>
      <c r="BS246" s="291" t="s">
        <v>2419</v>
      </c>
      <c r="BT246" s="453"/>
      <c r="BU246" s="452"/>
      <c r="BV246" s="453"/>
      <c r="BW246" s="454"/>
    </row>
    <row r="247" spans="1:75" ht="6" customHeight="1"/>
  </sheetData>
  <sheetProtection algorithmName="SHA-512" hashValue="I1oeX0BHVOuKAx4rEepyehWh5WjMHHIbXgDnhHvTijOB2mXFW67sK6QlVqC9eUb7j1ZGrAlxCmt4QJjUEsf5JA==" saltValue="oKVF9ku9ZF1a8lMn/PLruQ==" spinCount="100000" sheet="1" formatCells="0" selectLockedCells="1"/>
  <mergeCells count="4541">
    <mergeCell ref="A3:BW3"/>
    <mergeCell ref="AW40:AX40"/>
    <mergeCell ref="BE40:BF40"/>
    <mergeCell ref="BG40:BH40"/>
    <mergeCell ref="BI40:BJ40"/>
    <mergeCell ref="BO40:BP40"/>
    <mergeCell ref="BQ40:BR40"/>
    <mergeCell ref="AF40:AG40"/>
    <mergeCell ref="AH40:AI40"/>
    <mergeCell ref="AJ40:AK40"/>
    <mergeCell ref="AP40:AQ40"/>
    <mergeCell ref="AR40:AS40"/>
    <mergeCell ref="AU40:AV40"/>
    <mergeCell ref="BI32:BJ32"/>
    <mergeCell ref="BO32:BP32"/>
    <mergeCell ref="BQ32:BR32"/>
    <mergeCell ref="BT32:BU32"/>
    <mergeCell ref="A31:B38"/>
    <mergeCell ref="AF31:AK31"/>
    <mergeCell ref="AP31:AX31"/>
    <mergeCell ref="BV32:BW32"/>
    <mergeCell ref="BO24:BP24"/>
    <mergeCell ref="BQ24:BR24"/>
    <mergeCell ref="AF24:AG24"/>
    <mergeCell ref="AH24:AI24"/>
    <mergeCell ref="AJ24:AK24"/>
    <mergeCell ref="AP24:AQ24"/>
    <mergeCell ref="AR24:AS24"/>
    <mergeCell ref="AU24:AV24"/>
    <mergeCell ref="AH32:AI32"/>
    <mergeCell ref="AJ32:AK32"/>
    <mergeCell ref="AY32:BD32"/>
    <mergeCell ref="A39:B46"/>
    <mergeCell ref="AF39:AK39"/>
    <mergeCell ref="AP39:AX39"/>
    <mergeCell ref="BT35:BU35"/>
    <mergeCell ref="BV35:BW35"/>
    <mergeCell ref="AY35:BD35"/>
    <mergeCell ref="BE35:BF35"/>
    <mergeCell ref="BT40:BU40"/>
    <mergeCell ref="BV40:BW40"/>
    <mergeCell ref="BT38:BU38"/>
    <mergeCell ref="BV38:BW38"/>
    <mergeCell ref="BK38:BN38"/>
    <mergeCell ref="BO37:BP37"/>
    <mergeCell ref="C45:I45"/>
    <mergeCell ref="J45:Y45"/>
    <mergeCell ref="Z45:AE45"/>
    <mergeCell ref="AF45:AG45"/>
    <mergeCell ref="AH45:AI45"/>
    <mergeCell ref="AJ45:AK45"/>
    <mergeCell ref="AL45:AO45"/>
    <mergeCell ref="BT42:BU42"/>
    <mergeCell ref="BO46:BP46"/>
    <mergeCell ref="BQ46:BR46"/>
    <mergeCell ref="BT46:BU46"/>
    <mergeCell ref="BV46:BW46"/>
    <mergeCell ref="BT45:BU45"/>
    <mergeCell ref="BV45:BW45"/>
    <mergeCell ref="C46:I46"/>
    <mergeCell ref="J46:Y46"/>
    <mergeCell ref="Z46:AE46"/>
    <mergeCell ref="AF46:AG46"/>
    <mergeCell ref="AH46:AI46"/>
    <mergeCell ref="A23:B30"/>
    <mergeCell ref="AF23:AK23"/>
    <mergeCell ref="AP23:AX23"/>
    <mergeCell ref="BE23:BJ23"/>
    <mergeCell ref="BO23:BW23"/>
    <mergeCell ref="AP16:AQ16"/>
    <mergeCell ref="AR16:AS16"/>
    <mergeCell ref="AU16:AV16"/>
    <mergeCell ref="AW16:AX16"/>
    <mergeCell ref="BE16:BF16"/>
    <mergeCell ref="BG16:BH16"/>
    <mergeCell ref="BT30:BU30"/>
    <mergeCell ref="BV30:BW30"/>
    <mergeCell ref="AY30:BD30"/>
    <mergeCell ref="BO29:BP29"/>
    <mergeCell ref="BQ29:BR29"/>
    <mergeCell ref="BT29:BU29"/>
    <mergeCell ref="BV29:BW29"/>
    <mergeCell ref="BT28:BU28"/>
    <mergeCell ref="BT24:BU24"/>
    <mergeCell ref="BV24:BW24"/>
    <mergeCell ref="AR29:AS29"/>
    <mergeCell ref="AU29:AV29"/>
    <mergeCell ref="AW29:AX29"/>
    <mergeCell ref="BO27:BP27"/>
    <mergeCell ref="BQ27:BR27"/>
    <mergeCell ref="BT27:BU27"/>
    <mergeCell ref="BV27:BW27"/>
    <mergeCell ref="BI28:BJ28"/>
    <mergeCell ref="BK28:BN28"/>
    <mergeCell ref="BO28:BP28"/>
    <mergeCell ref="BQ28:BR28"/>
    <mergeCell ref="A15:B22"/>
    <mergeCell ref="AF15:AK15"/>
    <mergeCell ref="AP15:AX15"/>
    <mergeCell ref="BE15:BJ15"/>
    <mergeCell ref="BO15:BW15"/>
    <mergeCell ref="AF16:AG16"/>
    <mergeCell ref="AH16:AI16"/>
    <mergeCell ref="AJ16:AK16"/>
    <mergeCell ref="AW8:AX8"/>
    <mergeCell ref="BE8:BF8"/>
    <mergeCell ref="BG8:BH8"/>
    <mergeCell ref="BI8:BJ8"/>
    <mergeCell ref="BO8:BP8"/>
    <mergeCell ref="BQ8:BR8"/>
    <mergeCell ref="BE22:BF22"/>
    <mergeCell ref="BG22:BH22"/>
    <mergeCell ref="BI22:BJ22"/>
    <mergeCell ref="BK22:BN22"/>
    <mergeCell ref="BO22:BP22"/>
    <mergeCell ref="BQ22:BR22"/>
    <mergeCell ref="BT21:BU21"/>
    <mergeCell ref="BV21:BW21"/>
    <mergeCell ref="BI16:BJ16"/>
    <mergeCell ref="BO16:BP16"/>
    <mergeCell ref="BQ16:BR16"/>
    <mergeCell ref="BT16:BU16"/>
    <mergeCell ref="BV16:BW16"/>
    <mergeCell ref="C21:I21"/>
    <mergeCell ref="J21:Y21"/>
    <mergeCell ref="Z21:AE21"/>
    <mergeCell ref="AF21:AG21"/>
    <mergeCell ref="AH21:AI21"/>
    <mergeCell ref="BH5:BO5"/>
    <mergeCell ref="BP5:BW5"/>
    <mergeCell ref="Z6:BW6"/>
    <mergeCell ref="C7:I7"/>
    <mergeCell ref="J7:Y7"/>
    <mergeCell ref="Z7:AE7"/>
    <mergeCell ref="AF7:AK7"/>
    <mergeCell ref="AL7:AO7"/>
    <mergeCell ref="AP7:AX7"/>
    <mergeCell ref="BT13:BU13"/>
    <mergeCell ref="BV13:BW13"/>
    <mergeCell ref="AL13:AO13"/>
    <mergeCell ref="AP13:AQ13"/>
    <mergeCell ref="AR13:AS13"/>
    <mergeCell ref="AU13:AV13"/>
    <mergeCell ref="AW13:AX13"/>
    <mergeCell ref="AJ8:AK8"/>
    <mergeCell ref="AP8:AQ8"/>
    <mergeCell ref="AR8:AS8"/>
    <mergeCell ref="AU8:AV8"/>
    <mergeCell ref="AY8:BD8"/>
    <mergeCell ref="BK8:BN8"/>
    <mergeCell ref="BT8:BU8"/>
    <mergeCell ref="BV8:BW8"/>
    <mergeCell ref="AF8:AG8"/>
    <mergeCell ref="AH8:AI8"/>
    <mergeCell ref="Z13:AE13"/>
    <mergeCell ref="AF13:AG13"/>
    <mergeCell ref="AH13:AI13"/>
    <mergeCell ref="AJ13:AK13"/>
    <mergeCell ref="BT11:BU11"/>
    <mergeCell ref="BV11:BW11"/>
    <mergeCell ref="AJ46:AK46"/>
    <mergeCell ref="AL46:AO46"/>
    <mergeCell ref="AP46:AQ46"/>
    <mergeCell ref="AP45:AQ45"/>
    <mergeCell ref="AR45:AS45"/>
    <mergeCell ref="BO45:BP45"/>
    <mergeCell ref="BQ45:BR45"/>
    <mergeCell ref="AU45:AV45"/>
    <mergeCell ref="BO44:BP44"/>
    <mergeCell ref="BQ44:BR44"/>
    <mergeCell ref="BT44:BU44"/>
    <mergeCell ref="BV44:BW44"/>
    <mergeCell ref="AW45:AX45"/>
    <mergeCell ref="BK32:BN32"/>
    <mergeCell ref="J42:Y42"/>
    <mergeCell ref="Z42:AE42"/>
    <mergeCell ref="AF42:AG42"/>
    <mergeCell ref="AY45:BD45"/>
    <mergeCell ref="BE45:BF45"/>
    <mergeCell ref="J43:Y43"/>
    <mergeCell ref="Z43:AE43"/>
    <mergeCell ref="AF43:AG43"/>
    <mergeCell ref="AH43:AI43"/>
    <mergeCell ref="AJ43:AK43"/>
    <mergeCell ref="AL43:AO43"/>
    <mergeCell ref="BK43:BN43"/>
    <mergeCell ref="BO43:BP43"/>
    <mergeCell ref="BQ43:BR43"/>
    <mergeCell ref="BG43:BH43"/>
    <mergeCell ref="BT43:BU43"/>
    <mergeCell ref="BV43:BW43"/>
    <mergeCell ref="AR43:AS43"/>
    <mergeCell ref="C44:I44"/>
    <mergeCell ref="J44:Y44"/>
    <mergeCell ref="Z44:AE44"/>
    <mergeCell ref="AF44:AG44"/>
    <mergeCell ref="AH44:AI44"/>
    <mergeCell ref="AJ44:AK44"/>
    <mergeCell ref="AL44:AO44"/>
    <mergeCell ref="AP44:AQ44"/>
    <mergeCell ref="A4:BW4"/>
    <mergeCell ref="A5:J5"/>
    <mergeCell ref="K5:T5"/>
    <mergeCell ref="X5:AF5"/>
    <mergeCell ref="AG5:AO5"/>
    <mergeCell ref="AP5:AX5"/>
    <mergeCell ref="AY5:BG5"/>
    <mergeCell ref="A7:B14"/>
    <mergeCell ref="AY13:BD13"/>
    <mergeCell ref="BO12:BP12"/>
    <mergeCell ref="BQ12:BR12"/>
    <mergeCell ref="BT12:BU12"/>
    <mergeCell ref="BV12:BW12"/>
    <mergeCell ref="C13:I13"/>
    <mergeCell ref="J13:Y13"/>
    <mergeCell ref="AY7:BD7"/>
    <mergeCell ref="BE7:BJ7"/>
    <mergeCell ref="BK7:BN7"/>
    <mergeCell ref="BO7:BW7"/>
    <mergeCell ref="Z40:AE40"/>
    <mergeCell ref="AL40:AO40"/>
    <mergeCell ref="AJ41:AK41"/>
    <mergeCell ref="BV42:BW42"/>
    <mergeCell ref="C43:I43"/>
    <mergeCell ref="AU43:AV43"/>
    <mergeCell ref="AW43:AX43"/>
    <mergeCell ref="AY43:BD43"/>
    <mergeCell ref="BE43:BF43"/>
    <mergeCell ref="BE42:BF42"/>
    <mergeCell ref="BG42:BH42"/>
    <mergeCell ref="BI42:BJ42"/>
    <mergeCell ref="BK42:BN42"/>
    <mergeCell ref="AR42:AS42"/>
    <mergeCell ref="AU42:AV42"/>
    <mergeCell ref="AW42:AX42"/>
    <mergeCell ref="AY42:BD42"/>
    <mergeCell ref="BO42:BP42"/>
    <mergeCell ref="C42:I42"/>
    <mergeCell ref="AH34:AI34"/>
    <mergeCell ref="AJ34:AK34"/>
    <mergeCell ref="AL34:AO34"/>
    <mergeCell ref="AH42:AI42"/>
    <mergeCell ref="AJ42:AK42"/>
    <mergeCell ref="AL42:AO42"/>
    <mergeCell ref="AP42:AQ42"/>
    <mergeCell ref="AP43:AQ43"/>
    <mergeCell ref="C36:I36"/>
    <mergeCell ref="J36:Y36"/>
    <mergeCell ref="Z36:AE36"/>
    <mergeCell ref="AF36:AG36"/>
    <mergeCell ref="AH36:AI36"/>
    <mergeCell ref="AJ36:AK36"/>
    <mergeCell ref="AL36:AO36"/>
    <mergeCell ref="AP36:AQ36"/>
    <mergeCell ref="AW35:AX35"/>
    <mergeCell ref="AU35:AV35"/>
    <mergeCell ref="BQ42:BR42"/>
    <mergeCell ref="C39:I39"/>
    <mergeCell ref="J39:Y39"/>
    <mergeCell ref="Z39:AE39"/>
    <mergeCell ref="AL39:AO39"/>
    <mergeCell ref="AW38:AX38"/>
    <mergeCell ref="AY38:BD38"/>
    <mergeCell ref="BE38:BF38"/>
    <mergeCell ref="BG38:BH38"/>
    <mergeCell ref="BI38:BJ38"/>
    <mergeCell ref="C38:I38"/>
    <mergeCell ref="J38:Y38"/>
    <mergeCell ref="Z38:AE38"/>
    <mergeCell ref="AF38:AG38"/>
    <mergeCell ref="AH38:AI38"/>
    <mergeCell ref="AJ38:AK38"/>
    <mergeCell ref="BE39:BJ39"/>
    <mergeCell ref="C41:I41"/>
    <mergeCell ref="J41:Y41"/>
    <mergeCell ref="Z41:AE41"/>
    <mergeCell ref="AF41:AG41"/>
    <mergeCell ref="AH41:AI41"/>
    <mergeCell ref="C40:I40"/>
    <mergeCell ref="J40:Y40"/>
    <mergeCell ref="BO41:BP41"/>
    <mergeCell ref="BQ41:BR41"/>
    <mergeCell ref="BG41:BH41"/>
    <mergeCell ref="AY39:BD39"/>
    <mergeCell ref="BO38:BP38"/>
    <mergeCell ref="BQ38:BR38"/>
    <mergeCell ref="AL38:AO38"/>
    <mergeCell ref="AP38:AQ38"/>
    <mergeCell ref="AR36:AS36"/>
    <mergeCell ref="AU36:AV36"/>
    <mergeCell ref="AW36:AX36"/>
    <mergeCell ref="AL37:AO37"/>
    <mergeCell ref="AP37:AQ37"/>
    <mergeCell ref="AR37:AS37"/>
    <mergeCell ref="AU37:AV37"/>
    <mergeCell ref="AW37:AX37"/>
    <mergeCell ref="C37:I37"/>
    <mergeCell ref="J37:Y37"/>
    <mergeCell ref="Z37:AE37"/>
    <mergeCell ref="AF37:AG37"/>
    <mergeCell ref="AH37:AI37"/>
    <mergeCell ref="AJ37:AK37"/>
    <mergeCell ref="AJ33:AK33"/>
    <mergeCell ref="AL33:AO33"/>
    <mergeCell ref="C33:I33"/>
    <mergeCell ref="J33:Y33"/>
    <mergeCell ref="Z33:AE33"/>
    <mergeCell ref="AF33:AG33"/>
    <mergeCell ref="AH33:AI33"/>
    <mergeCell ref="C35:I35"/>
    <mergeCell ref="J35:Y35"/>
    <mergeCell ref="Z35:AE35"/>
    <mergeCell ref="AF35:AG35"/>
    <mergeCell ref="AH35:AI35"/>
    <mergeCell ref="AJ35:AK35"/>
    <mergeCell ref="AP34:AQ34"/>
    <mergeCell ref="AR34:AS34"/>
    <mergeCell ref="AU34:AV34"/>
    <mergeCell ref="AW34:AX34"/>
    <mergeCell ref="BE34:BF34"/>
    <mergeCell ref="BO35:BP35"/>
    <mergeCell ref="BQ35:BR35"/>
    <mergeCell ref="AL35:AO35"/>
    <mergeCell ref="AP35:AQ35"/>
    <mergeCell ref="AR35:AS35"/>
    <mergeCell ref="C34:I34"/>
    <mergeCell ref="J34:Y34"/>
    <mergeCell ref="Z34:AE34"/>
    <mergeCell ref="AF34:AG34"/>
    <mergeCell ref="AR30:AS30"/>
    <mergeCell ref="AU30:AV30"/>
    <mergeCell ref="AW30:AX30"/>
    <mergeCell ref="C30:I30"/>
    <mergeCell ref="J30:Y30"/>
    <mergeCell ref="Z30:AE30"/>
    <mergeCell ref="AF30:AG30"/>
    <mergeCell ref="AH30:AI30"/>
    <mergeCell ref="AJ30:AK30"/>
    <mergeCell ref="C32:I32"/>
    <mergeCell ref="J32:Y32"/>
    <mergeCell ref="Z32:AE32"/>
    <mergeCell ref="AL32:AO32"/>
    <mergeCell ref="BG33:BH33"/>
    <mergeCell ref="BI33:BJ33"/>
    <mergeCell ref="BK33:BN33"/>
    <mergeCell ref="AY33:BD33"/>
    <mergeCell ref="BE33:BF33"/>
    <mergeCell ref="AP32:AQ32"/>
    <mergeCell ref="AR32:AS32"/>
    <mergeCell ref="AU32:AV32"/>
    <mergeCell ref="AW32:AX32"/>
    <mergeCell ref="BE32:BF32"/>
    <mergeCell ref="BG32:BH32"/>
    <mergeCell ref="AF32:AG32"/>
    <mergeCell ref="AP33:AQ33"/>
    <mergeCell ref="AR33:AS33"/>
    <mergeCell ref="AU33:AV33"/>
    <mergeCell ref="AW33:AX33"/>
    <mergeCell ref="BK31:BN31"/>
    <mergeCell ref="AY31:BD31"/>
    <mergeCell ref="BI30:BJ30"/>
    <mergeCell ref="C29:I29"/>
    <mergeCell ref="J29:Y29"/>
    <mergeCell ref="Z29:AE29"/>
    <mergeCell ref="AF29:AG29"/>
    <mergeCell ref="AH29:AI29"/>
    <mergeCell ref="AJ29:AK29"/>
    <mergeCell ref="AL29:AO29"/>
    <mergeCell ref="AP29:AQ29"/>
    <mergeCell ref="BK30:BN30"/>
    <mergeCell ref="AL28:AO28"/>
    <mergeCell ref="AP28:AQ28"/>
    <mergeCell ref="C28:I28"/>
    <mergeCell ref="J28:Y28"/>
    <mergeCell ref="Z28:AE28"/>
    <mergeCell ref="AF28:AG28"/>
    <mergeCell ref="AH28:AI28"/>
    <mergeCell ref="AJ28:AK28"/>
    <mergeCell ref="C31:I31"/>
    <mergeCell ref="J31:Y31"/>
    <mergeCell ref="Z31:AE31"/>
    <mergeCell ref="AL31:AO31"/>
    <mergeCell ref="AL30:AO30"/>
    <mergeCell ref="AP30:AQ30"/>
    <mergeCell ref="AR28:AS28"/>
    <mergeCell ref="AU28:AV28"/>
    <mergeCell ref="AW28:AX28"/>
    <mergeCell ref="J27:Y27"/>
    <mergeCell ref="Z27:AE27"/>
    <mergeCell ref="AF27:AG27"/>
    <mergeCell ref="AH27:AI27"/>
    <mergeCell ref="AJ27:AK27"/>
    <mergeCell ref="AL27:AO27"/>
    <mergeCell ref="AP27:AQ27"/>
    <mergeCell ref="AL26:AO26"/>
    <mergeCell ref="AP26:AQ26"/>
    <mergeCell ref="AR26:AS26"/>
    <mergeCell ref="AU26:AV26"/>
    <mergeCell ref="AW26:AX26"/>
    <mergeCell ref="AY26:BD26"/>
    <mergeCell ref="BE27:BF27"/>
    <mergeCell ref="BG27:BH27"/>
    <mergeCell ref="C26:I26"/>
    <mergeCell ref="J26:Y26"/>
    <mergeCell ref="Z26:AE26"/>
    <mergeCell ref="C25:I25"/>
    <mergeCell ref="J25:Y25"/>
    <mergeCell ref="Z25:AE25"/>
    <mergeCell ref="AF25:AG25"/>
    <mergeCell ref="AH25:AI25"/>
    <mergeCell ref="AJ25:AK25"/>
    <mergeCell ref="C24:I24"/>
    <mergeCell ref="J24:Y24"/>
    <mergeCell ref="Z24:AE24"/>
    <mergeCell ref="AF26:AG26"/>
    <mergeCell ref="AH26:AI26"/>
    <mergeCell ref="AJ26:AK26"/>
    <mergeCell ref="BE26:BF26"/>
    <mergeCell ref="BI27:BJ27"/>
    <mergeCell ref="BK27:BN27"/>
    <mergeCell ref="AR27:AS27"/>
    <mergeCell ref="AU27:AV27"/>
    <mergeCell ref="AW27:AX27"/>
    <mergeCell ref="AY27:BD27"/>
    <mergeCell ref="AL25:AO25"/>
    <mergeCell ref="AP25:AQ25"/>
    <mergeCell ref="AR25:AS25"/>
    <mergeCell ref="BI26:BJ26"/>
    <mergeCell ref="BK26:BN26"/>
    <mergeCell ref="BE25:BF25"/>
    <mergeCell ref="BG25:BH25"/>
    <mergeCell ref="BI25:BJ25"/>
    <mergeCell ref="BK25:BN25"/>
    <mergeCell ref="AU25:AV25"/>
    <mergeCell ref="AW25:AX25"/>
    <mergeCell ref="AY25:BD25"/>
    <mergeCell ref="C27:I27"/>
    <mergeCell ref="AJ21:AK21"/>
    <mergeCell ref="AL21:AO21"/>
    <mergeCell ref="AP21:AQ21"/>
    <mergeCell ref="AL24:AO24"/>
    <mergeCell ref="AL23:AO23"/>
    <mergeCell ref="AY23:BD23"/>
    <mergeCell ref="C23:I23"/>
    <mergeCell ref="J23:Y23"/>
    <mergeCell ref="Z23:AE23"/>
    <mergeCell ref="AW24:AX24"/>
    <mergeCell ref="C22:I22"/>
    <mergeCell ref="J22:Y22"/>
    <mergeCell ref="Z22:AE22"/>
    <mergeCell ref="AF22:AG22"/>
    <mergeCell ref="AH22:AI22"/>
    <mergeCell ref="AJ22:AK22"/>
    <mergeCell ref="AL22:AO22"/>
    <mergeCell ref="AP22:AQ22"/>
    <mergeCell ref="BT19:BU19"/>
    <mergeCell ref="BV19:BW19"/>
    <mergeCell ref="AR19:AS19"/>
    <mergeCell ref="AU19:AV19"/>
    <mergeCell ref="AW19:AX19"/>
    <mergeCell ref="AY19:BD19"/>
    <mergeCell ref="BG20:BH20"/>
    <mergeCell ref="BI20:BJ20"/>
    <mergeCell ref="BK20:BN20"/>
    <mergeCell ref="BK19:BN19"/>
    <mergeCell ref="BO19:BP19"/>
    <mergeCell ref="BE19:BF19"/>
    <mergeCell ref="BO20:BP20"/>
    <mergeCell ref="BQ20:BR20"/>
    <mergeCell ref="BT20:BU20"/>
    <mergeCell ref="BV20:BW20"/>
    <mergeCell ref="BG19:BH19"/>
    <mergeCell ref="BI19:BJ19"/>
    <mergeCell ref="AR20:AS20"/>
    <mergeCell ref="AU20:AV20"/>
    <mergeCell ref="AW20:AX20"/>
    <mergeCell ref="AY20:BD20"/>
    <mergeCell ref="BE20:BF20"/>
    <mergeCell ref="C20:I20"/>
    <mergeCell ref="J20:Y20"/>
    <mergeCell ref="Z20:AE20"/>
    <mergeCell ref="AF20:AG20"/>
    <mergeCell ref="AH20:AI20"/>
    <mergeCell ref="AJ20:AK20"/>
    <mergeCell ref="AL20:AO20"/>
    <mergeCell ref="AL19:AO19"/>
    <mergeCell ref="AP19:AQ19"/>
    <mergeCell ref="AP20:AQ20"/>
    <mergeCell ref="C19:I19"/>
    <mergeCell ref="J19:Y19"/>
    <mergeCell ref="Z19:AE19"/>
    <mergeCell ref="AF19:AG19"/>
    <mergeCell ref="AH19:AI19"/>
    <mergeCell ref="AJ19:AK19"/>
    <mergeCell ref="BQ19:BR19"/>
    <mergeCell ref="BK16:BN16"/>
    <mergeCell ref="C17:I17"/>
    <mergeCell ref="J17:Y17"/>
    <mergeCell ref="Z17:AE17"/>
    <mergeCell ref="AF17:AG17"/>
    <mergeCell ref="AH17:AI17"/>
    <mergeCell ref="AJ17:AK17"/>
    <mergeCell ref="AL17:AO17"/>
    <mergeCell ref="C16:I16"/>
    <mergeCell ref="J16:Y16"/>
    <mergeCell ref="Z16:AE16"/>
    <mergeCell ref="AL16:AO16"/>
    <mergeCell ref="AY16:BD16"/>
    <mergeCell ref="AL18:AO18"/>
    <mergeCell ref="AP18:AQ18"/>
    <mergeCell ref="AR18:AS18"/>
    <mergeCell ref="C18:I18"/>
    <mergeCell ref="J18:Y18"/>
    <mergeCell ref="Z18:AE18"/>
    <mergeCell ref="AF18:AG18"/>
    <mergeCell ref="AH18:AI18"/>
    <mergeCell ref="AJ18:AK18"/>
    <mergeCell ref="BE18:BF18"/>
    <mergeCell ref="BG18:BH18"/>
    <mergeCell ref="BI18:BJ18"/>
    <mergeCell ref="BK18:BN18"/>
    <mergeCell ref="AL15:AO15"/>
    <mergeCell ref="AY15:BD15"/>
    <mergeCell ref="BO14:BP14"/>
    <mergeCell ref="BQ14:BR14"/>
    <mergeCell ref="BT14:BU14"/>
    <mergeCell ref="BV14:BW14"/>
    <mergeCell ref="C15:I15"/>
    <mergeCell ref="J15:Y15"/>
    <mergeCell ref="Z15:AE15"/>
    <mergeCell ref="C14:I14"/>
    <mergeCell ref="J14:Y14"/>
    <mergeCell ref="Z14:AE14"/>
    <mergeCell ref="AF14:AG14"/>
    <mergeCell ref="AH14:AI14"/>
    <mergeCell ref="AJ14:AK14"/>
    <mergeCell ref="AL14:AO14"/>
    <mergeCell ref="AP14:AQ14"/>
    <mergeCell ref="BK15:BN15"/>
    <mergeCell ref="BE14:BF14"/>
    <mergeCell ref="BG14:BH14"/>
    <mergeCell ref="BI14:BJ14"/>
    <mergeCell ref="BK14:BN14"/>
    <mergeCell ref="AR14:AS14"/>
    <mergeCell ref="AU14:AV14"/>
    <mergeCell ref="AW14:AX14"/>
    <mergeCell ref="AY14:BD14"/>
    <mergeCell ref="C12:I12"/>
    <mergeCell ref="J12:Y12"/>
    <mergeCell ref="Z12:AE12"/>
    <mergeCell ref="AF12:AG12"/>
    <mergeCell ref="AH12:AI12"/>
    <mergeCell ref="AJ12:AK12"/>
    <mergeCell ref="AL12:AO12"/>
    <mergeCell ref="AP12:AQ12"/>
    <mergeCell ref="AL11:AO11"/>
    <mergeCell ref="AP11:AQ11"/>
    <mergeCell ref="AR11:AS11"/>
    <mergeCell ref="AU11:AV11"/>
    <mergeCell ref="AW11:AX11"/>
    <mergeCell ref="AY11:BD11"/>
    <mergeCell ref="AR12:AS12"/>
    <mergeCell ref="AU12:AV12"/>
    <mergeCell ref="BT9:BU9"/>
    <mergeCell ref="BK9:BN9"/>
    <mergeCell ref="BO9:BP9"/>
    <mergeCell ref="BQ9:BR9"/>
    <mergeCell ref="BE9:BF9"/>
    <mergeCell ref="BG9:BH9"/>
    <mergeCell ref="BV9:BW9"/>
    <mergeCell ref="C10:I10"/>
    <mergeCell ref="J10:Y10"/>
    <mergeCell ref="Z10:AE10"/>
    <mergeCell ref="AF10:AG10"/>
    <mergeCell ref="AH10:AI10"/>
    <mergeCell ref="AJ10:AK10"/>
    <mergeCell ref="AL10:AO10"/>
    <mergeCell ref="AP10:AQ10"/>
    <mergeCell ref="AL9:AO9"/>
    <mergeCell ref="AP9:AQ9"/>
    <mergeCell ref="AR9:AS9"/>
    <mergeCell ref="AU9:AV9"/>
    <mergeCell ref="AW9:AX9"/>
    <mergeCell ref="AY9:BD9"/>
    <mergeCell ref="C9:I9"/>
    <mergeCell ref="J9:Y9"/>
    <mergeCell ref="Z9:AE9"/>
    <mergeCell ref="AF9:AG9"/>
    <mergeCell ref="AH9:AI9"/>
    <mergeCell ref="AJ9:AK9"/>
    <mergeCell ref="BE10:BF10"/>
    <mergeCell ref="BG10:BH10"/>
    <mergeCell ref="BT10:BU10"/>
    <mergeCell ref="BV10:BW10"/>
    <mergeCell ref="BI10:BJ10"/>
    <mergeCell ref="BK10:BN10"/>
    <mergeCell ref="AR10:AS10"/>
    <mergeCell ref="AU10:AV10"/>
    <mergeCell ref="AW10:AX10"/>
    <mergeCell ref="AY10:BD10"/>
    <mergeCell ref="BI9:BJ9"/>
    <mergeCell ref="C8:I8"/>
    <mergeCell ref="J8:Y8"/>
    <mergeCell ref="Z8:AE8"/>
    <mergeCell ref="AL8:AO8"/>
    <mergeCell ref="BE46:BF46"/>
    <mergeCell ref="BG46:BH46"/>
    <mergeCell ref="BI46:BJ46"/>
    <mergeCell ref="BK46:BN46"/>
    <mergeCell ref="AR46:AS46"/>
    <mergeCell ref="AU46:AV46"/>
    <mergeCell ref="AW46:AX46"/>
    <mergeCell ref="AY46:BD46"/>
    <mergeCell ref="BI45:BJ45"/>
    <mergeCell ref="BK45:BN45"/>
    <mergeCell ref="BG45:BH45"/>
    <mergeCell ref="BE44:BF44"/>
    <mergeCell ref="BG44:BH44"/>
    <mergeCell ref="BI44:BJ44"/>
    <mergeCell ref="BK44:BN44"/>
    <mergeCell ref="AR44:AS44"/>
    <mergeCell ref="AU44:AV44"/>
    <mergeCell ref="AW44:AX44"/>
    <mergeCell ref="AY44:BD44"/>
    <mergeCell ref="BI43:BJ43"/>
    <mergeCell ref="C11:I11"/>
    <mergeCell ref="J11:Y11"/>
    <mergeCell ref="Z11:AE11"/>
    <mergeCell ref="AF11:AG11"/>
    <mergeCell ref="AH11:AI11"/>
    <mergeCell ref="AJ11:AK11"/>
    <mergeCell ref="BI11:BJ11"/>
    <mergeCell ref="BK11:BN11"/>
    <mergeCell ref="AR38:AS38"/>
    <mergeCell ref="AU38:AV38"/>
    <mergeCell ref="AY40:BD40"/>
    <mergeCell ref="BK40:BN40"/>
    <mergeCell ref="BI41:BJ41"/>
    <mergeCell ref="BK41:BN41"/>
    <mergeCell ref="BO39:BW39"/>
    <mergeCell ref="BK39:BN39"/>
    <mergeCell ref="BT41:BU41"/>
    <mergeCell ref="BV41:BW41"/>
    <mergeCell ref="AR41:AS41"/>
    <mergeCell ref="AU41:AV41"/>
    <mergeCell ref="AW41:AX41"/>
    <mergeCell ref="AY41:BD41"/>
    <mergeCell ref="BE41:BF41"/>
    <mergeCell ref="AP41:AQ41"/>
    <mergeCell ref="AL41:AO41"/>
    <mergeCell ref="BE37:BF37"/>
    <mergeCell ref="BG37:BH37"/>
    <mergeCell ref="BI37:BJ37"/>
    <mergeCell ref="BK37:BN37"/>
    <mergeCell ref="BT36:BU36"/>
    <mergeCell ref="BV36:BW36"/>
    <mergeCell ref="BQ33:BR33"/>
    <mergeCell ref="BT33:BU33"/>
    <mergeCell ref="BV33:BW33"/>
    <mergeCell ref="BG34:BH34"/>
    <mergeCell ref="BI34:BJ34"/>
    <mergeCell ref="BK34:BN34"/>
    <mergeCell ref="BO33:BP33"/>
    <mergeCell ref="BG35:BH35"/>
    <mergeCell ref="BI35:BJ35"/>
    <mergeCell ref="BK35:BN35"/>
    <mergeCell ref="AY36:BD36"/>
    <mergeCell ref="BQ37:BR37"/>
    <mergeCell ref="BT37:BU37"/>
    <mergeCell ref="BV37:BW37"/>
    <mergeCell ref="BE36:BF36"/>
    <mergeCell ref="BG36:BH36"/>
    <mergeCell ref="BI36:BJ36"/>
    <mergeCell ref="BK36:BN36"/>
    <mergeCell ref="BO36:BP36"/>
    <mergeCell ref="BQ36:BR36"/>
    <mergeCell ref="AY37:BD37"/>
    <mergeCell ref="BO34:BP34"/>
    <mergeCell ref="BQ34:BR34"/>
    <mergeCell ref="BT34:BU34"/>
    <mergeCell ref="BV34:BW34"/>
    <mergeCell ref="AY34:BD34"/>
    <mergeCell ref="BO30:BP30"/>
    <mergeCell ref="BQ30:BR30"/>
    <mergeCell ref="BE30:BF30"/>
    <mergeCell ref="BG30:BH30"/>
    <mergeCell ref="BE29:BF29"/>
    <mergeCell ref="BG29:BH29"/>
    <mergeCell ref="BI29:BJ29"/>
    <mergeCell ref="BK29:BN29"/>
    <mergeCell ref="AY29:BD29"/>
    <mergeCell ref="BE31:BJ31"/>
    <mergeCell ref="BO31:BW31"/>
    <mergeCell ref="BO26:BP26"/>
    <mergeCell ref="BQ26:BR26"/>
    <mergeCell ref="BG26:BH26"/>
    <mergeCell ref="BT26:BU26"/>
    <mergeCell ref="BE28:BF28"/>
    <mergeCell ref="BG28:BH28"/>
    <mergeCell ref="BV28:BW28"/>
    <mergeCell ref="AY28:BD28"/>
    <mergeCell ref="BV26:BW26"/>
    <mergeCell ref="BQ25:BR25"/>
    <mergeCell ref="BT25:BU25"/>
    <mergeCell ref="BV25:BW25"/>
    <mergeCell ref="BO21:BP21"/>
    <mergeCell ref="BQ21:BR21"/>
    <mergeCell ref="AR21:AS21"/>
    <mergeCell ref="AU21:AV21"/>
    <mergeCell ref="AY21:BD21"/>
    <mergeCell ref="BE21:BF21"/>
    <mergeCell ref="BG21:BH21"/>
    <mergeCell ref="BI21:BJ21"/>
    <mergeCell ref="BK21:BN21"/>
    <mergeCell ref="BE24:BF24"/>
    <mergeCell ref="BG24:BH24"/>
    <mergeCell ref="BI24:BJ24"/>
    <mergeCell ref="BK23:BN23"/>
    <mergeCell ref="BT22:BU22"/>
    <mergeCell ref="BV22:BW22"/>
    <mergeCell ref="AR22:AS22"/>
    <mergeCell ref="AU22:AV22"/>
    <mergeCell ref="AW22:AX22"/>
    <mergeCell ref="AY22:BD22"/>
    <mergeCell ref="AY24:BD24"/>
    <mergeCell ref="BK24:BN24"/>
    <mergeCell ref="BO25:BP25"/>
    <mergeCell ref="AW21:AX21"/>
    <mergeCell ref="BQ17:BR17"/>
    <mergeCell ref="BT17:BU17"/>
    <mergeCell ref="BV17:BW17"/>
    <mergeCell ref="AP17:AQ17"/>
    <mergeCell ref="AR17:AS17"/>
    <mergeCell ref="AU17:AV17"/>
    <mergeCell ref="AW17:AX17"/>
    <mergeCell ref="AY17:BD17"/>
    <mergeCell ref="BE17:BF17"/>
    <mergeCell ref="BG17:BH17"/>
    <mergeCell ref="BI17:BJ17"/>
    <mergeCell ref="BK17:BN17"/>
    <mergeCell ref="BO17:BP17"/>
    <mergeCell ref="BO18:BP18"/>
    <mergeCell ref="BQ18:BR18"/>
    <mergeCell ref="BT18:BU18"/>
    <mergeCell ref="BV18:BW18"/>
    <mergeCell ref="AU18:AV18"/>
    <mergeCell ref="AW18:AX18"/>
    <mergeCell ref="AY18:BD18"/>
    <mergeCell ref="BI13:BJ13"/>
    <mergeCell ref="BK13:BN13"/>
    <mergeCell ref="BO13:BP13"/>
    <mergeCell ref="BQ13:BR13"/>
    <mergeCell ref="BE13:BF13"/>
    <mergeCell ref="BG13:BH13"/>
    <mergeCell ref="BE12:BF12"/>
    <mergeCell ref="BG12:BH12"/>
    <mergeCell ref="BI12:BJ12"/>
    <mergeCell ref="BK12:BN12"/>
    <mergeCell ref="AW12:AX12"/>
    <mergeCell ref="AY12:BD12"/>
    <mergeCell ref="BO10:BP10"/>
    <mergeCell ref="BQ10:BR10"/>
    <mergeCell ref="BO11:BP11"/>
    <mergeCell ref="BQ11:BR11"/>
    <mergeCell ref="BE11:BF11"/>
    <mergeCell ref="BG11:BH11"/>
    <mergeCell ref="A47:B54"/>
    <mergeCell ref="C47:I47"/>
    <mergeCell ref="J47:Y47"/>
    <mergeCell ref="Z47:AE47"/>
    <mergeCell ref="AF47:AK47"/>
    <mergeCell ref="AL47:AO47"/>
    <mergeCell ref="AP47:AX47"/>
    <mergeCell ref="AY47:BD47"/>
    <mergeCell ref="BE47:BJ47"/>
    <mergeCell ref="C49:I49"/>
    <mergeCell ref="J49:Y49"/>
    <mergeCell ref="Z49:AE49"/>
    <mergeCell ref="AF49:AG49"/>
    <mergeCell ref="AH49:AI49"/>
    <mergeCell ref="AJ49:AK49"/>
    <mergeCell ref="AL49:AO49"/>
    <mergeCell ref="AP49:AQ49"/>
    <mergeCell ref="AR49:AS49"/>
    <mergeCell ref="AU49:AV49"/>
    <mergeCell ref="AW49:AX49"/>
    <mergeCell ref="AY49:BD49"/>
    <mergeCell ref="BE49:BF49"/>
    <mergeCell ref="BG49:BH49"/>
    <mergeCell ref="BI49:BJ49"/>
    <mergeCell ref="J52:Y52"/>
    <mergeCell ref="Z52:AE52"/>
    <mergeCell ref="AF52:AG52"/>
    <mergeCell ref="AH52:AI52"/>
    <mergeCell ref="AJ52:AK52"/>
    <mergeCell ref="AL52:AO52"/>
    <mergeCell ref="AP52:AQ52"/>
    <mergeCell ref="AR52:AS52"/>
    <mergeCell ref="BK47:BN47"/>
    <mergeCell ref="BO47:BW47"/>
    <mergeCell ref="C48:I48"/>
    <mergeCell ref="J48:Y48"/>
    <mergeCell ref="Z48:AE48"/>
    <mergeCell ref="AF48:AG48"/>
    <mergeCell ref="AH48:AI48"/>
    <mergeCell ref="AJ48:AK48"/>
    <mergeCell ref="AL48:AO48"/>
    <mergeCell ref="AP48:AQ48"/>
    <mergeCell ref="AR48:AS48"/>
    <mergeCell ref="AU48:AV48"/>
    <mergeCell ref="AW48:AX48"/>
    <mergeCell ref="AY48:BD48"/>
    <mergeCell ref="BE48:BF48"/>
    <mergeCell ref="BG48:BH48"/>
    <mergeCell ref="BI48:BJ48"/>
    <mergeCell ref="BK48:BN48"/>
    <mergeCell ref="BO48:BP48"/>
    <mergeCell ref="BQ48:BR48"/>
    <mergeCell ref="BT48:BU48"/>
    <mergeCell ref="BV48:BW48"/>
    <mergeCell ref="BK49:BN49"/>
    <mergeCell ref="BO49:BP49"/>
    <mergeCell ref="BQ49:BR49"/>
    <mergeCell ref="BT49:BU49"/>
    <mergeCell ref="BV49:BW49"/>
    <mergeCell ref="C50:I50"/>
    <mergeCell ref="J50:Y50"/>
    <mergeCell ref="Z50:AE50"/>
    <mergeCell ref="AF50:AG50"/>
    <mergeCell ref="AH50:AI50"/>
    <mergeCell ref="AJ50:AK50"/>
    <mergeCell ref="AL50:AO50"/>
    <mergeCell ref="AP50:AQ50"/>
    <mergeCell ref="AR50:AS50"/>
    <mergeCell ref="AU50:AV50"/>
    <mergeCell ref="AW50:AX50"/>
    <mergeCell ref="AY50:BD50"/>
    <mergeCell ref="BE50:BF50"/>
    <mergeCell ref="BG50:BH50"/>
    <mergeCell ref="BI50:BJ50"/>
    <mergeCell ref="BK50:BN50"/>
    <mergeCell ref="BO50:BP50"/>
    <mergeCell ref="BQ50:BR50"/>
    <mergeCell ref="BT50:BU50"/>
    <mergeCell ref="BV50:BW50"/>
    <mergeCell ref="C51:I51"/>
    <mergeCell ref="J51:Y51"/>
    <mergeCell ref="Z51:AE51"/>
    <mergeCell ref="AF51:AG51"/>
    <mergeCell ref="AH51:AI51"/>
    <mergeCell ref="AJ51:AK51"/>
    <mergeCell ref="AL51:AO51"/>
    <mergeCell ref="AP51:AQ51"/>
    <mergeCell ref="AR51:AS51"/>
    <mergeCell ref="AU51:AV51"/>
    <mergeCell ref="AW51:AX51"/>
    <mergeCell ref="AY51:BD51"/>
    <mergeCell ref="BE51:BF51"/>
    <mergeCell ref="BG51:BH51"/>
    <mergeCell ref="BI51:BJ51"/>
    <mergeCell ref="BK51:BN51"/>
    <mergeCell ref="BO51:BP51"/>
    <mergeCell ref="BQ51:BR51"/>
    <mergeCell ref="BT51:BU51"/>
    <mergeCell ref="BV51:BW51"/>
    <mergeCell ref="BT52:BU52"/>
    <mergeCell ref="BV52:BW52"/>
    <mergeCell ref="C53:I53"/>
    <mergeCell ref="J53:Y53"/>
    <mergeCell ref="Z53:AE53"/>
    <mergeCell ref="AF53:AG53"/>
    <mergeCell ref="AH53:AI53"/>
    <mergeCell ref="AJ53:AK53"/>
    <mergeCell ref="AL53:AO53"/>
    <mergeCell ref="AP53:AQ53"/>
    <mergeCell ref="AR53:AS53"/>
    <mergeCell ref="AU53:AV53"/>
    <mergeCell ref="AW53:AX53"/>
    <mergeCell ref="AY53:BD53"/>
    <mergeCell ref="BE53:BF53"/>
    <mergeCell ref="BG53:BH53"/>
    <mergeCell ref="BI53:BJ53"/>
    <mergeCell ref="BK53:BN53"/>
    <mergeCell ref="BO53:BP53"/>
    <mergeCell ref="BQ53:BR53"/>
    <mergeCell ref="BT53:BU53"/>
    <mergeCell ref="BV53:BW53"/>
    <mergeCell ref="AU52:AV52"/>
    <mergeCell ref="AW52:AX52"/>
    <mergeCell ref="AY52:BD52"/>
    <mergeCell ref="BE52:BF52"/>
    <mergeCell ref="BG52:BH52"/>
    <mergeCell ref="BI52:BJ52"/>
    <mergeCell ref="BK52:BN52"/>
    <mergeCell ref="BO52:BP52"/>
    <mergeCell ref="BQ52:BR52"/>
    <mergeCell ref="C52:I52"/>
    <mergeCell ref="AW56:AX56"/>
    <mergeCell ref="AU54:AV54"/>
    <mergeCell ref="AW54:AX54"/>
    <mergeCell ref="AY54:BD54"/>
    <mergeCell ref="BE54:BF54"/>
    <mergeCell ref="BG54:BH54"/>
    <mergeCell ref="BI54:BJ54"/>
    <mergeCell ref="BK54:BN54"/>
    <mergeCell ref="BO54:BP54"/>
    <mergeCell ref="BQ54:BR54"/>
    <mergeCell ref="C54:I54"/>
    <mergeCell ref="J54:Y54"/>
    <mergeCell ref="Z54:AE54"/>
    <mergeCell ref="AF54:AG54"/>
    <mergeCell ref="AH54:AI54"/>
    <mergeCell ref="AJ54:AK54"/>
    <mergeCell ref="AL54:AO54"/>
    <mergeCell ref="AP54:AQ54"/>
    <mergeCell ref="AR54:AS54"/>
    <mergeCell ref="AY56:BD56"/>
    <mergeCell ref="BE56:BF56"/>
    <mergeCell ref="BG56:BH56"/>
    <mergeCell ref="BI56:BJ56"/>
    <mergeCell ref="BK56:BN56"/>
    <mergeCell ref="BO56:BP56"/>
    <mergeCell ref="BQ56:BR56"/>
    <mergeCell ref="BT56:BU56"/>
    <mergeCell ref="BV56:BW56"/>
    <mergeCell ref="BT54:BU54"/>
    <mergeCell ref="BV54:BW54"/>
    <mergeCell ref="A55:B62"/>
    <mergeCell ref="C55:I55"/>
    <mergeCell ref="J55:Y55"/>
    <mergeCell ref="Z55:AE55"/>
    <mergeCell ref="AF55:AK55"/>
    <mergeCell ref="AL55:AO55"/>
    <mergeCell ref="AP55:AX55"/>
    <mergeCell ref="AY55:BD55"/>
    <mergeCell ref="BE55:BJ55"/>
    <mergeCell ref="BK55:BN55"/>
    <mergeCell ref="BO55:BW55"/>
    <mergeCell ref="C56:I56"/>
    <mergeCell ref="J56:Y56"/>
    <mergeCell ref="Z56:AE56"/>
    <mergeCell ref="AF56:AG56"/>
    <mergeCell ref="AH56:AI56"/>
    <mergeCell ref="AJ56:AK56"/>
    <mergeCell ref="AL56:AO56"/>
    <mergeCell ref="AP56:AQ56"/>
    <mergeCell ref="AR56:AS56"/>
    <mergeCell ref="AU56:AV56"/>
    <mergeCell ref="BV57:BW57"/>
    <mergeCell ref="C58:I58"/>
    <mergeCell ref="J58:Y58"/>
    <mergeCell ref="Z58:AE58"/>
    <mergeCell ref="AF58:AG58"/>
    <mergeCell ref="AH58:AI58"/>
    <mergeCell ref="AJ58:AK58"/>
    <mergeCell ref="BG58:BH58"/>
    <mergeCell ref="BI58:BJ58"/>
    <mergeCell ref="BK58:BN58"/>
    <mergeCell ref="BO58:BP58"/>
    <mergeCell ref="BQ58:BR58"/>
    <mergeCell ref="BT58:BU58"/>
    <mergeCell ref="BV58:BW58"/>
    <mergeCell ref="AU57:AV57"/>
    <mergeCell ref="AW57:AX57"/>
    <mergeCell ref="AY57:BD57"/>
    <mergeCell ref="BE57:BF57"/>
    <mergeCell ref="BG57:BH57"/>
    <mergeCell ref="BI57:BJ57"/>
    <mergeCell ref="BK57:BN57"/>
    <mergeCell ref="BO57:BP57"/>
    <mergeCell ref="BQ57:BR57"/>
    <mergeCell ref="BT57:BU57"/>
    <mergeCell ref="C57:I57"/>
    <mergeCell ref="J57:Y57"/>
    <mergeCell ref="AY59:BD59"/>
    <mergeCell ref="BE59:BF59"/>
    <mergeCell ref="BG59:BH59"/>
    <mergeCell ref="BI59:BJ59"/>
    <mergeCell ref="BK59:BN59"/>
    <mergeCell ref="BO59:BP59"/>
    <mergeCell ref="BQ59:BR59"/>
    <mergeCell ref="C59:I59"/>
    <mergeCell ref="J59:Y59"/>
    <mergeCell ref="Z59:AE59"/>
    <mergeCell ref="AF59:AG59"/>
    <mergeCell ref="AH59:AI59"/>
    <mergeCell ref="AJ59:AK59"/>
    <mergeCell ref="AL59:AO59"/>
    <mergeCell ref="AP59:AQ59"/>
    <mergeCell ref="AR59:AS59"/>
    <mergeCell ref="Z57:AE57"/>
    <mergeCell ref="AF57:AG57"/>
    <mergeCell ref="AH57:AI57"/>
    <mergeCell ref="AJ57:AK57"/>
    <mergeCell ref="AL57:AO57"/>
    <mergeCell ref="AP57:AQ57"/>
    <mergeCell ref="AR57:AS57"/>
    <mergeCell ref="AL58:AO58"/>
    <mergeCell ref="AP58:AQ58"/>
    <mergeCell ref="AR58:AS58"/>
    <mergeCell ref="AU58:AV58"/>
    <mergeCell ref="AW58:AX58"/>
    <mergeCell ref="AY58:BD58"/>
    <mergeCell ref="BE58:BF58"/>
    <mergeCell ref="J61:Y61"/>
    <mergeCell ref="Z61:AE61"/>
    <mergeCell ref="AF61:AG61"/>
    <mergeCell ref="AH61:AI61"/>
    <mergeCell ref="AJ61:AK61"/>
    <mergeCell ref="AL61:AO61"/>
    <mergeCell ref="AP61:AQ61"/>
    <mergeCell ref="AR61:AS61"/>
    <mergeCell ref="BT59:BU59"/>
    <mergeCell ref="BV59:BW59"/>
    <mergeCell ref="C60:I60"/>
    <mergeCell ref="J60:Y60"/>
    <mergeCell ref="Z60:AE60"/>
    <mergeCell ref="AF60:AG60"/>
    <mergeCell ref="AH60:AI60"/>
    <mergeCell ref="AJ60:AK60"/>
    <mergeCell ref="AL60:AO60"/>
    <mergeCell ref="AP60:AQ60"/>
    <mergeCell ref="AR60:AS60"/>
    <mergeCell ref="AU60:AV60"/>
    <mergeCell ref="AW60:AX60"/>
    <mergeCell ref="AY60:BD60"/>
    <mergeCell ref="BE60:BF60"/>
    <mergeCell ref="BG60:BH60"/>
    <mergeCell ref="BI60:BJ60"/>
    <mergeCell ref="BK60:BN60"/>
    <mergeCell ref="BO60:BP60"/>
    <mergeCell ref="BQ60:BR60"/>
    <mergeCell ref="BT60:BU60"/>
    <mergeCell ref="BV60:BW60"/>
    <mergeCell ref="AU59:AV59"/>
    <mergeCell ref="AW59:AX59"/>
    <mergeCell ref="BT61:BU61"/>
    <mergeCell ref="BV61:BW61"/>
    <mergeCell ref="C62:I62"/>
    <mergeCell ref="J62:Y62"/>
    <mergeCell ref="Z62:AE62"/>
    <mergeCell ref="AF62:AG62"/>
    <mergeCell ref="AH62:AI62"/>
    <mergeCell ref="AJ62:AK62"/>
    <mergeCell ref="AL62:AO62"/>
    <mergeCell ref="AP62:AQ62"/>
    <mergeCell ref="AR62:AS62"/>
    <mergeCell ref="AU62:AV62"/>
    <mergeCell ref="AW62:AX62"/>
    <mergeCell ref="AY62:BD62"/>
    <mergeCell ref="BE62:BF62"/>
    <mergeCell ref="BG62:BH62"/>
    <mergeCell ref="BI62:BJ62"/>
    <mergeCell ref="BK62:BN62"/>
    <mergeCell ref="BO62:BP62"/>
    <mergeCell ref="BQ62:BR62"/>
    <mergeCell ref="BT62:BU62"/>
    <mergeCell ref="BV62:BW62"/>
    <mergeCell ref="AU61:AV61"/>
    <mergeCell ref="AW61:AX61"/>
    <mergeCell ref="AY61:BD61"/>
    <mergeCell ref="BE61:BF61"/>
    <mergeCell ref="BG61:BH61"/>
    <mergeCell ref="BI61:BJ61"/>
    <mergeCell ref="BK61:BN61"/>
    <mergeCell ref="BO61:BP61"/>
    <mergeCell ref="BQ61:BR61"/>
    <mergeCell ref="C61:I61"/>
    <mergeCell ref="A63:B70"/>
    <mergeCell ref="C63:I63"/>
    <mergeCell ref="J63:Y63"/>
    <mergeCell ref="Z63:AE63"/>
    <mergeCell ref="AF63:AK63"/>
    <mergeCell ref="AL63:AO63"/>
    <mergeCell ref="AP63:AX63"/>
    <mergeCell ref="AY63:BD63"/>
    <mergeCell ref="BE63:BJ63"/>
    <mergeCell ref="C65:I65"/>
    <mergeCell ref="J65:Y65"/>
    <mergeCell ref="Z65:AE65"/>
    <mergeCell ref="AF65:AG65"/>
    <mergeCell ref="AH65:AI65"/>
    <mergeCell ref="AJ65:AK65"/>
    <mergeCell ref="AL65:AO65"/>
    <mergeCell ref="AP65:AQ65"/>
    <mergeCell ref="AR65:AS65"/>
    <mergeCell ref="AU65:AV65"/>
    <mergeCell ref="AW65:AX65"/>
    <mergeCell ref="AY65:BD65"/>
    <mergeCell ref="BE65:BF65"/>
    <mergeCell ref="BG65:BH65"/>
    <mergeCell ref="BI65:BJ65"/>
    <mergeCell ref="J68:Y68"/>
    <mergeCell ref="Z68:AE68"/>
    <mergeCell ref="AF68:AG68"/>
    <mergeCell ref="AH68:AI68"/>
    <mergeCell ref="AJ68:AK68"/>
    <mergeCell ref="AL68:AO68"/>
    <mergeCell ref="AP68:AQ68"/>
    <mergeCell ref="AR68:AS68"/>
    <mergeCell ref="BK63:BN63"/>
    <mergeCell ref="BO63:BW63"/>
    <mergeCell ref="C64:I64"/>
    <mergeCell ref="J64:Y64"/>
    <mergeCell ref="Z64:AE64"/>
    <mergeCell ref="AF64:AG64"/>
    <mergeCell ref="AH64:AI64"/>
    <mergeCell ref="AJ64:AK64"/>
    <mergeCell ref="AL64:AO64"/>
    <mergeCell ref="AP64:AQ64"/>
    <mergeCell ref="AR64:AS64"/>
    <mergeCell ref="AU64:AV64"/>
    <mergeCell ref="AW64:AX64"/>
    <mergeCell ref="AY64:BD64"/>
    <mergeCell ref="BE64:BF64"/>
    <mergeCell ref="BG64:BH64"/>
    <mergeCell ref="BI64:BJ64"/>
    <mergeCell ref="BK64:BN64"/>
    <mergeCell ref="BO64:BP64"/>
    <mergeCell ref="BQ64:BR64"/>
    <mergeCell ref="BT64:BU64"/>
    <mergeCell ref="BV64:BW64"/>
    <mergeCell ref="BK65:BN65"/>
    <mergeCell ref="BO65:BP65"/>
    <mergeCell ref="BQ65:BR65"/>
    <mergeCell ref="BT65:BU65"/>
    <mergeCell ref="BV65:BW65"/>
    <mergeCell ref="C66:I66"/>
    <mergeCell ref="J66:Y66"/>
    <mergeCell ref="Z66:AE66"/>
    <mergeCell ref="AF66:AG66"/>
    <mergeCell ref="AH66:AI66"/>
    <mergeCell ref="AJ66:AK66"/>
    <mergeCell ref="AL66:AO66"/>
    <mergeCell ref="AP66:AQ66"/>
    <mergeCell ref="AR66:AS66"/>
    <mergeCell ref="AU66:AV66"/>
    <mergeCell ref="AW66:AX66"/>
    <mergeCell ref="AY66:BD66"/>
    <mergeCell ref="BE66:BF66"/>
    <mergeCell ref="BG66:BH66"/>
    <mergeCell ref="BI66:BJ66"/>
    <mergeCell ref="BK66:BN66"/>
    <mergeCell ref="BO66:BP66"/>
    <mergeCell ref="BQ66:BR66"/>
    <mergeCell ref="BT66:BU66"/>
    <mergeCell ref="BV66:BW66"/>
    <mergeCell ref="C67:I67"/>
    <mergeCell ref="J67:Y67"/>
    <mergeCell ref="Z67:AE67"/>
    <mergeCell ref="AF67:AG67"/>
    <mergeCell ref="AH67:AI67"/>
    <mergeCell ref="AJ67:AK67"/>
    <mergeCell ref="AL67:AO67"/>
    <mergeCell ref="AP67:AQ67"/>
    <mergeCell ref="AR67:AS67"/>
    <mergeCell ref="AU67:AV67"/>
    <mergeCell ref="AW67:AX67"/>
    <mergeCell ref="AY67:BD67"/>
    <mergeCell ref="BE67:BF67"/>
    <mergeCell ref="BG67:BH67"/>
    <mergeCell ref="BI67:BJ67"/>
    <mergeCell ref="BK67:BN67"/>
    <mergeCell ref="BO67:BP67"/>
    <mergeCell ref="BQ67:BR67"/>
    <mergeCell ref="BT67:BU67"/>
    <mergeCell ref="BV67:BW67"/>
    <mergeCell ref="BT68:BU68"/>
    <mergeCell ref="BV68:BW68"/>
    <mergeCell ref="C69:I69"/>
    <mergeCell ref="J69:Y69"/>
    <mergeCell ref="Z69:AE69"/>
    <mergeCell ref="AF69:AG69"/>
    <mergeCell ref="AH69:AI69"/>
    <mergeCell ref="AJ69:AK69"/>
    <mergeCell ref="AL69:AO69"/>
    <mergeCell ref="AP69:AQ69"/>
    <mergeCell ref="AR69:AS69"/>
    <mergeCell ref="AU69:AV69"/>
    <mergeCell ref="AW69:AX69"/>
    <mergeCell ref="AY69:BD69"/>
    <mergeCell ref="BE69:BF69"/>
    <mergeCell ref="BG69:BH69"/>
    <mergeCell ref="BI69:BJ69"/>
    <mergeCell ref="BK69:BN69"/>
    <mergeCell ref="BO69:BP69"/>
    <mergeCell ref="BQ69:BR69"/>
    <mergeCell ref="BT69:BU69"/>
    <mergeCell ref="BV69:BW69"/>
    <mergeCell ref="AU68:AV68"/>
    <mergeCell ref="AW68:AX68"/>
    <mergeCell ref="AY68:BD68"/>
    <mergeCell ref="BE68:BF68"/>
    <mergeCell ref="BG68:BH68"/>
    <mergeCell ref="BI68:BJ68"/>
    <mergeCell ref="BK68:BN68"/>
    <mergeCell ref="BO68:BP68"/>
    <mergeCell ref="BQ68:BR68"/>
    <mergeCell ref="C68:I68"/>
    <mergeCell ref="AW72:AX72"/>
    <mergeCell ref="AU70:AV70"/>
    <mergeCell ref="AW70:AX70"/>
    <mergeCell ref="AY70:BD70"/>
    <mergeCell ref="BE70:BF70"/>
    <mergeCell ref="BG70:BH70"/>
    <mergeCell ref="BI70:BJ70"/>
    <mergeCell ref="BK70:BN70"/>
    <mergeCell ref="BO70:BP70"/>
    <mergeCell ref="BQ70:BR70"/>
    <mergeCell ref="C70:I70"/>
    <mergeCell ref="J70:Y70"/>
    <mergeCell ref="Z70:AE70"/>
    <mergeCell ref="AF70:AG70"/>
    <mergeCell ref="AH70:AI70"/>
    <mergeCell ref="AJ70:AK70"/>
    <mergeCell ref="AL70:AO70"/>
    <mergeCell ref="AP70:AQ70"/>
    <mergeCell ref="AR70:AS70"/>
    <mergeCell ref="AY72:BD72"/>
    <mergeCell ref="BE72:BF72"/>
    <mergeCell ref="BG72:BH72"/>
    <mergeCell ref="BI72:BJ72"/>
    <mergeCell ref="BK72:BN72"/>
    <mergeCell ref="BO72:BP72"/>
    <mergeCell ref="BQ72:BR72"/>
    <mergeCell ref="BT72:BU72"/>
    <mergeCell ref="BV72:BW72"/>
    <mergeCell ref="BT70:BU70"/>
    <mergeCell ref="BV70:BW70"/>
    <mergeCell ref="A71:B78"/>
    <mergeCell ref="C71:I71"/>
    <mergeCell ref="J71:Y71"/>
    <mergeCell ref="Z71:AE71"/>
    <mergeCell ref="AF71:AK71"/>
    <mergeCell ref="AL71:AO71"/>
    <mergeCell ref="AP71:AX71"/>
    <mergeCell ref="AY71:BD71"/>
    <mergeCell ref="BE71:BJ71"/>
    <mergeCell ref="BK71:BN71"/>
    <mergeCell ref="BO71:BW71"/>
    <mergeCell ref="C72:I72"/>
    <mergeCell ref="J72:Y72"/>
    <mergeCell ref="Z72:AE72"/>
    <mergeCell ref="AF72:AG72"/>
    <mergeCell ref="AH72:AI72"/>
    <mergeCell ref="AJ72:AK72"/>
    <mergeCell ref="AL72:AO72"/>
    <mergeCell ref="AP72:AQ72"/>
    <mergeCell ref="AR72:AS72"/>
    <mergeCell ref="AU72:AV72"/>
    <mergeCell ref="BV73:BW73"/>
    <mergeCell ref="C74:I74"/>
    <mergeCell ref="J74:Y74"/>
    <mergeCell ref="Z74:AE74"/>
    <mergeCell ref="AF74:AG74"/>
    <mergeCell ref="AH74:AI74"/>
    <mergeCell ref="AJ74:AK74"/>
    <mergeCell ref="BG74:BH74"/>
    <mergeCell ref="BI74:BJ74"/>
    <mergeCell ref="BK74:BN74"/>
    <mergeCell ref="BO74:BP74"/>
    <mergeCell ref="BQ74:BR74"/>
    <mergeCell ref="BT74:BU74"/>
    <mergeCell ref="BV74:BW74"/>
    <mergeCell ref="AU73:AV73"/>
    <mergeCell ref="AW73:AX73"/>
    <mergeCell ref="AY73:BD73"/>
    <mergeCell ref="BE73:BF73"/>
    <mergeCell ref="BG73:BH73"/>
    <mergeCell ref="BI73:BJ73"/>
    <mergeCell ref="BK73:BN73"/>
    <mergeCell ref="BO73:BP73"/>
    <mergeCell ref="BQ73:BR73"/>
    <mergeCell ref="BT73:BU73"/>
    <mergeCell ref="C73:I73"/>
    <mergeCell ref="J73:Y73"/>
    <mergeCell ref="AY75:BD75"/>
    <mergeCell ref="BE75:BF75"/>
    <mergeCell ref="BG75:BH75"/>
    <mergeCell ref="BI75:BJ75"/>
    <mergeCell ref="BK75:BN75"/>
    <mergeCell ref="BO75:BP75"/>
    <mergeCell ref="BQ75:BR75"/>
    <mergeCell ref="C75:I75"/>
    <mergeCell ref="J75:Y75"/>
    <mergeCell ref="Z75:AE75"/>
    <mergeCell ref="AF75:AG75"/>
    <mergeCell ref="AH75:AI75"/>
    <mergeCell ref="AJ75:AK75"/>
    <mergeCell ref="AL75:AO75"/>
    <mergeCell ref="AP75:AQ75"/>
    <mergeCell ref="AR75:AS75"/>
    <mergeCell ref="Z73:AE73"/>
    <mergeCell ref="AF73:AG73"/>
    <mergeCell ref="AH73:AI73"/>
    <mergeCell ref="AJ73:AK73"/>
    <mergeCell ref="AL73:AO73"/>
    <mergeCell ref="AP73:AQ73"/>
    <mergeCell ref="AR73:AS73"/>
    <mergeCell ref="AL74:AO74"/>
    <mergeCell ref="AP74:AQ74"/>
    <mergeCell ref="AR74:AS74"/>
    <mergeCell ref="AU74:AV74"/>
    <mergeCell ref="AW74:AX74"/>
    <mergeCell ref="AY74:BD74"/>
    <mergeCell ref="BE74:BF74"/>
    <mergeCell ref="J77:Y77"/>
    <mergeCell ref="Z77:AE77"/>
    <mergeCell ref="AF77:AG77"/>
    <mergeCell ref="AH77:AI77"/>
    <mergeCell ref="AJ77:AK77"/>
    <mergeCell ref="AL77:AO77"/>
    <mergeCell ref="AP77:AQ77"/>
    <mergeCell ref="AR77:AS77"/>
    <mergeCell ref="BT75:BU75"/>
    <mergeCell ref="BV75:BW75"/>
    <mergeCell ref="C76:I76"/>
    <mergeCell ref="J76:Y76"/>
    <mergeCell ref="Z76:AE76"/>
    <mergeCell ref="AF76:AG76"/>
    <mergeCell ref="AH76:AI76"/>
    <mergeCell ref="AJ76:AK76"/>
    <mergeCell ref="AL76:AO76"/>
    <mergeCell ref="AP76:AQ76"/>
    <mergeCell ref="AR76:AS76"/>
    <mergeCell ref="AU76:AV76"/>
    <mergeCell ref="AW76:AX76"/>
    <mergeCell ref="AY76:BD76"/>
    <mergeCell ref="BE76:BF76"/>
    <mergeCell ref="BG76:BH76"/>
    <mergeCell ref="BI76:BJ76"/>
    <mergeCell ref="BK76:BN76"/>
    <mergeCell ref="BO76:BP76"/>
    <mergeCell ref="BQ76:BR76"/>
    <mergeCell ref="BT76:BU76"/>
    <mergeCell ref="BV76:BW76"/>
    <mergeCell ref="AU75:AV75"/>
    <mergeCell ref="AW75:AX75"/>
    <mergeCell ref="BT77:BU77"/>
    <mergeCell ref="BV77:BW77"/>
    <mergeCell ref="C78:I78"/>
    <mergeCell ref="J78:Y78"/>
    <mergeCell ref="Z78:AE78"/>
    <mergeCell ref="AF78:AG78"/>
    <mergeCell ref="AH78:AI78"/>
    <mergeCell ref="AJ78:AK78"/>
    <mergeCell ref="AL78:AO78"/>
    <mergeCell ref="AP78:AQ78"/>
    <mergeCell ref="AR78:AS78"/>
    <mergeCell ref="AU78:AV78"/>
    <mergeCell ref="AW78:AX78"/>
    <mergeCell ref="AY78:BD78"/>
    <mergeCell ref="BE78:BF78"/>
    <mergeCell ref="BG78:BH78"/>
    <mergeCell ref="BI78:BJ78"/>
    <mergeCell ref="BK78:BN78"/>
    <mergeCell ref="BO78:BP78"/>
    <mergeCell ref="BQ78:BR78"/>
    <mergeCell ref="BT78:BU78"/>
    <mergeCell ref="BV78:BW78"/>
    <mergeCell ref="AU77:AV77"/>
    <mergeCell ref="AW77:AX77"/>
    <mergeCell ref="AY77:BD77"/>
    <mergeCell ref="BE77:BF77"/>
    <mergeCell ref="BG77:BH77"/>
    <mergeCell ref="BI77:BJ77"/>
    <mergeCell ref="BK77:BN77"/>
    <mergeCell ref="BO77:BP77"/>
    <mergeCell ref="BQ77:BR77"/>
    <mergeCell ref="C77:I77"/>
    <mergeCell ref="A79:B86"/>
    <mergeCell ref="C79:I79"/>
    <mergeCell ref="J79:Y79"/>
    <mergeCell ref="Z79:AE79"/>
    <mergeCell ref="AF79:AK79"/>
    <mergeCell ref="AL79:AO79"/>
    <mergeCell ref="AP79:AX79"/>
    <mergeCell ref="AY79:BD79"/>
    <mergeCell ref="BE79:BJ79"/>
    <mergeCell ref="C81:I81"/>
    <mergeCell ref="J81:Y81"/>
    <mergeCell ref="Z81:AE81"/>
    <mergeCell ref="AF81:AG81"/>
    <mergeCell ref="AH81:AI81"/>
    <mergeCell ref="AJ81:AK81"/>
    <mergeCell ref="AL81:AO81"/>
    <mergeCell ref="AP81:AQ81"/>
    <mergeCell ref="AR81:AS81"/>
    <mergeCell ref="AU81:AV81"/>
    <mergeCell ref="AW81:AX81"/>
    <mergeCell ref="AY81:BD81"/>
    <mergeCell ref="BE81:BF81"/>
    <mergeCell ref="BG81:BH81"/>
    <mergeCell ref="BI81:BJ81"/>
    <mergeCell ref="J84:Y84"/>
    <mergeCell ref="Z84:AE84"/>
    <mergeCell ref="AF84:AG84"/>
    <mergeCell ref="AH84:AI84"/>
    <mergeCell ref="AJ84:AK84"/>
    <mergeCell ref="AL84:AO84"/>
    <mergeCell ref="AP84:AQ84"/>
    <mergeCell ref="AR84:AS84"/>
    <mergeCell ref="BK79:BN79"/>
    <mergeCell ref="BO79:BW79"/>
    <mergeCell ref="C80:I80"/>
    <mergeCell ref="J80:Y80"/>
    <mergeCell ref="Z80:AE80"/>
    <mergeCell ref="AF80:AG80"/>
    <mergeCell ref="AH80:AI80"/>
    <mergeCell ref="AJ80:AK80"/>
    <mergeCell ref="AL80:AO80"/>
    <mergeCell ref="AP80:AQ80"/>
    <mergeCell ref="AR80:AS80"/>
    <mergeCell ref="AU80:AV80"/>
    <mergeCell ref="AW80:AX80"/>
    <mergeCell ref="AY80:BD80"/>
    <mergeCell ref="BE80:BF80"/>
    <mergeCell ref="BG80:BH80"/>
    <mergeCell ref="BI80:BJ80"/>
    <mergeCell ref="BK80:BN80"/>
    <mergeCell ref="BO80:BP80"/>
    <mergeCell ref="BQ80:BR80"/>
    <mergeCell ref="BT80:BU80"/>
    <mergeCell ref="BV80:BW80"/>
    <mergeCell ref="BK81:BN81"/>
    <mergeCell ref="BO81:BP81"/>
    <mergeCell ref="BQ81:BR81"/>
    <mergeCell ref="BT81:BU81"/>
    <mergeCell ref="BV81:BW81"/>
    <mergeCell ref="C82:I82"/>
    <mergeCell ref="J82:Y82"/>
    <mergeCell ref="Z82:AE82"/>
    <mergeCell ref="AF82:AG82"/>
    <mergeCell ref="AH82:AI82"/>
    <mergeCell ref="AJ82:AK82"/>
    <mergeCell ref="AL82:AO82"/>
    <mergeCell ref="AP82:AQ82"/>
    <mergeCell ref="AR82:AS82"/>
    <mergeCell ref="AU82:AV82"/>
    <mergeCell ref="AW82:AX82"/>
    <mergeCell ref="AY82:BD82"/>
    <mergeCell ref="BE82:BF82"/>
    <mergeCell ref="BG82:BH82"/>
    <mergeCell ref="BI82:BJ82"/>
    <mergeCell ref="BK82:BN82"/>
    <mergeCell ref="BO82:BP82"/>
    <mergeCell ref="BQ82:BR82"/>
    <mergeCell ref="BT82:BU82"/>
    <mergeCell ref="BV82:BW82"/>
    <mergeCell ref="C83:I83"/>
    <mergeCell ref="J83:Y83"/>
    <mergeCell ref="Z83:AE83"/>
    <mergeCell ref="AF83:AG83"/>
    <mergeCell ref="AH83:AI83"/>
    <mergeCell ref="AJ83:AK83"/>
    <mergeCell ref="AL83:AO83"/>
    <mergeCell ref="AP83:AQ83"/>
    <mergeCell ref="AR83:AS83"/>
    <mergeCell ref="AU83:AV83"/>
    <mergeCell ref="AW83:AX83"/>
    <mergeCell ref="AY83:BD83"/>
    <mergeCell ref="BE83:BF83"/>
    <mergeCell ref="BG83:BH83"/>
    <mergeCell ref="BI83:BJ83"/>
    <mergeCell ref="BK83:BN83"/>
    <mergeCell ref="BO83:BP83"/>
    <mergeCell ref="BQ83:BR83"/>
    <mergeCell ref="BT83:BU83"/>
    <mergeCell ref="BV83:BW83"/>
    <mergeCell ref="BT84:BU84"/>
    <mergeCell ref="BV84:BW84"/>
    <mergeCell ref="C85:I85"/>
    <mergeCell ref="J85:Y85"/>
    <mergeCell ref="Z85:AE85"/>
    <mergeCell ref="AF85:AG85"/>
    <mergeCell ref="AH85:AI85"/>
    <mergeCell ref="AJ85:AK85"/>
    <mergeCell ref="AL85:AO85"/>
    <mergeCell ref="AP85:AQ85"/>
    <mergeCell ref="AR85:AS85"/>
    <mergeCell ref="AU85:AV85"/>
    <mergeCell ref="AW85:AX85"/>
    <mergeCell ref="AY85:BD85"/>
    <mergeCell ref="BE85:BF85"/>
    <mergeCell ref="BG85:BH85"/>
    <mergeCell ref="BI85:BJ85"/>
    <mergeCell ref="BK85:BN85"/>
    <mergeCell ref="BO85:BP85"/>
    <mergeCell ref="BQ85:BR85"/>
    <mergeCell ref="BT85:BU85"/>
    <mergeCell ref="BV85:BW85"/>
    <mergeCell ref="AU84:AV84"/>
    <mergeCell ref="AW84:AX84"/>
    <mergeCell ref="AY84:BD84"/>
    <mergeCell ref="BE84:BF84"/>
    <mergeCell ref="BG84:BH84"/>
    <mergeCell ref="BI84:BJ84"/>
    <mergeCell ref="BK84:BN84"/>
    <mergeCell ref="BO84:BP84"/>
    <mergeCell ref="BQ84:BR84"/>
    <mergeCell ref="C84:I84"/>
    <mergeCell ref="BT86:BU86"/>
    <mergeCell ref="BV86:BW86"/>
    <mergeCell ref="AU86:AV86"/>
    <mergeCell ref="AW86:AX86"/>
    <mergeCell ref="AY86:BD86"/>
    <mergeCell ref="BE86:BF86"/>
    <mergeCell ref="BG86:BH86"/>
    <mergeCell ref="BI86:BJ86"/>
    <mergeCell ref="BK86:BN86"/>
    <mergeCell ref="BO86:BP86"/>
    <mergeCell ref="BQ86:BR86"/>
    <mergeCell ref="C86:I86"/>
    <mergeCell ref="J86:Y86"/>
    <mergeCell ref="Z86:AE86"/>
    <mergeCell ref="AF86:AG86"/>
    <mergeCell ref="AH86:AI86"/>
    <mergeCell ref="AJ86:AK86"/>
    <mergeCell ref="AL86:AO86"/>
    <mergeCell ref="AP86:AQ86"/>
    <mergeCell ref="AR86:AS86"/>
    <mergeCell ref="A87:B94"/>
    <mergeCell ref="C87:I87"/>
    <mergeCell ref="J87:Y87"/>
    <mergeCell ref="Z87:AE87"/>
    <mergeCell ref="AF87:AK87"/>
    <mergeCell ref="AL87:AO87"/>
    <mergeCell ref="AP87:AX87"/>
    <mergeCell ref="AY87:BD87"/>
    <mergeCell ref="BE87:BJ87"/>
    <mergeCell ref="BK87:BN87"/>
    <mergeCell ref="BO87:BW87"/>
    <mergeCell ref="C88:I88"/>
    <mergeCell ref="J88:Y88"/>
    <mergeCell ref="Z88:AE88"/>
    <mergeCell ref="AF88:AG88"/>
    <mergeCell ref="AH88:AI88"/>
    <mergeCell ref="AJ88:AK88"/>
    <mergeCell ref="AL88:AO88"/>
    <mergeCell ref="AP88:AQ88"/>
    <mergeCell ref="AR88:AS88"/>
    <mergeCell ref="AU88:AV88"/>
    <mergeCell ref="AW88:AX88"/>
    <mergeCell ref="AY88:BD88"/>
    <mergeCell ref="BE88:BF88"/>
    <mergeCell ref="BG88:BH88"/>
    <mergeCell ref="BI88:BJ88"/>
    <mergeCell ref="BK88:BN88"/>
    <mergeCell ref="BO88:BP88"/>
    <mergeCell ref="BQ88:BR88"/>
    <mergeCell ref="BT88:BU88"/>
    <mergeCell ref="BV88:BW88"/>
    <mergeCell ref="C89:I89"/>
    <mergeCell ref="BV89:BW89"/>
    <mergeCell ref="C90:I90"/>
    <mergeCell ref="J90:Y90"/>
    <mergeCell ref="Z90:AE90"/>
    <mergeCell ref="AF90:AG90"/>
    <mergeCell ref="AH90:AI90"/>
    <mergeCell ref="AJ90:AK90"/>
    <mergeCell ref="AL90:AO90"/>
    <mergeCell ref="AP90:AQ90"/>
    <mergeCell ref="AR90:AS90"/>
    <mergeCell ref="AU90:AV90"/>
    <mergeCell ref="AW90:AX90"/>
    <mergeCell ref="AY90:BD90"/>
    <mergeCell ref="BE90:BF90"/>
    <mergeCell ref="BG90:BH90"/>
    <mergeCell ref="BI90:BJ90"/>
    <mergeCell ref="BK90:BN90"/>
    <mergeCell ref="BO90:BP90"/>
    <mergeCell ref="BQ90:BR90"/>
    <mergeCell ref="BT90:BU90"/>
    <mergeCell ref="BV90:BW90"/>
    <mergeCell ref="J89:Y89"/>
    <mergeCell ref="Z89:AE89"/>
    <mergeCell ref="AF89:AG89"/>
    <mergeCell ref="AH89:AI89"/>
    <mergeCell ref="AJ89:AK89"/>
    <mergeCell ref="AL89:AO89"/>
    <mergeCell ref="AP89:AQ89"/>
    <mergeCell ref="AR89:AS89"/>
    <mergeCell ref="AU89:AV89"/>
    <mergeCell ref="AW89:AX89"/>
    <mergeCell ref="AY89:BD89"/>
    <mergeCell ref="J91:Y91"/>
    <mergeCell ref="Z91:AE91"/>
    <mergeCell ref="AF91:AG91"/>
    <mergeCell ref="AH91:AI91"/>
    <mergeCell ref="AJ91:AK91"/>
    <mergeCell ref="AL91:AO91"/>
    <mergeCell ref="AP91:AQ91"/>
    <mergeCell ref="AR91:AS91"/>
    <mergeCell ref="AU91:AV91"/>
    <mergeCell ref="AW91:AX91"/>
    <mergeCell ref="AY91:BD91"/>
    <mergeCell ref="BE91:BF91"/>
    <mergeCell ref="BG91:BH91"/>
    <mergeCell ref="BI91:BJ91"/>
    <mergeCell ref="BK91:BN91"/>
    <mergeCell ref="BO91:BP91"/>
    <mergeCell ref="BT89:BU89"/>
    <mergeCell ref="BE89:BF89"/>
    <mergeCell ref="BG89:BH89"/>
    <mergeCell ref="BI89:BJ89"/>
    <mergeCell ref="BK89:BN89"/>
    <mergeCell ref="BO89:BP89"/>
    <mergeCell ref="BQ89:BR89"/>
    <mergeCell ref="AU93:AV93"/>
    <mergeCell ref="AW93:AX93"/>
    <mergeCell ref="AY93:BD93"/>
    <mergeCell ref="BE93:BF93"/>
    <mergeCell ref="BG93:BH93"/>
    <mergeCell ref="BI93:BJ93"/>
    <mergeCell ref="BK93:BN93"/>
    <mergeCell ref="BO93:BP93"/>
    <mergeCell ref="BQ91:BR91"/>
    <mergeCell ref="BT91:BU91"/>
    <mergeCell ref="BV91:BW91"/>
    <mergeCell ref="C92:I92"/>
    <mergeCell ref="J92:Y92"/>
    <mergeCell ref="Z92:AE92"/>
    <mergeCell ref="AF92:AG92"/>
    <mergeCell ref="AH92:AI92"/>
    <mergeCell ref="AJ92:AK92"/>
    <mergeCell ref="AL92:AO92"/>
    <mergeCell ref="AP92:AQ92"/>
    <mergeCell ref="AR92:AS92"/>
    <mergeCell ref="AU92:AV92"/>
    <mergeCell ref="AW92:AX92"/>
    <mergeCell ref="AY92:BD92"/>
    <mergeCell ref="BE92:BF92"/>
    <mergeCell ref="BG92:BH92"/>
    <mergeCell ref="BI92:BJ92"/>
    <mergeCell ref="BK92:BN92"/>
    <mergeCell ref="BO92:BP92"/>
    <mergeCell ref="BQ92:BR92"/>
    <mergeCell ref="BT92:BU92"/>
    <mergeCell ref="BV92:BW92"/>
    <mergeCell ref="C91:I91"/>
    <mergeCell ref="BQ93:BR93"/>
    <mergeCell ref="BT93:BU93"/>
    <mergeCell ref="BV93:BW93"/>
    <mergeCell ref="C94:I94"/>
    <mergeCell ref="J94:Y94"/>
    <mergeCell ref="Z94:AE94"/>
    <mergeCell ref="AF94:AG94"/>
    <mergeCell ref="AH94:AI94"/>
    <mergeCell ref="AJ94:AK94"/>
    <mergeCell ref="AL94:AO94"/>
    <mergeCell ref="AP94:AQ94"/>
    <mergeCell ref="AR94:AS94"/>
    <mergeCell ref="AU94:AV94"/>
    <mergeCell ref="AW94:AX94"/>
    <mergeCell ref="AY94:BD94"/>
    <mergeCell ref="BE94:BF94"/>
    <mergeCell ref="BG94:BH94"/>
    <mergeCell ref="BI94:BJ94"/>
    <mergeCell ref="BK94:BN94"/>
    <mergeCell ref="BO94:BP94"/>
    <mergeCell ref="BQ94:BR94"/>
    <mergeCell ref="BT94:BU94"/>
    <mergeCell ref="BV94:BW94"/>
    <mergeCell ref="C93:I93"/>
    <mergeCell ref="J93:Y93"/>
    <mergeCell ref="Z93:AE93"/>
    <mergeCell ref="AF93:AG93"/>
    <mergeCell ref="AH93:AI93"/>
    <mergeCell ref="AJ93:AK93"/>
    <mergeCell ref="AL93:AO93"/>
    <mergeCell ref="AP93:AQ93"/>
    <mergeCell ref="AR93:AS93"/>
    <mergeCell ref="A95:B102"/>
    <mergeCell ref="C95:I95"/>
    <mergeCell ref="J95:Y95"/>
    <mergeCell ref="Z95:AE95"/>
    <mergeCell ref="AF95:AK95"/>
    <mergeCell ref="AL95:AO95"/>
    <mergeCell ref="AP95:AX95"/>
    <mergeCell ref="AY95:BD95"/>
    <mergeCell ref="BE95:BJ95"/>
    <mergeCell ref="BK95:BN95"/>
    <mergeCell ref="BO95:BW95"/>
    <mergeCell ref="C96:I96"/>
    <mergeCell ref="J96:Y96"/>
    <mergeCell ref="Z96:AE96"/>
    <mergeCell ref="AF96:AG96"/>
    <mergeCell ref="AH96:AI96"/>
    <mergeCell ref="AJ96:AK96"/>
    <mergeCell ref="AL96:AO96"/>
    <mergeCell ref="AP96:AQ96"/>
    <mergeCell ref="AR96:AS96"/>
    <mergeCell ref="AU96:AV96"/>
    <mergeCell ref="AW96:AX96"/>
    <mergeCell ref="AY96:BD96"/>
    <mergeCell ref="BE96:BF96"/>
    <mergeCell ref="BG96:BH96"/>
    <mergeCell ref="BI96:BJ96"/>
    <mergeCell ref="BK96:BN96"/>
    <mergeCell ref="BO96:BP96"/>
    <mergeCell ref="BQ96:BR96"/>
    <mergeCell ref="BT96:BU96"/>
    <mergeCell ref="BV96:BW96"/>
    <mergeCell ref="C97:I97"/>
    <mergeCell ref="BV97:BW97"/>
    <mergeCell ref="C98:I98"/>
    <mergeCell ref="J98:Y98"/>
    <mergeCell ref="Z98:AE98"/>
    <mergeCell ref="AF98:AG98"/>
    <mergeCell ref="AH98:AI98"/>
    <mergeCell ref="AJ98:AK98"/>
    <mergeCell ref="AL98:AO98"/>
    <mergeCell ref="AP98:AQ98"/>
    <mergeCell ref="AR98:AS98"/>
    <mergeCell ref="AU98:AV98"/>
    <mergeCell ref="AW98:AX98"/>
    <mergeCell ref="AY98:BD98"/>
    <mergeCell ref="BE98:BF98"/>
    <mergeCell ref="BG98:BH98"/>
    <mergeCell ref="BI98:BJ98"/>
    <mergeCell ref="BK98:BN98"/>
    <mergeCell ref="BO98:BP98"/>
    <mergeCell ref="BQ98:BR98"/>
    <mergeCell ref="BT98:BU98"/>
    <mergeCell ref="BV98:BW98"/>
    <mergeCell ref="J97:Y97"/>
    <mergeCell ref="Z97:AE97"/>
    <mergeCell ref="AF97:AG97"/>
    <mergeCell ref="AH97:AI97"/>
    <mergeCell ref="AJ97:AK97"/>
    <mergeCell ref="AL97:AO97"/>
    <mergeCell ref="AP97:AQ97"/>
    <mergeCell ref="AR97:AS97"/>
    <mergeCell ref="AU97:AV97"/>
    <mergeCell ref="AW97:AX97"/>
    <mergeCell ref="AY97:BD97"/>
    <mergeCell ref="J99:Y99"/>
    <mergeCell ref="Z99:AE99"/>
    <mergeCell ref="AF99:AG99"/>
    <mergeCell ref="AH99:AI99"/>
    <mergeCell ref="AJ99:AK99"/>
    <mergeCell ref="AL99:AO99"/>
    <mergeCell ref="AP99:AQ99"/>
    <mergeCell ref="AR99:AS99"/>
    <mergeCell ref="AU99:AV99"/>
    <mergeCell ref="AW99:AX99"/>
    <mergeCell ref="AY99:BD99"/>
    <mergeCell ref="BE99:BF99"/>
    <mergeCell ref="BG99:BH99"/>
    <mergeCell ref="BI99:BJ99"/>
    <mergeCell ref="BK99:BN99"/>
    <mergeCell ref="BO99:BP99"/>
    <mergeCell ref="BT97:BU97"/>
    <mergeCell ref="BE97:BF97"/>
    <mergeCell ref="BG97:BH97"/>
    <mergeCell ref="BI97:BJ97"/>
    <mergeCell ref="BK97:BN97"/>
    <mergeCell ref="BO97:BP97"/>
    <mergeCell ref="BQ97:BR97"/>
    <mergeCell ref="AU101:AV101"/>
    <mergeCell ref="AW101:AX101"/>
    <mergeCell ref="AY101:BD101"/>
    <mergeCell ref="BE101:BF101"/>
    <mergeCell ref="BG101:BH101"/>
    <mergeCell ref="BI101:BJ101"/>
    <mergeCell ref="BK101:BN101"/>
    <mergeCell ref="BO101:BP101"/>
    <mergeCell ref="BQ99:BR99"/>
    <mergeCell ref="BT99:BU99"/>
    <mergeCell ref="BV99:BW99"/>
    <mergeCell ref="C100:I100"/>
    <mergeCell ref="J100:Y100"/>
    <mergeCell ref="Z100:AE100"/>
    <mergeCell ref="AF100:AG100"/>
    <mergeCell ref="AH100:AI100"/>
    <mergeCell ref="AJ100:AK100"/>
    <mergeCell ref="AL100:AO100"/>
    <mergeCell ref="AP100:AQ100"/>
    <mergeCell ref="AR100:AS100"/>
    <mergeCell ref="AU100:AV100"/>
    <mergeCell ref="AW100:AX100"/>
    <mergeCell ref="AY100:BD100"/>
    <mergeCell ref="BE100:BF100"/>
    <mergeCell ref="BG100:BH100"/>
    <mergeCell ref="BI100:BJ100"/>
    <mergeCell ref="BK100:BN100"/>
    <mergeCell ref="BO100:BP100"/>
    <mergeCell ref="BQ100:BR100"/>
    <mergeCell ref="BT100:BU100"/>
    <mergeCell ref="BV100:BW100"/>
    <mergeCell ref="C99:I99"/>
    <mergeCell ref="BQ101:BR101"/>
    <mergeCell ref="BT101:BU101"/>
    <mergeCell ref="BV101:BW101"/>
    <mergeCell ref="C102:I102"/>
    <mergeCell ref="J102:Y102"/>
    <mergeCell ref="Z102:AE102"/>
    <mergeCell ref="AF102:AG102"/>
    <mergeCell ref="AH102:AI102"/>
    <mergeCell ref="AJ102:AK102"/>
    <mergeCell ref="AL102:AO102"/>
    <mergeCell ref="AP102:AQ102"/>
    <mergeCell ref="AR102:AS102"/>
    <mergeCell ref="AU102:AV102"/>
    <mergeCell ref="AW102:AX102"/>
    <mergeCell ref="AY102:BD102"/>
    <mergeCell ref="BE102:BF102"/>
    <mergeCell ref="BG102:BH102"/>
    <mergeCell ref="BI102:BJ102"/>
    <mergeCell ref="BK102:BN102"/>
    <mergeCell ref="BO102:BP102"/>
    <mergeCell ref="BQ102:BR102"/>
    <mergeCell ref="BT102:BU102"/>
    <mergeCell ref="BV102:BW102"/>
    <mergeCell ref="C101:I101"/>
    <mergeCell ref="J101:Y101"/>
    <mergeCell ref="Z101:AE101"/>
    <mergeCell ref="AF101:AG101"/>
    <mergeCell ref="AH101:AI101"/>
    <mergeCell ref="AJ101:AK101"/>
    <mergeCell ref="AL101:AO101"/>
    <mergeCell ref="AP101:AQ101"/>
    <mergeCell ref="AR101:AS101"/>
    <mergeCell ref="A103:B110"/>
    <mergeCell ref="C103:I103"/>
    <mergeCell ref="J103:Y103"/>
    <mergeCell ref="Z103:AE103"/>
    <mergeCell ref="AF103:AK103"/>
    <mergeCell ref="AL103:AO103"/>
    <mergeCell ref="AP103:AX103"/>
    <mergeCell ref="AY103:BD103"/>
    <mergeCell ref="BE103:BJ103"/>
    <mergeCell ref="BK103:BN103"/>
    <mergeCell ref="BO103:BW103"/>
    <mergeCell ref="C104:I104"/>
    <mergeCell ref="J104:Y104"/>
    <mergeCell ref="Z104:AE104"/>
    <mergeCell ref="AF104:AG104"/>
    <mergeCell ref="AH104:AI104"/>
    <mergeCell ref="AJ104:AK104"/>
    <mergeCell ref="AL104:AO104"/>
    <mergeCell ref="AP104:AQ104"/>
    <mergeCell ref="AR104:AS104"/>
    <mergeCell ref="AU104:AV104"/>
    <mergeCell ref="AW104:AX104"/>
    <mergeCell ref="AY104:BD104"/>
    <mergeCell ref="BE104:BF104"/>
    <mergeCell ref="BG104:BH104"/>
    <mergeCell ref="BI104:BJ104"/>
    <mergeCell ref="BK104:BN104"/>
    <mergeCell ref="BO104:BP104"/>
    <mergeCell ref="BQ104:BR104"/>
    <mergeCell ref="BT104:BU104"/>
    <mergeCell ref="BV104:BW104"/>
    <mergeCell ref="C105:I105"/>
    <mergeCell ref="BV105:BW105"/>
    <mergeCell ref="C106:I106"/>
    <mergeCell ref="J106:Y106"/>
    <mergeCell ref="Z106:AE106"/>
    <mergeCell ref="AF106:AG106"/>
    <mergeCell ref="AH106:AI106"/>
    <mergeCell ref="AJ106:AK106"/>
    <mergeCell ref="AL106:AO106"/>
    <mergeCell ref="AP106:AQ106"/>
    <mergeCell ref="AR106:AS106"/>
    <mergeCell ref="AU106:AV106"/>
    <mergeCell ref="AW106:AX106"/>
    <mergeCell ref="AY106:BD106"/>
    <mergeCell ref="BE106:BF106"/>
    <mergeCell ref="BG106:BH106"/>
    <mergeCell ref="BI106:BJ106"/>
    <mergeCell ref="BK106:BN106"/>
    <mergeCell ref="BO106:BP106"/>
    <mergeCell ref="BQ106:BR106"/>
    <mergeCell ref="BT106:BU106"/>
    <mergeCell ref="BV106:BW106"/>
    <mergeCell ref="J105:Y105"/>
    <mergeCell ref="Z105:AE105"/>
    <mergeCell ref="AF105:AG105"/>
    <mergeCell ref="AH105:AI105"/>
    <mergeCell ref="AJ105:AK105"/>
    <mergeCell ref="AL105:AO105"/>
    <mergeCell ref="AP105:AQ105"/>
    <mergeCell ref="AR105:AS105"/>
    <mergeCell ref="AU105:AV105"/>
    <mergeCell ref="AW105:AX105"/>
    <mergeCell ref="AY105:BD105"/>
    <mergeCell ref="J107:Y107"/>
    <mergeCell ref="Z107:AE107"/>
    <mergeCell ref="AF107:AG107"/>
    <mergeCell ref="AH107:AI107"/>
    <mergeCell ref="AJ107:AK107"/>
    <mergeCell ref="AL107:AO107"/>
    <mergeCell ref="AP107:AQ107"/>
    <mergeCell ref="AR107:AS107"/>
    <mergeCell ref="AU107:AV107"/>
    <mergeCell ref="AW107:AX107"/>
    <mergeCell ref="AY107:BD107"/>
    <mergeCell ref="BE107:BF107"/>
    <mergeCell ref="BG107:BH107"/>
    <mergeCell ref="BI107:BJ107"/>
    <mergeCell ref="BK107:BN107"/>
    <mergeCell ref="BO107:BP107"/>
    <mergeCell ref="BT105:BU105"/>
    <mergeCell ref="BE105:BF105"/>
    <mergeCell ref="BG105:BH105"/>
    <mergeCell ref="BI105:BJ105"/>
    <mergeCell ref="BK105:BN105"/>
    <mergeCell ref="BO105:BP105"/>
    <mergeCell ref="BQ105:BR105"/>
    <mergeCell ref="AU109:AV109"/>
    <mergeCell ref="AW109:AX109"/>
    <mergeCell ref="AY109:BD109"/>
    <mergeCell ref="BE109:BF109"/>
    <mergeCell ref="BG109:BH109"/>
    <mergeCell ref="BI109:BJ109"/>
    <mergeCell ref="BK109:BN109"/>
    <mergeCell ref="BO109:BP109"/>
    <mergeCell ref="BQ107:BR107"/>
    <mergeCell ref="BT107:BU107"/>
    <mergeCell ref="BV107:BW107"/>
    <mergeCell ref="C108:I108"/>
    <mergeCell ref="J108:Y108"/>
    <mergeCell ref="Z108:AE108"/>
    <mergeCell ref="AF108:AG108"/>
    <mergeCell ref="AH108:AI108"/>
    <mergeCell ref="AJ108:AK108"/>
    <mergeCell ref="AL108:AO108"/>
    <mergeCell ref="AP108:AQ108"/>
    <mergeCell ref="AR108:AS108"/>
    <mergeCell ref="AU108:AV108"/>
    <mergeCell ref="AW108:AX108"/>
    <mergeCell ref="AY108:BD108"/>
    <mergeCell ref="BE108:BF108"/>
    <mergeCell ref="BG108:BH108"/>
    <mergeCell ref="BI108:BJ108"/>
    <mergeCell ref="BK108:BN108"/>
    <mergeCell ref="BO108:BP108"/>
    <mergeCell ref="BQ108:BR108"/>
    <mergeCell ref="BT108:BU108"/>
    <mergeCell ref="BV108:BW108"/>
    <mergeCell ref="C107:I107"/>
    <mergeCell ref="BQ109:BR109"/>
    <mergeCell ref="BT109:BU109"/>
    <mergeCell ref="BV109:BW109"/>
    <mergeCell ref="C110:I110"/>
    <mergeCell ref="J110:Y110"/>
    <mergeCell ref="Z110:AE110"/>
    <mergeCell ref="AF110:AG110"/>
    <mergeCell ref="AH110:AI110"/>
    <mergeCell ref="AJ110:AK110"/>
    <mergeCell ref="AL110:AO110"/>
    <mergeCell ref="AP110:AQ110"/>
    <mergeCell ref="AR110:AS110"/>
    <mergeCell ref="AU110:AV110"/>
    <mergeCell ref="AW110:AX110"/>
    <mergeCell ref="AY110:BD110"/>
    <mergeCell ref="BE110:BF110"/>
    <mergeCell ref="BG110:BH110"/>
    <mergeCell ref="BI110:BJ110"/>
    <mergeCell ref="BK110:BN110"/>
    <mergeCell ref="BO110:BP110"/>
    <mergeCell ref="BQ110:BR110"/>
    <mergeCell ref="BT110:BU110"/>
    <mergeCell ref="BV110:BW110"/>
    <mergeCell ref="C109:I109"/>
    <mergeCell ref="J109:Y109"/>
    <mergeCell ref="Z109:AE109"/>
    <mergeCell ref="AF109:AG109"/>
    <mergeCell ref="AH109:AI109"/>
    <mergeCell ref="AJ109:AK109"/>
    <mergeCell ref="AL109:AO109"/>
    <mergeCell ref="AP109:AQ109"/>
    <mergeCell ref="AR109:AS109"/>
    <mergeCell ref="A111:B118"/>
    <mergeCell ref="C111:I111"/>
    <mergeCell ref="J111:Y111"/>
    <mergeCell ref="Z111:AE111"/>
    <mergeCell ref="AF111:AK111"/>
    <mergeCell ref="AL111:AO111"/>
    <mergeCell ref="AP111:AX111"/>
    <mergeCell ref="AY111:BD111"/>
    <mergeCell ref="BE111:BJ111"/>
    <mergeCell ref="BK111:BN111"/>
    <mergeCell ref="BO111:BW111"/>
    <mergeCell ref="C112:I112"/>
    <mergeCell ref="J112:Y112"/>
    <mergeCell ref="Z112:AE112"/>
    <mergeCell ref="AF112:AG112"/>
    <mergeCell ref="AH112:AI112"/>
    <mergeCell ref="AJ112:AK112"/>
    <mergeCell ref="AL112:AO112"/>
    <mergeCell ref="AP112:AQ112"/>
    <mergeCell ref="AR112:AS112"/>
    <mergeCell ref="AU112:AV112"/>
    <mergeCell ref="AW112:AX112"/>
    <mergeCell ref="AY112:BD112"/>
    <mergeCell ref="BE112:BF112"/>
    <mergeCell ref="BG112:BH112"/>
    <mergeCell ref="BI112:BJ112"/>
    <mergeCell ref="BK112:BN112"/>
    <mergeCell ref="BO112:BP112"/>
    <mergeCell ref="BQ112:BR112"/>
    <mergeCell ref="BT112:BU112"/>
    <mergeCell ref="BV112:BW112"/>
    <mergeCell ref="C113:I113"/>
    <mergeCell ref="BV113:BW113"/>
    <mergeCell ref="C114:I114"/>
    <mergeCell ref="J114:Y114"/>
    <mergeCell ref="Z114:AE114"/>
    <mergeCell ref="AF114:AG114"/>
    <mergeCell ref="AH114:AI114"/>
    <mergeCell ref="AJ114:AK114"/>
    <mergeCell ref="AL114:AO114"/>
    <mergeCell ref="AP114:AQ114"/>
    <mergeCell ref="AR114:AS114"/>
    <mergeCell ref="AU114:AV114"/>
    <mergeCell ref="AW114:AX114"/>
    <mergeCell ref="AY114:BD114"/>
    <mergeCell ref="BE114:BF114"/>
    <mergeCell ref="BG114:BH114"/>
    <mergeCell ref="BI114:BJ114"/>
    <mergeCell ref="BK114:BN114"/>
    <mergeCell ref="BO114:BP114"/>
    <mergeCell ref="BQ114:BR114"/>
    <mergeCell ref="BT114:BU114"/>
    <mergeCell ref="BV114:BW114"/>
    <mergeCell ref="J113:Y113"/>
    <mergeCell ref="Z113:AE113"/>
    <mergeCell ref="AF113:AG113"/>
    <mergeCell ref="AH113:AI113"/>
    <mergeCell ref="AJ113:AK113"/>
    <mergeCell ref="AL113:AO113"/>
    <mergeCell ref="AP113:AQ113"/>
    <mergeCell ref="AR113:AS113"/>
    <mergeCell ref="AU113:AV113"/>
    <mergeCell ref="AW113:AX113"/>
    <mergeCell ref="AY113:BD113"/>
    <mergeCell ref="J115:Y115"/>
    <mergeCell ref="Z115:AE115"/>
    <mergeCell ref="AF115:AG115"/>
    <mergeCell ref="AH115:AI115"/>
    <mergeCell ref="AJ115:AK115"/>
    <mergeCell ref="AL115:AO115"/>
    <mergeCell ref="AP115:AQ115"/>
    <mergeCell ref="AR115:AS115"/>
    <mergeCell ref="AU115:AV115"/>
    <mergeCell ref="AW115:AX115"/>
    <mergeCell ref="AY115:BD115"/>
    <mergeCell ref="BE115:BF115"/>
    <mergeCell ref="BG115:BH115"/>
    <mergeCell ref="BI115:BJ115"/>
    <mergeCell ref="BK115:BN115"/>
    <mergeCell ref="BO115:BP115"/>
    <mergeCell ref="BT113:BU113"/>
    <mergeCell ref="BE113:BF113"/>
    <mergeCell ref="BG113:BH113"/>
    <mergeCell ref="BI113:BJ113"/>
    <mergeCell ref="BK113:BN113"/>
    <mergeCell ref="BO113:BP113"/>
    <mergeCell ref="BQ113:BR113"/>
    <mergeCell ref="AU117:AV117"/>
    <mergeCell ref="AW117:AX117"/>
    <mergeCell ref="AY117:BD117"/>
    <mergeCell ref="BE117:BF117"/>
    <mergeCell ref="BG117:BH117"/>
    <mergeCell ref="BI117:BJ117"/>
    <mergeCell ref="BK117:BN117"/>
    <mergeCell ref="BO117:BP117"/>
    <mergeCell ref="BQ115:BR115"/>
    <mergeCell ref="BT115:BU115"/>
    <mergeCell ref="BV115:BW115"/>
    <mergeCell ref="C116:I116"/>
    <mergeCell ref="J116:Y116"/>
    <mergeCell ref="Z116:AE116"/>
    <mergeCell ref="AF116:AG116"/>
    <mergeCell ref="AH116:AI116"/>
    <mergeCell ref="AJ116:AK116"/>
    <mergeCell ref="AL116:AO116"/>
    <mergeCell ref="AP116:AQ116"/>
    <mergeCell ref="AR116:AS116"/>
    <mergeCell ref="AU116:AV116"/>
    <mergeCell ref="AW116:AX116"/>
    <mergeCell ref="AY116:BD116"/>
    <mergeCell ref="BE116:BF116"/>
    <mergeCell ref="BG116:BH116"/>
    <mergeCell ref="BI116:BJ116"/>
    <mergeCell ref="BK116:BN116"/>
    <mergeCell ref="BO116:BP116"/>
    <mergeCell ref="BQ116:BR116"/>
    <mergeCell ref="BT116:BU116"/>
    <mergeCell ref="BV116:BW116"/>
    <mergeCell ref="C115:I115"/>
    <mergeCell ref="BQ117:BR117"/>
    <mergeCell ref="BT117:BU117"/>
    <mergeCell ref="BV117:BW117"/>
    <mergeCell ref="C118:I118"/>
    <mergeCell ref="J118:Y118"/>
    <mergeCell ref="Z118:AE118"/>
    <mergeCell ref="AF118:AG118"/>
    <mergeCell ref="AH118:AI118"/>
    <mergeCell ref="AJ118:AK118"/>
    <mergeCell ref="AL118:AO118"/>
    <mergeCell ref="AP118:AQ118"/>
    <mergeCell ref="AR118:AS118"/>
    <mergeCell ref="AU118:AV118"/>
    <mergeCell ref="AW118:AX118"/>
    <mergeCell ref="AY118:BD118"/>
    <mergeCell ref="BE118:BF118"/>
    <mergeCell ref="BG118:BH118"/>
    <mergeCell ref="BI118:BJ118"/>
    <mergeCell ref="BK118:BN118"/>
    <mergeCell ref="BO118:BP118"/>
    <mergeCell ref="BQ118:BR118"/>
    <mergeCell ref="BT118:BU118"/>
    <mergeCell ref="BV118:BW118"/>
    <mergeCell ref="C117:I117"/>
    <mergeCell ref="J117:Y117"/>
    <mergeCell ref="Z117:AE117"/>
    <mergeCell ref="AF117:AG117"/>
    <mergeCell ref="AH117:AI117"/>
    <mergeCell ref="AJ117:AK117"/>
    <mergeCell ref="AL117:AO117"/>
    <mergeCell ref="AP117:AQ117"/>
    <mergeCell ref="AR117:AS117"/>
    <mergeCell ref="A119:B126"/>
    <mergeCell ref="C119:I119"/>
    <mergeCell ref="J119:Y119"/>
    <mergeCell ref="Z119:AE119"/>
    <mergeCell ref="AF119:AK119"/>
    <mergeCell ref="AL119:AO119"/>
    <mergeCell ref="AP119:AX119"/>
    <mergeCell ref="AY119:BD119"/>
    <mergeCell ref="BE119:BJ119"/>
    <mergeCell ref="BK119:BN119"/>
    <mergeCell ref="BO119:BW119"/>
    <mergeCell ref="C120:I120"/>
    <mergeCell ref="J120:Y120"/>
    <mergeCell ref="Z120:AE120"/>
    <mergeCell ref="AF120:AG120"/>
    <mergeCell ref="AH120:AI120"/>
    <mergeCell ref="AJ120:AK120"/>
    <mergeCell ref="AL120:AO120"/>
    <mergeCell ref="AP120:AQ120"/>
    <mergeCell ref="AR120:AS120"/>
    <mergeCell ref="AU120:AV120"/>
    <mergeCell ref="AW120:AX120"/>
    <mergeCell ref="AY120:BD120"/>
    <mergeCell ref="BE120:BF120"/>
    <mergeCell ref="BG120:BH120"/>
    <mergeCell ref="BI120:BJ120"/>
    <mergeCell ref="BK120:BN120"/>
    <mergeCell ref="BO120:BP120"/>
    <mergeCell ref="BQ120:BR120"/>
    <mergeCell ref="BT120:BU120"/>
    <mergeCell ref="BV120:BW120"/>
    <mergeCell ref="C121:I121"/>
    <mergeCell ref="BV121:BW121"/>
    <mergeCell ref="C122:I122"/>
    <mergeCell ref="J122:Y122"/>
    <mergeCell ref="Z122:AE122"/>
    <mergeCell ref="AF122:AG122"/>
    <mergeCell ref="AH122:AI122"/>
    <mergeCell ref="AJ122:AK122"/>
    <mergeCell ref="AL122:AO122"/>
    <mergeCell ref="AP122:AQ122"/>
    <mergeCell ref="AR122:AS122"/>
    <mergeCell ref="AU122:AV122"/>
    <mergeCell ref="AW122:AX122"/>
    <mergeCell ref="AY122:BD122"/>
    <mergeCell ref="BE122:BF122"/>
    <mergeCell ref="BG122:BH122"/>
    <mergeCell ref="BI122:BJ122"/>
    <mergeCell ref="BK122:BN122"/>
    <mergeCell ref="BO122:BP122"/>
    <mergeCell ref="BQ122:BR122"/>
    <mergeCell ref="BT122:BU122"/>
    <mergeCell ref="BV122:BW122"/>
    <mergeCell ref="J121:Y121"/>
    <mergeCell ref="Z121:AE121"/>
    <mergeCell ref="AF121:AG121"/>
    <mergeCell ref="AH121:AI121"/>
    <mergeCell ref="AJ121:AK121"/>
    <mergeCell ref="AL121:AO121"/>
    <mergeCell ref="AP121:AQ121"/>
    <mergeCell ref="AR121:AS121"/>
    <mergeCell ref="AU121:AV121"/>
    <mergeCell ref="AW121:AX121"/>
    <mergeCell ref="AY121:BD121"/>
    <mergeCell ref="J123:Y123"/>
    <mergeCell ref="Z123:AE123"/>
    <mergeCell ref="AF123:AG123"/>
    <mergeCell ref="AH123:AI123"/>
    <mergeCell ref="AJ123:AK123"/>
    <mergeCell ref="AL123:AO123"/>
    <mergeCell ref="AP123:AQ123"/>
    <mergeCell ref="AR123:AS123"/>
    <mergeCell ref="AU123:AV123"/>
    <mergeCell ref="AW123:AX123"/>
    <mergeCell ref="AY123:BD123"/>
    <mergeCell ref="BE123:BF123"/>
    <mergeCell ref="BG123:BH123"/>
    <mergeCell ref="BI123:BJ123"/>
    <mergeCell ref="BK123:BN123"/>
    <mergeCell ref="BO123:BP123"/>
    <mergeCell ref="BT121:BU121"/>
    <mergeCell ref="BE121:BF121"/>
    <mergeCell ref="BG121:BH121"/>
    <mergeCell ref="BI121:BJ121"/>
    <mergeCell ref="BK121:BN121"/>
    <mergeCell ref="BO121:BP121"/>
    <mergeCell ref="BQ121:BR121"/>
    <mergeCell ref="AU125:AV125"/>
    <mergeCell ref="AW125:AX125"/>
    <mergeCell ref="AY125:BD125"/>
    <mergeCell ref="BE125:BF125"/>
    <mergeCell ref="BG125:BH125"/>
    <mergeCell ref="BI125:BJ125"/>
    <mergeCell ref="BK125:BN125"/>
    <mergeCell ref="BO125:BP125"/>
    <mergeCell ref="BQ123:BR123"/>
    <mergeCell ref="BT123:BU123"/>
    <mergeCell ref="BV123:BW123"/>
    <mergeCell ref="C124:I124"/>
    <mergeCell ref="J124:Y124"/>
    <mergeCell ref="Z124:AE124"/>
    <mergeCell ref="AF124:AG124"/>
    <mergeCell ref="AH124:AI124"/>
    <mergeCell ref="AJ124:AK124"/>
    <mergeCell ref="AL124:AO124"/>
    <mergeCell ref="AP124:AQ124"/>
    <mergeCell ref="AR124:AS124"/>
    <mergeCell ref="AU124:AV124"/>
    <mergeCell ref="AW124:AX124"/>
    <mergeCell ref="AY124:BD124"/>
    <mergeCell ref="BE124:BF124"/>
    <mergeCell ref="BG124:BH124"/>
    <mergeCell ref="BI124:BJ124"/>
    <mergeCell ref="BK124:BN124"/>
    <mergeCell ref="BO124:BP124"/>
    <mergeCell ref="BQ124:BR124"/>
    <mergeCell ref="BT124:BU124"/>
    <mergeCell ref="BV124:BW124"/>
    <mergeCell ref="C123:I123"/>
    <mergeCell ref="BQ125:BR125"/>
    <mergeCell ref="BT125:BU125"/>
    <mergeCell ref="BV125:BW125"/>
    <mergeCell ref="C126:I126"/>
    <mergeCell ref="J126:Y126"/>
    <mergeCell ref="Z126:AE126"/>
    <mergeCell ref="AF126:AG126"/>
    <mergeCell ref="AH126:AI126"/>
    <mergeCell ref="AJ126:AK126"/>
    <mergeCell ref="AL126:AO126"/>
    <mergeCell ref="AP126:AQ126"/>
    <mergeCell ref="AR126:AS126"/>
    <mergeCell ref="AU126:AV126"/>
    <mergeCell ref="AW126:AX126"/>
    <mergeCell ref="AY126:BD126"/>
    <mergeCell ref="BE126:BF126"/>
    <mergeCell ref="BG126:BH126"/>
    <mergeCell ref="BI126:BJ126"/>
    <mergeCell ref="BK126:BN126"/>
    <mergeCell ref="BO126:BP126"/>
    <mergeCell ref="BQ126:BR126"/>
    <mergeCell ref="BT126:BU126"/>
    <mergeCell ref="BV126:BW126"/>
    <mergeCell ref="C125:I125"/>
    <mergeCell ref="J125:Y125"/>
    <mergeCell ref="Z125:AE125"/>
    <mergeCell ref="AF125:AG125"/>
    <mergeCell ref="AH125:AI125"/>
    <mergeCell ref="AJ125:AK125"/>
    <mergeCell ref="AL125:AO125"/>
    <mergeCell ref="AP125:AQ125"/>
    <mergeCell ref="AR125:AS125"/>
    <mergeCell ref="A127:B134"/>
    <mergeCell ref="C127:I127"/>
    <mergeCell ref="J127:Y127"/>
    <mergeCell ref="Z127:AE127"/>
    <mergeCell ref="AF127:AK127"/>
    <mergeCell ref="AL127:AO127"/>
    <mergeCell ref="AP127:AX127"/>
    <mergeCell ref="AY127:BD127"/>
    <mergeCell ref="BE127:BJ127"/>
    <mergeCell ref="BK127:BN127"/>
    <mergeCell ref="BO127:BW127"/>
    <mergeCell ref="C128:I128"/>
    <mergeCell ref="J128:Y128"/>
    <mergeCell ref="Z128:AE128"/>
    <mergeCell ref="AF128:AG128"/>
    <mergeCell ref="AH128:AI128"/>
    <mergeCell ref="AJ128:AK128"/>
    <mergeCell ref="AL128:AO128"/>
    <mergeCell ref="AP128:AQ128"/>
    <mergeCell ref="AR128:AS128"/>
    <mergeCell ref="AU128:AV128"/>
    <mergeCell ref="AW128:AX128"/>
    <mergeCell ref="AY128:BD128"/>
    <mergeCell ref="BE128:BF128"/>
    <mergeCell ref="BG128:BH128"/>
    <mergeCell ref="BI128:BJ128"/>
    <mergeCell ref="BK128:BN128"/>
    <mergeCell ref="BO128:BP128"/>
    <mergeCell ref="BQ128:BR128"/>
    <mergeCell ref="BT128:BU128"/>
    <mergeCell ref="BV128:BW128"/>
    <mergeCell ref="C129:I129"/>
    <mergeCell ref="BV129:BW129"/>
    <mergeCell ref="C130:I130"/>
    <mergeCell ref="J130:Y130"/>
    <mergeCell ref="Z130:AE130"/>
    <mergeCell ref="AF130:AG130"/>
    <mergeCell ref="AH130:AI130"/>
    <mergeCell ref="AJ130:AK130"/>
    <mergeCell ref="AL130:AO130"/>
    <mergeCell ref="AP130:AQ130"/>
    <mergeCell ref="AR130:AS130"/>
    <mergeCell ref="AU130:AV130"/>
    <mergeCell ref="AW130:AX130"/>
    <mergeCell ref="AY130:BD130"/>
    <mergeCell ref="BE130:BF130"/>
    <mergeCell ref="BG130:BH130"/>
    <mergeCell ref="BI130:BJ130"/>
    <mergeCell ref="BK130:BN130"/>
    <mergeCell ref="BO130:BP130"/>
    <mergeCell ref="BQ130:BR130"/>
    <mergeCell ref="BT130:BU130"/>
    <mergeCell ref="BV130:BW130"/>
    <mergeCell ref="J129:Y129"/>
    <mergeCell ref="Z129:AE129"/>
    <mergeCell ref="AF129:AG129"/>
    <mergeCell ref="AH129:AI129"/>
    <mergeCell ref="AJ129:AK129"/>
    <mergeCell ref="AL129:AO129"/>
    <mergeCell ref="AP129:AQ129"/>
    <mergeCell ref="AR129:AS129"/>
    <mergeCell ref="AU129:AV129"/>
    <mergeCell ref="AW129:AX129"/>
    <mergeCell ref="AY129:BD129"/>
    <mergeCell ref="J131:Y131"/>
    <mergeCell ref="Z131:AE131"/>
    <mergeCell ref="AF131:AG131"/>
    <mergeCell ref="AH131:AI131"/>
    <mergeCell ref="AJ131:AK131"/>
    <mergeCell ref="AL131:AO131"/>
    <mergeCell ref="AP131:AQ131"/>
    <mergeCell ref="AR131:AS131"/>
    <mergeCell ref="AU131:AV131"/>
    <mergeCell ref="AW131:AX131"/>
    <mergeCell ref="AY131:BD131"/>
    <mergeCell ref="BE131:BF131"/>
    <mergeCell ref="BG131:BH131"/>
    <mergeCell ref="BI131:BJ131"/>
    <mergeCell ref="BK131:BN131"/>
    <mergeCell ref="BO131:BP131"/>
    <mergeCell ref="BT129:BU129"/>
    <mergeCell ref="BE129:BF129"/>
    <mergeCell ref="BG129:BH129"/>
    <mergeCell ref="BI129:BJ129"/>
    <mergeCell ref="BK129:BN129"/>
    <mergeCell ref="BO129:BP129"/>
    <mergeCell ref="BQ129:BR129"/>
    <mergeCell ref="AU133:AV133"/>
    <mergeCell ref="AW133:AX133"/>
    <mergeCell ref="AY133:BD133"/>
    <mergeCell ref="BE133:BF133"/>
    <mergeCell ref="BG133:BH133"/>
    <mergeCell ref="BI133:BJ133"/>
    <mergeCell ref="BK133:BN133"/>
    <mergeCell ref="BO133:BP133"/>
    <mergeCell ref="BQ131:BR131"/>
    <mergeCell ref="BT131:BU131"/>
    <mergeCell ref="BV131:BW131"/>
    <mergeCell ref="C132:I132"/>
    <mergeCell ref="J132:Y132"/>
    <mergeCell ref="Z132:AE132"/>
    <mergeCell ref="AF132:AG132"/>
    <mergeCell ref="AH132:AI132"/>
    <mergeCell ref="AJ132:AK132"/>
    <mergeCell ref="AL132:AO132"/>
    <mergeCell ref="AP132:AQ132"/>
    <mergeCell ref="AR132:AS132"/>
    <mergeCell ref="AU132:AV132"/>
    <mergeCell ref="AW132:AX132"/>
    <mergeCell ref="AY132:BD132"/>
    <mergeCell ref="BE132:BF132"/>
    <mergeCell ref="BG132:BH132"/>
    <mergeCell ref="BI132:BJ132"/>
    <mergeCell ref="BK132:BN132"/>
    <mergeCell ref="BO132:BP132"/>
    <mergeCell ref="BQ132:BR132"/>
    <mergeCell ref="BT132:BU132"/>
    <mergeCell ref="BV132:BW132"/>
    <mergeCell ref="C131:I131"/>
    <mergeCell ref="BQ133:BR133"/>
    <mergeCell ref="BT133:BU133"/>
    <mergeCell ref="BV133:BW133"/>
    <mergeCell ref="C134:I134"/>
    <mergeCell ref="J134:Y134"/>
    <mergeCell ref="Z134:AE134"/>
    <mergeCell ref="AF134:AG134"/>
    <mergeCell ref="AH134:AI134"/>
    <mergeCell ref="AJ134:AK134"/>
    <mergeCell ref="AL134:AO134"/>
    <mergeCell ref="AP134:AQ134"/>
    <mergeCell ref="AR134:AS134"/>
    <mergeCell ref="AU134:AV134"/>
    <mergeCell ref="AW134:AX134"/>
    <mergeCell ref="AY134:BD134"/>
    <mergeCell ref="BE134:BF134"/>
    <mergeCell ref="BG134:BH134"/>
    <mergeCell ref="BI134:BJ134"/>
    <mergeCell ref="BK134:BN134"/>
    <mergeCell ref="BO134:BP134"/>
    <mergeCell ref="BQ134:BR134"/>
    <mergeCell ref="BT134:BU134"/>
    <mergeCell ref="BV134:BW134"/>
    <mergeCell ref="C133:I133"/>
    <mergeCell ref="J133:Y133"/>
    <mergeCell ref="Z133:AE133"/>
    <mergeCell ref="AF133:AG133"/>
    <mergeCell ref="AH133:AI133"/>
    <mergeCell ref="AJ133:AK133"/>
    <mergeCell ref="AL133:AO133"/>
    <mergeCell ref="AP133:AQ133"/>
    <mergeCell ref="AR133:AS133"/>
    <mergeCell ref="A135:B142"/>
    <mergeCell ref="C135:I135"/>
    <mergeCell ref="J135:Y135"/>
    <mergeCell ref="Z135:AE135"/>
    <mergeCell ref="AF135:AK135"/>
    <mergeCell ref="AL135:AO135"/>
    <mergeCell ref="AP135:AX135"/>
    <mergeCell ref="AY135:BD135"/>
    <mergeCell ref="BE135:BJ135"/>
    <mergeCell ref="BK135:BN135"/>
    <mergeCell ref="BO135:BW135"/>
    <mergeCell ref="C136:I136"/>
    <mergeCell ref="J136:Y136"/>
    <mergeCell ref="Z136:AE136"/>
    <mergeCell ref="AF136:AG136"/>
    <mergeCell ref="AH136:AI136"/>
    <mergeCell ref="AJ136:AK136"/>
    <mergeCell ref="AL136:AO136"/>
    <mergeCell ref="AP136:AQ136"/>
    <mergeCell ref="AR136:AS136"/>
    <mergeCell ref="AU136:AV136"/>
    <mergeCell ref="AW136:AX136"/>
    <mergeCell ref="AY136:BD136"/>
    <mergeCell ref="BE136:BF136"/>
    <mergeCell ref="BG136:BH136"/>
    <mergeCell ref="BI136:BJ136"/>
    <mergeCell ref="BK136:BN136"/>
    <mergeCell ref="BO136:BP136"/>
    <mergeCell ref="BQ136:BR136"/>
    <mergeCell ref="BT136:BU136"/>
    <mergeCell ref="BV136:BW136"/>
    <mergeCell ref="C137:I137"/>
    <mergeCell ref="BV137:BW137"/>
    <mergeCell ref="C138:I138"/>
    <mergeCell ref="J138:Y138"/>
    <mergeCell ref="Z138:AE138"/>
    <mergeCell ref="AF138:AG138"/>
    <mergeCell ref="AH138:AI138"/>
    <mergeCell ref="AJ138:AK138"/>
    <mergeCell ref="AL138:AO138"/>
    <mergeCell ref="AP138:AQ138"/>
    <mergeCell ref="AR138:AS138"/>
    <mergeCell ref="AU138:AV138"/>
    <mergeCell ref="AW138:AX138"/>
    <mergeCell ref="AY138:BD138"/>
    <mergeCell ref="BE138:BF138"/>
    <mergeCell ref="BG138:BH138"/>
    <mergeCell ref="BI138:BJ138"/>
    <mergeCell ref="BK138:BN138"/>
    <mergeCell ref="BO138:BP138"/>
    <mergeCell ref="BQ138:BR138"/>
    <mergeCell ref="BT138:BU138"/>
    <mergeCell ref="BV138:BW138"/>
    <mergeCell ref="J137:Y137"/>
    <mergeCell ref="Z137:AE137"/>
    <mergeCell ref="AF137:AG137"/>
    <mergeCell ref="AH137:AI137"/>
    <mergeCell ref="AJ137:AK137"/>
    <mergeCell ref="AL137:AO137"/>
    <mergeCell ref="AP137:AQ137"/>
    <mergeCell ref="AR137:AS137"/>
    <mergeCell ref="AU137:AV137"/>
    <mergeCell ref="AW137:AX137"/>
    <mergeCell ref="AY137:BD137"/>
    <mergeCell ref="J139:Y139"/>
    <mergeCell ref="Z139:AE139"/>
    <mergeCell ref="AF139:AG139"/>
    <mergeCell ref="AH139:AI139"/>
    <mergeCell ref="AJ139:AK139"/>
    <mergeCell ref="AL139:AO139"/>
    <mergeCell ref="AP139:AQ139"/>
    <mergeCell ref="AR139:AS139"/>
    <mergeCell ref="AU139:AV139"/>
    <mergeCell ref="AW139:AX139"/>
    <mergeCell ref="AY139:BD139"/>
    <mergeCell ref="BE139:BF139"/>
    <mergeCell ref="BG139:BH139"/>
    <mergeCell ref="BI139:BJ139"/>
    <mergeCell ref="BK139:BN139"/>
    <mergeCell ref="BO139:BP139"/>
    <mergeCell ref="BT137:BU137"/>
    <mergeCell ref="BE137:BF137"/>
    <mergeCell ref="BG137:BH137"/>
    <mergeCell ref="BI137:BJ137"/>
    <mergeCell ref="BK137:BN137"/>
    <mergeCell ref="BO137:BP137"/>
    <mergeCell ref="BQ137:BR137"/>
    <mergeCell ref="AU141:AV141"/>
    <mergeCell ref="AW141:AX141"/>
    <mergeCell ref="AY141:BD141"/>
    <mergeCell ref="BE141:BF141"/>
    <mergeCell ref="BG141:BH141"/>
    <mergeCell ref="BI141:BJ141"/>
    <mergeCell ref="BK141:BN141"/>
    <mergeCell ref="BO141:BP141"/>
    <mergeCell ref="BQ139:BR139"/>
    <mergeCell ref="BT139:BU139"/>
    <mergeCell ref="BV139:BW139"/>
    <mergeCell ref="C140:I140"/>
    <mergeCell ref="J140:Y140"/>
    <mergeCell ref="Z140:AE140"/>
    <mergeCell ref="AF140:AG140"/>
    <mergeCell ref="AH140:AI140"/>
    <mergeCell ref="AJ140:AK140"/>
    <mergeCell ref="AL140:AO140"/>
    <mergeCell ref="AP140:AQ140"/>
    <mergeCell ref="AR140:AS140"/>
    <mergeCell ref="AU140:AV140"/>
    <mergeCell ref="AW140:AX140"/>
    <mergeCell ref="AY140:BD140"/>
    <mergeCell ref="BE140:BF140"/>
    <mergeCell ref="BG140:BH140"/>
    <mergeCell ref="BI140:BJ140"/>
    <mergeCell ref="BK140:BN140"/>
    <mergeCell ref="BO140:BP140"/>
    <mergeCell ref="BQ140:BR140"/>
    <mergeCell ref="BT140:BU140"/>
    <mergeCell ref="BV140:BW140"/>
    <mergeCell ref="C139:I139"/>
    <mergeCell ref="BQ141:BR141"/>
    <mergeCell ref="BT141:BU141"/>
    <mergeCell ref="BV141:BW141"/>
    <mergeCell ref="C142:I142"/>
    <mergeCell ref="J142:Y142"/>
    <mergeCell ref="Z142:AE142"/>
    <mergeCell ref="AF142:AG142"/>
    <mergeCell ref="AH142:AI142"/>
    <mergeCell ref="AJ142:AK142"/>
    <mergeCell ref="AL142:AO142"/>
    <mergeCell ref="AP142:AQ142"/>
    <mergeCell ref="AR142:AS142"/>
    <mergeCell ref="AU142:AV142"/>
    <mergeCell ref="AW142:AX142"/>
    <mergeCell ref="AY142:BD142"/>
    <mergeCell ref="BE142:BF142"/>
    <mergeCell ref="BG142:BH142"/>
    <mergeCell ref="BI142:BJ142"/>
    <mergeCell ref="BK142:BN142"/>
    <mergeCell ref="BO142:BP142"/>
    <mergeCell ref="BQ142:BR142"/>
    <mergeCell ref="BT142:BU142"/>
    <mergeCell ref="BV142:BW142"/>
    <mergeCell ref="C141:I141"/>
    <mergeCell ref="J141:Y141"/>
    <mergeCell ref="Z141:AE141"/>
    <mergeCell ref="AF141:AG141"/>
    <mergeCell ref="AH141:AI141"/>
    <mergeCell ref="AJ141:AK141"/>
    <mergeCell ref="AL141:AO141"/>
    <mergeCell ref="AP141:AQ141"/>
    <mergeCell ref="AR141:AS141"/>
    <mergeCell ref="A143:B150"/>
    <mergeCell ref="C143:I143"/>
    <mergeCell ref="J143:Y143"/>
    <mergeCell ref="Z143:AE143"/>
    <mergeCell ref="AF143:AK143"/>
    <mergeCell ref="AL143:AO143"/>
    <mergeCell ref="AP143:AX143"/>
    <mergeCell ref="AY143:BD143"/>
    <mergeCell ref="BE143:BJ143"/>
    <mergeCell ref="BK143:BN143"/>
    <mergeCell ref="BO143:BW143"/>
    <mergeCell ref="C144:I144"/>
    <mergeCell ref="J144:Y144"/>
    <mergeCell ref="Z144:AE144"/>
    <mergeCell ref="AF144:AG144"/>
    <mergeCell ref="AH144:AI144"/>
    <mergeCell ref="AJ144:AK144"/>
    <mergeCell ref="AL144:AO144"/>
    <mergeCell ref="AP144:AQ144"/>
    <mergeCell ref="AR144:AS144"/>
    <mergeCell ref="AU144:AV144"/>
    <mergeCell ref="AW144:AX144"/>
    <mergeCell ref="AY144:BD144"/>
    <mergeCell ref="BE144:BF144"/>
    <mergeCell ref="BG144:BH144"/>
    <mergeCell ref="BI144:BJ144"/>
    <mergeCell ref="BK144:BN144"/>
    <mergeCell ref="BO144:BP144"/>
    <mergeCell ref="BQ144:BR144"/>
    <mergeCell ref="BT144:BU144"/>
    <mergeCell ref="BV144:BW144"/>
    <mergeCell ref="C145:I145"/>
    <mergeCell ref="BV145:BW145"/>
    <mergeCell ref="C146:I146"/>
    <mergeCell ref="J146:Y146"/>
    <mergeCell ref="Z146:AE146"/>
    <mergeCell ref="AF146:AG146"/>
    <mergeCell ref="AH146:AI146"/>
    <mergeCell ref="AJ146:AK146"/>
    <mergeCell ref="AL146:AO146"/>
    <mergeCell ref="AP146:AQ146"/>
    <mergeCell ref="AR146:AS146"/>
    <mergeCell ref="AU146:AV146"/>
    <mergeCell ref="AW146:AX146"/>
    <mergeCell ref="AY146:BD146"/>
    <mergeCell ref="BE146:BF146"/>
    <mergeCell ref="BG146:BH146"/>
    <mergeCell ref="BI146:BJ146"/>
    <mergeCell ref="BK146:BN146"/>
    <mergeCell ref="BO146:BP146"/>
    <mergeCell ref="BQ146:BR146"/>
    <mergeCell ref="BT146:BU146"/>
    <mergeCell ref="BV146:BW146"/>
    <mergeCell ref="J145:Y145"/>
    <mergeCell ref="Z145:AE145"/>
    <mergeCell ref="AF145:AG145"/>
    <mergeCell ref="AH145:AI145"/>
    <mergeCell ref="AJ145:AK145"/>
    <mergeCell ref="AL145:AO145"/>
    <mergeCell ref="AP145:AQ145"/>
    <mergeCell ref="AR145:AS145"/>
    <mergeCell ref="AU145:AV145"/>
    <mergeCell ref="AW145:AX145"/>
    <mergeCell ref="AY145:BD145"/>
    <mergeCell ref="J147:Y147"/>
    <mergeCell ref="Z147:AE147"/>
    <mergeCell ref="AF147:AG147"/>
    <mergeCell ref="AH147:AI147"/>
    <mergeCell ref="AJ147:AK147"/>
    <mergeCell ref="AL147:AO147"/>
    <mergeCell ref="AP147:AQ147"/>
    <mergeCell ref="AR147:AS147"/>
    <mergeCell ref="AU147:AV147"/>
    <mergeCell ref="AW147:AX147"/>
    <mergeCell ref="AY147:BD147"/>
    <mergeCell ref="BE147:BF147"/>
    <mergeCell ref="BG147:BH147"/>
    <mergeCell ref="BI147:BJ147"/>
    <mergeCell ref="BK147:BN147"/>
    <mergeCell ref="BO147:BP147"/>
    <mergeCell ref="BT145:BU145"/>
    <mergeCell ref="BE145:BF145"/>
    <mergeCell ref="BG145:BH145"/>
    <mergeCell ref="BI145:BJ145"/>
    <mergeCell ref="BK145:BN145"/>
    <mergeCell ref="BO145:BP145"/>
    <mergeCell ref="BQ145:BR145"/>
    <mergeCell ref="AU149:AV149"/>
    <mergeCell ref="AW149:AX149"/>
    <mergeCell ref="AY149:BD149"/>
    <mergeCell ref="BE149:BF149"/>
    <mergeCell ref="BG149:BH149"/>
    <mergeCell ref="BI149:BJ149"/>
    <mergeCell ref="BK149:BN149"/>
    <mergeCell ref="BO149:BP149"/>
    <mergeCell ref="BQ147:BR147"/>
    <mergeCell ref="BT147:BU147"/>
    <mergeCell ref="BV147:BW147"/>
    <mergeCell ref="C148:I148"/>
    <mergeCell ref="J148:Y148"/>
    <mergeCell ref="Z148:AE148"/>
    <mergeCell ref="AF148:AG148"/>
    <mergeCell ref="AH148:AI148"/>
    <mergeCell ref="AJ148:AK148"/>
    <mergeCell ref="AL148:AO148"/>
    <mergeCell ref="AP148:AQ148"/>
    <mergeCell ref="AR148:AS148"/>
    <mergeCell ref="AU148:AV148"/>
    <mergeCell ref="AW148:AX148"/>
    <mergeCell ref="AY148:BD148"/>
    <mergeCell ref="BE148:BF148"/>
    <mergeCell ref="BG148:BH148"/>
    <mergeCell ref="BI148:BJ148"/>
    <mergeCell ref="BK148:BN148"/>
    <mergeCell ref="BO148:BP148"/>
    <mergeCell ref="BQ148:BR148"/>
    <mergeCell ref="BT148:BU148"/>
    <mergeCell ref="BV148:BW148"/>
    <mergeCell ref="C147:I147"/>
    <mergeCell ref="BQ149:BR149"/>
    <mergeCell ref="BT149:BU149"/>
    <mergeCell ref="BV149:BW149"/>
    <mergeCell ref="C150:I150"/>
    <mergeCell ref="J150:Y150"/>
    <mergeCell ref="Z150:AE150"/>
    <mergeCell ref="AF150:AG150"/>
    <mergeCell ref="AH150:AI150"/>
    <mergeCell ref="AJ150:AK150"/>
    <mergeCell ref="AL150:AO150"/>
    <mergeCell ref="AP150:AQ150"/>
    <mergeCell ref="AR150:AS150"/>
    <mergeCell ref="AU150:AV150"/>
    <mergeCell ref="AW150:AX150"/>
    <mergeCell ref="AY150:BD150"/>
    <mergeCell ref="BE150:BF150"/>
    <mergeCell ref="BG150:BH150"/>
    <mergeCell ref="BI150:BJ150"/>
    <mergeCell ref="BK150:BN150"/>
    <mergeCell ref="BO150:BP150"/>
    <mergeCell ref="BQ150:BR150"/>
    <mergeCell ref="BT150:BU150"/>
    <mergeCell ref="BV150:BW150"/>
    <mergeCell ref="C149:I149"/>
    <mergeCell ref="J149:Y149"/>
    <mergeCell ref="Z149:AE149"/>
    <mergeCell ref="AF149:AG149"/>
    <mergeCell ref="AH149:AI149"/>
    <mergeCell ref="AJ149:AK149"/>
    <mergeCell ref="AL149:AO149"/>
    <mergeCell ref="AP149:AQ149"/>
    <mergeCell ref="AR149:AS149"/>
    <mergeCell ref="A151:B158"/>
    <mergeCell ref="C151:I151"/>
    <mergeCell ref="J151:Y151"/>
    <mergeCell ref="Z151:AE151"/>
    <mergeCell ref="AF151:AK151"/>
    <mergeCell ref="AL151:AO151"/>
    <mergeCell ref="AP151:AX151"/>
    <mergeCell ref="AY151:BD151"/>
    <mergeCell ref="BE151:BJ151"/>
    <mergeCell ref="BK151:BN151"/>
    <mergeCell ref="BO151:BW151"/>
    <mergeCell ref="C152:I152"/>
    <mergeCell ref="J152:Y152"/>
    <mergeCell ref="Z152:AE152"/>
    <mergeCell ref="AF152:AG152"/>
    <mergeCell ref="AH152:AI152"/>
    <mergeCell ref="AJ152:AK152"/>
    <mergeCell ref="AL152:AO152"/>
    <mergeCell ref="AP152:AQ152"/>
    <mergeCell ref="AR152:AS152"/>
    <mergeCell ref="AU152:AV152"/>
    <mergeCell ref="AW152:AX152"/>
    <mergeCell ref="AY152:BD152"/>
    <mergeCell ref="BE152:BF152"/>
    <mergeCell ref="BG152:BH152"/>
    <mergeCell ref="BI152:BJ152"/>
    <mergeCell ref="BK152:BN152"/>
    <mergeCell ref="BO152:BP152"/>
    <mergeCell ref="BQ152:BR152"/>
    <mergeCell ref="BT152:BU152"/>
    <mergeCell ref="BV152:BW152"/>
    <mergeCell ref="C153:I153"/>
    <mergeCell ref="BV153:BW153"/>
    <mergeCell ref="C154:I154"/>
    <mergeCell ref="J154:Y154"/>
    <mergeCell ref="Z154:AE154"/>
    <mergeCell ref="AF154:AG154"/>
    <mergeCell ref="AH154:AI154"/>
    <mergeCell ref="AJ154:AK154"/>
    <mergeCell ref="AL154:AO154"/>
    <mergeCell ref="AP154:AQ154"/>
    <mergeCell ref="AR154:AS154"/>
    <mergeCell ref="AU154:AV154"/>
    <mergeCell ref="AW154:AX154"/>
    <mergeCell ref="AY154:BD154"/>
    <mergeCell ref="BE154:BF154"/>
    <mergeCell ref="BG154:BH154"/>
    <mergeCell ref="BI154:BJ154"/>
    <mergeCell ref="BK154:BN154"/>
    <mergeCell ref="BO154:BP154"/>
    <mergeCell ref="BQ154:BR154"/>
    <mergeCell ref="BT154:BU154"/>
    <mergeCell ref="BV154:BW154"/>
    <mergeCell ref="J153:Y153"/>
    <mergeCell ref="Z153:AE153"/>
    <mergeCell ref="AF153:AG153"/>
    <mergeCell ref="AH153:AI153"/>
    <mergeCell ref="AJ153:AK153"/>
    <mergeCell ref="AL153:AO153"/>
    <mergeCell ref="AP153:AQ153"/>
    <mergeCell ref="AR153:AS153"/>
    <mergeCell ref="AU153:AV153"/>
    <mergeCell ref="AW153:AX153"/>
    <mergeCell ref="AY153:BD153"/>
    <mergeCell ref="J155:Y155"/>
    <mergeCell ref="Z155:AE155"/>
    <mergeCell ref="AF155:AG155"/>
    <mergeCell ref="AH155:AI155"/>
    <mergeCell ref="AJ155:AK155"/>
    <mergeCell ref="AL155:AO155"/>
    <mergeCell ref="AP155:AQ155"/>
    <mergeCell ref="AR155:AS155"/>
    <mergeCell ref="AU155:AV155"/>
    <mergeCell ref="AW155:AX155"/>
    <mergeCell ref="AY155:BD155"/>
    <mergeCell ref="BE155:BF155"/>
    <mergeCell ref="BG155:BH155"/>
    <mergeCell ref="BI155:BJ155"/>
    <mergeCell ref="BK155:BN155"/>
    <mergeCell ref="BO155:BP155"/>
    <mergeCell ref="BT153:BU153"/>
    <mergeCell ref="BE153:BF153"/>
    <mergeCell ref="BG153:BH153"/>
    <mergeCell ref="BI153:BJ153"/>
    <mergeCell ref="BK153:BN153"/>
    <mergeCell ref="BO153:BP153"/>
    <mergeCell ref="BQ153:BR153"/>
    <mergeCell ref="AU157:AV157"/>
    <mergeCell ref="AW157:AX157"/>
    <mergeCell ref="AY157:BD157"/>
    <mergeCell ref="BE157:BF157"/>
    <mergeCell ref="BG157:BH157"/>
    <mergeCell ref="BI157:BJ157"/>
    <mergeCell ref="BK157:BN157"/>
    <mergeCell ref="BO157:BP157"/>
    <mergeCell ref="BQ155:BR155"/>
    <mergeCell ref="BT155:BU155"/>
    <mergeCell ref="BV155:BW155"/>
    <mergeCell ref="C156:I156"/>
    <mergeCell ref="J156:Y156"/>
    <mergeCell ref="Z156:AE156"/>
    <mergeCell ref="AF156:AG156"/>
    <mergeCell ref="AH156:AI156"/>
    <mergeCell ref="AJ156:AK156"/>
    <mergeCell ref="AL156:AO156"/>
    <mergeCell ref="AP156:AQ156"/>
    <mergeCell ref="AR156:AS156"/>
    <mergeCell ref="AU156:AV156"/>
    <mergeCell ref="AW156:AX156"/>
    <mergeCell ref="AY156:BD156"/>
    <mergeCell ref="BE156:BF156"/>
    <mergeCell ref="BG156:BH156"/>
    <mergeCell ref="BI156:BJ156"/>
    <mergeCell ref="BK156:BN156"/>
    <mergeCell ref="BO156:BP156"/>
    <mergeCell ref="BQ156:BR156"/>
    <mergeCell ref="BT156:BU156"/>
    <mergeCell ref="BV156:BW156"/>
    <mergeCell ref="C155:I155"/>
    <mergeCell ref="BQ157:BR157"/>
    <mergeCell ref="BT157:BU157"/>
    <mergeCell ref="BV157:BW157"/>
    <mergeCell ref="C158:I158"/>
    <mergeCell ref="J158:Y158"/>
    <mergeCell ref="Z158:AE158"/>
    <mergeCell ref="AF158:AG158"/>
    <mergeCell ref="AH158:AI158"/>
    <mergeCell ref="AJ158:AK158"/>
    <mergeCell ref="AL158:AO158"/>
    <mergeCell ref="AP158:AQ158"/>
    <mergeCell ref="AR158:AS158"/>
    <mergeCell ref="AU158:AV158"/>
    <mergeCell ref="AW158:AX158"/>
    <mergeCell ref="AY158:BD158"/>
    <mergeCell ref="BE158:BF158"/>
    <mergeCell ref="BG158:BH158"/>
    <mergeCell ref="BI158:BJ158"/>
    <mergeCell ref="BK158:BN158"/>
    <mergeCell ref="BO158:BP158"/>
    <mergeCell ref="BQ158:BR158"/>
    <mergeCell ref="BT158:BU158"/>
    <mergeCell ref="BV158:BW158"/>
    <mergeCell ref="C157:I157"/>
    <mergeCell ref="J157:Y157"/>
    <mergeCell ref="Z157:AE157"/>
    <mergeCell ref="AF157:AG157"/>
    <mergeCell ref="AH157:AI157"/>
    <mergeCell ref="AJ157:AK157"/>
    <mergeCell ref="AL157:AO157"/>
    <mergeCell ref="AP157:AQ157"/>
    <mergeCell ref="AR157:AS157"/>
    <mergeCell ref="A159:B166"/>
    <mergeCell ref="C159:I159"/>
    <mergeCell ref="J159:Y159"/>
    <mergeCell ref="Z159:AE159"/>
    <mergeCell ref="AF159:AK159"/>
    <mergeCell ref="AL159:AO159"/>
    <mergeCell ref="AP159:AX159"/>
    <mergeCell ref="AY159:BD159"/>
    <mergeCell ref="BE159:BJ159"/>
    <mergeCell ref="BK159:BN159"/>
    <mergeCell ref="BO159:BW159"/>
    <mergeCell ref="C160:I160"/>
    <mergeCell ref="J160:Y160"/>
    <mergeCell ref="Z160:AE160"/>
    <mergeCell ref="AF160:AG160"/>
    <mergeCell ref="AH160:AI160"/>
    <mergeCell ref="AJ160:AK160"/>
    <mergeCell ref="AL160:AO160"/>
    <mergeCell ref="AP160:AQ160"/>
    <mergeCell ref="AR160:AS160"/>
    <mergeCell ref="AU160:AV160"/>
    <mergeCell ref="AW160:AX160"/>
    <mergeCell ref="AY160:BD160"/>
    <mergeCell ref="BE160:BF160"/>
    <mergeCell ref="BG160:BH160"/>
    <mergeCell ref="BI160:BJ160"/>
    <mergeCell ref="BK160:BN160"/>
    <mergeCell ref="BO160:BP160"/>
    <mergeCell ref="BQ160:BR160"/>
    <mergeCell ref="BT160:BU160"/>
    <mergeCell ref="BV160:BW160"/>
    <mergeCell ref="C161:I161"/>
    <mergeCell ref="BV161:BW161"/>
    <mergeCell ref="C162:I162"/>
    <mergeCell ref="J162:Y162"/>
    <mergeCell ref="Z162:AE162"/>
    <mergeCell ref="AF162:AG162"/>
    <mergeCell ref="AH162:AI162"/>
    <mergeCell ref="AJ162:AK162"/>
    <mergeCell ref="AL162:AO162"/>
    <mergeCell ref="AP162:AQ162"/>
    <mergeCell ref="AR162:AS162"/>
    <mergeCell ref="AU162:AV162"/>
    <mergeCell ref="AW162:AX162"/>
    <mergeCell ref="AY162:BD162"/>
    <mergeCell ref="BE162:BF162"/>
    <mergeCell ref="BG162:BH162"/>
    <mergeCell ref="BI162:BJ162"/>
    <mergeCell ref="BK162:BN162"/>
    <mergeCell ref="BO162:BP162"/>
    <mergeCell ref="BQ162:BR162"/>
    <mergeCell ref="BT162:BU162"/>
    <mergeCell ref="BV162:BW162"/>
    <mergeCell ref="J161:Y161"/>
    <mergeCell ref="Z161:AE161"/>
    <mergeCell ref="AF161:AG161"/>
    <mergeCell ref="AH161:AI161"/>
    <mergeCell ref="AJ161:AK161"/>
    <mergeCell ref="AL161:AO161"/>
    <mergeCell ref="AP161:AQ161"/>
    <mergeCell ref="AR161:AS161"/>
    <mergeCell ref="AU161:AV161"/>
    <mergeCell ref="AW161:AX161"/>
    <mergeCell ref="AY161:BD161"/>
    <mergeCell ref="J163:Y163"/>
    <mergeCell ref="Z163:AE163"/>
    <mergeCell ref="AF163:AG163"/>
    <mergeCell ref="AH163:AI163"/>
    <mergeCell ref="AJ163:AK163"/>
    <mergeCell ref="AL163:AO163"/>
    <mergeCell ref="AP163:AQ163"/>
    <mergeCell ref="AR163:AS163"/>
    <mergeCell ref="AU163:AV163"/>
    <mergeCell ref="AW163:AX163"/>
    <mergeCell ref="AY163:BD163"/>
    <mergeCell ref="BE163:BF163"/>
    <mergeCell ref="BG163:BH163"/>
    <mergeCell ref="BI163:BJ163"/>
    <mergeCell ref="BK163:BN163"/>
    <mergeCell ref="BO163:BP163"/>
    <mergeCell ref="BT161:BU161"/>
    <mergeCell ref="BE161:BF161"/>
    <mergeCell ref="BG161:BH161"/>
    <mergeCell ref="BI161:BJ161"/>
    <mergeCell ref="BK161:BN161"/>
    <mergeCell ref="BO161:BP161"/>
    <mergeCell ref="BQ161:BR161"/>
    <mergeCell ref="AU165:AV165"/>
    <mergeCell ref="AW165:AX165"/>
    <mergeCell ref="AY165:BD165"/>
    <mergeCell ref="BE165:BF165"/>
    <mergeCell ref="BG165:BH165"/>
    <mergeCell ref="BI165:BJ165"/>
    <mergeCell ref="BK165:BN165"/>
    <mergeCell ref="BO165:BP165"/>
    <mergeCell ref="BQ163:BR163"/>
    <mergeCell ref="BT163:BU163"/>
    <mergeCell ref="BV163:BW163"/>
    <mergeCell ref="C164:I164"/>
    <mergeCell ref="J164:Y164"/>
    <mergeCell ref="Z164:AE164"/>
    <mergeCell ref="AF164:AG164"/>
    <mergeCell ref="AH164:AI164"/>
    <mergeCell ref="AJ164:AK164"/>
    <mergeCell ref="AL164:AO164"/>
    <mergeCell ref="AP164:AQ164"/>
    <mergeCell ref="AR164:AS164"/>
    <mergeCell ref="AU164:AV164"/>
    <mergeCell ref="AW164:AX164"/>
    <mergeCell ref="AY164:BD164"/>
    <mergeCell ref="BE164:BF164"/>
    <mergeCell ref="BG164:BH164"/>
    <mergeCell ref="BI164:BJ164"/>
    <mergeCell ref="BK164:BN164"/>
    <mergeCell ref="BO164:BP164"/>
    <mergeCell ref="BQ164:BR164"/>
    <mergeCell ref="BT164:BU164"/>
    <mergeCell ref="BV164:BW164"/>
    <mergeCell ref="C163:I163"/>
    <mergeCell ref="BQ165:BR165"/>
    <mergeCell ref="BT165:BU165"/>
    <mergeCell ref="BV165:BW165"/>
    <mergeCell ref="C166:I166"/>
    <mergeCell ref="J166:Y166"/>
    <mergeCell ref="Z166:AE166"/>
    <mergeCell ref="AF166:AG166"/>
    <mergeCell ref="AH166:AI166"/>
    <mergeCell ref="AJ166:AK166"/>
    <mergeCell ref="AL166:AO166"/>
    <mergeCell ref="AP166:AQ166"/>
    <mergeCell ref="AR166:AS166"/>
    <mergeCell ref="AU166:AV166"/>
    <mergeCell ref="AW166:AX166"/>
    <mergeCell ref="AY166:BD166"/>
    <mergeCell ref="BE166:BF166"/>
    <mergeCell ref="BG166:BH166"/>
    <mergeCell ref="BI166:BJ166"/>
    <mergeCell ref="BK166:BN166"/>
    <mergeCell ref="BO166:BP166"/>
    <mergeCell ref="BQ166:BR166"/>
    <mergeCell ref="BT166:BU166"/>
    <mergeCell ref="BV166:BW166"/>
    <mergeCell ref="C165:I165"/>
    <mergeCell ref="J165:Y165"/>
    <mergeCell ref="Z165:AE165"/>
    <mergeCell ref="AF165:AG165"/>
    <mergeCell ref="AH165:AI165"/>
    <mergeCell ref="AJ165:AK165"/>
    <mergeCell ref="AL165:AO165"/>
    <mergeCell ref="AP165:AQ165"/>
    <mergeCell ref="AR165:AS165"/>
    <mergeCell ref="A167:B174"/>
    <mergeCell ref="C167:I167"/>
    <mergeCell ref="J167:Y167"/>
    <mergeCell ref="Z167:AE167"/>
    <mergeCell ref="AF167:AK167"/>
    <mergeCell ref="AL167:AO167"/>
    <mergeCell ref="AP167:AX167"/>
    <mergeCell ref="AY167:BD167"/>
    <mergeCell ref="BE167:BJ167"/>
    <mergeCell ref="BK167:BN167"/>
    <mergeCell ref="BO167:BW167"/>
    <mergeCell ref="C168:I168"/>
    <mergeCell ref="J168:Y168"/>
    <mergeCell ref="Z168:AE168"/>
    <mergeCell ref="AF168:AG168"/>
    <mergeCell ref="AH168:AI168"/>
    <mergeCell ref="AJ168:AK168"/>
    <mergeCell ref="AL168:AO168"/>
    <mergeCell ref="AP168:AQ168"/>
    <mergeCell ref="AR168:AS168"/>
    <mergeCell ref="AU168:AV168"/>
    <mergeCell ref="AW168:AX168"/>
    <mergeCell ref="AY168:BD168"/>
    <mergeCell ref="BE168:BF168"/>
    <mergeCell ref="BG168:BH168"/>
    <mergeCell ref="BI168:BJ168"/>
    <mergeCell ref="BK168:BN168"/>
    <mergeCell ref="BO168:BP168"/>
    <mergeCell ref="BQ168:BR168"/>
    <mergeCell ref="BT168:BU168"/>
    <mergeCell ref="BV168:BW168"/>
    <mergeCell ref="C169:I169"/>
    <mergeCell ref="BV169:BW169"/>
    <mergeCell ref="C170:I170"/>
    <mergeCell ref="J170:Y170"/>
    <mergeCell ref="Z170:AE170"/>
    <mergeCell ref="AF170:AG170"/>
    <mergeCell ref="AH170:AI170"/>
    <mergeCell ref="AJ170:AK170"/>
    <mergeCell ref="AL170:AO170"/>
    <mergeCell ref="AP170:AQ170"/>
    <mergeCell ref="AR170:AS170"/>
    <mergeCell ref="AU170:AV170"/>
    <mergeCell ref="AW170:AX170"/>
    <mergeCell ref="AY170:BD170"/>
    <mergeCell ref="BE170:BF170"/>
    <mergeCell ref="BG170:BH170"/>
    <mergeCell ref="BI170:BJ170"/>
    <mergeCell ref="BK170:BN170"/>
    <mergeCell ref="BO170:BP170"/>
    <mergeCell ref="BQ170:BR170"/>
    <mergeCell ref="BT170:BU170"/>
    <mergeCell ref="BV170:BW170"/>
    <mergeCell ref="J169:Y169"/>
    <mergeCell ref="Z169:AE169"/>
    <mergeCell ref="AF169:AG169"/>
    <mergeCell ref="AH169:AI169"/>
    <mergeCell ref="AJ169:AK169"/>
    <mergeCell ref="AL169:AO169"/>
    <mergeCell ref="AP169:AQ169"/>
    <mergeCell ref="AR169:AS169"/>
    <mergeCell ref="AU169:AV169"/>
    <mergeCell ref="AW169:AX169"/>
    <mergeCell ref="AY169:BD169"/>
    <mergeCell ref="J171:Y171"/>
    <mergeCell ref="Z171:AE171"/>
    <mergeCell ref="AF171:AG171"/>
    <mergeCell ref="AH171:AI171"/>
    <mergeCell ref="AJ171:AK171"/>
    <mergeCell ref="AL171:AO171"/>
    <mergeCell ref="AP171:AQ171"/>
    <mergeCell ref="AR171:AS171"/>
    <mergeCell ref="AU171:AV171"/>
    <mergeCell ref="AW171:AX171"/>
    <mergeCell ref="AY171:BD171"/>
    <mergeCell ref="BE171:BF171"/>
    <mergeCell ref="BG171:BH171"/>
    <mergeCell ref="BI171:BJ171"/>
    <mergeCell ref="BK171:BN171"/>
    <mergeCell ref="BO171:BP171"/>
    <mergeCell ref="BT169:BU169"/>
    <mergeCell ref="BE169:BF169"/>
    <mergeCell ref="BG169:BH169"/>
    <mergeCell ref="BI169:BJ169"/>
    <mergeCell ref="BK169:BN169"/>
    <mergeCell ref="BO169:BP169"/>
    <mergeCell ref="BQ169:BR169"/>
    <mergeCell ref="AU173:AV173"/>
    <mergeCell ref="AW173:AX173"/>
    <mergeCell ref="AY173:BD173"/>
    <mergeCell ref="BE173:BF173"/>
    <mergeCell ref="BG173:BH173"/>
    <mergeCell ref="BI173:BJ173"/>
    <mergeCell ref="BK173:BN173"/>
    <mergeCell ref="BO173:BP173"/>
    <mergeCell ref="BQ171:BR171"/>
    <mergeCell ref="BT171:BU171"/>
    <mergeCell ref="BV171:BW171"/>
    <mergeCell ref="C172:I172"/>
    <mergeCell ref="J172:Y172"/>
    <mergeCell ref="Z172:AE172"/>
    <mergeCell ref="AF172:AG172"/>
    <mergeCell ref="AH172:AI172"/>
    <mergeCell ref="AJ172:AK172"/>
    <mergeCell ref="AL172:AO172"/>
    <mergeCell ref="AP172:AQ172"/>
    <mergeCell ref="AR172:AS172"/>
    <mergeCell ref="AU172:AV172"/>
    <mergeCell ref="AW172:AX172"/>
    <mergeCell ref="AY172:BD172"/>
    <mergeCell ref="BE172:BF172"/>
    <mergeCell ref="BG172:BH172"/>
    <mergeCell ref="BI172:BJ172"/>
    <mergeCell ref="BK172:BN172"/>
    <mergeCell ref="BO172:BP172"/>
    <mergeCell ref="BQ172:BR172"/>
    <mergeCell ref="BT172:BU172"/>
    <mergeCell ref="BV172:BW172"/>
    <mergeCell ref="C171:I171"/>
    <mergeCell ref="BQ173:BR173"/>
    <mergeCell ref="BT173:BU173"/>
    <mergeCell ref="BV173:BW173"/>
    <mergeCell ref="C174:I174"/>
    <mergeCell ref="J174:Y174"/>
    <mergeCell ref="Z174:AE174"/>
    <mergeCell ref="AF174:AG174"/>
    <mergeCell ref="AH174:AI174"/>
    <mergeCell ref="AJ174:AK174"/>
    <mergeCell ref="AL174:AO174"/>
    <mergeCell ref="AP174:AQ174"/>
    <mergeCell ref="AR174:AS174"/>
    <mergeCell ref="AU174:AV174"/>
    <mergeCell ref="AW174:AX174"/>
    <mergeCell ref="AY174:BD174"/>
    <mergeCell ref="BE174:BF174"/>
    <mergeCell ref="BG174:BH174"/>
    <mergeCell ref="BI174:BJ174"/>
    <mergeCell ref="BK174:BN174"/>
    <mergeCell ref="BO174:BP174"/>
    <mergeCell ref="BQ174:BR174"/>
    <mergeCell ref="BT174:BU174"/>
    <mergeCell ref="BV174:BW174"/>
    <mergeCell ref="C173:I173"/>
    <mergeCell ref="J173:Y173"/>
    <mergeCell ref="Z173:AE173"/>
    <mergeCell ref="AF173:AG173"/>
    <mergeCell ref="AH173:AI173"/>
    <mergeCell ref="AJ173:AK173"/>
    <mergeCell ref="AL173:AO173"/>
    <mergeCell ref="AP173:AQ173"/>
    <mergeCell ref="AR173:AS173"/>
    <mergeCell ref="A175:B182"/>
    <mergeCell ref="C175:I175"/>
    <mergeCell ref="J175:Y175"/>
    <mergeCell ref="Z175:AE175"/>
    <mergeCell ref="AF175:AK175"/>
    <mergeCell ref="AL175:AO175"/>
    <mergeCell ref="AP175:AX175"/>
    <mergeCell ref="AY175:BD175"/>
    <mergeCell ref="BE175:BJ175"/>
    <mergeCell ref="BK175:BN175"/>
    <mergeCell ref="BO175:BW175"/>
    <mergeCell ref="C176:I176"/>
    <mergeCell ref="J176:Y176"/>
    <mergeCell ref="Z176:AE176"/>
    <mergeCell ref="AF176:AG176"/>
    <mergeCell ref="AH176:AI176"/>
    <mergeCell ref="AJ176:AK176"/>
    <mergeCell ref="AL176:AO176"/>
    <mergeCell ref="AP176:AQ176"/>
    <mergeCell ref="AR176:AS176"/>
    <mergeCell ref="AU176:AV176"/>
    <mergeCell ref="AW176:AX176"/>
    <mergeCell ref="AY176:BD176"/>
    <mergeCell ref="BE176:BF176"/>
    <mergeCell ref="BG176:BH176"/>
    <mergeCell ref="BI176:BJ176"/>
    <mergeCell ref="BK176:BN176"/>
    <mergeCell ref="BO176:BP176"/>
    <mergeCell ref="BQ176:BR176"/>
    <mergeCell ref="BT176:BU176"/>
    <mergeCell ref="BV176:BW176"/>
    <mergeCell ref="C177:I177"/>
    <mergeCell ref="BV177:BW177"/>
    <mergeCell ref="C178:I178"/>
    <mergeCell ref="J178:Y178"/>
    <mergeCell ref="Z178:AE178"/>
    <mergeCell ref="AF178:AG178"/>
    <mergeCell ref="AH178:AI178"/>
    <mergeCell ref="AJ178:AK178"/>
    <mergeCell ref="AL178:AO178"/>
    <mergeCell ref="AP178:AQ178"/>
    <mergeCell ref="AR178:AS178"/>
    <mergeCell ref="AU178:AV178"/>
    <mergeCell ref="AW178:AX178"/>
    <mergeCell ref="AY178:BD178"/>
    <mergeCell ref="BE178:BF178"/>
    <mergeCell ref="BG178:BH178"/>
    <mergeCell ref="BI178:BJ178"/>
    <mergeCell ref="BK178:BN178"/>
    <mergeCell ref="BO178:BP178"/>
    <mergeCell ref="BQ178:BR178"/>
    <mergeCell ref="BT178:BU178"/>
    <mergeCell ref="BV178:BW178"/>
    <mergeCell ref="J177:Y177"/>
    <mergeCell ref="Z177:AE177"/>
    <mergeCell ref="AF177:AG177"/>
    <mergeCell ref="AH177:AI177"/>
    <mergeCell ref="AJ177:AK177"/>
    <mergeCell ref="AL177:AO177"/>
    <mergeCell ref="AP177:AQ177"/>
    <mergeCell ref="AR177:AS177"/>
    <mergeCell ref="AU177:AV177"/>
    <mergeCell ref="AW177:AX177"/>
    <mergeCell ref="AY177:BD177"/>
    <mergeCell ref="J179:Y179"/>
    <mergeCell ref="Z179:AE179"/>
    <mergeCell ref="AF179:AG179"/>
    <mergeCell ref="AH179:AI179"/>
    <mergeCell ref="AJ179:AK179"/>
    <mergeCell ref="AL179:AO179"/>
    <mergeCell ref="AP179:AQ179"/>
    <mergeCell ref="AR179:AS179"/>
    <mergeCell ref="AU179:AV179"/>
    <mergeCell ref="AW179:AX179"/>
    <mergeCell ref="AY179:BD179"/>
    <mergeCell ref="BE179:BF179"/>
    <mergeCell ref="BG179:BH179"/>
    <mergeCell ref="BI179:BJ179"/>
    <mergeCell ref="BK179:BN179"/>
    <mergeCell ref="BO179:BP179"/>
    <mergeCell ref="BT177:BU177"/>
    <mergeCell ref="BE177:BF177"/>
    <mergeCell ref="BG177:BH177"/>
    <mergeCell ref="BI177:BJ177"/>
    <mergeCell ref="BK177:BN177"/>
    <mergeCell ref="BO177:BP177"/>
    <mergeCell ref="BQ177:BR177"/>
    <mergeCell ref="AU181:AV181"/>
    <mergeCell ref="AW181:AX181"/>
    <mergeCell ref="AY181:BD181"/>
    <mergeCell ref="BE181:BF181"/>
    <mergeCell ref="BG181:BH181"/>
    <mergeCell ref="BI181:BJ181"/>
    <mergeCell ref="BK181:BN181"/>
    <mergeCell ref="BO181:BP181"/>
    <mergeCell ref="BQ179:BR179"/>
    <mergeCell ref="BT179:BU179"/>
    <mergeCell ref="BV179:BW179"/>
    <mergeCell ref="C180:I180"/>
    <mergeCell ref="J180:Y180"/>
    <mergeCell ref="Z180:AE180"/>
    <mergeCell ref="AF180:AG180"/>
    <mergeCell ref="AH180:AI180"/>
    <mergeCell ref="AJ180:AK180"/>
    <mergeCell ref="AL180:AO180"/>
    <mergeCell ref="AP180:AQ180"/>
    <mergeCell ref="AR180:AS180"/>
    <mergeCell ref="AU180:AV180"/>
    <mergeCell ref="AW180:AX180"/>
    <mergeCell ref="AY180:BD180"/>
    <mergeCell ref="BE180:BF180"/>
    <mergeCell ref="BG180:BH180"/>
    <mergeCell ref="BI180:BJ180"/>
    <mergeCell ref="BK180:BN180"/>
    <mergeCell ref="BO180:BP180"/>
    <mergeCell ref="BQ180:BR180"/>
    <mergeCell ref="BT180:BU180"/>
    <mergeCell ref="BV180:BW180"/>
    <mergeCell ref="C179:I179"/>
    <mergeCell ref="BQ181:BR181"/>
    <mergeCell ref="BT181:BU181"/>
    <mergeCell ref="BV181:BW181"/>
    <mergeCell ref="C182:I182"/>
    <mergeCell ref="J182:Y182"/>
    <mergeCell ref="Z182:AE182"/>
    <mergeCell ref="AF182:AG182"/>
    <mergeCell ref="AH182:AI182"/>
    <mergeCell ref="AJ182:AK182"/>
    <mergeCell ref="AL182:AO182"/>
    <mergeCell ref="AP182:AQ182"/>
    <mergeCell ref="AR182:AS182"/>
    <mergeCell ref="AU182:AV182"/>
    <mergeCell ref="AW182:AX182"/>
    <mergeCell ref="AY182:BD182"/>
    <mergeCell ref="BE182:BF182"/>
    <mergeCell ref="BG182:BH182"/>
    <mergeCell ref="BI182:BJ182"/>
    <mergeCell ref="BK182:BN182"/>
    <mergeCell ref="BO182:BP182"/>
    <mergeCell ref="BQ182:BR182"/>
    <mergeCell ref="BT182:BU182"/>
    <mergeCell ref="BV182:BW182"/>
    <mergeCell ref="C181:I181"/>
    <mergeCell ref="J181:Y181"/>
    <mergeCell ref="Z181:AE181"/>
    <mergeCell ref="AF181:AG181"/>
    <mergeCell ref="AH181:AI181"/>
    <mergeCell ref="AJ181:AK181"/>
    <mergeCell ref="AL181:AO181"/>
    <mergeCell ref="AP181:AQ181"/>
    <mergeCell ref="AR181:AS181"/>
    <mergeCell ref="A183:B190"/>
    <mergeCell ref="C183:I183"/>
    <mergeCell ref="J183:Y183"/>
    <mergeCell ref="Z183:AE183"/>
    <mergeCell ref="AF183:AK183"/>
    <mergeCell ref="AL183:AO183"/>
    <mergeCell ref="AP183:AX183"/>
    <mergeCell ref="AY183:BD183"/>
    <mergeCell ref="BE183:BJ183"/>
    <mergeCell ref="BK183:BN183"/>
    <mergeCell ref="BO183:BW183"/>
    <mergeCell ref="C184:I184"/>
    <mergeCell ref="J184:Y184"/>
    <mergeCell ref="Z184:AE184"/>
    <mergeCell ref="AF184:AG184"/>
    <mergeCell ref="AH184:AI184"/>
    <mergeCell ref="AJ184:AK184"/>
    <mergeCell ref="AL184:AO184"/>
    <mergeCell ref="AP184:AQ184"/>
    <mergeCell ref="AR184:AS184"/>
    <mergeCell ref="AU184:AV184"/>
    <mergeCell ref="AW184:AX184"/>
    <mergeCell ref="AY184:BD184"/>
    <mergeCell ref="BE184:BF184"/>
    <mergeCell ref="BG184:BH184"/>
    <mergeCell ref="BI184:BJ184"/>
    <mergeCell ref="BK184:BN184"/>
    <mergeCell ref="BO184:BP184"/>
    <mergeCell ref="BQ184:BR184"/>
    <mergeCell ref="BT184:BU184"/>
    <mergeCell ref="BV184:BW184"/>
    <mergeCell ref="C185:I185"/>
    <mergeCell ref="BV185:BW185"/>
    <mergeCell ref="C186:I186"/>
    <mergeCell ref="J186:Y186"/>
    <mergeCell ref="Z186:AE186"/>
    <mergeCell ref="AF186:AG186"/>
    <mergeCell ref="AH186:AI186"/>
    <mergeCell ref="AJ186:AK186"/>
    <mergeCell ref="AL186:AO186"/>
    <mergeCell ref="AP186:AQ186"/>
    <mergeCell ref="AR186:AS186"/>
    <mergeCell ref="AU186:AV186"/>
    <mergeCell ref="AW186:AX186"/>
    <mergeCell ref="AY186:BD186"/>
    <mergeCell ref="BE186:BF186"/>
    <mergeCell ref="BG186:BH186"/>
    <mergeCell ref="BI186:BJ186"/>
    <mergeCell ref="BK186:BN186"/>
    <mergeCell ref="BO186:BP186"/>
    <mergeCell ref="BQ186:BR186"/>
    <mergeCell ref="BT186:BU186"/>
    <mergeCell ref="BV186:BW186"/>
    <mergeCell ref="J185:Y185"/>
    <mergeCell ref="Z185:AE185"/>
    <mergeCell ref="AF185:AG185"/>
    <mergeCell ref="AH185:AI185"/>
    <mergeCell ref="AJ185:AK185"/>
    <mergeCell ref="AL185:AO185"/>
    <mergeCell ref="AP185:AQ185"/>
    <mergeCell ref="AR185:AS185"/>
    <mergeCell ref="AU185:AV185"/>
    <mergeCell ref="AW185:AX185"/>
    <mergeCell ref="AY185:BD185"/>
    <mergeCell ref="J187:Y187"/>
    <mergeCell ref="Z187:AE187"/>
    <mergeCell ref="AF187:AG187"/>
    <mergeCell ref="AH187:AI187"/>
    <mergeCell ref="AJ187:AK187"/>
    <mergeCell ref="AL187:AO187"/>
    <mergeCell ref="AP187:AQ187"/>
    <mergeCell ref="AR187:AS187"/>
    <mergeCell ref="AU187:AV187"/>
    <mergeCell ref="AW187:AX187"/>
    <mergeCell ref="AY187:BD187"/>
    <mergeCell ref="BE187:BF187"/>
    <mergeCell ref="BG187:BH187"/>
    <mergeCell ref="BI187:BJ187"/>
    <mergeCell ref="BK187:BN187"/>
    <mergeCell ref="BO187:BP187"/>
    <mergeCell ref="BT185:BU185"/>
    <mergeCell ref="BE185:BF185"/>
    <mergeCell ref="BG185:BH185"/>
    <mergeCell ref="BI185:BJ185"/>
    <mergeCell ref="BK185:BN185"/>
    <mergeCell ref="BO185:BP185"/>
    <mergeCell ref="BQ185:BR185"/>
    <mergeCell ref="AU189:AV189"/>
    <mergeCell ref="AW189:AX189"/>
    <mergeCell ref="AY189:BD189"/>
    <mergeCell ref="BE189:BF189"/>
    <mergeCell ref="BG189:BH189"/>
    <mergeCell ref="BI189:BJ189"/>
    <mergeCell ref="BK189:BN189"/>
    <mergeCell ref="BO189:BP189"/>
    <mergeCell ref="BQ187:BR187"/>
    <mergeCell ref="BT187:BU187"/>
    <mergeCell ref="BV187:BW187"/>
    <mergeCell ref="C188:I188"/>
    <mergeCell ref="J188:Y188"/>
    <mergeCell ref="Z188:AE188"/>
    <mergeCell ref="AF188:AG188"/>
    <mergeCell ref="AH188:AI188"/>
    <mergeCell ref="AJ188:AK188"/>
    <mergeCell ref="AL188:AO188"/>
    <mergeCell ref="AP188:AQ188"/>
    <mergeCell ref="AR188:AS188"/>
    <mergeCell ref="AU188:AV188"/>
    <mergeCell ref="AW188:AX188"/>
    <mergeCell ref="AY188:BD188"/>
    <mergeCell ref="BE188:BF188"/>
    <mergeCell ref="BG188:BH188"/>
    <mergeCell ref="BI188:BJ188"/>
    <mergeCell ref="BK188:BN188"/>
    <mergeCell ref="BO188:BP188"/>
    <mergeCell ref="BQ188:BR188"/>
    <mergeCell ref="BT188:BU188"/>
    <mergeCell ref="BV188:BW188"/>
    <mergeCell ref="C187:I187"/>
    <mergeCell ref="BQ189:BR189"/>
    <mergeCell ref="BT189:BU189"/>
    <mergeCell ref="BV189:BW189"/>
    <mergeCell ref="C190:I190"/>
    <mergeCell ref="J190:Y190"/>
    <mergeCell ref="Z190:AE190"/>
    <mergeCell ref="AF190:AG190"/>
    <mergeCell ref="AH190:AI190"/>
    <mergeCell ref="AJ190:AK190"/>
    <mergeCell ref="AL190:AO190"/>
    <mergeCell ref="AP190:AQ190"/>
    <mergeCell ref="AR190:AS190"/>
    <mergeCell ref="AU190:AV190"/>
    <mergeCell ref="AW190:AX190"/>
    <mergeCell ref="AY190:BD190"/>
    <mergeCell ref="BE190:BF190"/>
    <mergeCell ref="BG190:BH190"/>
    <mergeCell ref="BI190:BJ190"/>
    <mergeCell ref="BK190:BN190"/>
    <mergeCell ref="BO190:BP190"/>
    <mergeCell ref="BQ190:BR190"/>
    <mergeCell ref="BT190:BU190"/>
    <mergeCell ref="BV190:BW190"/>
    <mergeCell ref="C189:I189"/>
    <mergeCell ref="J189:Y189"/>
    <mergeCell ref="Z189:AE189"/>
    <mergeCell ref="AF189:AG189"/>
    <mergeCell ref="AH189:AI189"/>
    <mergeCell ref="AJ189:AK189"/>
    <mergeCell ref="AL189:AO189"/>
    <mergeCell ref="AP189:AQ189"/>
    <mergeCell ref="AR189:AS189"/>
    <mergeCell ref="A191:B198"/>
    <mergeCell ref="C191:I191"/>
    <mergeCell ref="J191:Y191"/>
    <mergeCell ref="Z191:AE191"/>
    <mergeCell ref="AF191:AK191"/>
    <mergeCell ref="AL191:AO191"/>
    <mergeCell ref="AP191:AX191"/>
    <mergeCell ref="AY191:BD191"/>
    <mergeCell ref="BE191:BJ191"/>
    <mergeCell ref="BK191:BN191"/>
    <mergeCell ref="BO191:BW191"/>
    <mergeCell ref="C192:I192"/>
    <mergeCell ref="J192:Y192"/>
    <mergeCell ref="Z192:AE192"/>
    <mergeCell ref="AF192:AG192"/>
    <mergeCell ref="AH192:AI192"/>
    <mergeCell ref="AJ192:AK192"/>
    <mergeCell ref="AL192:AO192"/>
    <mergeCell ref="AP192:AQ192"/>
    <mergeCell ref="AR192:AS192"/>
    <mergeCell ref="AU192:AV192"/>
    <mergeCell ref="AW192:AX192"/>
    <mergeCell ref="AY192:BD192"/>
    <mergeCell ref="BE192:BF192"/>
    <mergeCell ref="BG192:BH192"/>
    <mergeCell ref="BI192:BJ192"/>
    <mergeCell ref="BK192:BN192"/>
    <mergeCell ref="BO192:BP192"/>
    <mergeCell ref="BQ192:BR192"/>
    <mergeCell ref="BT192:BU192"/>
    <mergeCell ref="BV192:BW192"/>
    <mergeCell ref="C193:I193"/>
    <mergeCell ref="BV193:BW193"/>
    <mergeCell ref="C194:I194"/>
    <mergeCell ref="J194:Y194"/>
    <mergeCell ref="Z194:AE194"/>
    <mergeCell ref="AF194:AG194"/>
    <mergeCell ref="AH194:AI194"/>
    <mergeCell ref="AJ194:AK194"/>
    <mergeCell ref="AL194:AO194"/>
    <mergeCell ref="AP194:AQ194"/>
    <mergeCell ref="AR194:AS194"/>
    <mergeCell ref="AU194:AV194"/>
    <mergeCell ref="AW194:AX194"/>
    <mergeCell ref="AY194:BD194"/>
    <mergeCell ref="BE194:BF194"/>
    <mergeCell ref="BG194:BH194"/>
    <mergeCell ref="BI194:BJ194"/>
    <mergeCell ref="BK194:BN194"/>
    <mergeCell ref="BO194:BP194"/>
    <mergeCell ref="BQ194:BR194"/>
    <mergeCell ref="BT194:BU194"/>
    <mergeCell ref="BV194:BW194"/>
    <mergeCell ref="J193:Y193"/>
    <mergeCell ref="Z193:AE193"/>
    <mergeCell ref="AF193:AG193"/>
    <mergeCell ref="AH193:AI193"/>
    <mergeCell ref="AJ193:AK193"/>
    <mergeCell ref="AL193:AO193"/>
    <mergeCell ref="AP193:AQ193"/>
    <mergeCell ref="AR193:AS193"/>
    <mergeCell ref="AU193:AV193"/>
    <mergeCell ref="AW193:AX193"/>
    <mergeCell ref="AY193:BD193"/>
    <mergeCell ref="J195:Y195"/>
    <mergeCell ref="Z195:AE195"/>
    <mergeCell ref="AF195:AG195"/>
    <mergeCell ref="AH195:AI195"/>
    <mergeCell ref="AJ195:AK195"/>
    <mergeCell ref="AL195:AO195"/>
    <mergeCell ref="AP195:AQ195"/>
    <mergeCell ref="AR195:AS195"/>
    <mergeCell ref="AU195:AV195"/>
    <mergeCell ref="AW195:AX195"/>
    <mergeCell ref="AY195:BD195"/>
    <mergeCell ref="BE195:BF195"/>
    <mergeCell ref="BG195:BH195"/>
    <mergeCell ref="BI195:BJ195"/>
    <mergeCell ref="BK195:BN195"/>
    <mergeCell ref="BO195:BP195"/>
    <mergeCell ref="BT193:BU193"/>
    <mergeCell ref="BE193:BF193"/>
    <mergeCell ref="BG193:BH193"/>
    <mergeCell ref="BI193:BJ193"/>
    <mergeCell ref="BK193:BN193"/>
    <mergeCell ref="BO193:BP193"/>
    <mergeCell ref="BQ193:BR193"/>
    <mergeCell ref="AU197:AV197"/>
    <mergeCell ref="AW197:AX197"/>
    <mergeCell ref="AY197:BD197"/>
    <mergeCell ref="BE197:BF197"/>
    <mergeCell ref="BG197:BH197"/>
    <mergeCell ref="BI197:BJ197"/>
    <mergeCell ref="BK197:BN197"/>
    <mergeCell ref="BO197:BP197"/>
    <mergeCell ref="BQ195:BR195"/>
    <mergeCell ref="BT195:BU195"/>
    <mergeCell ref="BV195:BW195"/>
    <mergeCell ref="C196:I196"/>
    <mergeCell ref="J196:Y196"/>
    <mergeCell ref="Z196:AE196"/>
    <mergeCell ref="AF196:AG196"/>
    <mergeCell ref="AH196:AI196"/>
    <mergeCell ref="AJ196:AK196"/>
    <mergeCell ref="AL196:AO196"/>
    <mergeCell ref="AP196:AQ196"/>
    <mergeCell ref="AR196:AS196"/>
    <mergeCell ref="AU196:AV196"/>
    <mergeCell ref="AW196:AX196"/>
    <mergeCell ref="AY196:BD196"/>
    <mergeCell ref="BE196:BF196"/>
    <mergeCell ref="BG196:BH196"/>
    <mergeCell ref="BI196:BJ196"/>
    <mergeCell ref="BK196:BN196"/>
    <mergeCell ref="BO196:BP196"/>
    <mergeCell ref="BQ196:BR196"/>
    <mergeCell ref="BT196:BU196"/>
    <mergeCell ref="BV196:BW196"/>
    <mergeCell ref="C195:I195"/>
    <mergeCell ref="BQ197:BR197"/>
    <mergeCell ref="BT197:BU197"/>
    <mergeCell ref="BV197:BW197"/>
    <mergeCell ref="C198:I198"/>
    <mergeCell ref="J198:Y198"/>
    <mergeCell ref="Z198:AE198"/>
    <mergeCell ref="AF198:AG198"/>
    <mergeCell ref="AH198:AI198"/>
    <mergeCell ref="AJ198:AK198"/>
    <mergeCell ref="AL198:AO198"/>
    <mergeCell ref="AP198:AQ198"/>
    <mergeCell ref="AR198:AS198"/>
    <mergeCell ref="AU198:AV198"/>
    <mergeCell ref="AW198:AX198"/>
    <mergeCell ref="AY198:BD198"/>
    <mergeCell ref="BE198:BF198"/>
    <mergeCell ref="BG198:BH198"/>
    <mergeCell ref="BI198:BJ198"/>
    <mergeCell ref="BK198:BN198"/>
    <mergeCell ref="BO198:BP198"/>
    <mergeCell ref="BQ198:BR198"/>
    <mergeCell ref="BT198:BU198"/>
    <mergeCell ref="BV198:BW198"/>
    <mergeCell ref="C197:I197"/>
    <mergeCell ref="J197:Y197"/>
    <mergeCell ref="Z197:AE197"/>
    <mergeCell ref="AF197:AG197"/>
    <mergeCell ref="AH197:AI197"/>
    <mergeCell ref="AJ197:AK197"/>
    <mergeCell ref="AL197:AO197"/>
    <mergeCell ref="AP197:AQ197"/>
    <mergeCell ref="AR197:AS197"/>
    <mergeCell ref="A199:B206"/>
    <mergeCell ref="C199:I199"/>
    <mergeCell ref="J199:Y199"/>
    <mergeCell ref="Z199:AE199"/>
    <mergeCell ref="AF199:AK199"/>
    <mergeCell ref="AL199:AO199"/>
    <mergeCell ref="AP199:AX199"/>
    <mergeCell ref="AY199:BD199"/>
    <mergeCell ref="BE199:BJ199"/>
    <mergeCell ref="BK199:BN199"/>
    <mergeCell ref="BO199:BW199"/>
    <mergeCell ref="C200:I200"/>
    <mergeCell ref="J200:Y200"/>
    <mergeCell ref="Z200:AE200"/>
    <mergeCell ref="AF200:AG200"/>
    <mergeCell ref="AH200:AI200"/>
    <mergeCell ref="AJ200:AK200"/>
    <mergeCell ref="AL200:AO200"/>
    <mergeCell ref="AP200:AQ200"/>
    <mergeCell ref="AR200:AS200"/>
    <mergeCell ref="AU200:AV200"/>
    <mergeCell ref="AW200:AX200"/>
    <mergeCell ref="AY200:BD200"/>
    <mergeCell ref="BE200:BF200"/>
    <mergeCell ref="BG200:BH200"/>
    <mergeCell ref="BI200:BJ200"/>
    <mergeCell ref="BK200:BN200"/>
    <mergeCell ref="BO200:BP200"/>
    <mergeCell ref="BQ200:BR200"/>
    <mergeCell ref="BT200:BU200"/>
    <mergeCell ref="BV200:BW200"/>
    <mergeCell ref="C201:I201"/>
    <mergeCell ref="BV201:BW201"/>
    <mergeCell ref="C202:I202"/>
    <mergeCell ref="J202:Y202"/>
    <mergeCell ref="Z202:AE202"/>
    <mergeCell ref="AF202:AG202"/>
    <mergeCell ref="AH202:AI202"/>
    <mergeCell ref="AJ202:AK202"/>
    <mergeCell ref="AL202:AO202"/>
    <mergeCell ref="AP202:AQ202"/>
    <mergeCell ref="AR202:AS202"/>
    <mergeCell ref="AU202:AV202"/>
    <mergeCell ref="AW202:AX202"/>
    <mergeCell ref="AY202:BD202"/>
    <mergeCell ref="BE202:BF202"/>
    <mergeCell ref="BG202:BH202"/>
    <mergeCell ref="BI202:BJ202"/>
    <mergeCell ref="BK202:BN202"/>
    <mergeCell ref="BO202:BP202"/>
    <mergeCell ref="BQ202:BR202"/>
    <mergeCell ref="BT202:BU202"/>
    <mergeCell ref="BV202:BW202"/>
    <mergeCell ref="J201:Y201"/>
    <mergeCell ref="Z201:AE201"/>
    <mergeCell ref="AF201:AG201"/>
    <mergeCell ref="AH201:AI201"/>
    <mergeCell ref="AJ201:AK201"/>
    <mergeCell ref="AL201:AO201"/>
    <mergeCell ref="AP201:AQ201"/>
    <mergeCell ref="AR201:AS201"/>
    <mergeCell ref="AU201:AV201"/>
    <mergeCell ref="AW201:AX201"/>
    <mergeCell ref="AY201:BD201"/>
    <mergeCell ref="J203:Y203"/>
    <mergeCell ref="Z203:AE203"/>
    <mergeCell ref="AF203:AG203"/>
    <mergeCell ref="AH203:AI203"/>
    <mergeCell ref="AJ203:AK203"/>
    <mergeCell ref="AL203:AO203"/>
    <mergeCell ref="AP203:AQ203"/>
    <mergeCell ref="AR203:AS203"/>
    <mergeCell ref="AU203:AV203"/>
    <mergeCell ref="AW203:AX203"/>
    <mergeCell ref="AY203:BD203"/>
    <mergeCell ref="BE203:BF203"/>
    <mergeCell ref="BG203:BH203"/>
    <mergeCell ref="BI203:BJ203"/>
    <mergeCell ref="BK203:BN203"/>
    <mergeCell ref="BO203:BP203"/>
    <mergeCell ref="BT201:BU201"/>
    <mergeCell ref="BE201:BF201"/>
    <mergeCell ref="BG201:BH201"/>
    <mergeCell ref="BI201:BJ201"/>
    <mergeCell ref="BK201:BN201"/>
    <mergeCell ref="BO201:BP201"/>
    <mergeCell ref="BQ201:BR201"/>
    <mergeCell ref="AU205:AV205"/>
    <mergeCell ref="AW205:AX205"/>
    <mergeCell ref="AY205:BD205"/>
    <mergeCell ref="BE205:BF205"/>
    <mergeCell ref="BG205:BH205"/>
    <mergeCell ref="BI205:BJ205"/>
    <mergeCell ref="BK205:BN205"/>
    <mergeCell ref="BO205:BP205"/>
    <mergeCell ref="BQ203:BR203"/>
    <mergeCell ref="BT203:BU203"/>
    <mergeCell ref="BV203:BW203"/>
    <mergeCell ref="C204:I204"/>
    <mergeCell ref="J204:Y204"/>
    <mergeCell ref="Z204:AE204"/>
    <mergeCell ref="AF204:AG204"/>
    <mergeCell ref="AH204:AI204"/>
    <mergeCell ref="AJ204:AK204"/>
    <mergeCell ref="AL204:AO204"/>
    <mergeCell ref="AP204:AQ204"/>
    <mergeCell ref="AR204:AS204"/>
    <mergeCell ref="AU204:AV204"/>
    <mergeCell ref="AW204:AX204"/>
    <mergeCell ref="AY204:BD204"/>
    <mergeCell ref="BE204:BF204"/>
    <mergeCell ref="BG204:BH204"/>
    <mergeCell ref="BI204:BJ204"/>
    <mergeCell ref="BK204:BN204"/>
    <mergeCell ref="BO204:BP204"/>
    <mergeCell ref="BQ204:BR204"/>
    <mergeCell ref="BT204:BU204"/>
    <mergeCell ref="BV204:BW204"/>
    <mergeCell ref="C203:I203"/>
    <mergeCell ref="BQ205:BR205"/>
    <mergeCell ref="BT205:BU205"/>
    <mergeCell ref="BV205:BW205"/>
    <mergeCell ref="C206:I206"/>
    <mergeCell ref="J206:Y206"/>
    <mergeCell ref="Z206:AE206"/>
    <mergeCell ref="AF206:AG206"/>
    <mergeCell ref="AH206:AI206"/>
    <mergeCell ref="AJ206:AK206"/>
    <mergeCell ref="AL206:AO206"/>
    <mergeCell ref="AP206:AQ206"/>
    <mergeCell ref="AR206:AS206"/>
    <mergeCell ref="AU206:AV206"/>
    <mergeCell ref="AW206:AX206"/>
    <mergeCell ref="AY206:BD206"/>
    <mergeCell ref="BE206:BF206"/>
    <mergeCell ref="BG206:BH206"/>
    <mergeCell ref="BI206:BJ206"/>
    <mergeCell ref="BK206:BN206"/>
    <mergeCell ref="BO206:BP206"/>
    <mergeCell ref="BQ206:BR206"/>
    <mergeCell ref="BT206:BU206"/>
    <mergeCell ref="BV206:BW206"/>
    <mergeCell ref="C205:I205"/>
    <mergeCell ref="J205:Y205"/>
    <mergeCell ref="Z205:AE205"/>
    <mergeCell ref="AF205:AG205"/>
    <mergeCell ref="AH205:AI205"/>
    <mergeCell ref="AJ205:AK205"/>
    <mergeCell ref="AL205:AO205"/>
    <mergeCell ref="AP205:AQ205"/>
    <mergeCell ref="AR205:AS205"/>
    <mergeCell ref="A207:B214"/>
    <mergeCell ref="C207:I207"/>
    <mergeCell ref="J207:Y207"/>
    <mergeCell ref="Z207:AE207"/>
    <mergeCell ref="AF207:AK207"/>
    <mergeCell ref="AL207:AO207"/>
    <mergeCell ref="AP207:AX207"/>
    <mergeCell ref="AY207:BD207"/>
    <mergeCell ref="BE207:BJ207"/>
    <mergeCell ref="BK207:BN207"/>
    <mergeCell ref="BO207:BW207"/>
    <mergeCell ref="C208:I208"/>
    <mergeCell ref="J208:Y208"/>
    <mergeCell ref="Z208:AE208"/>
    <mergeCell ref="AF208:AG208"/>
    <mergeCell ref="AH208:AI208"/>
    <mergeCell ref="AJ208:AK208"/>
    <mergeCell ref="AL208:AO208"/>
    <mergeCell ref="AP208:AQ208"/>
    <mergeCell ref="AR208:AS208"/>
    <mergeCell ref="AU208:AV208"/>
    <mergeCell ref="AW208:AX208"/>
    <mergeCell ref="AY208:BD208"/>
    <mergeCell ref="BE208:BF208"/>
    <mergeCell ref="BG208:BH208"/>
    <mergeCell ref="BI208:BJ208"/>
    <mergeCell ref="BK208:BN208"/>
    <mergeCell ref="BO208:BP208"/>
    <mergeCell ref="BQ208:BR208"/>
    <mergeCell ref="BT208:BU208"/>
    <mergeCell ref="BV208:BW208"/>
    <mergeCell ref="C209:I209"/>
    <mergeCell ref="BV209:BW209"/>
    <mergeCell ref="C210:I210"/>
    <mergeCell ref="J210:Y210"/>
    <mergeCell ref="Z210:AE210"/>
    <mergeCell ref="AF210:AG210"/>
    <mergeCell ref="AH210:AI210"/>
    <mergeCell ref="AJ210:AK210"/>
    <mergeCell ref="AL210:AO210"/>
    <mergeCell ref="AP210:AQ210"/>
    <mergeCell ref="AR210:AS210"/>
    <mergeCell ref="AU210:AV210"/>
    <mergeCell ref="AW210:AX210"/>
    <mergeCell ref="AY210:BD210"/>
    <mergeCell ref="BE210:BF210"/>
    <mergeCell ref="BG210:BH210"/>
    <mergeCell ref="BI210:BJ210"/>
    <mergeCell ref="BK210:BN210"/>
    <mergeCell ref="BO210:BP210"/>
    <mergeCell ref="BQ210:BR210"/>
    <mergeCell ref="BT210:BU210"/>
    <mergeCell ref="BV210:BW210"/>
    <mergeCell ref="J209:Y209"/>
    <mergeCell ref="Z209:AE209"/>
    <mergeCell ref="AF209:AG209"/>
    <mergeCell ref="AH209:AI209"/>
    <mergeCell ref="AJ209:AK209"/>
    <mergeCell ref="AL209:AO209"/>
    <mergeCell ref="AP209:AQ209"/>
    <mergeCell ref="AR209:AS209"/>
    <mergeCell ref="AU209:AV209"/>
    <mergeCell ref="AW209:AX209"/>
    <mergeCell ref="AY209:BD209"/>
    <mergeCell ref="J211:Y211"/>
    <mergeCell ref="Z211:AE211"/>
    <mergeCell ref="AF211:AG211"/>
    <mergeCell ref="AH211:AI211"/>
    <mergeCell ref="AJ211:AK211"/>
    <mergeCell ref="AL211:AO211"/>
    <mergeCell ref="AP211:AQ211"/>
    <mergeCell ref="AR211:AS211"/>
    <mergeCell ref="AU211:AV211"/>
    <mergeCell ref="AW211:AX211"/>
    <mergeCell ref="AY211:BD211"/>
    <mergeCell ref="BE211:BF211"/>
    <mergeCell ref="BG211:BH211"/>
    <mergeCell ref="BI211:BJ211"/>
    <mergeCell ref="BK211:BN211"/>
    <mergeCell ref="BO211:BP211"/>
    <mergeCell ref="BT209:BU209"/>
    <mergeCell ref="BE209:BF209"/>
    <mergeCell ref="BG209:BH209"/>
    <mergeCell ref="BI209:BJ209"/>
    <mergeCell ref="BK209:BN209"/>
    <mergeCell ref="BO209:BP209"/>
    <mergeCell ref="BQ209:BR209"/>
    <mergeCell ref="AU213:AV213"/>
    <mergeCell ref="AW213:AX213"/>
    <mergeCell ref="AY213:BD213"/>
    <mergeCell ref="BE213:BF213"/>
    <mergeCell ref="BG213:BH213"/>
    <mergeCell ref="BI213:BJ213"/>
    <mergeCell ref="BK213:BN213"/>
    <mergeCell ref="BO213:BP213"/>
    <mergeCell ref="BQ211:BR211"/>
    <mergeCell ref="BT211:BU211"/>
    <mergeCell ref="BV211:BW211"/>
    <mergeCell ref="C212:I212"/>
    <mergeCell ref="J212:Y212"/>
    <mergeCell ref="Z212:AE212"/>
    <mergeCell ref="AF212:AG212"/>
    <mergeCell ref="AH212:AI212"/>
    <mergeCell ref="AJ212:AK212"/>
    <mergeCell ref="AL212:AO212"/>
    <mergeCell ref="AP212:AQ212"/>
    <mergeCell ref="AR212:AS212"/>
    <mergeCell ref="AU212:AV212"/>
    <mergeCell ref="AW212:AX212"/>
    <mergeCell ref="AY212:BD212"/>
    <mergeCell ref="BE212:BF212"/>
    <mergeCell ref="BG212:BH212"/>
    <mergeCell ref="BI212:BJ212"/>
    <mergeCell ref="BK212:BN212"/>
    <mergeCell ref="BO212:BP212"/>
    <mergeCell ref="BQ212:BR212"/>
    <mergeCell ref="BT212:BU212"/>
    <mergeCell ref="BV212:BW212"/>
    <mergeCell ref="C211:I211"/>
    <mergeCell ref="BQ213:BR213"/>
    <mergeCell ref="BT213:BU213"/>
    <mergeCell ref="BV213:BW213"/>
    <mergeCell ref="C214:I214"/>
    <mergeCell ref="J214:Y214"/>
    <mergeCell ref="Z214:AE214"/>
    <mergeCell ref="AF214:AG214"/>
    <mergeCell ref="AH214:AI214"/>
    <mergeCell ref="AJ214:AK214"/>
    <mergeCell ref="AL214:AO214"/>
    <mergeCell ref="AP214:AQ214"/>
    <mergeCell ref="AR214:AS214"/>
    <mergeCell ref="AU214:AV214"/>
    <mergeCell ref="AW214:AX214"/>
    <mergeCell ref="AY214:BD214"/>
    <mergeCell ref="BE214:BF214"/>
    <mergeCell ref="BG214:BH214"/>
    <mergeCell ref="BI214:BJ214"/>
    <mergeCell ref="BK214:BN214"/>
    <mergeCell ref="BO214:BP214"/>
    <mergeCell ref="BQ214:BR214"/>
    <mergeCell ref="BT214:BU214"/>
    <mergeCell ref="BV214:BW214"/>
    <mergeCell ref="C213:I213"/>
    <mergeCell ref="J213:Y213"/>
    <mergeCell ref="Z213:AE213"/>
    <mergeCell ref="AF213:AG213"/>
    <mergeCell ref="AH213:AI213"/>
    <mergeCell ref="AJ213:AK213"/>
    <mergeCell ref="AL213:AO213"/>
    <mergeCell ref="AP213:AQ213"/>
    <mergeCell ref="AR213:AS213"/>
    <mergeCell ref="A215:B222"/>
    <mergeCell ref="C215:I215"/>
    <mergeCell ref="J215:Y215"/>
    <mergeCell ref="Z215:AE215"/>
    <mergeCell ref="AF215:AK215"/>
    <mergeCell ref="AL215:AO215"/>
    <mergeCell ref="AP215:AX215"/>
    <mergeCell ref="AY215:BD215"/>
    <mergeCell ref="BE215:BJ215"/>
    <mergeCell ref="BK215:BN215"/>
    <mergeCell ref="BO215:BW215"/>
    <mergeCell ref="C216:I216"/>
    <mergeCell ref="J216:Y216"/>
    <mergeCell ref="Z216:AE216"/>
    <mergeCell ref="AF216:AG216"/>
    <mergeCell ref="AH216:AI216"/>
    <mergeCell ref="AJ216:AK216"/>
    <mergeCell ref="AL216:AO216"/>
    <mergeCell ref="AP216:AQ216"/>
    <mergeCell ref="AR216:AS216"/>
    <mergeCell ref="AU216:AV216"/>
    <mergeCell ref="AW216:AX216"/>
    <mergeCell ref="AY216:BD216"/>
    <mergeCell ref="BE216:BF216"/>
    <mergeCell ref="BG216:BH216"/>
    <mergeCell ref="BI216:BJ216"/>
    <mergeCell ref="BK216:BN216"/>
    <mergeCell ref="BO216:BP216"/>
    <mergeCell ref="BQ216:BR216"/>
    <mergeCell ref="BT216:BU216"/>
    <mergeCell ref="BV216:BW216"/>
    <mergeCell ref="C217:I217"/>
    <mergeCell ref="BV217:BW217"/>
    <mergeCell ref="C218:I218"/>
    <mergeCell ref="J218:Y218"/>
    <mergeCell ref="Z218:AE218"/>
    <mergeCell ref="AF218:AG218"/>
    <mergeCell ref="AH218:AI218"/>
    <mergeCell ref="AJ218:AK218"/>
    <mergeCell ref="AL218:AO218"/>
    <mergeCell ref="AP218:AQ218"/>
    <mergeCell ref="AR218:AS218"/>
    <mergeCell ref="AU218:AV218"/>
    <mergeCell ref="AW218:AX218"/>
    <mergeCell ref="AY218:BD218"/>
    <mergeCell ref="BE218:BF218"/>
    <mergeCell ref="BG218:BH218"/>
    <mergeCell ref="BI218:BJ218"/>
    <mergeCell ref="BK218:BN218"/>
    <mergeCell ref="BO218:BP218"/>
    <mergeCell ref="BQ218:BR218"/>
    <mergeCell ref="BT218:BU218"/>
    <mergeCell ref="BV218:BW218"/>
    <mergeCell ref="J217:Y217"/>
    <mergeCell ref="Z217:AE217"/>
    <mergeCell ref="AF217:AG217"/>
    <mergeCell ref="AH217:AI217"/>
    <mergeCell ref="AJ217:AK217"/>
    <mergeCell ref="AL217:AO217"/>
    <mergeCell ref="AP217:AQ217"/>
    <mergeCell ref="AR217:AS217"/>
    <mergeCell ref="AU217:AV217"/>
    <mergeCell ref="AW217:AX217"/>
    <mergeCell ref="AY217:BD217"/>
    <mergeCell ref="J219:Y219"/>
    <mergeCell ref="Z219:AE219"/>
    <mergeCell ref="AF219:AG219"/>
    <mergeCell ref="AH219:AI219"/>
    <mergeCell ref="AJ219:AK219"/>
    <mergeCell ref="AL219:AO219"/>
    <mergeCell ref="AP219:AQ219"/>
    <mergeCell ref="AR219:AS219"/>
    <mergeCell ref="AU219:AV219"/>
    <mergeCell ref="AW219:AX219"/>
    <mergeCell ref="AY219:BD219"/>
    <mergeCell ref="BE219:BF219"/>
    <mergeCell ref="BG219:BH219"/>
    <mergeCell ref="BI219:BJ219"/>
    <mergeCell ref="BK219:BN219"/>
    <mergeCell ref="BO219:BP219"/>
    <mergeCell ref="BT217:BU217"/>
    <mergeCell ref="BE217:BF217"/>
    <mergeCell ref="BG217:BH217"/>
    <mergeCell ref="BI217:BJ217"/>
    <mergeCell ref="BK217:BN217"/>
    <mergeCell ref="BO217:BP217"/>
    <mergeCell ref="BQ217:BR217"/>
    <mergeCell ref="AU221:AV221"/>
    <mergeCell ref="AW221:AX221"/>
    <mergeCell ref="AY221:BD221"/>
    <mergeCell ref="BE221:BF221"/>
    <mergeCell ref="BG221:BH221"/>
    <mergeCell ref="BI221:BJ221"/>
    <mergeCell ref="BK221:BN221"/>
    <mergeCell ref="BO221:BP221"/>
    <mergeCell ref="BQ219:BR219"/>
    <mergeCell ref="BT219:BU219"/>
    <mergeCell ref="BV219:BW219"/>
    <mergeCell ref="C220:I220"/>
    <mergeCell ref="J220:Y220"/>
    <mergeCell ref="Z220:AE220"/>
    <mergeCell ref="AF220:AG220"/>
    <mergeCell ref="AH220:AI220"/>
    <mergeCell ref="AJ220:AK220"/>
    <mergeCell ref="AL220:AO220"/>
    <mergeCell ref="AP220:AQ220"/>
    <mergeCell ref="AR220:AS220"/>
    <mergeCell ref="AU220:AV220"/>
    <mergeCell ref="AW220:AX220"/>
    <mergeCell ref="AY220:BD220"/>
    <mergeCell ref="BE220:BF220"/>
    <mergeCell ref="BG220:BH220"/>
    <mergeCell ref="BI220:BJ220"/>
    <mergeCell ref="BK220:BN220"/>
    <mergeCell ref="BO220:BP220"/>
    <mergeCell ref="BQ220:BR220"/>
    <mergeCell ref="BT220:BU220"/>
    <mergeCell ref="BV220:BW220"/>
    <mergeCell ref="C219:I219"/>
    <mergeCell ref="BQ221:BR221"/>
    <mergeCell ref="BT221:BU221"/>
    <mergeCell ref="BV221:BW221"/>
    <mergeCell ref="C222:I222"/>
    <mergeCell ref="J222:Y222"/>
    <mergeCell ref="Z222:AE222"/>
    <mergeCell ref="AF222:AG222"/>
    <mergeCell ref="AH222:AI222"/>
    <mergeCell ref="AJ222:AK222"/>
    <mergeCell ref="AL222:AO222"/>
    <mergeCell ref="AP222:AQ222"/>
    <mergeCell ref="AR222:AS222"/>
    <mergeCell ref="AU222:AV222"/>
    <mergeCell ref="AW222:AX222"/>
    <mergeCell ref="AY222:BD222"/>
    <mergeCell ref="BE222:BF222"/>
    <mergeCell ref="BG222:BH222"/>
    <mergeCell ref="BI222:BJ222"/>
    <mergeCell ref="BK222:BN222"/>
    <mergeCell ref="BO222:BP222"/>
    <mergeCell ref="BQ222:BR222"/>
    <mergeCell ref="BT222:BU222"/>
    <mergeCell ref="BV222:BW222"/>
    <mergeCell ref="C221:I221"/>
    <mergeCell ref="J221:Y221"/>
    <mergeCell ref="Z221:AE221"/>
    <mergeCell ref="AF221:AG221"/>
    <mergeCell ref="AH221:AI221"/>
    <mergeCell ref="AJ221:AK221"/>
    <mergeCell ref="AL221:AO221"/>
    <mergeCell ref="AP221:AQ221"/>
    <mergeCell ref="AR221:AS221"/>
    <mergeCell ref="A223:B230"/>
    <mergeCell ref="C223:I223"/>
    <mergeCell ref="J223:Y223"/>
    <mergeCell ref="Z223:AE223"/>
    <mergeCell ref="AF223:AK223"/>
    <mergeCell ref="AL223:AO223"/>
    <mergeCell ref="AP223:AX223"/>
    <mergeCell ref="AY223:BD223"/>
    <mergeCell ref="BE223:BJ223"/>
    <mergeCell ref="BK223:BN223"/>
    <mergeCell ref="BO223:BW223"/>
    <mergeCell ref="C224:I224"/>
    <mergeCell ref="J224:Y224"/>
    <mergeCell ref="Z224:AE224"/>
    <mergeCell ref="AF224:AG224"/>
    <mergeCell ref="AH224:AI224"/>
    <mergeCell ref="AJ224:AK224"/>
    <mergeCell ref="AL224:AO224"/>
    <mergeCell ref="AP224:AQ224"/>
    <mergeCell ref="AR224:AS224"/>
    <mergeCell ref="AU224:AV224"/>
    <mergeCell ref="AW224:AX224"/>
    <mergeCell ref="AY224:BD224"/>
    <mergeCell ref="BE224:BF224"/>
    <mergeCell ref="BG224:BH224"/>
    <mergeCell ref="BI224:BJ224"/>
    <mergeCell ref="BK224:BN224"/>
    <mergeCell ref="BO224:BP224"/>
    <mergeCell ref="BQ224:BR224"/>
    <mergeCell ref="BT224:BU224"/>
    <mergeCell ref="BV224:BW224"/>
    <mergeCell ref="C225:I225"/>
    <mergeCell ref="BV225:BW225"/>
    <mergeCell ref="C226:I226"/>
    <mergeCell ref="J226:Y226"/>
    <mergeCell ref="Z226:AE226"/>
    <mergeCell ref="AF226:AG226"/>
    <mergeCell ref="AH226:AI226"/>
    <mergeCell ref="AJ226:AK226"/>
    <mergeCell ref="AL226:AO226"/>
    <mergeCell ref="AP226:AQ226"/>
    <mergeCell ref="AR226:AS226"/>
    <mergeCell ref="AU226:AV226"/>
    <mergeCell ref="AW226:AX226"/>
    <mergeCell ref="AY226:BD226"/>
    <mergeCell ref="BE226:BF226"/>
    <mergeCell ref="BG226:BH226"/>
    <mergeCell ref="BI226:BJ226"/>
    <mergeCell ref="BK226:BN226"/>
    <mergeCell ref="BO226:BP226"/>
    <mergeCell ref="BQ226:BR226"/>
    <mergeCell ref="BT226:BU226"/>
    <mergeCell ref="BV226:BW226"/>
    <mergeCell ref="J225:Y225"/>
    <mergeCell ref="Z225:AE225"/>
    <mergeCell ref="AF225:AG225"/>
    <mergeCell ref="AH225:AI225"/>
    <mergeCell ref="AJ225:AK225"/>
    <mergeCell ref="AL225:AO225"/>
    <mergeCell ref="AP225:AQ225"/>
    <mergeCell ref="AR225:AS225"/>
    <mergeCell ref="AU225:AV225"/>
    <mergeCell ref="AW225:AX225"/>
    <mergeCell ref="AY225:BD225"/>
    <mergeCell ref="J227:Y227"/>
    <mergeCell ref="Z227:AE227"/>
    <mergeCell ref="AF227:AG227"/>
    <mergeCell ref="AH227:AI227"/>
    <mergeCell ref="AJ227:AK227"/>
    <mergeCell ref="AL227:AO227"/>
    <mergeCell ref="AP227:AQ227"/>
    <mergeCell ref="AR227:AS227"/>
    <mergeCell ref="AU227:AV227"/>
    <mergeCell ref="AW227:AX227"/>
    <mergeCell ref="AY227:BD227"/>
    <mergeCell ref="BE227:BF227"/>
    <mergeCell ref="BG227:BH227"/>
    <mergeCell ref="BI227:BJ227"/>
    <mergeCell ref="BK227:BN227"/>
    <mergeCell ref="BO227:BP227"/>
    <mergeCell ref="BT225:BU225"/>
    <mergeCell ref="BE225:BF225"/>
    <mergeCell ref="BG225:BH225"/>
    <mergeCell ref="BI225:BJ225"/>
    <mergeCell ref="BK225:BN225"/>
    <mergeCell ref="BO225:BP225"/>
    <mergeCell ref="BQ225:BR225"/>
    <mergeCell ref="AU229:AV229"/>
    <mergeCell ref="AW229:AX229"/>
    <mergeCell ref="AY229:BD229"/>
    <mergeCell ref="BE229:BF229"/>
    <mergeCell ref="BG229:BH229"/>
    <mergeCell ref="BI229:BJ229"/>
    <mergeCell ref="BK229:BN229"/>
    <mergeCell ref="BO229:BP229"/>
    <mergeCell ref="BQ227:BR227"/>
    <mergeCell ref="BT227:BU227"/>
    <mergeCell ref="BV227:BW227"/>
    <mergeCell ref="C228:I228"/>
    <mergeCell ref="J228:Y228"/>
    <mergeCell ref="Z228:AE228"/>
    <mergeCell ref="AF228:AG228"/>
    <mergeCell ref="AH228:AI228"/>
    <mergeCell ref="AJ228:AK228"/>
    <mergeCell ref="AL228:AO228"/>
    <mergeCell ref="AP228:AQ228"/>
    <mergeCell ref="AR228:AS228"/>
    <mergeCell ref="AU228:AV228"/>
    <mergeCell ref="AW228:AX228"/>
    <mergeCell ref="AY228:BD228"/>
    <mergeCell ref="BE228:BF228"/>
    <mergeCell ref="BG228:BH228"/>
    <mergeCell ref="BI228:BJ228"/>
    <mergeCell ref="BK228:BN228"/>
    <mergeCell ref="BO228:BP228"/>
    <mergeCell ref="BQ228:BR228"/>
    <mergeCell ref="BT228:BU228"/>
    <mergeCell ref="BV228:BW228"/>
    <mergeCell ref="C227:I227"/>
    <mergeCell ref="BQ229:BR229"/>
    <mergeCell ref="BT229:BU229"/>
    <mergeCell ref="BV229:BW229"/>
    <mergeCell ref="C230:I230"/>
    <mergeCell ref="J230:Y230"/>
    <mergeCell ref="Z230:AE230"/>
    <mergeCell ref="AF230:AG230"/>
    <mergeCell ref="AH230:AI230"/>
    <mergeCell ref="AJ230:AK230"/>
    <mergeCell ref="AL230:AO230"/>
    <mergeCell ref="AP230:AQ230"/>
    <mergeCell ref="AR230:AS230"/>
    <mergeCell ref="AU230:AV230"/>
    <mergeCell ref="AW230:AX230"/>
    <mergeCell ref="AY230:BD230"/>
    <mergeCell ref="BE230:BF230"/>
    <mergeCell ref="BG230:BH230"/>
    <mergeCell ref="BI230:BJ230"/>
    <mergeCell ref="BK230:BN230"/>
    <mergeCell ref="BO230:BP230"/>
    <mergeCell ref="BQ230:BR230"/>
    <mergeCell ref="BT230:BU230"/>
    <mergeCell ref="BV230:BW230"/>
    <mergeCell ref="C229:I229"/>
    <mergeCell ref="J229:Y229"/>
    <mergeCell ref="Z229:AE229"/>
    <mergeCell ref="AF229:AG229"/>
    <mergeCell ref="AH229:AI229"/>
    <mergeCell ref="AJ229:AK229"/>
    <mergeCell ref="AL229:AO229"/>
    <mergeCell ref="AP229:AQ229"/>
    <mergeCell ref="AR229:AS229"/>
    <mergeCell ref="A231:B238"/>
    <mergeCell ref="C231:I231"/>
    <mergeCell ref="J231:Y231"/>
    <mergeCell ref="Z231:AE231"/>
    <mergeCell ref="AF231:AK231"/>
    <mergeCell ref="AL231:AO231"/>
    <mergeCell ref="AP231:AX231"/>
    <mergeCell ref="AY231:BD231"/>
    <mergeCell ref="BE231:BJ231"/>
    <mergeCell ref="BK231:BN231"/>
    <mergeCell ref="BO231:BW231"/>
    <mergeCell ref="C232:I232"/>
    <mergeCell ref="J232:Y232"/>
    <mergeCell ref="Z232:AE232"/>
    <mergeCell ref="AF232:AG232"/>
    <mergeCell ref="AH232:AI232"/>
    <mergeCell ref="AJ232:AK232"/>
    <mergeCell ref="AL232:AO232"/>
    <mergeCell ref="AP232:AQ232"/>
    <mergeCell ref="AR232:AS232"/>
    <mergeCell ref="AU232:AV232"/>
    <mergeCell ref="AW232:AX232"/>
    <mergeCell ref="AY232:BD232"/>
    <mergeCell ref="BE232:BF232"/>
    <mergeCell ref="BG232:BH232"/>
    <mergeCell ref="BI232:BJ232"/>
    <mergeCell ref="BK232:BN232"/>
    <mergeCell ref="BO232:BP232"/>
    <mergeCell ref="BQ232:BR232"/>
    <mergeCell ref="BT232:BU232"/>
    <mergeCell ref="BV232:BW232"/>
    <mergeCell ref="C233:I233"/>
    <mergeCell ref="BV233:BW233"/>
    <mergeCell ref="C234:I234"/>
    <mergeCell ref="J234:Y234"/>
    <mergeCell ref="Z234:AE234"/>
    <mergeCell ref="AF234:AG234"/>
    <mergeCell ref="AH234:AI234"/>
    <mergeCell ref="AJ234:AK234"/>
    <mergeCell ref="AL234:AO234"/>
    <mergeCell ref="AP234:AQ234"/>
    <mergeCell ref="AR234:AS234"/>
    <mergeCell ref="AU234:AV234"/>
    <mergeCell ref="AW234:AX234"/>
    <mergeCell ref="AY234:BD234"/>
    <mergeCell ref="BE234:BF234"/>
    <mergeCell ref="BG234:BH234"/>
    <mergeCell ref="BI234:BJ234"/>
    <mergeCell ref="BK234:BN234"/>
    <mergeCell ref="BO234:BP234"/>
    <mergeCell ref="BQ234:BR234"/>
    <mergeCell ref="BT234:BU234"/>
    <mergeCell ref="BV234:BW234"/>
    <mergeCell ref="J233:Y233"/>
    <mergeCell ref="Z233:AE233"/>
    <mergeCell ref="AF233:AG233"/>
    <mergeCell ref="AH233:AI233"/>
    <mergeCell ref="AJ233:AK233"/>
    <mergeCell ref="AL233:AO233"/>
    <mergeCell ref="AP233:AQ233"/>
    <mergeCell ref="AR233:AS233"/>
    <mergeCell ref="AU233:AV233"/>
    <mergeCell ref="AW233:AX233"/>
    <mergeCell ref="AY233:BD233"/>
    <mergeCell ref="J235:Y235"/>
    <mergeCell ref="Z235:AE235"/>
    <mergeCell ref="AF235:AG235"/>
    <mergeCell ref="AH235:AI235"/>
    <mergeCell ref="AJ235:AK235"/>
    <mergeCell ref="AL235:AO235"/>
    <mergeCell ref="AP235:AQ235"/>
    <mergeCell ref="AR235:AS235"/>
    <mergeCell ref="AU235:AV235"/>
    <mergeCell ref="AW235:AX235"/>
    <mergeCell ref="AY235:BD235"/>
    <mergeCell ref="BE235:BF235"/>
    <mergeCell ref="BG235:BH235"/>
    <mergeCell ref="BI235:BJ235"/>
    <mergeCell ref="BK235:BN235"/>
    <mergeCell ref="BO235:BP235"/>
    <mergeCell ref="BT233:BU233"/>
    <mergeCell ref="BE233:BF233"/>
    <mergeCell ref="BG233:BH233"/>
    <mergeCell ref="BI233:BJ233"/>
    <mergeCell ref="BK233:BN233"/>
    <mergeCell ref="BO233:BP233"/>
    <mergeCell ref="BQ233:BR233"/>
    <mergeCell ref="AU237:AV237"/>
    <mergeCell ref="AW237:AX237"/>
    <mergeCell ref="AY237:BD237"/>
    <mergeCell ref="BE237:BF237"/>
    <mergeCell ref="BG237:BH237"/>
    <mergeCell ref="BI237:BJ237"/>
    <mergeCell ref="BK237:BN237"/>
    <mergeCell ref="BO237:BP237"/>
    <mergeCell ref="BQ235:BR235"/>
    <mergeCell ref="BT235:BU235"/>
    <mergeCell ref="BV235:BW235"/>
    <mergeCell ref="C236:I236"/>
    <mergeCell ref="J236:Y236"/>
    <mergeCell ref="Z236:AE236"/>
    <mergeCell ref="AF236:AG236"/>
    <mergeCell ref="AH236:AI236"/>
    <mergeCell ref="AJ236:AK236"/>
    <mergeCell ref="AL236:AO236"/>
    <mergeCell ref="AP236:AQ236"/>
    <mergeCell ref="AR236:AS236"/>
    <mergeCell ref="AU236:AV236"/>
    <mergeCell ref="AW236:AX236"/>
    <mergeCell ref="AY236:BD236"/>
    <mergeCell ref="BE236:BF236"/>
    <mergeCell ref="BG236:BH236"/>
    <mergeCell ref="BI236:BJ236"/>
    <mergeCell ref="BK236:BN236"/>
    <mergeCell ref="BO236:BP236"/>
    <mergeCell ref="BQ236:BR236"/>
    <mergeCell ref="BT236:BU236"/>
    <mergeCell ref="BV236:BW236"/>
    <mergeCell ref="C235:I235"/>
    <mergeCell ref="BQ237:BR237"/>
    <mergeCell ref="BT237:BU237"/>
    <mergeCell ref="BV237:BW237"/>
    <mergeCell ref="C238:I238"/>
    <mergeCell ref="J238:Y238"/>
    <mergeCell ref="Z238:AE238"/>
    <mergeCell ref="AF238:AG238"/>
    <mergeCell ref="AH238:AI238"/>
    <mergeCell ref="AJ238:AK238"/>
    <mergeCell ref="AL238:AO238"/>
    <mergeCell ref="AP238:AQ238"/>
    <mergeCell ref="AR238:AS238"/>
    <mergeCell ref="AU238:AV238"/>
    <mergeCell ref="AW238:AX238"/>
    <mergeCell ref="AY238:BD238"/>
    <mergeCell ref="BE238:BF238"/>
    <mergeCell ref="BG238:BH238"/>
    <mergeCell ref="BI238:BJ238"/>
    <mergeCell ref="BK238:BN238"/>
    <mergeCell ref="BO238:BP238"/>
    <mergeCell ref="BQ238:BR238"/>
    <mergeCell ref="BT238:BU238"/>
    <mergeCell ref="BV238:BW238"/>
    <mergeCell ref="C237:I237"/>
    <mergeCell ref="J237:Y237"/>
    <mergeCell ref="Z237:AE237"/>
    <mergeCell ref="AF237:AG237"/>
    <mergeCell ref="AH237:AI237"/>
    <mergeCell ref="AJ237:AK237"/>
    <mergeCell ref="AL237:AO237"/>
    <mergeCell ref="AP237:AQ237"/>
    <mergeCell ref="AR237:AS237"/>
    <mergeCell ref="A239:B246"/>
    <mergeCell ref="C239:I239"/>
    <mergeCell ref="J239:Y239"/>
    <mergeCell ref="Z239:AE239"/>
    <mergeCell ref="AF239:AK239"/>
    <mergeCell ref="AL239:AO239"/>
    <mergeCell ref="AP239:AX239"/>
    <mergeCell ref="AY239:BD239"/>
    <mergeCell ref="BE239:BJ239"/>
    <mergeCell ref="BK239:BN239"/>
    <mergeCell ref="BO239:BW239"/>
    <mergeCell ref="C240:I240"/>
    <mergeCell ref="J240:Y240"/>
    <mergeCell ref="Z240:AE240"/>
    <mergeCell ref="AF240:AG240"/>
    <mergeCell ref="AH240:AI240"/>
    <mergeCell ref="AJ240:AK240"/>
    <mergeCell ref="AL240:AO240"/>
    <mergeCell ref="AP240:AQ240"/>
    <mergeCell ref="AR240:AS240"/>
    <mergeCell ref="AU240:AV240"/>
    <mergeCell ref="AW240:AX240"/>
    <mergeCell ref="AY240:BD240"/>
    <mergeCell ref="BE240:BF240"/>
    <mergeCell ref="BG240:BH240"/>
    <mergeCell ref="BI240:BJ240"/>
    <mergeCell ref="BK240:BN240"/>
    <mergeCell ref="BO240:BP240"/>
    <mergeCell ref="BQ240:BR240"/>
    <mergeCell ref="BT240:BU240"/>
    <mergeCell ref="BV240:BW240"/>
    <mergeCell ref="C241:I241"/>
    <mergeCell ref="BV241:BW241"/>
    <mergeCell ref="C242:I242"/>
    <mergeCell ref="J242:Y242"/>
    <mergeCell ref="Z242:AE242"/>
    <mergeCell ref="AF242:AG242"/>
    <mergeCell ref="AH242:AI242"/>
    <mergeCell ref="AJ242:AK242"/>
    <mergeCell ref="AL242:AO242"/>
    <mergeCell ref="AP242:AQ242"/>
    <mergeCell ref="AR242:AS242"/>
    <mergeCell ref="AU242:AV242"/>
    <mergeCell ref="AW242:AX242"/>
    <mergeCell ref="AY242:BD242"/>
    <mergeCell ref="BE242:BF242"/>
    <mergeCell ref="BG242:BH242"/>
    <mergeCell ref="BI242:BJ242"/>
    <mergeCell ref="BK242:BN242"/>
    <mergeCell ref="BO242:BP242"/>
    <mergeCell ref="BQ242:BR242"/>
    <mergeCell ref="BT242:BU242"/>
    <mergeCell ref="BV242:BW242"/>
    <mergeCell ref="J241:Y241"/>
    <mergeCell ref="Z241:AE241"/>
    <mergeCell ref="AF241:AG241"/>
    <mergeCell ref="AH241:AI241"/>
    <mergeCell ref="AJ241:AK241"/>
    <mergeCell ref="AL241:AO241"/>
    <mergeCell ref="AP241:AQ241"/>
    <mergeCell ref="AR241:AS241"/>
    <mergeCell ref="AU241:AV241"/>
    <mergeCell ref="AW241:AX241"/>
    <mergeCell ref="AY241:BD241"/>
    <mergeCell ref="J243:Y243"/>
    <mergeCell ref="Z243:AE243"/>
    <mergeCell ref="AF243:AG243"/>
    <mergeCell ref="AH243:AI243"/>
    <mergeCell ref="AJ243:AK243"/>
    <mergeCell ref="AL243:AO243"/>
    <mergeCell ref="AP243:AQ243"/>
    <mergeCell ref="AR243:AS243"/>
    <mergeCell ref="AU243:AV243"/>
    <mergeCell ref="AW243:AX243"/>
    <mergeCell ref="AY243:BD243"/>
    <mergeCell ref="BE243:BF243"/>
    <mergeCell ref="BG243:BH243"/>
    <mergeCell ref="BI243:BJ243"/>
    <mergeCell ref="BK243:BN243"/>
    <mergeCell ref="BO243:BP243"/>
    <mergeCell ref="BT241:BU241"/>
    <mergeCell ref="BE241:BF241"/>
    <mergeCell ref="BG241:BH241"/>
    <mergeCell ref="BI241:BJ241"/>
    <mergeCell ref="BK241:BN241"/>
    <mergeCell ref="BO241:BP241"/>
    <mergeCell ref="BQ241:BR241"/>
    <mergeCell ref="AU245:AV245"/>
    <mergeCell ref="AW245:AX245"/>
    <mergeCell ref="AY245:BD245"/>
    <mergeCell ref="BE245:BF245"/>
    <mergeCell ref="BG245:BH245"/>
    <mergeCell ref="BI245:BJ245"/>
    <mergeCell ref="BK245:BN245"/>
    <mergeCell ref="BO245:BP245"/>
    <mergeCell ref="BQ243:BR243"/>
    <mergeCell ref="BT243:BU243"/>
    <mergeCell ref="BV243:BW243"/>
    <mergeCell ref="C244:I244"/>
    <mergeCell ref="J244:Y244"/>
    <mergeCell ref="Z244:AE244"/>
    <mergeCell ref="AF244:AG244"/>
    <mergeCell ref="AH244:AI244"/>
    <mergeCell ref="AJ244:AK244"/>
    <mergeCell ref="AL244:AO244"/>
    <mergeCell ref="AP244:AQ244"/>
    <mergeCell ref="AR244:AS244"/>
    <mergeCell ref="AU244:AV244"/>
    <mergeCell ref="AW244:AX244"/>
    <mergeCell ref="AY244:BD244"/>
    <mergeCell ref="BE244:BF244"/>
    <mergeCell ref="BG244:BH244"/>
    <mergeCell ref="BI244:BJ244"/>
    <mergeCell ref="BK244:BN244"/>
    <mergeCell ref="BO244:BP244"/>
    <mergeCell ref="BQ244:BR244"/>
    <mergeCell ref="BT244:BU244"/>
    <mergeCell ref="BV244:BW244"/>
    <mergeCell ref="C243:I243"/>
    <mergeCell ref="BQ245:BR245"/>
    <mergeCell ref="BT245:BU245"/>
    <mergeCell ref="BV245:BW245"/>
    <mergeCell ref="C246:I246"/>
    <mergeCell ref="J246:Y246"/>
    <mergeCell ref="Z246:AE246"/>
    <mergeCell ref="AF246:AG246"/>
    <mergeCell ref="AH246:AI246"/>
    <mergeCell ref="AJ246:AK246"/>
    <mergeCell ref="AL246:AO246"/>
    <mergeCell ref="AP246:AQ246"/>
    <mergeCell ref="AR246:AS246"/>
    <mergeCell ref="AU246:AV246"/>
    <mergeCell ref="AW246:AX246"/>
    <mergeCell ref="AY246:BD246"/>
    <mergeCell ref="BE246:BF246"/>
    <mergeCell ref="BG246:BH246"/>
    <mergeCell ref="BI246:BJ246"/>
    <mergeCell ref="BK246:BN246"/>
    <mergeCell ref="BO246:BP246"/>
    <mergeCell ref="BQ246:BR246"/>
    <mergeCell ref="BT246:BU246"/>
    <mergeCell ref="BV246:BW246"/>
    <mergeCell ref="C245:I245"/>
    <mergeCell ref="J245:Y245"/>
    <mergeCell ref="Z245:AE245"/>
    <mergeCell ref="AF245:AG245"/>
    <mergeCell ref="AH245:AI245"/>
    <mergeCell ref="AJ245:AK245"/>
    <mergeCell ref="AL245:AO245"/>
    <mergeCell ref="AP245:AQ245"/>
    <mergeCell ref="AR245:AS245"/>
  </mergeCells>
  <phoneticPr fontId="4"/>
  <dataValidations count="2">
    <dataValidation type="textLength" imeMode="halfAlpha" allowBlank="1" showInputMessage="1" showErrorMessage="1" errorTitle="半角数字を１文字入力" error="１マスに２字以上の入力がされています。" promptTitle="数字を入力" prompt="１マス毎に半角数字１文字を入力してください。" sqref="AF9:AK14 BE8:BJ14 BO8:BR14 BT8:BW14 AP9:AS14 BO240:BR246 AF17:AK22 AU17:AX22 BT16:BW22 BO16:BR22 BE16:BJ22 AU9:AX14 AP25:AS30 AF25:AK30 AP17:AS22 BT24:BW30 BO24:BR30 BE24:BJ30 AU33:AX38 AP33:AS38 AF33:AK38 BT32:BW38 BO32:BR38 BE32:BJ38 BT40:BW46 AF41:AK46 AP41:AS46 AU41:AX46 BE40:BJ46 BO40:BR46 AU49:AX54 BE48:BJ54 BO48:BR54 BT48:BW54 AF49:AK54 AP49:AS54 AP57:AS62 AF57:AK62 BT56:BW62 BO56:BR62 BE56:BJ62 AU57:AX62 AU65:AX70 AP65:AS70 AF65:AK70 BT64:BW70 BO64:BR70 BE64:BJ70 AU73:AX78 AP73:AS78 AF73:AK78 BT72:BW78 BO72:BR78 BE72:BJ78 BT80:BW86 AF81:AK86 AP81:AS86 AU81:AX86 BE80:BJ86 BO80:BR86 BT88:BW94 AF89:AK94 AP89:AS94 AU89:AX94 BE88:BJ94 BO88:BR94 BT96:BW102 AF97:AK102 AP97:AS102 AU97:AX102 BE96:BJ102 BO96:BR102 BT104:BW110 AF105:AK110 AP105:AS110 AU105:AX110 BE104:BJ110 BO104:BR110 BT112:BW118 AF113:AK118 AP113:AS118 AU113:AX118 BE112:BJ118 BO112:BR118 BT120:BW126 AF121:AK126 AP121:AS126 AU121:AX126 BE120:BJ126 BO120:BR126 BT128:BW134 AF129:AK134 AP129:AS134 AU129:AX134 BE128:BJ134 BO128:BR134 BT136:BW142 AF137:AK142 AP137:AS142 AU137:AX142 BE136:BJ142 BO136:BR142 BT144:BW150 AF145:AK150 AP145:AS150 AU145:AX150 BE144:BJ150 BO144:BR150 BT152:BW158 AF153:AK158 AP153:AS158 AU153:AX158 BE152:BJ158 BO152:BR158 BT160:BW166 AF161:AK166 AP161:AS166 AU161:AX166 BE160:BJ166 BO160:BR166 BT168:BW174 AF169:AK174 AP169:AS174 AU169:AX174 BE168:BJ174 BO168:BR174 BT176:BW182 AF177:AK182 AP177:AS182 AU177:AX182 BE176:BJ182 BO176:BR182 BT184:BW190 AF185:AK190 AP185:AS190 AU185:AX190 BE184:BJ190 BO184:BR190 BT192:BW198 AF193:AK198 AP193:AS198 AU193:AX198 BE192:BJ198 BO192:BR198 BT200:BW206 AF201:AK206 AP201:AS206 AU201:AX206 BE200:BJ206 BO200:BR206 BT208:BW214 AF209:AK214 AP209:AS214 AU209:AX214 BE208:BJ214 BO208:BR214 BT216:BW222 AF217:AK222 AP217:AS222 AU217:AX222 BE216:BJ222 BO216:BR222 BT224:BW230 AF225:AK230 AP225:AS230 AU225:AX230 BE224:BJ230 BO224:BR230 BT232:BW238 AF233:AK238 AP233:AS238 AU233:AX238 BE232:BJ238 BO232:BR238 BT240:BW246 AF241:AK246 AP241:AS246 AU241:AX246 BE240:BJ246 AU25:AX30" xr:uid="{00000000-0002-0000-0400-000000000000}">
      <formula1>1</formula1>
      <formula2>1</formula2>
    </dataValidation>
    <dataValidation type="textLength" imeMode="hiragana" allowBlank="1" showInputMessage="1" showErrorMessage="1" errorTitle="入力に誤りがあります。" error="ひらがな１文字を入力するようにしてください。" promptTitle="ひらがなを入力" prompt="対象車両ナンバープレートのひらがなを１文字入力してください。" sqref="AL241:AO246 BK8:BN14 BK16:BN22 AL9:AO14 AL17:AO22 BK24:BN30 AL33:AO38 BK32:BN38 BK40:BN46 AL41:AO46 AL49:AO54 BK48:BN54 BK56:BN62 AL57:AO62 AL65:AO70 BK64:BN70 AL73:AO78 BK72:BN78 BK80:BN86 AL81:AO86 BK88:BN94 AL89:AO94 BK96:BN102 AL97:AO102 BK104:BN110 AL105:AO110 BK112:BN118 AL113:AO118 BK120:BN126 AL121:AO126 BK128:BN134 AL129:AO134 BK136:BN142 AL137:AO142 BK144:BN150 AL145:AO150 BK152:BN158 AL153:AO158 BK160:BN166 AL161:AO166 BK168:BN174 AL169:AO174 BK176:BN182 AL177:AO182 BK184:BN190 AL185:AO190 BK192:BN198 AL193:AO198 BK200:BN206 AL201:AO206 BK208:BN214 AL209:AO214 BK216:BN222 AL217:AO222 BK224:BN230 AL225:AO230 BK232:BN238 AL233:AO238 BK240:BN246 AL25:AO30" xr:uid="{00000000-0002-0000-0400-000001000000}">
      <formula1>1</formula1>
      <formula2>1</formula2>
    </dataValidation>
  </dataValidations>
  <pageMargins left="0.7" right="0.7" top="0.75" bottom="0.75" header="0.3" footer="0.3"/>
  <pageSetup paperSize="9" scale="68" fitToHeight="0" orientation="portrait" r:id="rId1"/>
  <rowBreaks count="4" manualBreakCount="4">
    <brk id="86" max="74" man="1"/>
    <brk id="126" max="74" man="1"/>
    <brk id="166" max="74" man="1"/>
    <brk id="206" max="74"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9FF99"/>
    <pageSetUpPr fitToPage="1"/>
  </sheetPr>
  <dimension ref="A1:AL1749"/>
  <sheetViews>
    <sheetView zoomScale="90" zoomScaleNormal="90" workbookViewId="0">
      <pane ySplit="2" topLeftCell="A220" activePane="bottomLeft" state="frozen"/>
      <selection activeCell="Z9" sqref="Z9:AE9"/>
      <selection pane="bottomLeft" activeCell="H258" sqref="H258"/>
    </sheetView>
  </sheetViews>
  <sheetFormatPr defaultRowHeight="13.5"/>
  <cols>
    <col min="1" max="1" width="35.125" style="30" customWidth="1"/>
    <col min="2" max="2" width="26.625" style="30" customWidth="1"/>
    <col min="3" max="3" width="11.875" style="30" customWidth="1"/>
    <col min="4" max="4" width="9" style="30"/>
    <col min="5" max="5" width="36.125" style="30" customWidth="1"/>
    <col min="6" max="8" width="9" style="30"/>
    <col min="9" max="9" width="12.25" style="30" customWidth="1"/>
    <col min="10" max="11" width="9" style="30"/>
    <col min="12" max="12" width="26.75" style="30" customWidth="1"/>
    <col min="13" max="15" width="9" style="30"/>
    <col min="16" max="16" width="9" style="30" customWidth="1"/>
    <col min="17" max="19" width="9" style="30"/>
    <col min="20" max="20" width="18.25" style="30" customWidth="1"/>
    <col min="21" max="21" width="9" style="30"/>
    <col min="22" max="22" width="13.375" style="299" customWidth="1"/>
    <col min="23" max="23" width="0" style="30" hidden="1" customWidth="1"/>
    <col min="24" max="24" width="13" style="30" hidden="1" customWidth="1"/>
    <col min="25" max="26" width="0" style="30" hidden="1" customWidth="1"/>
    <col min="27" max="28" width="13" style="30" hidden="1" customWidth="1"/>
    <col min="29" max="29" width="10.875" style="30" hidden="1" customWidth="1"/>
    <col min="30" max="31" width="13" style="30" hidden="1" customWidth="1"/>
    <col min="32" max="32" width="0" style="30" hidden="1" customWidth="1"/>
    <col min="33" max="16384" width="9" style="30"/>
  </cols>
  <sheetData>
    <row r="1" spans="1:38">
      <c r="B1" s="85"/>
      <c r="D1" s="85"/>
      <c r="E1" s="85"/>
      <c r="F1" s="85"/>
      <c r="H1" s="85"/>
      <c r="I1" s="85"/>
      <c r="T1" s="85"/>
      <c r="V1" s="297"/>
      <c r="AH1" s="85"/>
    </row>
    <row r="2" spans="1:38" s="86" customFormat="1" ht="40.5">
      <c r="B2" s="306" t="s">
        <v>39</v>
      </c>
      <c r="C2" s="306" t="s">
        <v>40</v>
      </c>
      <c r="D2" s="306" t="s">
        <v>41</v>
      </c>
      <c r="E2" s="306" t="s">
        <v>42</v>
      </c>
      <c r="F2" s="304" t="s">
        <v>43</v>
      </c>
      <c r="G2" s="304" t="s">
        <v>44</v>
      </c>
      <c r="H2" s="304" t="s">
        <v>45</v>
      </c>
      <c r="I2" s="304" t="s">
        <v>46</v>
      </c>
      <c r="J2" s="304" t="s">
        <v>2437</v>
      </c>
      <c r="K2" s="306" t="s">
        <v>47</v>
      </c>
      <c r="L2" s="306" t="s">
        <v>50</v>
      </c>
      <c r="M2" s="87" t="s">
        <v>51</v>
      </c>
      <c r="N2" s="306" t="s">
        <v>52</v>
      </c>
      <c r="O2" s="306" t="s">
        <v>53</v>
      </c>
      <c r="P2" s="306" t="s">
        <v>54</v>
      </c>
      <c r="Q2" s="87" t="s">
        <v>55</v>
      </c>
      <c r="R2" s="87" t="s">
        <v>56</v>
      </c>
      <c r="S2" s="87" t="s">
        <v>2438</v>
      </c>
      <c r="T2" s="306" t="s">
        <v>49</v>
      </c>
      <c r="U2" s="306" t="s">
        <v>57</v>
      </c>
      <c r="V2" s="307" t="s">
        <v>48</v>
      </c>
      <c r="W2" s="87" t="s">
        <v>2439</v>
      </c>
      <c r="X2" s="87" t="s">
        <v>2440</v>
      </c>
      <c r="Y2" s="87" t="s">
        <v>2441</v>
      </c>
      <c r="Z2" s="87" t="s">
        <v>2442</v>
      </c>
      <c r="AA2" s="87" t="s">
        <v>2443</v>
      </c>
      <c r="AB2" s="87" t="s">
        <v>2444</v>
      </c>
      <c r="AC2" s="87" t="s">
        <v>2445</v>
      </c>
      <c r="AD2" s="87" t="s">
        <v>2446</v>
      </c>
      <c r="AE2" s="87" t="s">
        <v>2447</v>
      </c>
      <c r="AF2" s="87" t="s">
        <v>2448</v>
      </c>
      <c r="AG2" s="87" t="s">
        <v>2449</v>
      </c>
      <c r="AH2" s="308" t="s">
        <v>2450</v>
      </c>
      <c r="AI2" s="87" t="s">
        <v>2451</v>
      </c>
      <c r="AK2" s="30" t="s">
        <v>2452</v>
      </c>
      <c r="AL2" s="30" t="s">
        <v>2453</v>
      </c>
    </row>
    <row r="3" spans="1:38" s="214" customFormat="1" ht="13.5" customHeight="1">
      <c r="A3" s="214" t="str">
        <f t="shared" ref="A3:A66" si="0">V3&amp;T3</f>
        <v>0420200586共同生活援助</v>
      </c>
      <c r="B3" s="214" t="s">
        <v>129</v>
      </c>
      <c r="C3" s="214" t="s">
        <v>3921</v>
      </c>
      <c r="D3" s="214" t="s">
        <v>2937</v>
      </c>
      <c r="E3" s="214" t="s">
        <v>130</v>
      </c>
      <c r="K3" s="214" t="s">
        <v>1476</v>
      </c>
      <c r="L3" s="214" t="s">
        <v>1476</v>
      </c>
      <c r="N3" s="214" t="s">
        <v>3368</v>
      </c>
      <c r="O3" s="214" t="s">
        <v>61</v>
      </c>
      <c r="P3" s="214" t="s">
        <v>4234</v>
      </c>
      <c r="T3" s="214" t="s">
        <v>2639</v>
      </c>
      <c r="V3" s="298" t="s">
        <v>4775</v>
      </c>
      <c r="X3" s="216"/>
      <c r="AA3" s="216"/>
      <c r="AB3" s="216"/>
      <c r="AH3" s="214">
        <v>175</v>
      </c>
      <c r="AK3" s="215" t="str">
        <f t="shared" ref="AK3:AK66" si="1">LEFT(D3,3)</f>
        <v>986</v>
      </c>
      <c r="AL3" s="214" t="str">
        <f t="shared" ref="AL3:AL66" si="2">RIGHT(D3,4)</f>
        <v>0834</v>
      </c>
    </row>
    <row r="4" spans="1:38" s="214" customFormat="1" ht="13.5" customHeight="1">
      <c r="A4" s="214" t="str">
        <f t="shared" si="0"/>
        <v>0420200628共同生活援助</v>
      </c>
      <c r="B4" s="214" t="s">
        <v>66</v>
      </c>
      <c r="C4" s="214" t="s">
        <v>3760</v>
      </c>
      <c r="D4" s="214" t="s">
        <v>2967</v>
      </c>
      <c r="E4" s="214" t="s">
        <v>67</v>
      </c>
      <c r="K4" s="214" t="s">
        <v>121</v>
      </c>
      <c r="L4" s="214" t="s">
        <v>121</v>
      </c>
      <c r="N4" s="214" t="s">
        <v>3367</v>
      </c>
      <c r="O4" s="214" t="s">
        <v>405</v>
      </c>
      <c r="P4" s="214" t="s">
        <v>4234</v>
      </c>
      <c r="T4" s="214" t="s">
        <v>2639</v>
      </c>
      <c r="V4" s="298" t="s">
        <v>4776</v>
      </c>
      <c r="X4" s="216"/>
      <c r="AA4" s="216"/>
      <c r="AB4" s="216"/>
      <c r="AH4" s="214">
        <v>17</v>
      </c>
      <c r="AK4" s="215" t="str">
        <f t="shared" si="1"/>
        <v>986</v>
      </c>
      <c r="AL4" s="214" t="str">
        <f t="shared" si="2"/>
        <v>0853</v>
      </c>
    </row>
    <row r="5" spans="1:38" s="214" customFormat="1" ht="13.5" customHeight="1">
      <c r="A5" s="214" t="str">
        <f t="shared" si="0"/>
        <v>0420210213共同生活援助</v>
      </c>
      <c r="B5" s="214" t="s">
        <v>66</v>
      </c>
      <c r="C5" s="214" t="s">
        <v>3760</v>
      </c>
      <c r="D5" s="214" t="s">
        <v>2967</v>
      </c>
      <c r="E5" s="214" t="s">
        <v>67</v>
      </c>
      <c r="K5" s="214" t="s">
        <v>2640</v>
      </c>
      <c r="L5" s="214" t="s">
        <v>2640</v>
      </c>
      <c r="N5" s="214" t="s">
        <v>3370</v>
      </c>
      <c r="O5" s="214" t="s">
        <v>405</v>
      </c>
      <c r="P5" s="214" t="s">
        <v>4234</v>
      </c>
      <c r="T5" s="214" t="s">
        <v>2639</v>
      </c>
      <c r="V5" s="298" t="s">
        <v>4725</v>
      </c>
      <c r="X5" s="216"/>
      <c r="AA5" s="216"/>
      <c r="AB5" s="216"/>
      <c r="AH5" s="214">
        <v>117</v>
      </c>
      <c r="AK5" s="215" t="str">
        <f t="shared" si="1"/>
        <v>986</v>
      </c>
      <c r="AL5" s="214" t="str">
        <f t="shared" si="2"/>
        <v>0853</v>
      </c>
    </row>
    <row r="6" spans="1:38" s="214" customFormat="1" ht="13.5" customHeight="1">
      <c r="A6" s="214" t="str">
        <f t="shared" si="0"/>
        <v>0420210486共同生活援助</v>
      </c>
      <c r="B6" s="214" t="s">
        <v>159</v>
      </c>
      <c r="C6" s="214" t="s">
        <v>3897</v>
      </c>
      <c r="D6" s="214" t="s">
        <v>3241</v>
      </c>
      <c r="E6" s="214" t="s">
        <v>160</v>
      </c>
      <c r="K6" s="214" t="s">
        <v>1477</v>
      </c>
      <c r="L6" s="214" t="s">
        <v>1477</v>
      </c>
      <c r="N6" s="214" t="s">
        <v>3450</v>
      </c>
      <c r="O6" s="214" t="s">
        <v>591</v>
      </c>
      <c r="P6" s="214" t="s">
        <v>4234</v>
      </c>
      <c r="T6" s="214" t="s">
        <v>2639</v>
      </c>
      <c r="V6" s="298" t="s">
        <v>1478</v>
      </c>
      <c r="X6" s="216"/>
      <c r="AA6" s="216"/>
      <c r="AB6" s="216"/>
      <c r="AH6" s="214">
        <v>17</v>
      </c>
      <c r="AK6" s="215" t="str">
        <f t="shared" si="1"/>
        <v>985</v>
      </c>
      <c r="AL6" s="214" t="str">
        <f t="shared" si="2"/>
        <v>0052</v>
      </c>
    </row>
    <row r="7" spans="1:38" s="214" customFormat="1" ht="13.5" customHeight="1">
      <c r="A7" s="214" t="str">
        <f t="shared" si="0"/>
        <v>0420210494共同生活援助</v>
      </c>
      <c r="B7" s="214" t="s">
        <v>66</v>
      </c>
      <c r="C7" s="214" t="s">
        <v>3855</v>
      </c>
      <c r="D7" s="214" t="s">
        <v>2968</v>
      </c>
      <c r="E7" s="214" t="s">
        <v>67</v>
      </c>
      <c r="K7" s="214" t="s">
        <v>253</v>
      </c>
      <c r="L7" s="214" t="s">
        <v>253</v>
      </c>
      <c r="N7" s="214" t="s">
        <v>2937</v>
      </c>
      <c r="O7" s="214" t="s">
        <v>1057</v>
      </c>
      <c r="P7" s="214" t="s">
        <v>4234</v>
      </c>
      <c r="T7" s="214" t="s">
        <v>2639</v>
      </c>
      <c r="V7" s="298" t="s">
        <v>1479</v>
      </c>
      <c r="X7" s="216"/>
      <c r="AA7" s="216"/>
      <c r="AB7" s="216"/>
      <c r="AH7" s="214">
        <v>30</v>
      </c>
      <c r="AK7" s="215" t="str">
        <f t="shared" si="1"/>
        <v>986</v>
      </c>
      <c r="AL7" s="214" t="str">
        <f t="shared" si="2"/>
        <v>0861</v>
      </c>
    </row>
    <row r="8" spans="1:38" s="214" customFormat="1" ht="13.5" customHeight="1">
      <c r="A8" s="214" t="str">
        <f t="shared" si="0"/>
        <v>0420210502共同生活援助</v>
      </c>
      <c r="B8" s="214" t="s">
        <v>265</v>
      </c>
      <c r="C8" s="214" t="s">
        <v>3799</v>
      </c>
      <c r="D8" s="214" t="s">
        <v>3289</v>
      </c>
      <c r="E8" s="214" t="s">
        <v>266</v>
      </c>
      <c r="K8" s="214" t="s">
        <v>267</v>
      </c>
      <c r="L8" s="214" t="s">
        <v>267</v>
      </c>
      <c r="N8" s="214" t="s">
        <v>3289</v>
      </c>
      <c r="O8" s="214" t="s">
        <v>441</v>
      </c>
      <c r="P8" s="214" t="s">
        <v>4234</v>
      </c>
      <c r="T8" s="214" t="s">
        <v>2639</v>
      </c>
      <c r="V8" s="298" t="s">
        <v>1480</v>
      </c>
      <c r="X8" s="216"/>
      <c r="AA8" s="216"/>
      <c r="AB8" s="216"/>
      <c r="AH8" s="214">
        <v>20</v>
      </c>
      <c r="AK8" s="215" t="str">
        <f t="shared" si="1"/>
        <v>986</v>
      </c>
      <c r="AL8" s="214" t="str">
        <f t="shared" si="2"/>
        <v>0825</v>
      </c>
    </row>
    <row r="9" spans="1:38" s="214" customFormat="1" ht="13.5" customHeight="1">
      <c r="A9" s="214" t="str">
        <f t="shared" si="0"/>
        <v>0420210536共同生活援助</v>
      </c>
      <c r="B9" s="214" t="s">
        <v>93</v>
      </c>
      <c r="C9" s="214" t="s">
        <v>3913</v>
      </c>
      <c r="D9" s="214" t="s">
        <v>3449</v>
      </c>
      <c r="E9" s="214" t="s">
        <v>94</v>
      </c>
      <c r="K9" s="214" t="s">
        <v>2821</v>
      </c>
      <c r="L9" s="214" t="s">
        <v>2821</v>
      </c>
      <c r="N9" s="214" t="s">
        <v>3653</v>
      </c>
      <c r="O9" s="214" t="s">
        <v>301</v>
      </c>
      <c r="P9" s="214" t="s">
        <v>4234</v>
      </c>
      <c r="T9" s="214" t="s">
        <v>2639</v>
      </c>
      <c r="V9" s="298" t="s">
        <v>2822</v>
      </c>
      <c r="X9" s="216"/>
      <c r="AA9" s="216"/>
      <c r="AB9" s="216"/>
      <c r="AH9" s="214">
        <v>10</v>
      </c>
      <c r="AK9" s="215" t="str">
        <f t="shared" si="1"/>
        <v>986</v>
      </c>
      <c r="AL9" s="214" t="str">
        <f t="shared" si="2"/>
        <v>0865</v>
      </c>
    </row>
    <row r="10" spans="1:38" s="214" customFormat="1" ht="13.5" customHeight="1">
      <c r="A10" s="214" t="str">
        <f t="shared" si="0"/>
        <v>0420210544共同生活援助</v>
      </c>
      <c r="B10" s="214" t="s">
        <v>129</v>
      </c>
      <c r="C10" s="214" t="s">
        <v>3921</v>
      </c>
      <c r="D10" s="214" t="s">
        <v>2937</v>
      </c>
      <c r="E10" s="214" t="s">
        <v>130</v>
      </c>
      <c r="K10" s="214" t="s">
        <v>3292</v>
      </c>
      <c r="L10" s="214" t="s">
        <v>3292</v>
      </c>
      <c r="N10" s="214" t="s">
        <v>2982</v>
      </c>
      <c r="O10" s="214" t="s">
        <v>818</v>
      </c>
      <c r="P10" s="214" t="s">
        <v>4234</v>
      </c>
      <c r="T10" s="214" t="s">
        <v>2639</v>
      </c>
      <c r="V10" s="298" t="s">
        <v>3654</v>
      </c>
      <c r="X10" s="216"/>
      <c r="AA10" s="216"/>
      <c r="AB10" s="216"/>
      <c r="AH10" s="214">
        <v>20</v>
      </c>
      <c r="AK10" s="215" t="str">
        <f t="shared" si="1"/>
        <v>986</v>
      </c>
      <c r="AL10" s="214" t="str">
        <f t="shared" si="2"/>
        <v>0834</v>
      </c>
    </row>
    <row r="11" spans="1:38" s="214" customFormat="1" ht="13.5" customHeight="1">
      <c r="A11" s="214" t="str">
        <f t="shared" si="0"/>
        <v>0420210551共同生活援助</v>
      </c>
      <c r="B11" s="214" t="s">
        <v>2460</v>
      </c>
      <c r="C11" s="214" t="s">
        <v>3845</v>
      </c>
      <c r="D11" s="214" t="s">
        <v>3291</v>
      </c>
      <c r="E11" s="214" t="s">
        <v>2461</v>
      </c>
      <c r="K11" s="214" t="s">
        <v>2462</v>
      </c>
      <c r="L11" s="214" t="s">
        <v>2462</v>
      </c>
      <c r="N11" s="214" t="s">
        <v>2902</v>
      </c>
      <c r="O11" s="214" t="s">
        <v>818</v>
      </c>
      <c r="P11" s="214" t="s">
        <v>4234</v>
      </c>
      <c r="T11" s="214" t="s">
        <v>2639</v>
      </c>
      <c r="V11" s="298" t="s">
        <v>4295</v>
      </c>
      <c r="X11" s="216"/>
      <c r="AA11" s="216"/>
      <c r="AB11" s="216"/>
      <c r="AH11" s="214">
        <v>20</v>
      </c>
      <c r="AK11" s="215" t="str">
        <f t="shared" si="1"/>
        <v>140</v>
      </c>
      <c r="AL11" s="214" t="str">
        <f t="shared" si="2"/>
        <v>0014</v>
      </c>
    </row>
    <row r="12" spans="1:38" s="214" customFormat="1" ht="13.5" customHeight="1">
      <c r="A12" s="214" t="str">
        <f t="shared" si="0"/>
        <v>0420210569共同生活援助</v>
      </c>
      <c r="B12" s="214" t="s">
        <v>2460</v>
      </c>
      <c r="C12" s="214" t="s">
        <v>3845</v>
      </c>
      <c r="D12" s="214" t="s">
        <v>3291</v>
      </c>
      <c r="E12" s="214" t="s">
        <v>2461</v>
      </c>
      <c r="K12" s="214" t="s">
        <v>4672</v>
      </c>
      <c r="L12" s="214" t="s">
        <v>4672</v>
      </c>
      <c r="N12" s="214" t="s">
        <v>2911</v>
      </c>
      <c r="O12" s="214" t="s">
        <v>1394</v>
      </c>
      <c r="P12" s="214" t="s">
        <v>4234</v>
      </c>
      <c r="T12" s="214" t="s">
        <v>2639</v>
      </c>
      <c r="V12" s="298" t="s">
        <v>4726</v>
      </c>
      <c r="X12" s="216"/>
      <c r="AA12" s="216"/>
      <c r="AB12" s="216"/>
      <c r="AH12" s="214">
        <v>20</v>
      </c>
      <c r="AK12" s="215" t="str">
        <f t="shared" si="1"/>
        <v>140</v>
      </c>
      <c r="AL12" s="214" t="str">
        <f t="shared" si="2"/>
        <v>0014</v>
      </c>
    </row>
    <row r="13" spans="1:38" s="214" customFormat="1" ht="13.5" customHeight="1">
      <c r="A13" s="214" t="str">
        <f t="shared" si="0"/>
        <v>0420300121共同生活援助</v>
      </c>
      <c r="B13" s="214" t="s">
        <v>303</v>
      </c>
      <c r="C13" s="214" t="s">
        <v>3801</v>
      </c>
      <c r="D13" s="214" t="s">
        <v>3524</v>
      </c>
      <c r="E13" s="214" t="s">
        <v>304</v>
      </c>
      <c r="K13" s="214" t="s">
        <v>1481</v>
      </c>
      <c r="L13" s="214" t="s">
        <v>1481</v>
      </c>
      <c r="N13" s="214" t="s">
        <v>3655</v>
      </c>
      <c r="O13" s="214" t="s">
        <v>1394</v>
      </c>
      <c r="P13" s="214" t="s">
        <v>4255</v>
      </c>
      <c r="T13" s="214" t="s">
        <v>2639</v>
      </c>
      <c r="V13" s="298" t="s">
        <v>1482</v>
      </c>
      <c r="X13" s="216"/>
      <c r="AA13" s="216"/>
      <c r="AB13" s="216"/>
      <c r="AH13" s="214">
        <v>17</v>
      </c>
      <c r="AK13" s="215" t="str">
        <f t="shared" si="1"/>
        <v>985</v>
      </c>
      <c r="AL13" s="214" t="str">
        <f t="shared" si="2"/>
        <v>0045</v>
      </c>
    </row>
    <row r="14" spans="1:38" s="214" customFormat="1" ht="13.5" customHeight="1">
      <c r="A14" s="214" t="str">
        <f t="shared" si="0"/>
        <v>0420300139共同生活援助</v>
      </c>
      <c r="B14" s="214" t="s">
        <v>294</v>
      </c>
      <c r="C14" s="214" t="s">
        <v>3836</v>
      </c>
      <c r="D14" s="214" t="s">
        <v>2994</v>
      </c>
      <c r="E14" s="214" t="s">
        <v>295</v>
      </c>
      <c r="K14" s="214" t="s">
        <v>986</v>
      </c>
      <c r="L14" s="214" t="s">
        <v>986</v>
      </c>
      <c r="N14" s="214" t="s">
        <v>2994</v>
      </c>
      <c r="O14" s="214" t="s">
        <v>441</v>
      </c>
      <c r="P14" s="214" t="s">
        <v>4255</v>
      </c>
      <c r="T14" s="214" t="s">
        <v>2639</v>
      </c>
      <c r="V14" s="298" t="s">
        <v>1483</v>
      </c>
      <c r="X14" s="216"/>
      <c r="AA14" s="216"/>
      <c r="AB14" s="216"/>
      <c r="AH14" s="214">
        <v>51</v>
      </c>
      <c r="AK14" s="215" t="str">
        <f t="shared" si="1"/>
        <v>985</v>
      </c>
      <c r="AL14" s="214" t="str">
        <f t="shared" si="2"/>
        <v>0005</v>
      </c>
    </row>
    <row r="15" spans="1:38" s="214" customFormat="1" ht="13.5" customHeight="1">
      <c r="A15" s="214" t="str">
        <f t="shared" si="0"/>
        <v>0420300147共同生活援助</v>
      </c>
      <c r="B15" s="214" t="s">
        <v>1484</v>
      </c>
      <c r="C15" s="214" t="s">
        <v>3785</v>
      </c>
      <c r="D15" s="214" t="s">
        <v>3656</v>
      </c>
      <c r="E15" s="214" t="s">
        <v>1485</v>
      </c>
      <c r="K15" s="214" t="s">
        <v>1486</v>
      </c>
      <c r="L15" s="214" t="s">
        <v>1486</v>
      </c>
      <c r="N15" s="214" t="s">
        <v>2997</v>
      </c>
      <c r="O15" s="214" t="s">
        <v>591</v>
      </c>
      <c r="P15" s="214" t="s">
        <v>4255</v>
      </c>
      <c r="T15" s="214" t="s">
        <v>2639</v>
      </c>
      <c r="V15" s="298" t="s">
        <v>1487</v>
      </c>
      <c r="X15" s="216"/>
      <c r="AA15" s="216"/>
      <c r="AB15" s="216"/>
      <c r="AH15" s="214">
        <v>16</v>
      </c>
      <c r="AK15" s="215" t="str">
        <f t="shared" si="1"/>
        <v>982</v>
      </c>
      <c r="AL15" s="214" t="str">
        <f t="shared" si="2"/>
        <v>0821</v>
      </c>
    </row>
    <row r="16" spans="1:38" s="214" customFormat="1" ht="13.5" customHeight="1">
      <c r="A16" s="214" t="str">
        <f t="shared" si="0"/>
        <v>0420300154共同生活援助</v>
      </c>
      <c r="B16" s="214" t="s">
        <v>1488</v>
      </c>
      <c r="C16" s="214" t="s">
        <v>3984</v>
      </c>
      <c r="D16" s="214" t="s">
        <v>3657</v>
      </c>
      <c r="E16" s="214" t="s">
        <v>1489</v>
      </c>
      <c r="K16" s="214" t="s">
        <v>1490</v>
      </c>
      <c r="L16" s="214" t="s">
        <v>1490</v>
      </c>
      <c r="N16" s="214" t="s">
        <v>2995</v>
      </c>
      <c r="O16" s="214" t="s">
        <v>1216</v>
      </c>
      <c r="P16" s="214" t="s">
        <v>4255</v>
      </c>
      <c r="T16" s="214" t="s">
        <v>2639</v>
      </c>
      <c r="V16" s="298" t="s">
        <v>1491</v>
      </c>
      <c r="X16" s="216"/>
      <c r="AA16" s="216"/>
      <c r="AB16" s="216"/>
      <c r="AH16" s="214">
        <v>4</v>
      </c>
      <c r="AK16" s="215" t="str">
        <f t="shared" si="1"/>
        <v>981</v>
      </c>
      <c r="AL16" s="214" t="str">
        <f t="shared" si="2"/>
        <v>0943</v>
      </c>
    </row>
    <row r="17" spans="1:38" s="214" customFormat="1" ht="13.5" customHeight="1">
      <c r="A17" s="214" t="str">
        <f t="shared" si="0"/>
        <v>0420300170共同生活援助</v>
      </c>
      <c r="B17" s="214" t="s">
        <v>2823</v>
      </c>
      <c r="C17" s="214" t="s">
        <v>3806</v>
      </c>
      <c r="D17" s="214" t="s">
        <v>3658</v>
      </c>
      <c r="E17" s="214" t="s">
        <v>2824</v>
      </c>
      <c r="K17" s="214" t="s">
        <v>2825</v>
      </c>
      <c r="L17" s="214" t="s">
        <v>2825</v>
      </c>
      <c r="N17" s="214" t="s">
        <v>3659</v>
      </c>
      <c r="O17" s="214" t="s">
        <v>61</v>
      </c>
      <c r="P17" s="214" t="s">
        <v>4255</v>
      </c>
      <c r="T17" s="214" t="s">
        <v>2639</v>
      </c>
      <c r="V17" s="298" t="s">
        <v>2826</v>
      </c>
      <c r="X17" s="216"/>
      <c r="AA17" s="216"/>
      <c r="AB17" s="216"/>
      <c r="AH17" s="214">
        <v>16</v>
      </c>
      <c r="AK17" s="215" t="str">
        <f t="shared" si="1"/>
        <v>985</v>
      </c>
      <c r="AL17" s="214" t="str">
        <f t="shared" si="2"/>
        <v>0031</v>
      </c>
    </row>
    <row r="18" spans="1:38" s="214" customFormat="1" ht="13.5" customHeight="1">
      <c r="A18" s="214" t="str">
        <f t="shared" si="0"/>
        <v>0420300188共同生活援助</v>
      </c>
      <c r="B18" s="214" t="s">
        <v>3749</v>
      </c>
      <c r="C18" s="214" t="s">
        <v>3951</v>
      </c>
      <c r="D18" s="214" t="s">
        <v>4037</v>
      </c>
      <c r="E18" s="214" t="s">
        <v>4082</v>
      </c>
      <c r="K18" s="214" t="s">
        <v>4160</v>
      </c>
      <c r="L18" s="214" t="s">
        <v>4160</v>
      </c>
      <c r="N18" s="214" t="s">
        <v>4037</v>
      </c>
      <c r="O18" s="214" t="s">
        <v>591</v>
      </c>
      <c r="P18" s="214" t="s">
        <v>4255</v>
      </c>
      <c r="T18" s="214" t="s">
        <v>2639</v>
      </c>
      <c r="V18" s="298" t="s">
        <v>4334</v>
      </c>
      <c r="X18" s="216"/>
      <c r="AA18" s="216"/>
      <c r="AB18" s="216"/>
      <c r="AH18" s="214">
        <v>6</v>
      </c>
      <c r="AK18" s="215" t="str">
        <f t="shared" si="1"/>
        <v>985</v>
      </c>
      <c r="AL18" s="214" t="str">
        <f t="shared" si="2"/>
        <v>0074</v>
      </c>
    </row>
    <row r="19" spans="1:38" s="214" customFormat="1" ht="13.5" customHeight="1">
      <c r="A19" s="214" t="str">
        <f t="shared" si="0"/>
        <v>0420300196共同生活援助</v>
      </c>
      <c r="B19" s="214" t="s">
        <v>4388</v>
      </c>
      <c r="C19" s="214" t="s">
        <v>4402</v>
      </c>
      <c r="D19" s="214" t="s">
        <v>4641</v>
      </c>
      <c r="E19" s="214" t="s">
        <v>4648</v>
      </c>
      <c r="K19" s="214" t="s">
        <v>4673</v>
      </c>
      <c r="L19" s="214" t="s">
        <v>4673</v>
      </c>
      <c r="N19" s="214" t="s">
        <v>4716</v>
      </c>
      <c r="O19" s="214" t="s">
        <v>591</v>
      </c>
      <c r="P19" s="214" t="s">
        <v>4255</v>
      </c>
      <c r="T19" s="214" t="s">
        <v>2639</v>
      </c>
      <c r="V19" s="298" t="s">
        <v>4727</v>
      </c>
      <c r="X19" s="216"/>
      <c r="AA19" s="216"/>
      <c r="AB19" s="216"/>
      <c r="AH19" s="214">
        <v>20</v>
      </c>
      <c r="AK19" s="215" t="str">
        <f t="shared" si="1"/>
        <v>980</v>
      </c>
      <c r="AL19" s="214" t="str">
        <f t="shared" si="2"/>
        <v>0802</v>
      </c>
    </row>
    <row r="20" spans="1:38" s="214" customFormat="1" ht="13.5" customHeight="1">
      <c r="A20" s="214" t="str">
        <f t="shared" si="0"/>
        <v>0420500142共同生活援助</v>
      </c>
      <c r="B20" s="214" t="s">
        <v>340</v>
      </c>
      <c r="C20" s="214" t="s">
        <v>3993</v>
      </c>
      <c r="D20" s="214" t="s">
        <v>3266</v>
      </c>
      <c r="E20" s="214" t="s">
        <v>341</v>
      </c>
      <c r="K20" s="214" t="s">
        <v>1492</v>
      </c>
      <c r="L20" s="214" t="s">
        <v>1492</v>
      </c>
      <c r="N20" s="214" t="s">
        <v>3660</v>
      </c>
      <c r="O20" s="214" t="s">
        <v>441</v>
      </c>
      <c r="P20" s="214" t="s">
        <v>4249</v>
      </c>
      <c r="T20" s="214" t="s">
        <v>2639</v>
      </c>
      <c r="V20" s="298" t="s">
        <v>1493</v>
      </c>
      <c r="X20" s="216"/>
      <c r="AA20" s="216"/>
      <c r="AB20" s="216"/>
      <c r="AH20" s="214">
        <v>23</v>
      </c>
      <c r="AK20" s="215" t="str">
        <f t="shared" si="1"/>
        <v>988</v>
      </c>
      <c r="AL20" s="214" t="str">
        <f t="shared" si="2"/>
        <v>0524</v>
      </c>
    </row>
    <row r="21" spans="1:38" s="214" customFormat="1" ht="13.5" customHeight="1">
      <c r="A21" s="214" t="str">
        <f t="shared" si="0"/>
        <v>0420500159共同生活援助</v>
      </c>
      <c r="B21" s="214" t="s">
        <v>1494</v>
      </c>
      <c r="C21" s="214" t="s">
        <v>3795</v>
      </c>
      <c r="D21" s="214" t="s">
        <v>3001</v>
      </c>
      <c r="E21" s="214" t="s">
        <v>1495</v>
      </c>
      <c r="K21" s="214" t="s">
        <v>1496</v>
      </c>
      <c r="L21" s="214" t="s">
        <v>1496</v>
      </c>
      <c r="N21" s="214" t="s">
        <v>3661</v>
      </c>
      <c r="O21" s="214" t="s">
        <v>441</v>
      </c>
      <c r="P21" s="214" t="s">
        <v>4249</v>
      </c>
      <c r="T21" s="214" t="s">
        <v>2639</v>
      </c>
      <c r="V21" s="298" t="s">
        <v>1497</v>
      </c>
      <c r="X21" s="216"/>
      <c r="AA21" s="216"/>
      <c r="AB21" s="216"/>
      <c r="AH21" s="214">
        <v>8</v>
      </c>
      <c r="AK21" s="215" t="str">
        <f t="shared" si="1"/>
        <v>988</v>
      </c>
      <c r="AL21" s="214" t="str">
        <f t="shared" si="2"/>
        <v>0141</v>
      </c>
    </row>
    <row r="22" spans="1:38" s="214" customFormat="1" ht="13.5" customHeight="1">
      <c r="A22" s="214" t="str">
        <f t="shared" si="0"/>
        <v>0420500258共同生活援助</v>
      </c>
      <c r="B22" s="214" t="s">
        <v>355</v>
      </c>
      <c r="C22" s="214" t="s">
        <v>3853</v>
      </c>
      <c r="D22" s="214" t="s">
        <v>3000</v>
      </c>
      <c r="E22" s="214" t="s">
        <v>356</v>
      </c>
      <c r="K22" s="214" t="s">
        <v>1000</v>
      </c>
      <c r="L22" s="214" t="s">
        <v>1000</v>
      </c>
      <c r="N22" s="214" t="s">
        <v>3299</v>
      </c>
      <c r="O22" s="214" t="s">
        <v>1087</v>
      </c>
      <c r="P22" s="214" t="s">
        <v>4249</v>
      </c>
      <c r="T22" s="214" t="s">
        <v>2639</v>
      </c>
      <c r="V22" s="298" t="s">
        <v>1498</v>
      </c>
      <c r="X22" s="216"/>
      <c r="AA22" s="216"/>
      <c r="AB22" s="216"/>
      <c r="AH22" s="214">
        <v>8</v>
      </c>
      <c r="AK22" s="215" t="str">
        <f t="shared" si="1"/>
        <v>988</v>
      </c>
      <c r="AL22" s="214" t="str">
        <f t="shared" si="2"/>
        <v>0066</v>
      </c>
    </row>
    <row r="23" spans="1:38" s="214" customFormat="1" ht="13.5" customHeight="1">
      <c r="A23" s="214" t="str">
        <f t="shared" si="0"/>
        <v>0420500423共同生活援助</v>
      </c>
      <c r="B23" s="214" t="s">
        <v>335</v>
      </c>
      <c r="C23" s="214" t="s">
        <v>3985</v>
      </c>
      <c r="D23" s="214" t="s">
        <v>3364</v>
      </c>
      <c r="E23" s="214" t="s">
        <v>336</v>
      </c>
      <c r="K23" s="214" t="s">
        <v>1499</v>
      </c>
      <c r="L23" s="214" t="s">
        <v>1499</v>
      </c>
      <c r="N23" s="214" t="s">
        <v>3419</v>
      </c>
      <c r="O23" s="214" t="s">
        <v>1087</v>
      </c>
      <c r="P23" s="214" t="s">
        <v>4249</v>
      </c>
      <c r="T23" s="214" t="s">
        <v>2639</v>
      </c>
      <c r="V23" s="298" t="s">
        <v>1500</v>
      </c>
      <c r="X23" s="216"/>
      <c r="AA23" s="216"/>
      <c r="AB23" s="216"/>
      <c r="AH23" s="214">
        <v>8</v>
      </c>
      <c r="AK23" s="215" t="str">
        <f t="shared" si="1"/>
        <v>988</v>
      </c>
      <c r="AL23" s="214" t="str">
        <f t="shared" si="2"/>
        <v>0203</v>
      </c>
    </row>
    <row r="24" spans="1:38" s="214" customFormat="1" ht="13.5" customHeight="1">
      <c r="A24" s="214" t="str">
        <f t="shared" si="0"/>
        <v>0420500480共同生活援助</v>
      </c>
      <c r="B24" s="214" t="s">
        <v>384</v>
      </c>
      <c r="C24" s="214" t="s">
        <v>3776</v>
      </c>
      <c r="D24" s="214" t="s">
        <v>2998</v>
      </c>
      <c r="E24" s="214" t="s">
        <v>385</v>
      </c>
      <c r="K24" s="214" t="s">
        <v>1501</v>
      </c>
      <c r="L24" s="214" t="s">
        <v>1501</v>
      </c>
      <c r="N24" s="214" t="s">
        <v>3662</v>
      </c>
      <c r="O24" s="214" t="s">
        <v>1087</v>
      </c>
      <c r="P24" s="214" t="s">
        <v>4249</v>
      </c>
      <c r="T24" s="214" t="s">
        <v>2639</v>
      </c>
      <c r="V24" s="298" t="s">
        <v>1502</v>
      </c>
      <c r="X24" s="216"/>
      <c r="AA24" s="216"/>
      <c r="AB24" s="216"/>
      <c r="AH24" s="214">
        <v>4</v>
      </c>
      <c r="AK24" s="215" t="str">
        <f t="shared" si="1"/>
        <v>988</v>
      </c>
      <c r="AL24" s="214" t="str">
        <f t="shared" si="2"/>
        <v>0085</v>
      </c>
    </row>
    <row r="25" spans="1:38" s="214" customFormat="1" ht="13.5" customHeight="1">
      <c r="A25" s="214" t="str">
        <f t="shared" si="0"/>
        <v>0420500498共同生活援助</v>
      </c>
      <c r="B25" s="214" t="s">
        <v>2474</v>
      </c>
      <c r="C25" s="214" t="s">
        <v>3839</v>
      </c>
      <c r="D25" s="214" t="s">
        <v>3299</v>
      </c>
      <c r="E25" s="214" t="s">
        <v>2475</v>
      </c>
      <c r="K25" s="214" t="s">
        <v>2474</v>
      </c>
      <c r="L25" s="214" t="s">
        <v>2474</v>
      </c>
      <c r="N25" s="214" t="s">
        <v>3299</v>
      </c>
      <c r="O25" s="214" t="s">
        <v>338</v>
      </c>
      <c r="P25" s="214" t="s">
        <v>4249</v>
      </c>
      <c r="T25" s="214" t="s">
        <v>2639</v>
      </c>
      <c r="V25" s="298" t="s">
        <v>2641</v>
      </c>
      <c r="X25" s="216"/>
      <c r="AA25" s="216"/>
      <c r="AB25" s="216"/>
      <c r="AH25" s="214">
        <v>6</v>
      </c>
      <c r="AK25" s="215" t="str">
        <f t="shared" si="1"/>
        <v>988</v>
      </c>
      <c r="AL25" s="214" t="str">
        <f t="shared" si="2"/>
        <v>0122</v>
      </c>
    </row>
    <row r="26" spans="1:38" s="214" customFormat="1" ht="13.5" customHeight="1">
      <c r="A26" s="214" t="str">
        <f t="shared" si="0"/>
        <v>0420600017共同生活援助</v>
      </c>
      <c r="B26" s="214" t="s">
        <v>1503</v>
      </c>
      <c r="C26" s="214" t="s">
        <v>3819</v>
      </c>
      <c r="D26" s="214" t="s">
        <v>3529</v>
      </c>
      <c r="E26" s="214" t="s">
        <v>1504</v>
      </c>
      <c r="K26" s="214" t="s">
        <v>1505</v>
      </c>
      <c r="L26" s="214" t="s">
        <v>1505</v>
      </c>
      <c r="N26" s="214" t="s">
        <v>3529</v>
      </c>
      <c r="O26" s="214" t="s">
        <v>338</v>
      </c>
      <c r="P26" s="214" t="s">
        <v>4235</v>
      </c>
      <c r="T26" s="214" t="s">
        <v>2639</v>
      </c>
      <c r="V26" s="298" t="s">
        <v>1506</v>
      </c>
      <c r="X26" s="216"/>
      <c r="AA26" s="216"/>
      <c r="AB26" s="216"/>
      <c r="AH26" s="214">
        <v>10</v>
      </c>
      <c r="AK26" s="215" t="str">
        <f t="shared" si="1"/>
        <v>989</v>
      </c>
      <c r="AL26" s="214" t="str">
        <f t="shared" si="2"/>
        <v>0213</v>
      </c>
    </row>
    <row r="27" spans="1:38" s="214" customFormat="1" ht="13.5" customHeight="1">
      <c r="A27" s="214" t="str">
        <f t="shared" si="0"/>
        <v>0420600140共同生活援助</v>
      </c>
      <c r="B27" s="214" t="s">
        <v>402</v>
      </c>
      <c r="C27" s="214" t="s">
        <v>3859</v>
      </c>
      <c r="D27" s="214" t="s">
        <v>3010</v>
      </c>
      <c r="E27" s="214" t="s">
        <v>403</v>
      </c>
      <c r="K27" s="214" t="s">
        <v>1507</v>
      </c>
      <c r="L27" s="214" t="s">
        <v>1507</v>
      </c>
      <c r="N27" s="214" t="s">
        <v>2930</v>
      </c>
      <c r="O27" s="214" t="s">
        <v>637</v>
      </c>
      <c r="P27" s="214" t="s">
        <v>4235</v>
      </c>
      <c r="T27" s="214" t="s">
        <v>2639</v>
      </c>
      <c r="V27" s="298" t="s">
        <v>1508</v>
      </c>
      <c r="X27" s="216"/>
      <c r="AA27" s="216"/>
      <c r="AB27" s="216"/>
      <c r="AH27" s="214">
        <v>176</v>
      </c>
      <c r="AK27" s="215" t="str">
        <f t="shared" si="1"/>
        <v>989</v>
      </c>
      <c r="AL27" s="214" t="str">
        <f t="shared" si="2"/>
        <v>0232</v>
      </c>
    </row>
    <row r="28" spans="1:38" s="214" customFormat="1" ht="13.5" customHeight="1">
      <c r="A28" s="214" t="str">
        <f t="shared" si="0"/>
        <v>0420600157共同生活援助</v>
      </c>
      <c r="B28" s="214" t="s">
        <v>402</v>
      </c>
      <c r="C28" s="214" t="s">
        <v>3859</v>
      </c>
      <c r="D28" s="214" t="s">
        <v>3010</v>
      </c>
      <c r="E28" s="214" t="s">
        <v>403</v>
      </c>
      <c r="K28" s="214" t="s">
        <v>1509</v>
      </c>
      <c r="L28" s="214" t="s">
        <v>1509</v>
      </c>
      <c r="N28" s="214" t="s">
        <v>3010</v>
      </c>
      <c r="O28" s="214" t="s">
        <v>637</v>
      </c>
      <c r="P28" s="214" t="s">
        <v>4235</v>
      </c>
      <c r="T28" s="214" t="s">
        <v>2639</v>
      </c>
      <c r="V28" s="298" t="s">
        <v>1510</v>
      </c>
      <c r="X28" s="216"/>
      <c r="AA28" s="216"/>
      <c r="AB28" s="216"/>
      <c r="AH28" s="214">
        <v>4</v>
      </c>
      <c r="AK28" s="215" t="str">
        <f t="shared" si="1"/>
        <v>989</v>
      </c>
      <c r="AL28" s="214" t="str">
        <f t="shared" si="2"/>
        <v>0232</v>
      </c>
    </row>
    <row r="29" spans="1:38" s="214" customFormat="1" ht="13.5" customHeight="1">
      <c r="A29" s="214" t="str">
        <f t="shared" si="0"/>
        <v>0420700148共同生活援助</v>
      </c>
      <c r="B29" s="214" t="s">
        <v>518</v>
      </c>
      <c r="C29" s="214" t="s">
        <v>4022</v>
      </c>
      <c r="D29" s="214" t="s">
        <v>3304</v>
      </c>
      <c r="E29" s="214" t="s">
        <v>519</v>
      </c>
      <c r="K29" s="214" t="s">
        <v>1511</v>
      </c>
      <c r="L29" s="214" t="s">
        <v>1511</v>
      </c>
      <c r="N29" s="214" t="s">
        <v>3244</v>
      </c>
      <c r="O29" s="214" t="s">
        <v>637</v>
      </c>
      <c r="P29" s="214" t="s">
        <v>4238</v>
      </c>
      <c r="T29" s="214" t="s">
        <v>2639</v>
      </c>
      <c r="V29" s="298" t="s">
        <v>1512</v>
      </c>
      <c r="X29" s="216"/>
      <c r="AA29" s="216"/>
      <c r="AB29" s="216"/>
      <c r="AH29" s="214">
        <v>30</v>
      </c>
      <c r="AK29" s="215" t="str">
        <f t="shared" si="1"/>
        <v>981</v>
      </c>
      <c r="AL29" s="214" t="str">
        <f t="shared" si="2"/>
        <v>1223</v>
      </c>
    </row>
    <row r="30" spans="1:38" s="214" customFormat="1" ht="13.5" customHeight="1">
      <c r="A30" s="214" t="str">
        <f t="shared" si="0"/>
        <v>0420700189共同生活援助</v>
      </c>
      <c r="B30" s="214" t="s">
        <v>1513</v>
      </c>
      <c r="C30" s="214" t="s">
        <v>3803</v>
      </c>
      <c r="D30" s="214" t="s">
        <v>3304</v>
      </c>
      <c r="E30" s="214" t="s">
        <v>1514</v>
      </c>
      <c r="K30" s="214" t="s">
        <v>1515</v>
      </c>
      <c r="L30" s="214" t="s">
        <v>1515</v>
      </c>
      <c r="N30" s="214" t="s">
        <v>3304</v>
      </c>
      <c r="O30" s="214" t="s">
        <v>1394</v>
      </c>
      <c r="P30" s="214" t="s">
        <v>4238</v>
      </c>
      <c r="T30" s="214" t="s">
        <v>2639</v>
      </c>
      <c r="V30" s="298" t="s">
        <v>1516</v>
      </c>
      <c r="X30" s="216"/>
      <c r="AA30" s="216"/>
      <c r="AB30" s="216"/>
      <c r="AH30" s="214">
        <v>4</v>
      </c>
      <c r="AK30" s="215" t="str">
        <f t="shared" si="1"/>
        <v>981</v>
      </c>
      <c r="AL30" s="214" t="str">
        <f t="shared" si="2"/>
        <v>1223</v>
      </c>
    </row>
    <row r="31" spans="1:38" s="214" customFormat="1" ht="13.5" customHeight="1">
      <c r="A31" s="214" t="str">
        <f t="shared" si="0"/>
        <v>0420700411共同生活援助</v>
      </c>
      <c r="B31" s="214" t="s">
        <v>484</v>
      </c>
      <c r="C31" s="214" t="s">
        <v>3797</v>
      </c>
      <c r="D31" s="214" t="s">
        <v>3302</v>
      </c>
      <c r="E31" s="214" t="s">
        <v>485</v>
      </c>
      <c r="K31" s="214" t="s">
        <v>516</v>
      </c>
      <c r="L31" s="214" t="s">
        <v>516</v>
      </c>
      <c r="N31" s="214" t="s">
        <v>3303</v>
      </c>
      <c r="O31" s="214" t="s">
        <v>1394</v>
      </c>
      <c r="P31" s="214" t="s">
        <v>4238</v>
      </c>
      <c r="T31" s="214" t="s">
        <v>2639</v>
      </c>
      <c r="V31" s="298" t="s">
        <v>1517</v>
      </c>
      <c r="X31" s="216"/>
      <c r="AA31" s="216"/>
      <c r="AB31" s="216"/>
      <c r="AH31" s="303">
        <v>7</v>
      </c>
      <c r="AK31" s="215" t="str">
        <f t="shared" si="1"/>
        <v>981</v>
      </c>
      <c r="AL31" s="214" t="str">
        <f t="shared" si="2"/>
        <v>3103</v>
      </c>
    </row>
    <row r="32" spans="1:38" s="214" customFormat="1" ht="13.5" customHeight="1">
      <c r="A32" s="214" t="str">
        <f t="shared" si="0"/>
        <v>0420700429共同生活援助</v>
      </c>
      <c r="B32" s="214" t="s">
        <v>438</v>
      </c>
      <c r="C32" s="214" t="s">
        <v>3868</v>
      </c>
      <c r="D32" s="214" t="s">
        <v>3245</v>
      </c>
      <c r="E32" s="214" t="s">
        <v>439</v>
      </c>
      <c r="K32" s="214" t="s">
        <v>1518</v>
      </c>
      <c r="L32" s="214" t="s">
        <v>1518</v>
      </c>
      <c r="N32" s="214" t="s">
        <v>3029</v>
      </c>
      <c r="O32" s="214" t="s">
        <v>1394</v>
      </c>
      <c r="P32" s="214" t="s">
        <v>4238</v>
      </c>
      <c r="T32" s="214" t="s">
        <v>2639</v>
      </c>
      <c r="V32" s="298" t="s">
        <v>1519</v>
      </c>
      <c r="X32" s="216"/>
      <c r="AA32" s="216"/>
      <c r="AB32" s="216"/>
      <c r="AH32" s="303">
        <v>6</v>
      </c>
      <c r="AK32" s="215" t="str">
        <f t="shared" si="1"/>
        <v>981</v>
      </c>
      <c r="AL32" s="214" t="str">
        <f t="shared" si="2"/>
        <v>1222</v>
      </c>
    </row>
    <row r="33" spans="1:38" s="214" customFormat="1" ht="13.5" customHeight="1">
      <c r="A33" s="214" t="str">
        <f t="shared" si="0"/>
        <v>0420700585共同生活援助</v>
      </c>
      <c r="B33" s="214" t="s">
        <v>686</v>
      </c>
      <c r="C33" s="214" t="s">
        <v>3798</v>
      </c>
      <c r="D33" s="214" t="s">
        <v>3305</v>
      </c>
      <c r="E33" s="214" t="s">
        <v>687</v>
      </c>
      <c r="K33" s="214" t="s">
        <v>2477</v>
      </c>
      <c r="L33" s="214" t="s">
        <v>2477</v>
      </c>
      <c r="N33" s="214" t="s">
        <v>3026</v>
      </c>
      <c r="O33" s="214" t="s">
        <v>818</v>
      </c>
      <c r="P33" s="214" t="s">
        <v>4238</v>
      </c>
      <c r="T33" s="214" t="s">
        <v>2639</v>
      </c>
      <c r="V33" s="298" t="s">
        <v>2642</v>
      </c>
      <c r="X33" s="216"/>
      <c r="AA33" s="216"/>
      <c r="AB33" s="216"/>
      <c r="AH33" s="214">
        <v>11</v>
      </c>
      <c r="AK33" s="215" t="str">
        <f t="shared" si="1"/>
        <v>530</v>
      </c>
      <c r="AL33" s="214" t="str">
        <f t="shared" si="2"/>
        <v>0011</v>
      </c>
    </row>
    <row r="34" spans="1:38" s="214" customFormat="1" ht="13.5" customHeight="1">
      <c r="A34" s="214" t="str">
        <f t="shared" si="0"/>
        <v>0420700593共同生活援助</v>
      </c>
      <c r="B34" s="214" t="s">
        <v>506</v>
      </c>
      <c r="C34" s="214" t="s">
        <v>3920</v>
      </c>
      <c r="D34" s="214" t="s">
        <v>3300</v>
      </c>
      <c r="E34" s="214" t="s">
        <v>507</v>
      </c>
      <c r="K34" s="214" t="s">
        <v>508</v>
      </c>
      <c r="L34" s="214" t="s">
        <v>508</v>
      </c>
      <c r="N34" s="214" t="s">
        <v>3301</v>
      </c>
      <c r="O34" s="214" t="s">
        <v>818</v>
      </c>
      <c r="P34" s="214" t="s">
        <v>4238</v>
      </c>
      <c r="T34" s="214" t="s">
        <v>2639</v>
      </c>
      <c r="V34" s="298" t="s">
        <v>2827</v>
      </c>
      <c r="X34" s="216"/>
      <c r="AA34" s="216"/>
      <c r="AB34" s="216"/>
      <c r="AH34" s="214">
        <v>20</v>
      </c>
      <c r="AK34" s="215" t="str">
        <f t="shared" si="1"/>
        <v>982</v>
      </c>
      <c r="AL34" s="214" t="str">
        <f t="shared" si="2"/>
        <v>0801</v>
      </c>
    </row>
    <row r="35" spans="1:38" s="214" customFormat="1" ht="13.5" customHeight="1">
      <c r="A35" s="214" t="str">
        <f t="shared" si="0"/>
        <v>0420700601共同生活援助</v>
      </c>
      <c r="B35" s="214" t="s">
        <v>686</v>
      </c>
      <c r="C35" s="214" t="s">
        <v>3798</v>
      </c>
      <c r="D35" s="214" t="s">
        <v>3305</v>
      </c>
      <c r="E35" s="214" t="s">
        <v>687</v>
      </c>
      <c r="K35" s="214" t="s">
        <v>3308</v>
      </c>
      <c r="L35" s="214" t="s">
        <v>3308</v>
      </c>
      <c r="N35" s="214" t="s">
        <v>3032</v>
      </c>
      <c r="O35" s="214" t="s">
        <v>637</v>
      </c>
      <c r="P35" s="214" t="s">
        <v>4238</v>
      </c>
      <c r="T35" s="214" t="s">
        <v>2639</v>
      </c>
      <c r="V35" s="298" t="s">
        <v>3663</v>
      </c>
      <c r="X35" s="216"/>
      <c r="AA35" s="216"/>
      <c r="AB35" s="216"/>
      <c r="AH35" s="214">
        <v>16</v>
      </c>
      <c r="AK35" s="215" t="str">
        <f t="shared" si="1"/>
        <v>530</v>
      </c>
      <c r="AL35" s="214" t="str">
        <f t="shared" si="2"/>
        <v>0011</v>
      </c>
    </row>
    <row r="36" spans="1:38" s="214" customFormat="1" ht="13.5" customHeight="1">
      <c r="A36" s="214" t="str">
        <f t="shared" si="0"/>
        <v>0420700619共同生活援助</v>
      </c>
      <c r="B36" s="214" t="s">
        <v>3664</v>
      </c>
      <c r="C36" s="214" t="s">
        <v>3887</v>
      </c>
      <c r="D36" s="214" t="s">
        <v>3665</v>
      </c>
      <c r="E36" s="214" t="s">
        <v>3666</v>
      </c>
      <c r="K36" s="214" t="s">
        <v>625</v>
      </c>
      <c r="L36" s="214" t="s">
        <v>625</v>
      </c>
      <c r="N36" s="214" t="s">
        <v>3020</v>
      </c>
      <c r="O36" s="214" t="s">
        <v>637</v>
      </c>
      <c r="P36" s="214" t="s">
        <v>4238</v>
      </c>
      <c r="T36" s="214" t="s">
        <v>2639</v>
      </c>
      <c r="V36" s="298" t="s">
        <v>3667</v>
      </c>
      <c r="X36" s="216"/>
      <c r="AA36" s="216"/>
      <c r="AB36" s="216"/>
      <c r="AH36" s="214">
        <v>20</v>
      </c>
      <c r="AK36" s="215" t="str">
        <f t="shared" si="1"/>
        <v>981</v>
      </c>
      <c r="AL36" s="214" t="str">
        <f t="shared" si="2"/>
        <v>3213</v>
      </c>
    </row>
    <row r="37" spans="1:38" s="214" customFormat="1" ht="13.5" customHeight="1">
      <c r="A37" s="214" t="str">
        <f t="shared" si="0"/>
        <v>0420700635共同生活援助</v>
      </c>
      <c r="B37" s="214" t="s">
        <v>3726</v>
      </c>
      <c r="C37" s="214" t="s">
        <v>3812</v>
      </c>
      <c r="D37" s="214" t="s">
        <v>3016</v>
      </c>
      <c r="E37" s="214" t="s">
        <v>4054</v>
      </c>
      <c r="K37" s="214" t="s">
        <v>1520</v>
      </c>
      <c r="L37" s="214" t="s">
        <v>1520</v>
      </c>
      <c r="N37" s="214" t="s">
        <v>3022</v>
      </c>
      <c r="O37" s="214" t="s">
        <v>637</v>
      </c>
      <c r="P37" s="214" t="s">
        <v>4238</v>
      </c>
      <c r="T37" s="214" t="s">
        <v>2639</v>
      </c>
      <c r="V37" s="298" t="s">
        <v>4281</v>
      </c>
      <c r="X37" s="216"/>
      <c r="AA37" s="216"/>
      <c r="AB37" s="216"/>
      <c r="AH37" s="214">
        <v>33</v>
      </c>
      <c r="AK37" s="215" t="str">
        <f t="shared" si="1"/>
        <v>982</v>
      </c>
      <c r="AL37" s="214" t="str">
        <f t="shared" si="2"/>
        <v>0011</v>
      </c>
    </row>
    <row r="38" spans="1:38" s="214" customFormat="1" ht="13.5" customHeight="1">
      <c r="A38" s="214" t="str">
        <f t="shared" si="0"/>
        <v>0420800062共同生活援助</v>
      </c>
      <c r="B38" s="214" t="s">
        <v>556</v>
      </c>
      <c r="C38" s="214" t="s">
        <v>3895</v>
      </c>
      <c r="D38" s="214" t="s">
        <v>3044</v>
      </c>
      <c r="E38" s="214" t="s">
        <v>557</v>
      </c>
      <c r="K38" s="214" t="s">
        <v>1521</v>
      </c>
      <c r="L38" s="214" t="s">
        <v>1521</v>
      </c>
      <c r="N38" s="214" t="s">
        <v>3039</v>
      </c>
      <c r="O38" s="214" t="s">
        <v>637</v>
      </c>
      <c r="P38" s="214" t="s">
        <v>4256</v>
      </c>
      <c r="T38" s="214" t="s">
        <v>2639</v>
      </c>
      <c r="V38" s="298" t="s">
        <v>1522</v>
      </c>
      <c r="X38" s="216"/>
      <c r="AA38" s="216"/>
      <c r="AB38" s="216"/>
      <c r="AH38" s="214">
        <v>22</v>
      </c>
      <c r="AK38" s="215" t="str">
        <f t="shared" si="1"/>
        <v>981</v>
      </c>
      <c r="AL38" s="214" t="str">
        <f t="shared" si="2"/>
        <v>1522</v>
      </c>
    </row>
    <row r="39" spans="1:38" s="214" customFormat="1" ht="13.5" customHeight="1">
      <c r="A39" s="214" t="str">
        <f t="shared" si="0"/>
        <v>0420800088共同生活援助</v>
      </c>
      <c r="B39" s="214" t="s">
        <v>560</v>
      </c>
      <c r="C39" s="214" t="s">
        <v>3869</v>
      </c>
      <c r="D39" s="214" t="s">
        <v>3312</v>
      </c>
      <c r="E39" s="214" t="s">
        <v>561</v>
      </c>
      <c r="K39" s="214" t="s">
        <v>3668</v>
      </c>
      <c r="L39" s="214" t="s">
        <v>3668</v>
      </c>
      <c r="N39" s="214" t="s">
        <v>3039</v>
      </c>
      <c r="O39" s="214" t="s">
        <v>637</v>
      </c>
      <c r="P39" s="214" t="s">
        <v>4256</v>
      </c>
      <c r="T39" s="214" t="s">
        <v>2639</v>
      </c>
      <c r="V39" s="298" t="s">
        <v>3669</v>
      </c>
      <c r="X39" s="216"/>
      <c r="AA39" s="216"/>
      <c r="AB39" s="216"/>
      <c r="AH39" s="214">
        <v>10</v>
      </c>
      <c r="AK39" s="215" t="str">
        <f t="shared" si="1"/>
        <v>981</v>
      </c>
      <c r="AL39" s="214" t="str">
        <f t="shared" si="2"/>
        <v>1503</v>
      </c>
    </row>
    <row r="40" spans="1:38" s="214" customFormat="1" ht="13.5" customHeight="1">
      <c r="A40" s="214" t="str">
        <f t="shared" si="0"/>
        <v>0420913048共同生活援助</v>
      </c>
      <c r="B40" s="214" t="s">
        <v>593</v>
      </c>
      <c r="C40" s="214" t="s">
        <v>3879</v>
      </c>
      <c r="D40" s="214" t="s">
        <v>3051</v>
      </c>
      <c r="E40" s="214" t="s">
        <v>594</v>
      </c>
      <c r="K40" s="214" t="s">
        <v>1523</v>
      </c>
      <c r="L40" s="214" t="s">
        <v>1523</v>
      </c>
      <c r="N40" s="214" t="s">
        <v>3047</v>
      </c>
      <c r="O40" s="214" t="s">
        <v>928</v>
      </c>
      <c r="P40" s="214" t="s">
        <v>4236</v>
      </c>
      <c r="T40" s="214" t="s">
        <v>2639</v>
      </c>
      <c r="V40" s="298" t="s">
        <v>1524</v>
      </c>
      <c r="X40" s="216"/>
      <c r="AA40" s="216"/>
      <c r="AB40" s="216"/>
      <c r="AH40" s="214">
        <v>13</v>
      </c>
      <c r="AK40" s="215" t="str">
        <f t="shared" si="1"/>
        <v>985</v>
      </c>
      <c r="AL40" s="214" t="str">
        <f t="shared" si="2"/>
        <v>0873</v>
      </c>
    </row>
    <row r="41" spans="1:38" s="214" customFormat="1" ht="13.5" customHeight="1">
      <c r="A41" s="214" t="str">
        <f t="shared" si="0"/>
        <v>0420917056共同生活援助</v>
      </c>
      <c r="B41" s="214" t="s">
        <v>1525</v>
      </c>
      <c r="C41" s="214" t="s">
        <v>3807</v>
      </c>
      <c r="D41" s="214" t="s">
        <v>3670</v>
      </c>
      <c r="E41" s="214" t="s">
        <v>1526</v>
      </c>
      <c r="K41" s="214" t="s">
        <v>1527</v>
      </c>
      <c r="L41" s="214" t="s">
        <v>1527</v>
      </c>
      <c r="N41" s="214" t="s">
        <v>2924</v>
      </c>
      <c r="O41" s="214" t="s">
        <v>928</v>
      </c>
      <c r="P41" s="214" t="s">
        <v>4236</v>
      </c>
      <c r="T41" s="214" t="s">
        <v>2639</v>
      </c>
      <c r="V41" s="298" t="s">
        <v>1528</v>
      </c>
      <c r="X41" s="216"/>
      <c r="AA41" s="216"/>
      <c r="AB41" s="216"/>
      <c r="AH41" s="214">
        <v>22</v>
      </c>
      <c r="AK41" s="215" t="str">
        <f t="shared" si="1"/>
        <v>986</v>
      </c>
      <c r="AL41" s="214" t="str">
        <f t="shared" si="2"/>
        <v>0876</v>
      </c>
    </row>
    <row r="42" spans="1:38" s="214" customFormat="1" ht="13.5" customHeight="1">
      <c r="A42" s="214" t="str">
        <f t="shared" si="0"/>
        <v>0420917072共同生活援助</v>
      </c>
      <c r="B42" s="214" t="s">
        <v>2460</v>
      </c>
      <c r="C42" s="214" t="s">
        <v>3846</v>
      </c>
      <c r="D42" s="214" t="s">
        <v>3332</v>
      </c>
      <c r="E42" s="214" t="s">
        <v>4063</v>
      </c>
      <c r="K42" s="214" t="s">
        <v>2744</v>
      </c>
      <c r="L42" s="214" t="s">
        <v>2744</v>
      </c>
      <c r="N42" s="214" t="s">
        <v>3047</v>
      </c>
      <c r="O42" s="214" t="s">
        <v>928</v>
      </c>
      <c r="P42" s="214" t="s">
        <v>4236</v>
      </c>
      <c r="T42" s="214" t="s">
        <v>2639</v>
      </c>
      <c r="V42" s="298" t="s">
        <v>3671</v>
      </c>
      <c r="X42" s="216"/>
      <c r="AA42" s="216"/>
      <c r="AB42" s="216"/>
      <c r="AH42" s="214">
        <v>20</v>
      </c>
      <c r="AK42" s="215" t="str">
        <f t="shared" si="1"/>
        <v>140</v>
      </c>
      <c r="AL42" s="214" t="str">
        <f t="shared" si="2"/>
        <v>0013</v>
      </c>
    </row>
    <row r="43" spans="1:38" s="214" customFormat="1" ht="13.5" customHeight="1">
      <c r="A43" s="214" t="str">
        <f t="shared" si="0"/>
        <v>0421100157共同生活援助</v>
      </c>
      <c r="B43" s="214" t="s">
        <v>640</v>
      </c>
      <c r="C43" s="214" t="s">
        <v>3821</v>
      </c>
      <c r="D43" s="214" t="s">
        <v>3314</v>
      </c>
      <c r="E43" s="214" t="s">
        <v>641</v>
      </c>
      <c r="K43" s="214" t="s">
        <v>642</v>
      </c>
      <c r="L43" s="214" t="s">
        <v>1530</v>
      </c>
      <c r="N43" s="214" t="s">
        <v>3672</v>
      </c>
      <c r="O43" s="214" t="s">
        <v>928</v>
      </c>
      <c r="P43" s="214" t="s">
        <v>4244</v>
      </c>
      <c r="T43" s="214" t="s">
        <v>2639</v>
      </c>
      <c r="V43" s="298" t="s">
        <v>1529</v>
      </c>
      <c r="X43" s="216"/>
      <c r="AA43" s="216"/>
      <c r="AB43" s="216"/>
      <c r="AH43" s="214">
        <v>18</v>
      </c>
      <c r="AK43" s="215" t="str">
        <f t="shared" si="1"/>
        <v>989</v>
      </c>
      <c r="AL43" s="214" t="str">
        <f t="shared" si="2"/>
        <v>2424</v>
      </c>
    </row>
    <row r="44" spans="1:38" s="214" customFormat="1" ht="13.5" customHeight="1">
      <c r="A44" s="214" t="str">
        <f t="shared" si="0"/>
        <v>0421100306共同生活援助</v>
      </c>
      <c r="B44" s="214" t="s">
        <v>654</v>
      </c>
      <c r="C44" s="214" t="s">
        <v>3766</v>
      </c>
      <c r="D44" s="214" t="s">
        <v>3066</v>
      </c>
      <c r="E44" s="214" t="s">
        <v>655</v>
      </c>
      <c r="K44" s="214" t="s">
        <v>1531</v>
      </c>
      <c r="L44" s="214" t="s">
        <v>1531</v>
      </c>
      <c r="N44" s="214" t="s">
        <v>3673</v>
      </c>
      <c r="O44" s="214" t="s">
        <v>1057</v>
      </c>
      <c r="P44" s="214" t="s">
        <v>4244</v>
      </c>
      <c r="T44" s="214" t="s">
        <v>2639</v>
      </c>
      <c r="V44" s="298" t="s">
        <v>1532</v>
      </c>
      <c r="X44" s="216"/>
      <c r="AA44" s="216"/>
      <c r="AB44" s="216"/>
      <c r="AH44" s="214">
        <v>15</v>
      </c>
      <c r="AK44" s="215" t="str">
        <f t="shared" si="1"/>
        <v>399</v>
      </c>
      <c r="AL44" s="214" t="str">
        <f t="shared" si="2"/>
        <v>4112</v>
      </c>
    </row>
    <row r="45" spans="1:38" s="214" customFormat="1" ht="13.5" customHeight="1">
      <c r="A45" s="214" t="str">
        <f t="shared" si="0"/>
        <v>0421100330共同生活援助</v>
      </c>
      <c r="B45" s="214" t="s">
        <v>686</v>
      </c>
      <c r="C45" s="214" t="s">
        <v>3798</v>
      </c>
      <c r="D45" s="214" t="s">
        <v>3305</v>
      </c>
      <c r="E45" s="214" t="s">
        <v>687</v>
      </c>
      <c r="K45" s="214" t="s">
        <v>688</v>
      </c>
      <c r="L45" s="214" t="s">
        <v>688</v>
      </c>
      <c r="N45" s="214" t="s">
        <v>3315</v>
      </c>
      <c r="O45" s="214" t="s">
        <v>1087</v>
      </c>
      <c r="P45" s="214" t="s">
        <v>4244</v>
      </c>
      <c r="T45" s="214" t="s">
        <v>2639</v>
      </c>
      <c r="V45" s="298" t="s">
        <v>1533</v>
      </c>
      <c r="X45" s="216"/>
      <c r="AA45" s="216"/>
      <c r="AB45" s="216"/>
      <c r="AH45" s="214">
        <v>26</v>
      </c>
      <c r="AK45" s="215" t="str">
        <f t="shared" si="1"/>
        <v>530</v>
      </c>
      <c r="AL45" s="214" t="str">
        <f t="shared" si="2"/>
        <v>0011</v>
      </c>
    </row>
    <row r="46" spans="1:38" s="214" customFormat="1" ht="13.5" customHeight="1">
      <c r="A46" s="214" t="str">
        <f t="shared" si="0"/>
        <v>0421200171共同生活援助</v>
      </c>
      <c r="B46" s="227" t="s">
        <v>4782</v>
      </c>
      <c r="C46" s="227" t="s">
        <v>4781</v>
      </c>
      <c r="D46" s="214" t="s">
        <v>3271</v>
      </c>
      <c r="E46" s="214" t="s">
        <v>728</v>
      </c>
      <c r="K46" s="214" t="s">
        <v>729</v>
      </c>
      <c r="L46" s="214" t="s">
        <v>729</v>
      </c>
      <c r="N46" s="214" t="s">
        <v>3271</v>
      </c>
      <c r="O46" s="214" t="s">
        <v>441</v>
      </c>
      <c r="P46" s="214" t="s">
        <v>4253</v>
      </c>
      <c r="T46" s="214" t="s">
        <v>2639</v>
      </c>
      <c r="V46" s="298" t="s">
        <v>1534</v>
      </c>
      <c r="X46" s="216"/>
      <c r="AA46" s="216"/>
      <c r="AB46" s="216"/>
      <c r="AH46" s="214">
        <v>37</v>
      </c>
      <c r="AK46" s="215" t="str">
        <f t="shared" si="1"/>
        <v>989</v>
      </c>
      <c r="AL46" s="214" t="str">
        <f t="shared" si="2"/>
        <v>4703</v>
      </c>
    </row>
    <row r="47" spans="1:38" s="214" customFormat="1" ht="13.5" customHeight="1">
      <c r="A47" s="214" t="str">
        <f t="shared" si="0"/>
        <v>0421200189共同生活援助</v>
      </c>
      <c r="B47" s="214" t="s">
        <v>706</v>
      </c>
      <c r="C47" s="214" t="s">
        <v>3805</v>
      </c>
      <c r="D47" s="214" t="s">
        <v>3318</v>
      </c>
      <c r="E47" s="214" t="s">
        <v>707</v>
      </c>
      <c r="I47" s="227"/>
      <c r="K47" s="214" t="s">
        <v>788</v>
      </c>
      <c r="L47" s="214" t="s">
        <v>788</v>
      </c>
      <c r="N47" s="214" t="s">
        <v>3318</v>
      </c>
      <c r="O47" s="214" t="s">
        <v>1093</v>
      </c>
      <c r="P47" s="214" t="s">
        <v>4253</v>
      </c>
      <c r="T47" s="214" t="s">
        <v>2639</v>
      </c>
      <c r="V47" s="298" t="s">
        <v>1535</v>
      </c>
      <c r="X47" s="216"/>
      <c r="AA47" s="216"/>
      <c r="AB47" s="216"/>
      <c r="AH47" s="214">
        <v>15</v>
      </c>
      <c r="AK47" s="215" t="str">
        <f t="shared" si="1"/>
        <v>987</v>
      </c>
      <c r="AL47" s="214" t="str">
        <f t="shared" si="2"/>
        <v>0311</v>
      </c>
    </row>
    <row r="48" spans="1:38" s="214" customFormat="1" ht="13.5" customHeight="1">
      <c r="A48" s="214" t="str">
        <f t="shared" si="0"/>
        <v>0421200197共同生活援助</v>
      </c>
      <c r="B48" s="214" t="s">
        <v>694</v>
      </c>
      <c r="C48" s="214" t="s">
        <v>3918</v>
      </c>
      <c r="D48" s="214" t="s">
        <v>3081</v>
      </c>
      <c r="E48" s="214" t="s">
        <v>695</v>
      </c>
      <c r="I48" s="227"/>
      <c r="K48" s="214" t="s">
        <v>1536</v>
      </c>
      <c r="L48" s="214" t="s">
        <v>1536</v>
      </c>
      <c r="N48" s="214" t="s">
        <v>3644</v>
      </c>
      <c r="O48" s="214" t="s">
        <v>1093</v>
      </c>
      <c r="P48" s="214" t="s">
        <v>4253</v>
      </c>
      <c r="T48" s="214" t="s">
        <v>2639</v>
      </c>
      <c r="V48" s="298" t="s">
        <v>1537</v>
      </c>
      <c r="X48" s="216"/>
      <c r="AA48" s="216"/>
      <c r="AB48" s="216"/>
      <c r="AH48" s="214">
        <v>126</v>
      </c>
      <c r="AK48" s="215" t="str">
        <f t="shared" si="1"/>
        <v>987</v>
      </c>
      <c r="AL48" s="214" t="str">
        <f t="shared" si="2"/>
        <v>0511</v>
      </c>
    </row>
    <row r="49" spans="1:38" s="214" customFormat="1" ht="13.5" customHeight="1">
      <c r="A49" s="214" t="str">
        <f t="shared" si="0"/>
        <v>0421200437共同生活援助</v>
      </c>
      <c r="B49" s="214" t="s">
        <v>722</v>
      </c>
      <c r="C49" s="214" t="s">
        <v>3942</v>
      </c>
      <c r="D49" s="214" t="s">
        <v>3087</v>
      </c>
      <c r="E49" s="214" t="s">
        <v>723</v>
      </c>
      <c r="I49" s="227"/>
      <c r="K49" s="214" t="s">
        <v>762</v>
      </c>
      <c r="L49" s="214" t="s">
        <v>722</v>
      </c>
      <c r="N49" s="214" t="s">
        <v>3081</v>
      </c>
      <c r="O49" s="214" t="s">
        <v>928</v>
      </c>
      <c r="P49" s="214" t="s">
        <v>4253</v>
      </c>
      <c r="T49" s="214" t="s">
        <v>2639</v>
      </c>
      <c r="V49" s="298" t="s">
        <v>1538</v>
      </c>
      <c r="X49" s="216"/>
      <c r="AA49" s="216"/>
      <c r="AB49" s="216"/>
      <c r="AH49" s="214">
        <v>7</v>
      </c>
      <c r="AK49" s="215" t="str">
        <f t="shared" si="1"/>
        <v>987</v>
      </c>
      <c r="AL49" s="214" t="str">
        <f t="shared" si="2"/>
        <v>0513</v>
      </c>
    </row>
    <row r="50" spans="1:38" s="214" customFormat="1" ht="13.5" customHeight="1">
      <c r="A50" s="214" t="str">
        <f t="shared" si="0"/>
        <v>0421200593共同生活援助</v>
      </c>
      <c r="B50" s="214" t="s">
        <v>782</v>
      </c>
      <c r="C50" s="214" t="s">
        <v>3888</v>
      </c>
      <c r="D50" s="214" t="s">
        <v>3553</v>
      </c>
      <c r="E50" s="214" t="s">
        <v>783</v>
      </c>
      <c r="I50" s="227"/>
      <c r="K50" s="214" t="s">
        <v>1539</v>
      </c>
      <c r="L50" s="214" t="s">
        <v>1539</v>
      </c>
      <c r="N50" s="214" t="s">
        <v>3553</v>
      </c>
      <c r="O50" s="214" t="s">
        <v>928</v>
      </c>
      <c r="P50" s="214" t="s">
        <v>4253</v>
      </c>
      <c r="T50" s="214" t="s">
        <v>2639</v>
      </c>
      <c r="V50" s="298" t="s">
        <v>1540</v>
      </c>
      <c r="X50" s="216"/>
      <c r="AA50" s="216"/>
      <c r="AB50" s="216"/>
      <c r="AH50" s="214">
        <v>7</v>
      </c>
      <c r="AK50" s="215" t="str">
        <f t="shared" si="1"/>
        <v>987</v>
      </c>
      <c r="AL50" s="214" t="str">
        <f t="shared" si="2"/>
        <v>0622</v>
      </c>
    </row>
    <row r="51" spans="1:38" s="214" customFormat="1" ht="13.5" customHeight="1">
      <c r="A51" s="214" t="str">
        <f t="shared" si="0"/>
        <v>0421300161共同生活援助</v>
      </c>
      <c r="B51" s="214" t="s">
        <v>839</v>
      </c>
      <c r="C51" s="214" t="s">
        <v>3800</v>
      </c>
      <c r="D51" s="214" t="s">
        <v>3015</v>
      </c>
      <c r="E51" s="214" t="s">
        <v>840</v>
      </c>
      <c r="I51" s="227"/>
      <c r="K51" s="214" t="s">
        <v>1541</v>
      </c>
      <c r="L51" s="214" t="s">
        <v>1541</v>
      </c>
      <c r="N51" s="214" t="s">
        <v>3093</v>
      </c>
      <c r="O51" s="214" t="s">
        <v>61</v>
      </c>
      <c r="P51" s="214" t="s">
        <v>4240</v>
      </c>
      <c r="T51" s="214" t="s">
        <v>2639</v>
      </c>
      <c r="V51" s="298" t="s">
        <v>1542</v>
      </c>
      <c r="X51" s="216"/>
      <c r="AA51" s="216"/>
      <c r="AB51" s="216"/>
      <c r="AH51" s="214">
        <v>4</v>
      </c>
      <c r="AK51" s="215" t="str">
        <f t="shared" si="1"/>
        <v>981</v>
      </c>
      <c r="AL51" s="214" t="str">
        <f t="shared" si="2"/>
        <v>1231</v>
      </c>
    </row>
    <row r="52" spans="1:38" s="214" customFormat="1" ht="13.5" customHeight="1">
      <c r="A52" s="214" t="str">
        <f t="shared" si="0"/>
        <v>0421300179共同生活援助</v>
      </c>
      <c r="B52" s="214" t="s">
        <v>828</v>
      </c>
      <c r="C52" s="214" t="s">
        <v>3792</v>
      </c>
      <c r="D52" s="214" t="s">
        <v>3272</v>
      </c>
      <c r="E52" s="214" t="s">
        <v>829</v>
      </c>
      <c r="K52" s="214" t="s">
        <v>1543</v>
      </c>
      <c r="L52" s="214" t="s">
        <v>1543</v>
      </c>
      <c r="N52" s="214" t="s">
        <v>3272</v>
      </c>
      <c r="O52" s="214" t="s">
        <v>441</v>
      </c>
      <c r="P52" s="214" t="s">
        <v>4240</v>
      </c>
      <c r="T52" s="214" t="s">
        <v>2639</v>
      </c>
      <c r="V52" s="298" t="s">
        <v>1544</v>
      </c>
      <c r="X52" s="216"/>
      <c r="AA52" s="216"/>
      <c r="AB52" s="216"/>
      <c r="AH52" s="214">
        <v>17</v>
      </c>
      <c r="AK52" s="215" t="str">
        <f t="shared" si="1"/>
        <v>989</v>
      </c>
      <c r="AL52" s="214" t="str">
        <f t="shared" si="2"/>
        <v>5173</v>
      </c>
    </row>
    <row r="53" spans="1:38" s="214" customFormat="1" ht="13.5" customHeight="1">
      <c r="A53" s="214" t="str">
        <f t="shared" si="0"/>
        <v>0421300187共同生活援助</v>
      </c>
      <c r="B53" s="214" t="s">
        <v>820</v>
      </c>
      <c r="C53" s="214" t="s">
        <v>3916</v>
      </c>
      <c r="D53" s="214" t="s">
        <v>3095</v>
      </c>
      <c r="E53" s="214" t="s">
        <v>821</v>
      </c>
      <c r="K53" s="214" t="s">
        <v>890</v>
      </c>
      <c r="L53" s="214" t="s">
        <v>890</v>
      </c>
      <c r="N53" s="214" t="s">
        <v>3284</v>
      </c>
      <c r="O53" s="214" t="s">
        <v>441</v>
      </c>
      <c r="P53" s="214" t="s">
        <v>4240</v>
      </c>
      <c r="T53" s="214" t="s">
        <v>2639</v>
      </c>
      <c r="V53" s="298" t="s">
        <v>1545</v>
      </c>
      <c r="X53" s="216"/>
      <c r="AA53" s="216"/>
      <c r="AB53" s="216"/>
      <c r="AH53" s="214">
        <v>7</v>
      </c>
      <c r="AK53" s="215" t="str">
        <f t="shared" si="1"/>
        <v>987</v>
      </c>
      <c r="AL53" s="214" t="str">
        <f t="shared" si="2"/>
        <v>2252</v>
      </c>
    </row>
    <row r="54" spans="1:38" s="214" customFormat="1" ht="13.5" customHeight="1">
      <c r="A54" s="214" t="str">
        <f t="shared" si="0"/>
        <v>0421300401共同生活援助</v>
      </c>
      <c r="B54" s="214" t="s">
        <v>828</v>
      </c>
      <c r="C54" s="214" t="s">
        <v>3792</v>
      </c>
      <c r="D54" s="214" t="s">
        <v>3272</v>
      </c>
      <c r="E54" s="214" t="s">
        <v>829</v>
      </c>
      <c r="K54" s="214" t="s">
        <v>837</v>
      </c>
      <c r="L54" s="214" t="s">
        <v>837</v>
      </c>
      <c r="N54" s="214" t="s">
        <v>3392</v>
      </c>
      <c r="O54" s="214" t="s">
        <v>1296</v>
      </c>
      <c r="P54" s="214" t="s">
        <v>4240</v>
      </c>
      <c r="T54" s="214" t="s">
        <v>2639</v>
      </c>
      <c r="V54" s="298" t="s">
        <v>1546</v>
      </c>
      <c r="X54" s="216"/>
      <c r="AA54" s="216"/>
      <c r="AB54" s="216"/>
      <c r="AH54" s="214">
        <v>20</v>
      </c>
      <c r="AK54" s="215" t="str">
        <f t="shared" si="1"/>
        <v>989</v>
      </c>
      <c r="AL54" s="214" t="str">
        <f t="shared" si="2"/>
        <v>5173</v>
      </c>
    </row>
    <row r="55" spans="1:38" s="214" customFormat="1" ht="13.5" customHeight="1">
      <c r="A55" s="214" t="str">
        <f t="shared" si="0"/>
        <v>0421300419共同生活援助</v>
      </c>
      <c r="B55" s="214" t="s">
        <v>828</v>
      </c>
      <c r="C55" s="214" t="s">
        <v>3792</v>
      </c>
      <c r="D55" s="214" t="s">
        <v>3272</v>
      </c>
      <c r="E55" s="214" t="s">
        <v>829</v>
      </c>
      <c r="K55" s="214" t="s">
        <v>864</v>
      </c>
      <c r="L55" s="214" t="s">
        <v>864</v>
      </c>
      <c r="N55" s="214" t="s">
        <v>3092</v>
      </c>
      <c r="O55" s="214" t="s">
        <v>818</v>
      </c>
      <c r="P55" s="214" t="s">
        <v>4240</v>
      </c>
      <c r="T55" s="214" t="s">
        <v>2639</v>
      </c>
      <c r="V55" s="298" t="s">
        <v>1547</v>
      </c>
      <c r="X55" s="216"/>
      <c r="AA55" s="216"/>
      <c r="AB55" s="216"/>
      <c r="AH55" s="214">
        <v>4</v>
      </c>
      <c r="AK55" s="215" t="str">
        <f t="shared" si="1"/>
        <v>989</v>
      </c>
      <c r="AL55" s="214" t="str">
        <f t="shared" si="2"/>
        <v>5173</v>
      </c>
    </row>
    <row r="56" spans="1:38" s="214" customFormat="1" ht="13.5" customHeight="1">
      <c r="A56" s="214" t="str">
        <f t="shared" si="0"/>
        <v>0421300427共同生活援助</v>
      </c>
      <c r="B56" s="214" t="s">
        <v>828</v>
      </c>
      <c r="C56" s="214" t="s">
        <v>3792</v>
      </c>
      <c r="D56" s="214" t="s">
        <v>3272</v>
      </c>
      <c r="E56" s="214" t="s">
        <v>829</v>
      </c>
      <c r="K56" s="214" t="s">
        <v>862</v>
      </c>
      <c r="L56" s="214" t="s">
        <v>862</v>
      </c>
      <c r="N56" s="214" t="s">
        <v>3090</v>
      </c>
      <c r="O56" s="214" t="s">
        <v>818</v>
      </c>
      <c r="P56" s="214" t="s">
        <v>4240</v>
      </c>
      <c r="T56" s="214" t="s">
        <v>2639</v>
      </c>
      <c r="V56" s="298" t="s">
        <v>1548</v>
      </c>
      <c r="X56" s="216"/>
      <c r="AA56" s="216"/>
      <c r="AB56" s="216"/>
      <c r="AH56" s="214">
        <v>5</v>
      </c>
      <c r="AK56" s="215" t="str">
        <f t="shared" si="1"/>
        <v>989</v>
      </c>
      <c r="AL56" s="214" t="str">
        <f t="shared" si="2"/>
        <v>5173</v>
      </c>
    </row>
    <row r="57" spans="1:38" s="214" customFormat="1" ht="13.5" customHeight="1">
      <c r="A57" s="214" t="str">
        <f t="shared" si="0"/>
        <v>0421300476共同生活援助</v>
      </c>
      <c r="B57" s="214" t="s">
        <v>851</v>
      </c>
      <c r="C57" s="214" t="s">
        <v>3810</v>
      </c>
      <c r="D57" s="214" t="s">
        <v>3088</v>
      </c>
      <c r="E57" s="214" t="s">
        <v>852</v>
      </c>
      <c r="F57" s="300"/>
      <c r="G57" s="300"/>
      <c r="H57" s="300"/>
      <c r="I57" s="300"/>
      <c r="J57" s="300"/>
      <c r="K57" s="214" t="s">
        <v>1549</v>
      </c>
      <c r="L57" s="214" t="s">
        <v>1549</v>
      </c>
      <c r="N57" s="214" t="s">
        <v>3091</v>
      </c>
      <c r="O57" s="300" t="s">
        <v>818</v>
      </c>
      <c r="P57" s="214" t="s">
        <v>4240</v>
      </c>
      <c r="Q57" s="300"/>
      <c r="R57" s="300"/>
      <c r="S57" s="300"/>
      <c r="T57" s="214" t="s">
        <v>2639</v>
      </c>
      <c r="U57" s="300"/>
      <c r="V57" s="298" t="s">
        <v>1550</v>
      </c>
      <c r="W57" s="300"/>
      <c r="X57" s="301"/>
      <c r="Y57" s="300"/>
      <c r="Z57" s="300"/>
      <c r="AA57" s="301"/>
      <c r="AB57" s="301"/>
      <c r="AC57" s="300"/>
      <c r="AD57" s="300"/>
      <c r="AE57" s="300"/>
      <c r="AF57" s="300"/>
      <c r="AH57" s="214">
        <v>22</v>
      </c>
      <c r="AJ57" s="300"/>
      <c r="AK57" s="302" t="str">
        <f t="shared" si="1"/>
        <v>989</v>
      </c>
      <c r="AL57" s="300" t="str">
        <f t="shared" si="2"/>
        <v>5508</v>
      </c>
    </row>
    <row r="58" spans="1:38" s="214" customFormat="1" ht="13.5" customHeight="1">
      <c r="A58" s="214" t="str">
        <f t="shared" si="0"/>
        <v>0421300518共同生活援助</v>
      </c>
      <c r="B58" s="214" t="s">
        <v>870</v>
      </c>
      <c r="C58" s="214" t="s">
        <v>3793</v>
      </c>
      <c r="D58" s="214" t="s">
        <v>3092</v>
      </c>
      <c r="E58" s="214" t="s">
        <v>871</v>
      </c>
      <c r="K58" s="214" t="s">
        <v>888</v>
      </c>
      <c r="L58" s="214" t="s">
        <v>888</v>
      </c>
      <c r="N58" s="214" t="s">
        <v>3092</v>
      </c>
      <c r="O58" s="214" t="s">
        <v>928</v>
      </c>
      <c r="P58" s="214" t="s">
        <v>4240</v>
      </c>
      <c r="T58" s="214" t="s">
        <v>2639</v>
      </c>
      <c r="V58" s="298" t="s">
        <v>1551</v>
      </c>
      <c r="X58" s="216"/>
      <c r="AA58" s="216"/>
      <c r="AB58" s="216"/>
      <c r="AC58" s="216"/>
      <c r="AE58" s="216"/>
      <c r="AH58" s="214">
        <v>14</v>
      </c>
      <c r="AK58" s="215" t="str">
        <f t="shared" si="1"/>
        <v>989</v>
      </c>
      <c r="AL58" s="214" t="str">
        <f t="shared" si="2"/>
        <v>5301</v>
      </c>
    </row>
    <row r="59" spans="1:38" s="214" customFormat="1" ht="13.5" customHeight="1">
      <c r="A59" s="214" t="str">
        <f t="shared" si="0"/>
        <v>0421300526共同生活援助</v>
      </c>
      <c r="B59" s="214" t="s">
        <v>823</v>
      </c>
      <c r="C59" s="214" t="s">
        <v>3804</v>
      </c>
      <c r="D59" s="214" t="s">
        <v>3274</v>
      </c>
      <c r="E59" s="214" t="s">
        <v>824</v>
      </c>
      <c r="K59" s="214" t="s">
        <v>1552</v>
      </c>
      <c r="L59" s="214" t="s">
        <v>1552</v>
      </c>
      <c r="N59" s="214" t="s">
        <v>3274</v>
      </c>
      <c r="O59" s="214" t="s">
        <v>441</v>
      </c>
      <c r="P59" s="214" t="s">
        <v>4240</v>
      </c>
      <c r="T59" s="214" t="s">
        <v>2639</v>
      </c>
      <c r="V59" s="298" t="s">
        <v>1553</v>
      </c>
      <c r="X59" s="216"/>
      <c r="AA59" s="216"/>
      <c r="AB59" s="216"/>
      <c r="AH59" s="214">
        <v>6</v>
      </c>
      <c r="AK59" s="215" t="str">
        <f t="shared" si="1"/>
        <v>987</v>
      </c>
      <c r="AL59" s="214" t="str">
        <f t="shared" si="2"/>
        <v>2308</v>
      </c>
    </row>
    <row r="60" spans="1:38" s="214" customFormat="1" ht="13.5" customHeight="1">
      <c r="A60" s="214" t="str">
        <f t="shared" si="0"/>
        <v>0421300534共同生活援助</v>
      </c>
      <c r="B60" s="214" t="s">
        <v>870</v>
      </c>
      <c r="C60" s="214" t="s">
        <v>3793</v>
      </c>
      <c r="D60" s="214" t="s">
        <v>3092</v>
      </c>
      <c r="E60" s="214" t="s">
        <v>871</v>
      </c>
      <c r="K60" s="214" t="s">
        <v>1554</v>
      </c>
      <c r="L60" s="214" t="s">
        <v>1554</v>
      </c>
      <c r="N60" s="214" t="s">
        <v>3094</v>
      </c>
      <c r="O60" s="214" t="s">
        <v>441</v>
      </c>
      <c r="P60" s="214" t="s">
        <v>4240</v>
      </c>
      <c r="T60" s="214" t="s">
        <v>2639</v>
      </c>
      <c r="V60" s="298" t="s">
        <v>1555</v>
      </c>
      <c r="X60" s="216"/>
      <c r="AA60" s="216"/>
      <c r="AB60" s="216"/>
      <c r="AH60" s="214">
        <v>4</v>
      </c>
      <c r="AK60" s="215" t="str">
        <f t="shared" si="1"/>
        <v>989</v>
      </c>
      <c r="AL60" s="214" t="str">
        <f t="shared" si="2"/>
        <v>5301</v>
      </c>
    </row>
    <row r="61" spans="1:38" s="214" customFormat="1" ht="13.5" customHeight="1">
      <c r="A61" s="214" t="str">
        <f t="shared" si="0"/>
        <v>0421300542共同生活援助</v>
      </c>
      <c r="B61" s="214" t="s">
        <v>2507</v>
      </c>
      <c r="C61" s="214" t="s">
        <v>3946</v>
      </c>
      <c r="D61" s="214" t="s">
        <v>3322</v>
      </c>
      <c r="E61" s="214" t="s">
        <v>2508</v>
      </c>
      <c r="K61" s="214" t="s">
        <v>2509</v>
      </c>
      <c r="L61" s="214" t="s">
        <v>2509</v>
      </c>
      <c r="N61" s="214" t="s">
        <v>3208</v>
      </c>
      <c r="O61" s="214" t="s">
        <v>1394</v>
      </c>
      <c r="P61" s="214" t="s">
        <v>4240</v>
      </c>
      <c r="T61" s="214" t="s">
        <v>2639</v>
      </c>
      <c r="V61" s="298" t="s">
        <v>2643</v>
      </c>
      <c r="X61" s="216"/>
      <c r="AA61" s="216"/>
      <c r="AB61" s="216"/>
      <c r="AH61" s="214">
        <v>10</v>
      </c>
      <c r="AK61" s="215" t="str">
        <f t="shared" si="1"/>
        <v>989</v>
      </c>
      <c r="AL61" s="214" t="str">
        <f t="shared" si="2"/>
        <v>5171</v>
      </c>
    </row>
    <row r="62" spans="1:38" s="214" customFormat="1" ht="13.5" customHeight="1">
      <c r="A62" s="214" t="str">
        <f t="shared" si="0"/>
        <v>0421300559共同生活援助</v>
      </c>
      <c r="B62" s="214" t="s">
        <v>870</v>
      </c>
      <c r="C62" s="214" t="s">
        <v>3793</v>
      </c>
      <c r="D62" s="214" t="s">
        <v>3092</v>
      </c>
      <c r="E62" s="214" t="s">
        <v>871</v>
      </c>
      <c r="K62" s="214" t="s">
        <v>2746</v>
      </c>
      <c r="L62" s="214" t="s">
        <v>2746</v>
      </c>
      <c r="N62" s="214" t="s">
        <v>3094</v>
      </c>
      <c r="O62" s="214" t="s">
        <v>338</v>
      </c>
      <c r="P62" s="214" t="s">
        <v>4240</v>
      </c>
      <c r="T62" s="214" t="s">
        <v>2639</v>
      </c>
      <c r="V62" s="298" t="s">
        <v>2828</v>
      </c>
      <c r="X62" s="216"/>
      <c r="AA62" s="216"/>
      <c r="AB62" s="216"/>
      <c r="AH62" s="214">
        <v>20</v>
      </c>
      <c r="AK62" s="215" t="str">
        <f t="shared" si="1"/>
        <v>989</v>
      </c>
      <c r="AL62" s="214" t="str">
        <f t="shared" si="2"/>
        <v>5301</v>
      </c>
    </row>
    <row r="63" spans="1:38" s="214" customFormat="1" ht="13.5" customHeight="1">
      <c r="A63" s="214" t="str">
        <f t="shared" si="0"/>
        <v>0421400110共同生活援助</v>
      </c>
      <c r="B63" s="214" t="s">
        <v>894</v>
      </c>
      <c r="C63" s="214" t="s">
        <v>4023</v>
      </c>
      <c r="D63" s="214" t="s">
        <v>3097</v>
      </c>
      <c r="E63" s="214" t="s">
        <v>3323</v>
      </c>
      <c r="K63" s="214" t="s">
        <v>1556</v>
      </c>
      <c r="L63" s="214" t="s">
        <v>1556</v>
      </c>
      <c r="N63" s="214" t="s">
        <v>3097</v>
      </c>
      <c r="O63" s="214" t="s">
        <v>1400</v>
      </c>
      <c r="P63" s="214" t="s">
        <v>4252</v>
      </c>
      <c r="T63" s="214" t="s">
        <v>2639</v>
      </c>
      <c r="V63" s="298" t="s">
        <v>1557</v>
      </c>
      <c r="X63" s="216"/>
      <c r="AA63" s="216"/>
      <c r="AB63" s="216"/>
      <c r="AH63" s="214">
        <v>41</v>
      </c>
      <c r="AK63" s="215" t="str">
        <f t="shared" si="1"/>
        <v>981</v>
      </c>
      <c r="AL63" s="214" t="str">
        <f t="shared" si="2"/>
        <v>0503</v>
      </c>
    </row>
    <row r="64" spans="1:38" s="214" customFormat="1" ht="13.5" customHeight="1">
      <c r="A64" s="214" t="str">
        <f t="shared" si="0"/>
        <v>0421500216共同生活援助</v>
      </c>
      <c r="B64" s="214" t="s">
        <v>936</v>
      </c>
      <c r="C64" s="214" t="s">
        <v>3809</v>
      </c>
      <c r="D64" s="214" t="s">
        <v>3190</v>
      </c>
      <c r="E64" s="214" t="s">
        <v>937</v>
      </c>
      <c r="K64" s="214" t="s">
        <v>1558</v>
      </c>
      <c r="L64" s="214" t="s">
        <v>1558</v>
      </c>
      <c r="N64" s="214" t="s">
        <v>3674</v>
      </c>
      <c r="O64" s="214" t="s">
        <v>1400</v>
      </c>
      <c r="P64" s="214" t="s">
        <v>4246</v>
      </c>
      <c r="T64" s="214" t="s">
        <v>2639</v>
      </c>
      <c r="V64" s="298" t="s">
        <v>1559</v>
      </c>
      <c r="X64" s="216"/>
      <c r="AA64" s="216"/>
      <c r="AB64" s="216"/>
      <c r="AH64" s="214">
        <v>4</v>
      </c>
      <c r="AK64" s="215" t="str">
        <f t="shared" si="1"/>
        <v>981</v>
      </c>
      <c r="AL64" s="214" t="str">
        <f t="shared" si="2"/>
        <v>3621</v>
      </c>
    </row>
    <row r="65" spans="1:38" s="214" customFormat="1" ht="13.5" customHeight="1">
      <c r="A65" s="214" t="str">
        <f t="shared" si="0"/>
        <v>0421500224共同生活援助</v>
      </c>
      <c r="B65" s="214" t="s">
        <v>1309</v>
      </c>
      <c r="C65" s="214" t="s">
        <v>3835</v>
      </c>
      <c r="D65" s="214" t="s">
        <v>3406</v>
      </c>
      <c r="E65" s="214" t="s">
        <v>3407</v>
      </c>
      <c r="K65" s="214" t="s">
        <v>1560</v>
      </c>
      <c r="L65" s="214" t="s">
        <v>1560</v>
      </c>
      <c r="N65" s="214" t="s">
        <v>3325</v>
      </c>
      <c r="O65" s="214" t="s">
        <v>1375</v>
      </c>
      <c r="P65" s="214" t="s">
        <v>4246</v>
      </c>
      <c r="T65" s="214" t="s">
        <v>2639</v>
      </c>
      <c r="V65" s="298" t="s">
        <v>1561</v>
      </c>
      <c r="X65" s="216"/>
      <c r="AA65" s="216"/>
      <c r="AB65" s="216"/>
      <c r="AH65" s="214">
        <v>17</v>
      </c>
      <c r="AK65" s="215" t="str">
        <f t="shared" si="1"/>
        <v>981</v>
      </c>
      <c r="AL65" s="214" t="str">
        <f t="shared" si="2"/>
        <v>0914</v>
      </c>
    </row>
    <row r="66" spans="1:38" s="214" customFormat="1" ht="13.5" customHeight="1">
      <c r="A66" s="214" t="str">
        <f t="shared" si="0"/>
        <v>0421500232共同生活援助</v>
      </c>
      <c r="B66" s="214" t="s">
        <v>925</v>
      </c>
      <c r="C66" s="214" t="s">
        <v>3915</v>
      </c>
      <c r="D66" s="214" t="s">
        <v>3255</v>
      </c>
      <c r="E66" s="214" t="s">
        <v>926</v>
      </c>
      <c r="K66" s="214" t="s">
        <v>1562</v>
      </c>
      <c r="L66" s="214" t="s">
        <v>1562</v>
      </c>
      <c r="N66" s="214" t="s">
        <v>3327</v>
      </c>
      <c r="O66" s="214" t="s">
        <v>1375</v>
      </c>
      <c r="P66" s="214" t="s">
        <v>4246</v>
      </c>
      <c r="T66" s="214" t="s">
        <v>2639</v>
      </c>
      <c r="V66" s="298" t="s">
        <v>1563</v>
      </c>
      <c r="X66" s="216"/>
      <c r="AA66" s="216"/>
      <c r="AB66" s="216"/>
      <c r="AH66" s="214">
        <v>76</v>
      </c>
      <c r="AK66" s="215" t="str">
        <f t="shared" si="1"/>
        <v>989</v>
      </c>
      <c r="AL66" s="214" t="str">
        <f t="shared" si="2"/>
        <v>6154</v>
      </c>
    </row>
    <row r="67" spans="1:38" s="214" customFormat="1" ht="13.5" customHeight="1">
      <c r="A67" s="214" t="str">
        <f t="shared" ref="A67:A130" si="3">V67&amp;T67</f>
        <v>0421500240共同生活援助</v>
      </c>
      <c r="B67" s="214" t="s">
        <v>930</v>
      </c>
      <c r="C67" s="214" t="s">
        <v>3818</v>
      </c>
      <c r="D67" s="214" t="s">
        <v>3108</v>
      </c>
      <c r="E67" s="214" t="s">
        <v>931</v>
      </c>
      <c r="K67" s="214" t="s">
        <v>1564</v>
      </c>
      <c r="L67" s="214" t="s">
        <v>1564</v>
      </c>
      <c r="N67" s="214" t="s">
        <v>3675</v>
      </c>
      <c r="O67" s="214" t="s">
        <v>1375</v>
      </c>
      <c r="P67" s="214" t="s">
        <v>4246</v>
      </c>
      <c r="T67" s="214" t="s">
        <v>2639</v>
      </c>
      <c r="V67" s="298" t="s">
        <v>1565</v>
      </c>
      <c r="X67" s="216"/>
      <c r="AA67" s="216"/>
      <c r="AB67" s="216"/>
      <c r="AH67" s="214">
        <v>84</v>
      </c>
      <c r="AK67" s="215" t="str">
        <f t="shared" ref="AK67:AK130" si="4">LEFT(D67,3)</f>
        <v>989</v>
      </c>
      <c r="AL67" s="214" t="str">
        <f t="shared" ref="AL67:AL130" si="5">RIGHT(D67,4)</f>
        <v>6251</v>
      </c>
    </row>
    <row r="68" spans="1:38" s="214" customFormat="1" ht="13.5" customHeight="1">
      <c r="A68" s="214" t="str">
        <f t="shared" si="3"/>
        <v>0421500265共同生活援助</v>
      </c>
      <c r="B68" s="214" t="s">
        <v>303</v>
      </c>
      <c r="C68" s="214" t="s">
        <v>3801</v>
      </c>
      <c r="D68" s="214" t="s">
        <v>3524</v>
      </c>
      <c r="E68" s="214" t="s">
        <v>304</v>
      </c>
      <c r="K68" s="214" t="s">
        <v>1566</v>
      </c>
      <c r="L68" s="214" t="s">
        <v>1566</v>
      </c>
      <c r="N68" s="214" t="s">
        <v>2942</v>
      </c>
      <c r="O68" s="214" t="s">
        <v>1375</v>
      </c>
      <c r="P68" s="214" t="s">
        <v>4246</v>
      </c>
      <c r="T68" s="214" t="s">
        <v>2639</v>
      </c>
      <c r="V68" s="298" t="s">
        <v>1567</v>
      </c>
      <c r="X68" s="216"/>
      <c r="AA68" s="216"/>
      <c r="AB68" s="216"/>
      <c r="AH68" s="214">
        <v>13</v>
      </c>
      <c r="AK68" s="215" t="str">
        <f t="shared" si="4"/>
        <v>985</v>
      </c>
      <c r="AL68" s="214" t="str">
        <f t="shared" si="5"/>
        <v>0045</v>
      </c>
    </row>
    <row r="69" spans="1:38" s="214" customFormat="1" ht="13.5" customHeight="1">
      <c r="A69" s="214" t="str">
        <f t="shared" si="3"/>
        <v>0421500497共同生活援助</v>
      </c>
      <c r="B69" s="214" t="s">
        <v>982</v>
      </c>
      <c r="C69" s="214" t="s">
        <v>3771</v>
      </c>
      <c r="D69" s="214" t="s">
        <v>3113</v>
      </c>
      <c r="E69" s="214" t="s">
        <v>983</v>
      </c>
      <c r="K69" s="214" t="s">
        <v>984</v>
      </c>
      <c r="L69" s="214" t="s">
        <v>1569</v>
      </c>
      <c r="N69" s="214" t="s">
        <v>3114</v>
      </c>
      <c r="O69" s="214" t="s">
        <v>896</v>
      </c>
      <c r="P69" s="214" t="s">
        <v>4246</v>
      </c>
      <c r="T69" s="214" t="s">
        <v>2639</v>
      </c>
      <c r="V69" s="298" t="s">
        <v>1568</v>
      </c>
      <c r="X69" s="216"/>
      <c r="AA69" s="216"/>
      <c r="AB69" s="216"/>
      <c r="AH69" s="214">
        <v>49</v>
      </c>
      <c r="AK69" s="215" t="str">
        <f t="shared" si="4"/>
        <v>989</v>
      </c>
      <c r="AL69" s="214" t="str">
        <f t="shared" si="5"/>
        <v>6436</v>
      </c>
    </row>
    <row r="70" spans="1:38" s="214" customFormat="1" ht="13.5" customHeight="1">
      <c r="A70" s="214" t="str">
        <f t="shared" si="3"/>
        <v>0421500760共同生活援助</v>
      </c>
      <c r="B70" s="214" t="s">
        <v>1006</v>
      </c>
      <c r="C70" s="214" t="s">
        <v>3919</v>
      </c>
      <c r="D70" s="214" t="s">
        <v>3560</v>
      </c>
      <c r="E70" s="214" t="s">
        <v>1007</v>
      </c>
      <c r="K70" s="214" t="s">
        <v>1571</v>
      </c>
      <c r="L70" s="214" t="s">
        <v>1571</v>
      </c>
      <c r="N70" s="214" t="s">
        <v>3676</v>
      </c>
      <c r="O70" s="214" t="s">
        <v>896</v>
      </c>
      <c r="P70" s="214" t="s">
        <v>4246</v>
      </c>
      <c r="T70" s="214" t="s">
        <v>2639</v>
      </c>
      <c r="V70" s="298" t="s">
        <v>1572</v>
      </c>
      <c r="X70" s="216"/>
      <c r="AA70" s="216"/>
      <c r="AB70" s="216"/>
      <c r="AH70" s="214">
        <v>4</v>
      </c>
      <c r="AK70" s="215" t="str">
        <f t="shared" si="4"/>
        <v>987</v>
      </c>
      <c r="AL70" s="214" t="str">
        <f t="shared" si="5"/>
        <v>2183</v>
      </c>
    </row>
    <row r="71" spans="1:38" s="214" customFormat="1" ht="13.5" customHeight="1">
      <c r="A71" s="214" t="str">
        <f t="shared" si="3"/>
        <v>0421500778共同生活援助</v>
      </c>
      <c r="B71" s="214" t="s">
        <v>1573</v>
      </c>
      <c r="C71" s="214" t="s">
        <v>3787</v>
      </c>
      <c r="D71" s="214" t="s">
        <v>3331</v>
      </c>
      <c r="E71" s="214" t="s">
        <v>1574</v>
      </c>
      <c r="K71" s="214" t="s">
        <v>1575</v>
      </c>
      <c r="L71" s="214" t="s">
        <v>1575</v>
      </c>
      <c r="N71" s="214" t="s">
        <v>3331</v>
      </c>
      <c r="O71" s="214" t="s">
        <v>692</v>
      </c>
      <c r="P71" s="214" t="s">
        <v>4246</v>
      </c>
      <c r="T71" s="214" t="s">
        <v>2639</v>
      </c>
      <c r="V71" s="298" t="s">
        <v>1576</v>
      </c>
      <c r="X71" s="216"/>
      <c r="AA71" s="216"/>
      <c r="AB71" s="216"/>
      <c r="AH71" s="214">
        <v>20</v>
      </c>
      <c r="AK71" s="215" t="str">
        <f t="shared" si="4"/>
        <v>989</v>
      </c>
      <c r="AL71" s="214" t="str">
        <f t="shared" si="5"/>
        <v>6101</v>
      </c>
    </row>
    <row r="72" spans="1:38" s="214" customFormat="1" ht="13.5" customHeight="1">
      <c r="A72" s="214" t="str">
        <f t="shared" si="3"/>
        <v>0421500794共同生活援助</v>
      </c>
      <c r="B72" s="214" t="s">
        <v>1043</v>
      </c>
      <c r="C72" s="214" t="s">
        <v>3914</v>
      </c>
      <c r="D72" s="214" t="s">
        <v>3117</v>
      </c>
      <c r="E72" s="214" t="s">
        <v>1044</v>
      </c>
      <c r="K72" s="214" t="s">
        <v>1578</v>
      </c>
      <c r="L72" s="214" t="s">
        <v>1578</v>
      </c>
      <c r="N72" s="214" t="s">
        <v>3513</v>
      </c>
      <c r="O72" s="214" t="s">
        <v>1087</v>
      </c>
      <c r="P72" s="214" t="s">
        <v>4246</v>
      </c>
      <c r="T72" s="214" t="s">
        <v>2639</v>
      </c>
      <c r="V72" s="298" t="s">
        <v>1579</v>
      </c>
      <c r="X72" s="216"/>
      <c r="AA72" s="216"/>
      <c r="AB72" s="216"/>
      <c r="AH72" s="214">
        <v>16</v>
      </c>
      <c r="AK72" s="215" t="str">
        <f t="shared" si="4"/>
        <v>989</v>
      </c>
      <c r="AL72" s="214" t="str">
        <f t="shared" si="5"/>
        <v>6114</v>
      </c>
    </row>
    <row r="73" spans="1:38" s="214" customFormat="1" ht="13.5" customHeight="1">
      <c r="A73" s="214" t="str">
        <f t="shared" si="3"/>
        <v>0421500802共同生活援助</v>
      </c>
      <c r="B73" s="214" t="s">
        <v>1573</v>
      </c>
      <c r="C73" s="214" t="s">
        <v>3787</v>
      </c>
      <c r="D73" s="214" t="s">
        <v>3331</v>
      </c>
      <c r="E73" s="214" t="s">
        <v>1574</v>
      </c>
      <c r="K73" s="214" t="s">
        <v>2517</v>
      </c>
      <c r="L73" s="214" t="s">
        <v>2517</v>
      </c>
      <c r="N73" s="214" t="s">
        <v>3226</v>
      </c>
      <c r="O73" s="214" t="s">
        <v>591</v>
      </c>
      <c r="P73" s="214" t="s">
        <v>4246</v>
      </c>
      <c r="T73" s="214" t="s">
        <v>2639</v>
      </c>
      <c r="V73" s="298" t="s">
        <v>2644</v>
      </c>
      <c r="X73" s="216"/>
      <c r="AA73" s="216"/>
      <c r="AB73" s="216"/>
      <c r="AH73" s="214">
        <v>10</v>
      </c>
      <c r="AK73" s="215" t="str">
        <f t="shared" si="4"/>
        <v>989</v>
      </c>
      <c r="AL73" s="214" t="str">
        <f t="shared" si="5"/>
        <v>6101</v>
      </c>
    </row>
    <row r="74" spans="1:38" s="214" customFormat="1" ht="13.5" customHeight="1">
      <c r="A74" s="214" t="str">
        <f t="shared" si="3"/>
        <v>0421500828共同生活援助</v>
      </c>
      <c r="B74" s="214" t="s">
        <v>3679</v>
      </c>
      <c r="C74" s="214" t="s">
        <v>3826</v>
      </c>
      <c r="D74" s="214" t="s">
        <v>3680</v>
      </c>
      <c r="E74" s="214" t="s">
        <v>3681</v>
      </c>
      <c r="K74" s="214" t="s">
        <v>3682</v>
      </c>
      <c r="L74" s="214" t="s">
        <v>3682</v>
      </c>
      <c r="N74" s="214" t="s">
        <v>3680</v>
      </c>
      <c r="O74" s="214" t="s">
        <v>1057</v>
      </c>
      <c r="P74" s="214" t="s">
        <v>4246</v>
      </c>
      <c r="T74" s="214" t="s">
        <v>2639</v>
      </c>
      <c r="V74" s="298" t="s">
        <v>3683</v>
      </c>
      <c r="X74" s="216"/>
      <c r="AA74" s="216"/>
      <c r="AB74" s="216"/>
      <c r="AH74" s="214">
        <v>10</v>
      </c>
      <c r="AK74" s="215" t="str">
        <f t="shared" si="4"/>
        <v>989</v>
      </c>
      <c r="AL74" s="214" t="str">
        <f t="shared" si="5"/>
        <v>6103</v>
      </c>
    </row>
    <row r="75" spans="1:38" s="214" customFormat="1" ht="13.5" customHeight="1">
      <c r="A75" s="214" t="str">
        <f t="shared" si="3"/>
        <v>0421500836共同生活援助</v>
      </c>
      <c r="B75" s="214" t="s">
        <v>2460</v>
      </c>
      <c r="C75" s="214" t="s">
        <v>3845</v>
      </c>
      <c r="D75" s="214" t="s">
        <v>3332</v>
      </c>
      <c r="E75" s="214" t="s">
        <v>2461</v>
      </c>
      <c r="K75" s="214" t="s">
        <v>3333</v>
      </c>
      <c r="L75" s="214" t="s">
        <v>3333</v>
      </c>
      <c r="N75" s="214" t="s">
        <v>3335</v>
      </c>
      <c r="O75" s="214" t="s">
        <v>928</v>
      </c>
      <c r="P75" s="214" t="s">
        <v>4246</v>
      </c>
      <c r="T75" s="214" t="s">
        <v>2639</v>
      </c>
      <c r="V75" s="298" t="s">
        <v>3684</v>
      </c>
      <c r="X75" s="216"/>
      <c r="AA75" s="216"/>
      <c r="AB75" s="216"/>
      <c r="AH75" s="214">
        <v>20</v>
      </c>
      <c r="AK75" s="215" t="str">
        <f t="shared" si="4"/>
        <v>140</v>
      </c>
      <c r="AL75" s="214" t="str">
        <f t="shared" si="5"/>
        <v>0013</v>
      </c>
    </row>
    <row r="76" spans="1:38" s="214" customFormat="1" ht="13.5" customHeight="1">
      <c r="A76" s="214" t="str">
        <f t="shared" si="3"/>
        <v>0421500844共同生活援助</v>
      </c>
      <c r="B76" s="214" t="s">
        <v>3679</v>
      </c>
      <c r="C76" s="214" t="s">
        <v>3826</v>
      </c>
      <c r="D76" s="214" t="s">
        <v>3680</v>
      </c>
      <c r="E76" s="214" t="s">
        <v>3681</v>
      </c>
      <c r="K76" s="214" t="s">
        <v>4191</v>
      </c>
      <c r="L76" s="214" t="s">
        <v>4191</v>
      </c>
      <c r="N76" s="214" t="s">
        <v>3680</v>
      </c>
      <c r="O76" s="214" t="s">
        <v>1103</v>
      </c>
      <c r="P76" s="214" t="s">
        <v>4246</v>
      </c>
      <c r="T76" s="214" t="s">
        <v>2639</v>
      </c>
      <c r="V76" s="298" t="s">
        <v>4372</v>
      </c>
      <c r="X76" s="216"/>
      <c r="AA76" s="216"/>
      <c r="AB76" s="216"/>
      <c r="AH76" s="214">
        <v>10</v>
      </c>
      <c r="AK76" s="215" t="str">
        <f t="shared" si="4"/>
        <v>989</v>
      </c>
      <c r="AL76" s="214" t="str">
        <f t="shared" si="5"/>
        <v>6103</v>
      </c>
    </row>
    <row r="77" spans="1:38" s="214" customFormat="1" ht="13.5" customHeight="1">
      <c r="A77" s="214" t="str">
        <f t="shared" si="3"/>
        <v>0421500851共同生活援助</v>
      </c>
      <c r="B77" s="214" t="s">
        <v>4389</v>
      </c>
      <c r="C77" s="214" t="s">
        <v>4403</v>
      </c>
      <c r="D77" s="214" t="s">
        <v>3678</v>
      </c>
      <c r="E77" s="214" t="s">
        <v>4649</v>
      </c>
      <c r="K77" s="214" t="s">
        <v>1577</v>
      </c>
      <c r="L77" s="214" t="s">
        <v>1577</v>
      </c>
      <c r="N77" s="214" t="s">
        <v>3678</v>
      </c>
      <c r="O77" s="214" t="s">
        <v>441</v>
      </c>
      <c r="P77" s="214" t="s">
        <v>4246</v>
      </c>
      <c r="T77" s="214" t="s">
        <v>2639</v>
      </c>
      <c r="V77" s="298" t="s">
        <v>4728</v>
      </c>
      <c r="X77" s="216"/>
      <c r="AA77" s="216"/>
      <c r="AB77" s="216"/>
      <c r="AH77" s="214">
        <v>7</v>
      </c>
      <c r="AK77" s="215" t="str">
        <f t="shared" si="4"/>
        <v>989</v>
      </c>
      <c r="AL77" s="214" t="str">
        <f t="shared" si="5"/>
        <v>4101</v>
      </c>
    </row>
    <row r="78" spans="1:38" s="214" customFormat="1" ht="13.5" customHeight="1">
      <c r="A78" s="214" t="str">
        <f t="shared" si="3"/>
        <v>0421600016共同生活援助</v>
      </c>
      <c r="B78" s="214" t="s">
        <v>1059</v>
      </c>
      <c r="C78" s="214" t="s">
        <v>3884</v>
      </c>
      <c r="D78" s="214" t="s">
        <v>4028</v>
      </c>
      <c r="E78" s="214" t="s">
        <v>4050</v>
      </c>
      <c r="K78" s="214" t="s">
        <v>1474</v>
      </c>
      <c r="L78" s="214" t="s">
        <v>1474</v>
      </c>
      <c r="N78" s="214" t="s">
        <v>3641</v>
      </c>
      <c r="O78" s="214" t="s">
        <v>272</v>
      </c>
      <c r="P78" s="214" t="s">
        <v>4237</v>
      </c>
      <c r="T78" s="214" t="s">
        <v>2639</v>
      </c>
      <c r="V78" s="298" t="s">
        <v>1580</v>
      </c>
      <c r="X78" s="216"/>
      <c r="AA78" s="216"/>
      <c r="AB78" s="216"/>
      <c r="AH78" s="214">
        <v>4</v>
      </c>
      <c r="AK78" s="215" t="str">
        <f t="shared" si="4"/>
        <v>981</v>
      </c>
      <c r="AL78" s="214" t="str">
        <f t="shared" si="5"/>
        <v>3136</v>
      </c>
    </row>
    <row r="79" spans="1:38" s="214" customFormat="1" ht="13.5" customHeight="1">
      <c r="A79" s="214" t="str">
        <f t="shared" si="3"/>
        <v>0421600024共同生活援助</v>
      </c>
      <c r="B79" s="214" t="s">
        <v>2645</v>
      </c>
      <c r="C79" s="214" t="s">
        <v>3856</v>
      </c>
      <c r="D79" s="214" t="s">
        <v>3030</v>
      </c>
      <c r="E79" s="214" t="s">
        <v>2646</v>
      </c>
      <c r="K79" s="214" t="s">
        <v>2647</v>
      </c>
      <c r="L79" s="214" t="s">
        <v>2647</v>
      </c>
      <c r="N79" s="214" t="s">
        <v>3641</v>
      </c>
      <c r="O79" s="214" t="s">
        <v>272</v>
      </c>
      <c r="P79" s="214" t="s">
        <v>4237</v>
      </c>
      <c r="T79" s="214" t="s">
        <v>2639</v>
      </c>
      <c r="V79" s="298" t="s">
        <v>2648</v>
      </c>
      <c r="X79" s="216"/>
      <c r="AA79" s="216"/>
      <c r="AB79" s="216"/>
      <c r="AH79" s="214">
        <v>6</v>
      </c>
      <c r="AK79" s="215" t="str">
        <f t="shared" si="4"/>
        <v>980</v>
      </c>
      <c r="AL79" s="214" t="str">
        <f t="shared" si="5"/>
        <v>0003</v>
      </c>
    </row>
    <row r="80" spans="1:38" s="214" customFormat="1" ht="13.5" customHeight="1" thickBot="1">
      <c r="A80" s="214" t="str">
        <f t="shared" si="3"/>
        <v>0421600032共同生活援助</v>
      </c>
      <c r="B80" s="214" t="s">
        <v>3337</v>
      </c>
      <c r="C80" s="214" t="s">
        <v>3796</v>
      </c>
      <c r="D80" s="214" t="s">
        <v>3155</v>
      </c>
      <c r="E80" s="214" t="s">
        <v>3338</v>
      </c>
      <c r="F80" s="294"/>
      <c r="G80" s="294"/>
      <c r="H80" s="294"/>
      <c r="I80" s="294"/>
      <c r="J80" s="294"/>
      <c r="K80" s="214" t="s">
        <v>3339</v>
      </c>
      <c r="L80" s="214" t="s">
        <v>3339</v>
      </c>
      <c r="N80" s="214" t="s">
        <v>3155</v>
      </c>
      <c r="O80" s="294" t="s">
        <v>928</v>
      </c>
      <c r="P80" s="214" t="s">
        <v>4237</v>
      </c>
      <c r="Q80" s="294"/>
      <c r="R80" s="294"/>
      <c r="S80" s="294"/>
      <c r="T80" s="214" t="s">
        <v>2639</v>
      </c>
      <c r="U80" s="294"/>
      <c r="V80" s="298" t="s">
        <v>3685</v>
      </c>
      <c r="W80" s="294"/>
      <c r="X80" s="295"/>
      <c r="Y80" s="294"/>
      <c r="Z80" s="294"/>
      <c r="AA80" s="295"/>
      <c r="AB80" s="295"/>
      <c r="AC80" s="294"/>
      <c r="AD80" s="294"/>
      <c r="AE80" s="294"/>
      <c r="AF80" s="294"/>
      <c r="AH80" s="214">
        <v>4</v>
      </c>
      <c r="AJ80" s="294"/>
      <c r="AK80" s="296" t="str">
        <f t="shared" si="4"/>
        <v>981</v>
      </c>
      <c r="AL80" s="294" t="str">
        <f t="shared" si="5"/>
        <v>3351</v>
      </c>
    </row>
    <row r="81" spans="1:38" s="214" customFormat="1" ht="13.5" customHeight="1" thickTop="1">
      <c r="A81" s="214" t="str">
        <f t="shared" si="3"/>
        <v>0422100032共同生活援助</v>
      </c>
      <c r="B81" s="214" t="s">
        <v>839</v>
      </c>
      <c r="C81" s="214" t="s">
        <v>3800</v>
      </c>
      <c r="D81" s="214" t="s">
        <v>3015</v>
      </c>
      <c r="E81" s="214" t="s">
        <v>840</v>
      </c>
      <c r="K81" s="214" t="s">
        <v>1581</v>
      </c>
      <c r="L81" s="214" t="s">
        <v>1581</v>
      </c>
      <c r="N81" s="214" t="s">
        <v>3686</v>
      </c>
      <c r="O81" s="214" t="s">
        <v>928</v>
      </c>
      <c r="P81" s="214" t="s">
        <v>4264</v>
      </c>
      <c r="T81" s="214" t="s">
        <v>2639</v>
      </c>
      <c r="V81" s="298" t="s">
        <v>1582</v>
      </c>
      <c r="X81" s="216"/>
      <c r="AA81" s="216"/>
      <c r="AB81" s="216"/>
      <c r="AH81" s="214">
        <v>5</v>
      </c>
      <c r="AK81" s="215" t="str">
        <f t="shared" si="4"/>
        <v>981</v>
      </c>
      <c r="AL81" s="214" t="str">
        <f t="shared" si="5"/>
        <v>1231</v>
      </c>
    </row>
    <row r="82" spans="1:38" s="214" customFormat="1" ht="13.5" customHeight="1">
      <c r="A82" s="214" t="str">
        <f t="shared" si="3"/>
        <v>0422100057共同生活援助</v>
      </c>
      <c r="B82" s="214" t="s">
        <v>739</v>
      </c>
      <c r="C82" s="214" t="s">
        <v>3938</v>
      </c>
      <c r="D82" s="214" t="s">
        <v>3162</v>
      </c>
      <c r="E82" s="214" t="s">
        <v>2494</v>
      </c>
      <c r="K82" s="214" t="s">
        <v>1583</v>
      </c>
      <c r="L82" s="214" t="s">
        <v>1583</v>
      </c>
      <c r="N82" s="214" t="s">
        <v>3432</v>
      </c>
      <c r="O82" s="214" t="s">
        <v>61</v>
      </c>
      <c r="P82" s="214" t="s">
        <v>4259</v>
      </c>
      <c r="T82" s="214" t="s">
        <v>2639</v>
      </c>
      <c r="V82" s="298" t="s">
        <v>1584</v>
      </c>
      <c r="X82" s="216"/>
      <c r="AA82" s="216"/>
      <c r="AB82" s="216"/>
      <c r="AH82" s="214">
        <v>22</v>
      </c>
      <c r="AK82" s="215" t="str">
        <f t="shared" si="4"/>
        <v>989</v>
      </c>
      <c r="AL82" s="214" t="str">
        <f t="shared" si="5"/>
        <v>1601</v>
      </c>
    </row>
    <row r="83" spans="1:38" s="214" customFormat="1" ht="13.5" customHeight="1">
      <c r="A83" s="214" t="str">
        <f t="shared" si="3"/>
        <v>0422200147共同生活援助</v>
      </c>
      <c r="B83" s="214" t="s">
        <v>1089</v>
      </c>
      <c r="C83" s="214" t="s">
        <v>3851</v>
      </c>
      <c r="D83" s="214" t="s">
        <v>3342</v>
      </c>
      <c r="E83" s="214" t="s">
        <v>1090</v>
      </c>
      <c r="K83" s="214" t="s">
        <v>1585</v>
      </c>
      <c r="L83" s="214" t="s">
        <v>1585</v>
      </c>
      <c r="N83" s="214" t="s">
        <v>3687</v>
      </c>
      <c r="O83" s="214" t="s">
        <v>61</v>
      </c>
      <c r="P83" s="214" t="s">
        <v>4245</v>
      </c>
      <c r="T83" s="214" t="s">
        <v>2639</v>
      </c>
      <c r="V83" s="298" t="s">
        <v>1586</v>
      </c>
      <c r="X83" s="216"/>
      <c r="AA83" s="216"/>
      <c r="AB83" s="216"/>
      <c r="AH83" s="214">
        <v>14</v>
      </c>
      <c r="AK83" s="215" t="str">
        <f t="shared" si="4"/>
        <v>989</v>
      </c>
      <c r="AL83" s="214" t="str">
        <f t="shared" si="5"/>
        <v>1621</v>
      </c>
    </row>
    <row r="84" spans="1:38" s="214" customFormat="1" ht="13.5" customHeight="1">
      <c r="A84" s="214" t="str">
        <f t="shared" si="3"/>
        <v>0422200154共同生活援助</v>
      </c>
      <c r="B84" s="214" t="s">
        <v>1084</v>
      </c>
      <c r="C84" s="214" t="s">
        <v>3813</v>
      </c>
      <c r="D84" s="214" t="s">
        <v>3162</v>
      </c>
      <c r="E84" s="214" t="s">
        <v>1085</v>
      </c>
      <c r="K84" s="214" t="s">
        <v>3688</v>
      </c>
      <c r="L84" s="214" t="s">
        <v>3688</v>
      </c>
      <c r="N84" s="214" t="s">
        <v>3435</v>
      </c>
      <c r="O84" s="214" t="s">
        <v>591</v>
      </c>
      <c r="P84" s="214" t="s">
        <v>4245</v>
      </c>
      <c r="T84" s="214" t="s">
        <v>2639</v>
      </c>
      <c r="V84" s="298" t="s">
        <v>1587</v>
      </c>
      <c r="X84" s="216"/>
      <c r="AA84" s="216"/>
      <c r="AB84" s="216"/>
      <c r="AH84" s="214">
        <v>8</v>
      </c>
      <c r="AK84" s="215" t="str">
        <f t="shared" si="4"/>
        <v>989</v>
      </c>
      <c r="AL84" s="214" t="str">
        <f t="shared" si="5"/>
        <v>1601</v>
      </c>
    </row>
    <row r="85" spans="1:38" s="214" customFormat="1" ht="13.5" customHeight="1">
      <c r="A85" s="214" t="str">
        <f t="shared" si="3"/>
        <v>0422200162共同生活援助</v>
      </c>
      <c r="B85" s="214" t="s">
        <v>1588</v>
      </c>
      <c r="C85" s="214" t="s">
        <v>3823</v>
      </c>
      <c r="D85" s="214" t="s">
        <v>3181</v>
      </c>
      <c r="E85" s="214" t="s">
        <v>1589</v>
      </c>
      <c r="K85" s="214" t="s">
        <v>1590</v>
      </c>
      <c r="L85" s="214" t="s">
        <v>1590</v>
      </c>
      <c r="N85" s="214" t="s">
        <v>3689</v>
      </c>
      <c r="O85" s="214" t="s">
        <v>591</v>
      </c>
      <c r="P85" s="214" t="s">
        <v>4247</v>
      </c>
      <c r="T85" s="214" t="s">
        <v>2639</v>
      </c>
      <c r="V85" s="298" t="s">
        <v>1591</v>
      </c>
      <c r="X85" s="216"/>
      <c r="AA85" s="216"/>
      <c r="AB85" s="216"/>
      <c r="AH85" s="214">
        <v>4</v>
      </c>
      <c r="AK85" s="215" t="str">
        <f t="shared" si="4"/>
        <v>981</v>
      </c>
      <c r="AL85" s="214" t="str">
        <f t="shared" si="5"/>
        <v>3111</v>
      </c>
    </row>
    <row r="86" spans="1:38" s="214" customFormat="1" ht="13.5" customHeight="1">
      <c r="A86" s="214" t="str">
        <f t="shared" si="3"/>
        <v>0422200170共同生活援助</v>
      </c>
      <c r="B86" s="214" t="s">
        <v>739</v>
      </c>
      <c r="C86" s="214" t="s">
        <v>3938</v>
      </c>
      <c r="D86" s="214" t="s">
        <v>3162</v>
      </c>
      <c r="E86" s="214" t="s">
        <v>2494</v>
      </c>
      <c r="K86" s="214" t="s">
        <v>1592</v>
      </c>
      <c r="L86" s="214" t="s">
        <v>1592</v>
      </c>
      <c r="N86" s="214" t="s">
        <v>3690</v>
      </c>
      <c r="O86" s="214" t="s">
        <v>928</v>
      </c>
      <c r="P86" s="214" t="s">
        <v>4257</v>
      </c>
      <c r="T86" s="214" t="s">
        <v>2639</v>
      </c>
      <c r="V86" s="298" t="s">
        <v>1593</v>
      </c>
      <c r="X86" s="216"/>
      <c r="AA86" s="216"/>
      <c r="AB86" s="216"/>
      <c r="AH86" s="214">
        <v>10</v>
      </c>
      <c r="AK86" s="215" t="str">
        <f t="shared" si="4"/>
        <v>989</v>
      </c>
      <c r="AL86" s="214" t="str">
        <f t="shared" si="5"/>
        <v>1601</v>
      </c>
    </row>
    <row r="87" spans="1:38" s="214" customFormat="1" ht="13.5" customHeight="1">
      <c r="A87" s="214" t="str">
        <f t="shared" si="3"/>
        <v>0422200188共同生活援助</v>
      </c>
      <c r="B87" s="214" t="s">
        <v>739</v>
      </c>
      <c r="C87" s="214" t="s">
        <v>3938</v>
      </c>
      <c r="D87" s="214" t="s">
        <v>3162</v>
      </c>
      <c r="E87" s="214" t="s">
        <v>2494</v>
      </c>
      <c r="K87" s="214" t="s">
        <v>1594</v>
      </c>
      <c r="L87" s="214" t="s">
        <v>1594</v>
      </c>
      <c r="N87" s="214" t="s">
        <v>3691</v>
      </c>
      <c r="O87" s="214" t="s">
        <v>928</v>
      </c>
      <c r="P87" s="214" t="s">
        <v>4245</v>
      </c>
      <c r="T87" s="214" t="s">
        <v>2639</v>
      </c>
      <c r="V87" s="298" t="s">
        <v>1595</v>
      </c>
      <c r="X87" s="216"/>
      <c r="AA87" s="216"/>
      <c r="AB87" s="216"/>
      <c r="AH87" s="214">
        <v>18</v>
      </c>
      <c r="AK87" s="215" t="str">
        <f t="shared" si="4"/>
        <v>989</v>
      </c>
      <c r="AL87" s="214" t="str">
        <f t="shared" si="5"/>
        <v>1601</v>
      </c>
    </row>
    <row r="88" spans="1:38" s="214" customFormat="1" ht="13.5" customHeight="1">
      <c r="A88" s="214" t="str">
        <f t="shared" si="3"/>
        <v>0422200204共同生活援助</v>
      </c>
      <c r="B88" s="214" t="s">
        <v>1596</v>
      </c>
      <c r="C88" s="214" t="s">
        <v>3956</v>
      </c>
      <c r="D88" s="214" t="s">
        <v>3039</v>
      </c>
      <c r="E88" s="214" t="s">
        <v>1597</v>
      </c>
      <c r="K88" s="214" t="s">
        <v>1598</v>
      </c>
      <c r="L88" s="214" t="s">
        <v>1598</v>
      </c>
      <c r="N88" s="214" t="s">
        <v>3341</v>
      </c>
      <c r="O88" s="214" t="s">
        <v>1057</v>
      </c>
      <c r="P88" s="214" t="s">
        <v>4245</v>
      </c>
      <c r="T88" s="214" t="s">
        <v>2639</v>
      </c>
      <c r="V88" s="298" t="s">
        <v>1599</v>
      </c>
      <c r="X88" s="216"/>
      <c r="AA88" s="216"/>
      <c r="AB88" s="216"/>
      <c r="AH88" s="214">
        <v>12</v>
      </c>
      <c r="AK88" s="215" t="str">
        <f t="shared" si="4"/>
        <v>981</v>
      </c>
      <c r="AL88" s="214" t="str">
        <f t="shared" si="5"/>
        <v>1505</v>
      </c>
    </row>
    <row r="89" spans="1:38" s="214" customFormat="1" ht="13.5" customHeight="1">
      <c r="A89" s="214" t="str">
        <f t="shared" si="3"/>
        <v>0422200212共同生活援助</v>
      </c>
      <c r="B89" s="214" t="s">
        <v>1600</v>
      </c>
      <c r="C89" s="214" t="s">
        <v>3775</v>
      </c>
      <c r="D89" s="214" t="s">
        <v>3232</v>
      </c>
      <c r="E89" s="214" t="s">
        <v>1601</v>
      </c>
      <c r="K89" s="214" t="s">
        <v>1602</v>
      </c>
      <c r="L89" s="214" t="s">
        <v>1602</v>
      </c>
      <c r="N89" s="214" t="s">
        <v>3232</v>
      </c>
      <c r="O89" s="214" t="s">
        <v>1087</v>
      </c>
      <c r="P89" s="214" t="s">
        <v>4254</v>
      </c>
      <c r="T89" s="214" t="s">
        <v>2639</v>
      </c>
      <c r="V89" s="298" t="s">
        <v>1603</v>
      </c>
      <c r="X89" s="216"/>
      <c r="AA89" s="216"/>
      <c r="AB89" s="216"/>
      <c r="AH89" s="214">
        <v>5</v>
      </c>
      <c r="AK89" s="215" t="str">
        <f t="shared" si="4"/>
        <v>989</v>
      </c>
      <c r="AL89" s="214" t="str">
        <f t="shared" si="5"/>
        <v>1501</v>
      </c>
    </row>
    <row r="90" spans="1:38" s="214" customFormat="1" ht="13.5" customHeight="1">
      <c r="A90" s="214" t="str">
        <f t="shared" si="3"/>
        <v>0422200253共同生活援助</v>
      </c>
      <c r="B90" s="214" t="s">
        <v>1604</v>
      </c>
      <c r="C90" s="214" t="s">
        <v>3811</v>
      </c>
      <c r="D90" s="214" t="s">
        <v>3692</v>
      </c>
      <c r="E90" s="214" t="s">
        <v>1605</v>
      </c>
      <c r="K90" s="214" t="s">
        <v>1606</v>
      </c>
      <c r="L90" s="214" t="s">
        <v>1608</v>
      </c>
      <c r="N90" s="214" t="s">
        <v>3692</v>
      </c>
      <c r="O90" s="214" t="s">
        <v>1087</v>
      </c>
      <c r="P90" s="214" t="s">
        <v>4254</v>
      </c>
      <c r="T90" s="214" t="s">
        <v>2639</v>
      </c>
      <c r="V90" s="298" t="s">
        <v>1607</v>
      </c>
      <c r="X90" s="216"/>
      <c r="AA90" s="216"/>
      <c r="AB90" s="216"/>
      <c r="AH90" s="214">
        <v>5</v>
      </c>
      <c r="AK90" s="215" t="str">
        <f t="shared" si="4"/>
        <v>989</v>
      </c>
      <c r="AL90" s="214" t="str">
        <f t="shared" si="5"/>
        <v>1503</v>
      </c>
    </row>
    <row r="91" spans="1:38" s="214" customFormat="1" ht="13.5" customHeight="1">
      <c r="A91" s="214" t="str">
        <f t="shared" si="3"/>
        <v>0422200279共同生活援助</v>
      </c>
      <c r="B91" s="214" t="s">
        <v>839</v>
      </c>
      <c r="C91" s="214" t="s">
        <v>3800</v>
      </c>
      <c r="D91" s="214" t="s">
        <v>3015</v>
      </c>
      <c r="E91" s="214" t="s">
        <v>840</v>
      </c>
      <c r="K91" s="214" t="s">
        <v>1609</v>
      </c>
      <c r="L91" s="214" t="s">
        <v>1609</v>
      </c>
      <c r="N91" s="214" t="s">
        <v>3690</v>
      </c>
      <c r="O91" s="214" t="s">
        <v>1152</v>
      </c>
      <c r="P91" s="214" t="s">
        <v>4257</v>
      </c>
      <c r="T91" s="214" t="s">
        <v>2639</v>
      </c>
      <c r="V91" s="298" t="s">
        <v>1610</v>
      </c>
      <c r="X91" s="216"/>
      <c r="AA91" s="216"/>
      <c r="AB91" s="216"/>
      <c r="AH91" s="214">
        <v>5</v>
      </c>
      <c r="AK91" s="215" t="str">
        <f t="shared" si="4"/>
        <v>981</v>
      </c>
      <c r="AL91" s="214" t="str">
        <f t="shared" si="5"/>
        <v>1231</v>
      </c>
    </row>
    <row r="92" spans="1:38" s="214" customFormat="1" ht="13.5" customHeight="1">
      <c r="A92" s="214" t="str">
        <f t="shared" si="3"/>
        <v>0422200287共同生活援助</v>
      </c>
      <c r="B92" s="214" t="s">
        <v>802</v>
      </c>
      <c r="C92" s="214" t="s">
        <v>3952</v>
      </c>
      <c r="D92" s="214" t="s">
        <v>3693</v>
      </c>
      <c r="E92" s="214" t="s">
        <v>803</v>
      </c>
      <c r="K92" s="214" t="s">
        <v>2829</v>
      </c>
      <c r="L92" s="214" t="s">
        <v>2829</v>
      </c>
      <c r="N92" s="214" t="s">
        <v>3692</v>
      </c>
      <c r="O92" s="214" t="s">
        <v>272</v>
      </c>
      <c r="P92" s="214" t="s">
        <v>4254</v>
      </c>
      <c r="T92" s="214" t="s">
        <v>2639</v>
      </c>
      <c r="V92" s="298" t="s">
        <v>2830</v>
      </c>
      <c r="X92" s="216"/>
      <c r="AA92" s="216"/>
      <c r="AB92" s="216"/>
      <c r="AH92" s="214">
        <v>15</v>
      </c>
      <c r="AK92" s="215" t="str">
        <f t="shared" si="4"/>
        <v>039</v>
      </c>
      <c r="AL92" s="214" t="str">
        <f t="shared" si="5"/>
        <v>1161</v>
      </c>
    </row>
    <row r="93" spans="1:38" s="214" customFormat="1" ht="13.5" customHeight="1">
      <c r="A93" s="214" t="str">
        <f t="shared" si="3"/>
        <v>0422200295共同生活援助</v>
      </c>
      <c r="B93" s="214" t="s">
        <v>1117</v>
      </c>
      <c r="C93" s="214" t="s">
        <v>3875</v>
      </c>
      <c r="D93" s="214" t="s">
        <v>3164</v>
      </c>
      <c r="E93" s="214" t="s">
        <v>1118</v>
      </c>
      <c r="K93" s="214" t="s">
        <v>2831</v>
      </c>
      <c r="L93" s="214" t="s">
        <v>2831</v>
      </c>
      <c r="N93" s="214" t="s">
        <v>3434</v>
      </c>
      <c r="O93" s="214" t="s">
        <v>637</v>
      </c>
      <c r="P93" s="214" t="s">
        <v>4257</v>
      </c>
      <c r="T93" s="214" t="s">
        <v>2639</v>
      </c>
      <c r="V93" s="298" t="s">
        <v>2832</v>
      </c>
      <c r="X93" s="216"/>
      <c r="AA93" s="216"/>
      <c r="AB93" s="216"/>
      <c r="AH93" s="214">
        <v>19</v>
      </c>
      <c r="AK93" s="215" t="str">
        <f t="shared" si="4"/>
        <v>989</v>
      </c>
      <c r="AL93" s="214" t="str">
        <f t="shared" si="5"/>
        <v>1261</v>
      </c>
    </row>
    <row r="94" spans="1:38" s="214" customFormat="1" ht="13.5" customHeight="1">
      <c r="A94" s="214" t="str">
        <f t="shared" si="3"/>
        <v>0422200311共同生活援助</v>
      </c>
      <c r="B94" s="214" t="s">
        <v>2460</v>
      </c>
      <c r="C94" s="214" t="s">
        <v>3845</v>
      </c>
      <c r="D94" s="214" t="s">
        <v>3291</v>
      </c>
      <c r="E94" s="214" t="s">
        <v>4062</v>
      </c>
      <c r="K94" s="214" t="s">
        <v>3694</v>
      </c>
      <c r="L94" s="214" t="s">
        <v>3694</v>
      </c>
      <c r="N94" s="214" t="s">
        <v>3158</v>
      </c>
      <c r="O94" s="214" t="s">
        <v>637</v>
      </c>
      <c r="P94" s="214" t="s">
        <v>4247</v>
      </c>
      <c r="T94" s="214" t="s">
        <v>2639</v>
      </c>
      <c r="V94" s="298" t="s">
        <v>4294</v>
      </c>
      <c r="X94" s="216"/>
      <c r="AA94" s="216"/>
      <c r="AB94" s="216"/>
      <c r="AH94" s="214">
        <v>20</v>
      </c>
      <c r="AK94" s="215" t="str">
        <f t="shared" si="4"/>
        <v>140</v>
      </c>
      <c r="AL94" s="214" t="str">
        <f t="shared" si="5"/>
        <v>0014</v>
      </c>
    </row>
    <row r="95" spans="1:38" s="214" customFormat="1" ht="13.5" customHeight="1">
      <c r="A95" s="214" t="str">
        <f t="shared" si="3"/>
        <v>0422300012共同生活援助</v>
      </c>
      <c r="B95" s="214" t="s">
        <v>739</v>
      </c>
      <c r="C95" s="214" t="s">
        <v>3872</v>
      </c>
      <c r="D95" s="214" t="s">
        <v>3162</v>
      </c>
      <c r="E95" s="214" t="s">
        <v>1611</v>
      </c>
      <c r="K95" s="214" t="s">
        <v>1612</v>
      </c>
      <c r="L95" s="214" t="s">
        <v>1612</v>
      </c>
      <c r="N95" s="214" t="s">
        <v>3345</v>
      </c>
      <c r="O95" s="214" t="s">
        <v>637</v>
      </c>
      <c r="P95" s="214" t="s">
        <v>4267</v>
      </c>
      <c r="T95" s="214" t="s">
        <v>2639</v>
      </c>
      <c r="V95" s="298" t="s">
        <v>1613</v>
      </c>
      <c r="X95" s="216"/>
      <c r="AA95" s="216"/>
      <c r="AB95" s="216"/>
      <c r="AH95" s="214">
        <v>33</v>
      </c>
      <c r="AK95" s="215" t="str">
        <f t="shared" si="4"/>
        <v>989</v>
      </c>
      <c r="AL95" s="214" t="str">
        <f t="shared" si="5"/>
        <v>1601</v>
      </c>
    </row>
    <row r="96" spans="1:38" s="214" customFormat="1" ht="13.5" customHeight="1">
      <c r="A96" s="214" t="str">
        <f t="shared" si="3"/>
        <v>0422400085共同生活援助</v>
      </c>
      <c r="B96" s="214" t="s">
        <v>1167</v>
      </c>
      <c r="C96" s="214" t="s">
        <v>3815</v>
      </c>
      <c r="D96" s="214" t="s">
        <v>3279</v>
      </c>
      <c r="E96" s="214" t="s">
        <v>3280</v>
      </c>
      <c r="K96" s="214" t="s">
        <v>1614</v>
      </c>
      <c r="L96" s="214" t="s">
        <v>1614</v>
      </c>
      <c r="N96" s="214" t="s">
        <v>3695</v>
      </c>
      <c r="O96" s="214" t="s">
        <v>1103</v>
      </c>
      <c r="P96" s="214" t="s">
        <v>4262</v>
      </c>
      <c r="T96" s="214" t="s">
        <v>2639</v>
      </c>
      <c r="V96" s="298" t="s">
        <v>1615</v>
      </c>
      <c r="X96" s="216"/>
      <c r="AA96" s="216"/>
      <c r="AB96" s="216"/>
      <c r="AH96" s="214">
        <v>4</v>
      </c>
      <c r="AK96" s="215" t="str">
        <f t="shared" si="4"/>
        <v>989</v>
      </c>
      <c r="AL96" s="214" t="str">
        <f t="shared" si="5"/>
        <v>2203</v>
      </c>
    </row>
    <row r="97" spans="1:38" s="214" customFormat="1" ht="13.5" customHeight="1">
      <c r="A97" s="214" t="str">
        <f t="shared" si="3"/>
        <v>0422400234共同生活援助</v>
      </c>
      <c r="B97" s="214" t="s">
        <v>1175</v>
      </c>
      <c r="C97" s="214" t="s">
        <v>3850</v>
      </c>
      <c r="D97" s="214" t="s">
        <v>3046</v>
      </c>
      <c r="E97" s="214" t="s">
        <v>1176</v>
      </c>
      <c r="K97" s="214" t="s">
        <v>1182</v>
      </c>
      <c r="L97" s="214" t="s">
        <v>1182</v>
      </c>
      <c r="N97" s="214" t="s">
        <v>2947</v>
      </c>
      <c r="O97" s="214" t="s">
        <v>338</v>
      </c>
      <c r="P97" s="214" t="s">
        <v>4243</v>
      </c>
      <c r="T97" s="214" t="s">
        <v>2639</v>
      </c>
      <c r="V97" s="298" t="s">
        <v>1616</v>
      </c>
      <c r="X97" s="216"/>
      <c r="AA97" s="216"/>
      <c r="AB97" s="216"/>
      <c r="AH97" s="214">
        <v>4</v>
      </c>
      <c r="AK97" s="215" t="str">
        <f t="shared" si="4"/>
        <v>981</v>
      </c>
      <c r="AL97" s="214" t="str">
        <f t="shared" si="5"/>
        <v>0134</v>
      </c>
    </row>
    <row r="98" spans="1:38" s="214" customFormat="1" ht="13.5" customHeight="1">
      <c r="A98" s="214" t="str">
        <f t="shared" si="3"/>
        <v>0422400242共同生活援助</v>
      </c>
      <c r="B98" s="214" t="s">
        <v>247</v>
      </c>
      <c r="C98" s="214" t="s">
        <v>3947</v>
      </c>
      <c r="D98" s="214" t="s">
        <v>2971</v>
      </c>
      <c r="E98" s="214" t="s">
        <v>2649</v>
      </c>
      <c r="K98" s="214" t="s">
        <v>2650</v>
      </c>
      <c r="L98" s="214" t="s">
        <v>2650</v>
      </c>
      <c r="N98" s="214" t="s">
        <v>3596</v>
      </c>
      <c r="O98" s="214" t="s">
        <v>61</v>
      </c>
      <c r="P98" s="214" t="s">
        <v>4243</v>
      </c>
      <c r="T98" s="214" t="s">
        <v>2639</v>
      </c>
      <c r="V98" s="298" t="s">
        <v>2651</v>
      </c>
      <c r="X98" s="216"/>
      <c r="AA98" s="216"/>
      <c r="AB98" s="216"/>
      <c r="AH98" s="214">
        <v>20</v>
      </c>
      <c r="AK98" s="215" t="str">
        <f t="shared" si="4"/>
        <v>984</v>
      </c>
      <c r="AL98" s="214" t="str">
        <f t="shared" si="5"/>
        <v>0031</v>
      </c>
    </row>
    <row r="99" spans="1:38" s="214" customFormat="1" ht="13.5" customHeight="1">
      <c r="A99" s="214" t="str">
        <f t="shared" si="3"/>
        <v>0422400259共同生活援助</v>
      </c>
      <c r="B99" s="214" t="s">
        <v>3696</v>
      </c>
      <c r="C99" s="214" t="s">
        <v>3794</v>
      </c>
      <c r="D99" s="214" t="s">
        <v>3695</v>
      </c>
      <c r="E99" s="214" t="s">
        <v>3697</v>
      </c>
      <c r="K99" s="214" t="s">
        <v>3698</v>
      </c>
      <c r="L99" s="214" t="s">
        <v>3698</v>
      </c>
      <c r="N99" s="214" t="s">
        <v>3695</v>
      </c>
      <c r="O99" s="214" t="s">
        <v>1152</v>
      </c>
      <c r="P99" s="214" t="s">
        <v>4262</v>
      </c>
      <c r="T99" s="214" t="s">
        <v>2639</v>
      </c>
      <c r="V99" s="298" t="s">
        <v>3699</v>
      </c>
      <c r="X99" s="216"/>
      <c r="AA99" s="216"/>
      <c r="AB99" s="216"/>
      <c r="AH99" s="214">
        <v>5</v>
      </c>
      <c r="AK99" s="215" t="str">
        <f t="shared" si="4"/>
        <v>989</v>
      </c>
      <c r="AL99" s="214" t="str">
        <f t="shared" si="5"/>
        <v>2111</v>
      </c>
    </row>
    <row r="100" spans="1:38" s="214" customFormat="1" ht="13.5" customHeight="1">
      <c r="A100" s="214" t="str">
        <f t="shared" si="3"/>
        <v>0422600098共同生活援助</v>
      </c>
      <c r="B100" s="214" t="s">
        <v>1228</v>
      </c>
      <c r="C100" s="214" t="s">
        <v>3816</v>
      </c>
      <c r="D100" s="214" t="s">
        <v>3348</v>
      </c>
      <c r="E100" s="214" t="s">
        <v>1222</v>
      </c>
      <c r="K100" s="214" t="s">
        <v>1617</v>
      </c>
      <c r="L100" s="214" t="s">
        <v>1617</v>
      </c>
      <c r="N100" s="214" t="s">
        <v>3188</v>
      </c>
      <c r="O100" s="214" t="s">
        <v>61</v>
      </c>
      <c r="P100" s="214" t="s">
        <v>4260</v>
      </c>
      <c r="T100" s="214" t="s">
        <v>2639</v>
      </c>
      <c r="V100" s="298" t="s">
        <v>1618</v>
      </c>
      <c r="X100" s="216"/>
      <c r="AA100" s="216"/>
      <c r="AB100" s="216"/>
      <c r="AH100" s="214">
        <v>7</v>
      </c>
      <c r="AK100" s="215" t="str">
        <f t="shared" si="4"/>
        <v>981</v>
      </c>
      <c r="AL100" s="214" t="str">
        <f t="shared" si="5"/>
        <v>0203</v>
      </c>
    </row>
    <row r="101" spans="1:38" s="214" customFormat="1" ht="13.5" customHeight="1">
      <c r="A101" s="214" t="str">
        <f t="shared" si="3"/>
        <v>0422630061共同生活援助</v>
      </c>
      <c r="B101" s="214" t="s">
        <v>739</v>
      </c>
      <c r="C101" s="214" t="s">
        <v>3938</v>
      </c>
      <c r="D101" s="214" t="s">
        <v>3162</v>
      </c>
      <c r="E101" s="214" t="s">
        <v>2494</v>
      </c>
      <c r="K101" s="214" t="s">
        <v>1619</v>
      </c>
      <c r="L101" s="214" t="s">
        <v>1619</v>
      </c>
      <c r="N101" s="214" t="s">
        <v>3498</v>
      </c>
      <c r="O101" s="214" t="s">
        <v>61</v>
      </c>
      <c r="P101" s="214" t="s">
        <v>4242</v>
      </c>
      <c r="T101" s="214" t="s">
        <v>2639</v>
      </c>
      <c r="V101" s="298" t="s">
        <v>1620</v>
      </c>
      <c r="X101" s="216"/>
      <c r="AA101" s="216"/>
      <c r="AB101" s="216"/>
      <c r="AH101" s="214">
        <v>15</v>
      </c>
      <c r="AK101" s="215" t="str">
        <f t="shared" si="4"/>
        <v>989</v>
      </c>
      <c r="AL101" s="214" t="str">
        <f t="shared" si="5"/>
        <v>1601</v>
      </c>
    </row>
    <row r="102" spans="1:38" s="214" customFormat="1" ht="13.5" customHeight="1">
      <c r="A102" s="214" t="str">
        <f t="shared" si="3"/>
        <v>0422630087共同生活援助</v>
      </c>
      <c r="B102" s="214" t="s">
        <v>1211</v>
      </c>
      <c r="C102" s="214" t="s">
        <v>3828</v>
      </c>
      <c r="D102" s="214" t="s">
        <v>2988</v>
      </c>
      <c r="E102" s="214" t="s">
        <v>1264</v>
      </c>
      <c r="K102" s="214" t="s">
        <v>1263</v>
      </c>
      <c r="L102" s="214" t="s">
        <v>1263</v>
      </c>
      <c r="N102" s="214" t="s">
        <v>2988</v>
      </c>
      <c r="O102" s="214" t="s">
        <v>441</v>
      </c>
      <c r="P102" s="214" t="s">
        <v>4239</v>
      </c>
      <c r="T102" s="214" t="s">
        <v>2639</v>
      </c>
      <c r="V102" s="298" t="s">
        <v>1621</v>
      </c>
      <c r="X102" s="216"/>
      <c r="AA102" s="216"/>
      <c r="AB102" s="216"/>
      <c r="AH102" s="214">
        <v>6</v>
      </c>
      <c r="AK102" s="215" t="str">
        <f t="shared" si="4"/>
        <v>981</v>
      </c>
      <c r="AL102" s="214" t="str">
        <f t="shared" si="5"/>
        <v>0112</v>
      </c>
    </row>
    <row r="103" spans="1:38" s="214" customFormat="1" ht="13.5" customHeight="1">
      <c r="A103" s="214" t="str">
        <f t="shared" si="3"/>
        <v>0422630095共同生活援助</v>
      </c>
      <c r="B103" s="214" t="s">
        <v>3349</v>
      </c>
      <c r="C103" s="214" t="s">
        <v>3784</v>
      </c>
      <c r="D103" s="214" t="s">
        <v>3350</v>
      </c>
      <c r="E103" s="214" t="s">
        <v>3351</v>
      </c>
      <c r="K103" s="214" t="s">
        <v>3352</v>
      </c>
      <c r="L103" s="214" t="s">
        <v>3352</v>
      </c>
      <c r="N103" s="214" t="s">
        <v>3046</v>
      </c>
      <c r="O103" s="214" t="s">
        <v>301</v>
      </c>
      <c r="P103" s="214" t="s">
        <v>4239</v>
      </c>
      <c r="T103" s="214" t="s">
        <v>2639</v>
      </c>
      <c r="V103" s="298" t="s">
        <v>3700</v>
      </c>
      <c r="X103" s="216"/>
      <c r="AA103" s="216"/>
      <c r="AB103" s="216"/>
      <c r="AH103" s="214">
        <v>20</v>
      </c>
      <c r="AK103" s="215" t="str">
        <f t="shared" si="4"/>
        <v>984</v>
      </c>
      <c r="AL103" s="214" t="str">
        <f t="shared" si="5"/>
        <v>0012</v>
      </c>
    </row>
    <row r="104" spans="1:38" s="214" customFormat="1" ht="13.5" customHeight="1">
      <c r="A104" s="214" t="str">
        <f t="shared" si="3"/>
        <v>0422630103共同生活援助</v>
      </c>
      <c r="B104" s="214" t="s">
        <v>3725</v>
      </c>
      <c r="C104" s="214" t="s">
        <v>3808</v>
      </c>
      <c r="D104" s="214" t="s">
        <v>3047</v>
      </c>
      <c r="E104" s="214" t="s">
        <v>4053</v>
      </c>
      <c r="K104" s="214" t="s">
        <v>4111</v>
      </c>
      <c r="L104" s="214" t="s">
        <v>4111</v>
      </c>
      <c r="N104" s="214" t="s">
        <v>3500</v>
      </c>
      <c r="O104" s="214" t="s">
        <v>301</v>
      </c>
      <c r="P104" s="214" t="s">
        <v>4263</v>
      </c>
      <c r="T104" s="214" t="s">
        <v>2639</v>
      </c>
      <c r="V104" s="298" t="s">
        <v>4280</v>
      </c>
      <c r="X104" s="216"/>
      <c r="AA104" s="216"/>
      <c r="AB104" s="216"/>
      <c r="AH104" s="214">
        <v>5</v>
      </c>
      <c r="AK104" s="215" t="str">
        <f t="shared" si="4"/>
        <v>985</v>
      </c>
      <c r="AL104" s="214" t="str">
        <f t="shared" si="5"/>
        <v>0842</v>
      </c>
    </row>
    <row r="105" spans="1:38" s="214" customFormat="1" ht="13.5" customHeight="1">
      <c r="A105" s="214" t="str">
        <f t="shared" si="3"/>
        <v>0422700161共同生活援助</v>
      </c>
      <c r="B105" s="214" t="s">
        <v>936</v>
      </c>
      <c r="C105" s="214" t="s">
        <v>3809</v>
      </c>
      <c r="D105" s="214" t="s">
        <v>3190</v>
      </c>
      <c r="E105" s="214" t="s">
        <v>937</v>
      </c>
      <c r="K105" s="214" t="s">
        <v>1622</v>
      </c>
      <c r="L105" s="214" t="s">
        <v>1622</v>
      </c>
      <c r="N105" s="214" t="s">
        <v>3190</v>
      </c>
      <c r="O105" s="214" t="s">
        <v>928</v>
      </c>
      <c r="P105" s="214" t="s">
        <v>4248</v>
      </c>
      <c r="T105" s="214" t="s">
        <v>2639</v>
      </c>
      <c r="V105" s="298" t="s">
        <v>1623</v>
      </c>
      <c r="X105" s="216"/>
      <c r="AA105" s="216"/>
      <c r="AB105" s="216"/>
      <c r="AH105" s="214">
        <v>40</v>
      </c>
      <c r="AK105" s="215" t="str">
        <f t="shared" si="4"/>
        <v>981</v>
      </c>
      <c r="AL105" s="214" t="str">
        <f t="shared" si="5"/>
        <v>3621</v>
      </c>
    </row>
    <row r="106" spans="1:38" s="214" customFormat="1" ht="13.5" customHeight="1">
      <c r="A106" s="214" t="str">
        <f t="shared" si="3"/>
        <v>0422700187共同生活援助</v>
      </c>
      <c r="B106" s="214" t="s">
        <v>1309</v>
      </c>
      <c r="C106" s="214" t="s">
        <v>3835</v>
      </c>
      <c r="D106" s="214" t="s">
        <v>3406</v>
      </c>
      <c r="E106" s="214" t="s">
        <v>3407</v>
      </c>
      <c r="K106" s="214" t="s">
        <v>1624</v>
      </c>
      <c r="L106" s="214" t="s">
        <v>1624</v>
      </c>
      <c r="N106" s="214" t="s">
        <v>3190</v>
      </c>
      <c r="O106" s="214" t="s">
        <v>928</v>
      </c>
      <c r="P106" s="214" t="s">
        <v>4248</v>
      </c>
      <c r="T106" s="214" t="s">
        <v>2639</v>
      </c>
      <c r="V106" s="298" t="s">
        <v>1625</v>
      </c>
      <c r="X106" s="216"/>
      <c r="AA106" s="216"/>
      <c r="AB106" s="216"/>
      <c r="AH106" s="214">
        <v>66</v>
      </c>
      <c r="AK106" s="215" t="str">
        <f t="shared" si="4"/>
        <v>981</v>
      </c>
      <c r="AL106" s="214" t="str">
        <f t="shared" si="5"/>
        <v>0914</v>
      </c>
    </row>
    <row r="107" spans="1:38" s="214" customFormat="1" ht="13.5" customHeight="1">
      <c r="A107" s="214" t="str">
        <f t="shared" si="3"/>
        <v>0422700203共同生活援助</v>
      </c>
      <c r="B107" s="214" t="s">
        <v>1293</v>
      </c>
      <c r="C107" s="214" t="s">
        <v>3906</v>
      </c>
      <c r="D107" s="214" t="s">
        <v>3190</v>
      </c>
      <c r="E107" s="214" t="s">
        <v>1294</v>
      </c>
      <c r="K107" s="214" t="s">
        <v>1626</v>
      </c>
      <c r="L107" s="214" t="s">
        <v>1626</v>
      </c>
      <c r="N107" s="214" t="s">
        <v>3190</v>
      </c>
      <c r="O107" s="214" t="s">
        <v>441</v>
      </c>
      <c r="P107" s="214" t="s">
        <v>4248</v>
      </c>
      <c r="T107" s="214" t="s">
        <v>2639</v>
      </c>
      <c r="V107" s="298" t="s">
        <v>1627</v>
      </c>
      <c r="X107" s="216"/>
      <c r="AA107" s="216"/>
      <c r="AB107" s="216"/>
      <c r="AH107" s="214">
        <v>38</v>
      </c>
      <c r="AK107" s="215" t="str">
        <f t="shared" si="4"/>
        <v>981</v>
      </c>
      <c r="AL107" s="214" t="str">
        <f t="shared" si="5"/>
        <v>3621</v>
      </c>
    </row>
    <row r="108" spans="1:38" s="214" customFormat="1">
      <c r="A108" s="214" t="str">
        <f t="shared" si="3"/>
        <v>0422700302共同生活援助</v>
      </c>
      <c r="B108" s="214" t="s">
        <v>1014</v>
      </c>
      <c r="C108" s="214" t="s">
        <v>3802</v>
      </c>
      <c r="D108" s="214" t="s">
        <v>3282</v>
      </c>
      <c r="E108" s="214" t="s">
        <v>1015</v>
      </c>
      <c r="K108" s="214" t="s">
        <v>1302</v>
      </c>
      <c r="L108" s="214" t="s">
        <v>1302</v>
      </c>
      <c r="N108" s="214" t="s">
        <v>3405</v>
      </c>
      <c r="O108" s="214" t="s">
        <v>441</v>
      </c>
      <c r="P108" s="214" t="s">
        <v>4261</v>
      </c>
      <c r="T108" s="214" t="s">
        <v>2639</v>
      </c>
      <c r="V108" s="298" t="s">
        <v>1628</v>
      </c>
      <c r="X108" s="216"/>
      <c r="AA108" s="216"/>
      <c r="AB108" s="216"/>
      <c r="AH108" s="214">
        <v>19</v>
      </c>
      <c r="AK108" s="215" t="str">
        <f t="shared" si="4"/>
        <v>981</v>
      </c>
      <c r="AL108" s="214" t="str">
        <f t="shared" si="5"/>
        <v>3602</v>
      </c>
    </row>
    <row r="109" spans="1:38" s="214" customFormat="1" ht="13.5" customHeight="1">
      <c r="A109" s="214" t="str">
        <f t="shared" si="3"/>
        <v>0422700369共同生活援助</v>
      </c>
      <c r="B109" s="214" t="s">
        <v>1588</v>
      </c>
      <c r="C109" s="214" t="s">
        <v>3823</v>
      </c>
      <c r="D109" s="214" t="s">
        <v>3181</v>
      </c>
      <c r="E109" s="214" t="s">
        <v>1589</v>
      </c>
      <c r="K109" s="214" t="s">
        <v>1629</v>
      </c>
      <c r="L109" s="214" t="s">
        <v>1629</v>
      </c>
      <c r="N109" s="214" t="s">
        <v>3153</v>
      </c>
      <c r="O109" s="214" t="s">
        <v>1216</v>
      </c>
      <c r="P109" s="214" t="s">
        <v>4237</v>
      </c>
      <c r="T109" s="214" t="s">
        <v>2639</v>
      </c>
      <c r="V109" s="298" t="s">
        <v>1630</v>
      </c>
      <c r="X109" s="216"/>
      <c r="AA109" s="216"/>
      <c r="AB109" s="216"/>
      <c r="AC109" s="216"/>
      <c r="AH109" s="214">
        <v>4</v>
      </c>
      <c r="AK109" s="215" t="str">
        <f t="shared" si="4"/>
        <v>981</v>
      </c>
      <c r="AL109" s="214" t="str">
        <f t="shared" si="5"/>
        <v>3111</v>
      </c>
    </row>
    <row r="110" spans="1:38" s="214" customFormat="1" ht="13.5" customHeight="1">
      <c r="A110" s="214" t="str">
        <f t="shared" si="3"/>
        <v>0422700385共同生活援助</v>
      </c>
      <c r="B110" s="214" t="s">
        <v>1175</v>
      </c>
      <c r="C110" s="214" t="s">
        <v>3850</v>
      </c>
      <c r="D110" s="214" t="s">
        <v>3046</v>
      </c>
      <c r="E110" s="214" t="s">
        <v>1176</v>
      </c>
      <c r="K110" s="214" t="s">
        <v>1328</v>
      </c>
      <c r="L110" s="214" t="s">
        <v>1328</v>
      </c>
      <c r="N110" s="214" t="s">
        <v>3357</v>
      </c>
      <c r="O110" s="214" t="s">
        <v>1216</v>
      </c>
      <c r="P110" s="214" t="s">
        <v>4237</v>
      </c>
      <c r="T110" s="214" t="s">
        <v>2639</v>
      </c>
      <c r="V110" s="298" t="s">
        <v>1631</v>
      </c>
      <c r="X110" s="216"/>
      <c r="AA110" s="216"/>
      <c r="AB110" s="216"/>
      <c r="AC110" s="216"/>
      <c r="AH110" s="214">
        <v>4</v>
      </c>
      <c r="AK110" s="215" t="str">
        <f t="shared" si="4"/>
        <v>981</v>
      </c>
      <c r="AL110" s="214" t="str">
        <f t="shared" si="5"/>
        <v>0134</v>
      </c>
    </row>
    <row r="111" spans="1:38" s="214" customFormat="1" ht="13.5" customHeight="1">
      <c r="A111" s="214" t="str">
        <f t="shared" si="3"/>
        <v>0422700708共同生活援助</v>
      </c>
      <c r="B111" s="214" t="s">
        <v>1305</v>
      </c>
      <c r="C111" s="214" t="s">
        <v>3987</v>
      </c>
      <c r="D111" s="214" t="s">
        <v>3355</v>
      </c>
      <c r="E111" s="214" t="s">
        <v>1307</v>
      </c>
      <c r="K111" s="214" t="s">
        <v>1632</v>
      </c>
      <c r="L111" s="214" t="s">
        <v>1632</v>
      </c>
      <c r="N111" s="214" t="s">
        <v>3701</v>
      </c>
      <c r="O111" s="214" t="s">
        <v>928</v>
      </c>
      <c r="P111" s="214" t="s">
        <v>4248</v>
      </c>
      <c r="T111" s="214" t="s">
        <v>2639</v>
      </c>
      <c r="V111" s="298" t="s">
        <v>1633</v>
      </c>
      <c r="X111" s="216"/>
      <c r="AA111" s="216"/>
      <c r="AB111" s="216"/>
      <c r="AC111" s="216"/>
      <c r="AH111" s="214">
        <v>26</v>
      </c>
      <c r="AK111" s="215" t="str">
        <f t="shared" si="4"/>
        <v>981</v>
      </c>
      <c r="AL111" s="214" t="str">
        <f t="shared" si="5"/>
        <v>3624</v>
      </c>
    </row>
    <row r="112" spans="1:38" s="214" customFormat="1" ht="13.5" customHeight="1">
      <c r="A112" s="214" t="str">
        <f t="shared" si="3"/>
        <v>0422700716共同生活援助</v>
      </c>
      <c r="B112" s="214" t="s">
        <v>1330</v>
      </c>
      <c r="C112" s="214" t="s">
        <v>3817</v>
      </c>
      <c r="D112" s="214" t="s">
        <v>3190</v>
      </c>
      <c r="E112" s="214" t="s">
        <v>1331</v>
      </c>
      <c r="K112" s="214" t="s">
        <v>2833</v>
      </c>
      <c r="L112" s="214" t="s">
        <v>2833</v>
      </c>
      <c r="N112" s="214" t="s">
        <v>3190</v>
      </c>
      <c r="O112" s="214" t="s">
        <v>928</v>
      </c>
      <c r="P112" s="214" t="s">
        <v>4248</v>
      </c>
      <c r="T112" s="214" t="s">
        <v>2639</v>
      </c>
      <c r="V112" s="298" t="s">
        <v>2834</v>
      </c>
      <c r="X112" s="216"/>
      <c r="AA112" s="216"/>
      <c r="AB112" s="216"/>
      <c r="AC112" s="216"/>
      <c r="AH112" s="214">
        <v>4</v>
      </c>
      <c r="AK112" s="215" t="str">
        <f t="shared" si="4"/>
        <v>981</v>
      </c>
      <c r="AL112" s="214" t="str">
        <f t="shared" si="5"/>
        <v>3621</v>
      </c>
    </row>
    <row r="113" spans="1:38" s="214" customFormat="1" ht="13.5" customHeight="1">
      <c r="A113" s="214" t="str">
        <f t="shared" si="3"/>
        <v>0422700724共同生活援助</v>
      </c>
      <c r="B113" s="214" t="s">
        <v>2645</v>
      </c>
      <c r="C113" s="214" t="s">
        <v>3856</v>
      </c>
      <c r="D113" s="214" t="s">
        <v>3030</v>
      </c>
      <c r="E113" s="214" t="s">
        <v>2646</v>
      </c>
      <c r="K113" s="214" t="s">
        <v>4128</v>
      </c>
      <c r="L113" s="214" t="s">
        <v>4128</v>
      </c>
      <c r="N113" s="214" t="s">
        <v>3190</v>
      </c>
      <c r="O113" s="214" t="s">
        <v>692</v>
      </c>
      <c r="P113" s="214" t="s">
        <v>4248</v>
      </c>
      <c r="T113" s="214" t="s">
        <v>2639</v>
      </c>
      <c r="V113" s="298" t="s">
        <v>4302</v>
      </c>
      <c r="X113" s="216"/>
      <c r="AA113" s="216"/>
      <c r="AB113" s="216"/>
      <c r="AH113" s="214">
        <v>14</v>
      </c>
      <c r="AK113" s="215" t="str">
        <f t="shared" si="4"/>
        <v>980</v>
      </c>
      <c r="AL113" s="214" t="str">
        <f t="shared" si="5"/>
        <v>0003</v>
      </c>
    </row>
    <row r="114" spans="1:38" s="214" customFormat="1" ht="13.5" customHeight="1">
      <c r="A114" s="214" t="str">
        <f t="shared" si="3"/>
        <v>0422800011共同生活援助</v>
      </c>
      <c r="B114" s="214" t="s">
        <v>4390</v>
      </c>
      <c r="C114" s="214" t="s">
        <v>4404</v>
      </c>
      <c r="D114" s="214" t="s">
        <v>3204</v>
      </c>
      <c r="E114" s="214" t="s">
        <v>4650</v>
      </c>
      <c r="K114" s="214" t="s">
        <v>4674</v>
      </c>
      <c r="L114" s="214" t="s">
        <v>4674</v>
      </c>
      <c r="N114" s="214" t="s">
        <v>4717</v>
      </c>
      <c r="O114" s="214" t="s">
        <v>692</v>
      </c>
      <c r="P114" s="214" t="s">
        <v>4251</v>
      </c>
      <c r="T114" s="214" t="s">
        <v>2639</v>
      </c>
      <c r="V114" s="298" t="s">
        <v>4729</v>
      </c>
      <c r="X114" s="216"/>
      <c r="AA114" s="216"/>
      <c r="AB114" s="216"/>
      <c r="AH114" s="214">
        <v>10</v>
      </c>
      <c r="AK114" s="215" t="str">
        <f t="shared" si="4"/>
        <v>981</v>
      </c>
      <c r="AL114" s="214" t="str">
        <f t="shared" si="5"/>
        <v>4261</v>
      </c>
    </row>
    <row r="115" spans="1:38" s="214" customFormat="1" ht="13.5" customHeight="1">
      <c r="A115" s="214" t="str">
        <f t="shared" si="3"/>
        <v>0423100122共同生活援助</v>
      </c>
      <c r="B115" s="214" t="s">
        <v>1407</v>
      </c>
      <c r="C115" s="214" t="s">
        <v>3910</v>
      </c>
      <c r="D115" s="214" t="s">
        <v>3126</v>
      </c>
      <c r="E115" s="214" t="s">
        <v>1634</v>
      </c>
      <c r="K115" s="214" t="s">
        <v>1635</v>
      </c>
      <c r="L115" s="214" t="s">
        <v>1635</v>
      </c>
      <c r="N115" s="214" t="s">
        <v>3702</v>
      </c>
      <c r="O115" s="214" t="s">
        <v>1296</v>
      </c>
      <c r="P115" s="214" t="s">
        <v>4250</v>
      </c>
      <c r="T115" s="214" t="s">
        <v>2639</v>
      </c>
      <c r="V115" s="298" t="s">
        <v>1636</v>
      </c>
      <c r="X115" s="216"/>
      <c r="AA115" s="216"/>
      <c r="AB115" s="216"/>
      <c r="AH115" s="214">
        <v>5</v>
      </c>
      <c r="AK115" s="215" t="str">
        <f t="shared" si="4"/>
        <v>987</v>
      </c>
      <c r="AL115" s="214" t="str">
        <f t="shared" si="5"/>
        <v>0121</v>
      </c>
    </row>
    <row r="116" spans="1:38" s="214" customFormat="1" ht="13.5" customHeight="1">
      <c r="A116" s="214" t="str">
        <f t="shared" si="3"/>
        <v>0423100221共同生活援助</v>
      </c>
      <c r="B116" s="214" t="s">
        <v>1429</v>
      </c>
      <c r="C116" s="214" t="s">
        <v>3865</v>
      </c>
      <c r="D116" s="214" t="s">
        <v>3264</v>
      </c>
      <c r="E116" s="214" t="s">
        <v>1430</v>
      </c>
      <c r="K116" s="214" t="s">
        <v>1637</v>
      </c>
      <c r="L116" s="214" t="s">
        <v>1637</v>
      </c>
      <c r="N116" s="214" t="s">
        <v>3264</v>
      </c>
      <c r="O116" s="214" t="s">
        <v>61</v>
      </c>
      <c r="P116" s="214" t="s">
        <v>4241</v>
      </c>
      <c r="T116" s="214" t="s">
        <v>2639</v>
      </c>
      <c r="V116" s="298" t="s">
        <v>1638</v>
      </c>
      <c r="X116" s="216"/>
      <c r="AA116" s="216"/>
      <c r="AB116" s="216"/>
      <c r="AH116" s="214">
        <v>30</v>
      </c>
      <c r="AK116" s="215" t="str">
        <f t="shared" si="4"/>
        <v>987</v>
      </c>
      <c r="AL116" s="214" t="str">
        <f t="shared" si="5"/>
        <v>0024</v>
      </c>
    </row>
    <row r="117" spans="1:38" s="214" customFormat="1" ht="13.5" customHeight="1">
      <c r="A117" s="214" t="str">
        <f t="shared" si="3"/>
        <v>0423100254共同生活援助</v>
      </c>
      <c r="B117" s="214" t="s">
        <v>1014</v>
      </c>
      <c r="C117" s="214" t="s">
        <v>3802</v>
      </c>
      <c r="D117" s="214" t="s">
        <v>3282</v>
      </c>
      <c r="E117" s="214" t="s">
        <v>1015</v>
      </c>
      <c r="K117" s="214" t="s">
        <v>4110</v>
      </c>
      <c r="L117" s="214" t="s">
        <v>4110</v>
      </c>
      <c r="N117" s="214" t="s">
        <v>3207</v>
      </c>
      <c r="O117" s="214" t="s">
        <v>338</v>
      </c>
      <c r="P117" s="214" t="s">
        <v>4241</v>
      </c>
      <c r="T117" s="214" t="s">
        <v>2639</v>
      </c>
      <c r="V117" s="298" t="s">
        <v>1639</v>
      </c>
      <c r="X117" s="216"/>
      <c r="AA117" s="216"/>
      <c r="AB117" s="216"/>
      <c r="AH117" s="214">
        <v>4</v>
      </c>
      <c r="AK117" s="215" t="str">
        <f t="shared" si="4"/>
        <v>981</v>
      </c>
      <c r="AL117" s="214" t="str">
        <f t="shared" si="5"/>
        <v>3602</v>
      </c>
    </row>
    <row r="118" spans="1:38" s="214" customFormat="1" ht="13.5" customHeight="1">
      <c r="A118" s="214" t="str">
        <f t="shared" si="3"/>
        <v>0423100262共同生活援助</v>
      </c>
      <c r="B118" s="214" t="s">
        <v>870</v>
      </c>
      <c r="C118" s="214" t="s">
        <v>3841</v>
      </c>
      <c r="D118" s="214" t="s">
        <v>3092</v>
      </c>
      <c r="E118" s="214" t="s">
        <v>4060</v>
      </c>
      <c r="K118" s="214" t="s">
        <v>4117</v>
      </c>
      <c r="L118" s="214" t="s">
        <v>4117</v>
      </c>
      <c r="N118" s="214" t="s">
        <v>3213</v>
      </c>
      <c r="O118" s="214" t="s">
        <v>338</v>
      </c>
      <c r="P118" s="214" t="s">
        <v>4241</v>
      </c>
      <c r="T118" s="214" t="s">
        <v>2639</v>
      </c>
      <c r="V118" s="298" t="s">
        <v>4287</v>
      </c>
      <c r="X118" s="216"/>
      <c r="AA118" s="216"/>
      <c r="AB118" s="216"/>
      <c r="AH118" s="214">
        <v>20</v>
      </c>
      <c r="AK118" s="215" t="str">
        <f t="shared" si="4"/>
        <v>989</v>
      </c>
      <c r="AL118" s="214" t="str">
        <f t="shared" si="5"/>
        <v>5301</v>
      </c>
    </row>
    <row r="119" spans="1:38" s="214" customFormat="1" ht="13.5" customHeight="1">
      <c r="A119" s="214" t="str">
        <f t="shared" si="3"/>
        <v>0423600097共同生活援助</v>
      </c>
      <c r="B119" s="214" t="s">
        <v>1461</v>
      </c>
      <c r="C119" s="214" t="s">
        <v>3822</v>
      </c>
      <c r="D119" s="214" t="s">
        <v>3002</v>
      </c>
      <c r="E119" s="214" t="s">
        <v>1462</v>
      </c>
      <c r="K119" s="214" t="s">
        <v>1463</v>
      </c>
      <c r="L119" s="214" t="s">
        <v>1463</v>
      </c>
      <c r="N119" s="214" t="s">
        <v>3002</v>
      </c>
      <c r="O119" s="214" t="s">
        <v>338</v>
      </c>
      <c r="P119" s="214" t="s">
        <v>4249</v>
      </c>
      <c r="T119" s="214" t="s">
        <v>2639</v>
      </c>
      <c r="V119" s="298" t="s">
        <v>1640</v>
      </c>
      <c r="X119" s="216"/>
      <c r="AA119" s="216"/>
      <c r="AB119" s="216"/>
      <c r="AH119" s="214">
        <v>14</v>
      </c>
      <c r="AK119" s="215" t="str">
        <f t="shared" si="4"/>
        <v>988</v>
      </c>
      <c r="AL119" s="214" t="str">
        <f t="shared" si="5"/>
        <v>0347</v>
      </c>
    </row>
    <row r="120" spans="1:38" s="214" customFormat="1" ht="13.5" customHeight="1">
      <c r="A120" s="214" t="str">
        <f t="shared" si="3"/>
        <v>0450200753児童発達支援</v>
      </c>
      <c r="B120" s="214" t="s">
        <v>61</v>
      </c>
      <c r="C120" s="214" t="s">
        <v>3957</v>
      </c>
      <c r="D120" s="214" t="s">
        <v>2964</v>
      </c>
      <c r="E120" s="214" t="s">
        <v>1907</v>
      </c>
      <c r="K120" s="214" t="s">
        <v>1652</v>
      </c>
      <c r="L120" s="214" t="s">
        <v>1652</v>
      </c>
      <c r="N120" s="214" t="s">
        <v>2939</v>
      </c>
      <c r="O120" s="214" t="s">
        <v>338</v>
      </c>
      <c r="P120" s="214" t="s">
        <v>4234</v>
      </c>
      <c r="T120" s="214" t="s">
        <v>1909</v>
      </c>
      <c r="V120" s="298" t="s">
        <v>1908</v>
      </c>
      <c r="X120" s="216"/>
      <c r="AA120" s="216"/>
      <c r="AB120" s="216"/>
      <c r="AH120" s="227">
        <v>6</v>
      </c>
      <c r="AK120" s="215" t="str">
        <f t="shared" si="4"/>
        <v>986</v>
      </c>
      <c r="AL120" s="214" t="str">
        <f t="shared" si="5"/>
        <v>8501</v>
      </c>
    </row>
    <row r="121" spans="1:38" s="214" customFormat="1" ht="13.5" customHeight="1">
      <c r="A121" s="214" t="str">
        <f t="shared" si="3"/>
        <v>0450200753放課後等デイサービス</v>
      </c>
      <c r="B121" s="214" t="s">
        <v>61</v>
      </c>
      <c r="C121" s="214" t="s">
        <v>3957</v>
      </c>
      <c r="D121" s="214" t="s">
        <v>2964</v>
      </c>
      <c r="E121" s="214" t="s">
        <v>1907</v>
      </c>
      <c r="K121" s="214" t="s">
        <v>1652</v>
      </c>
      <c r="L121" s="214" t="s">
        <v>1652</v>
      </c>
      <c r="N121" s="214" t="s">
        <v>2939</v>
      </c>
      <c r="O121" s="214" t="s">
        <v>338</v>
      </c>
      <c r="P121" s="214" t="s">
        <v>4234</v>
      </c>
      <c r="T121" s="214" t="s">
        <v>1910</v>
      </c>
      <c r="V121" s="298" t="s">
        <v>1908</v>
      </c>
      <c r="X121" s="216"/>
      <c r="AA121" s="216"/>
      <c r="AB121" s="216"/>
      <c r="AH121" s="227">
        <v>4</v>
      </c>
      <c r="AK121" s="215" t="str">
        <f t="shared" si="4"/>
        <v>986</v>
      </c>
      <c r="AL121" s="214" t="str">
        <f t="shared" si="5"/>
        <v>8501</v>
      </c>
    </row>
    <row r="122" spans="1:38" s="214" customFormat="1" ht="13.5" customHeight="1">
      <c r="A122" s="214" t="str">
        <f t="shared" si="3"/>
        <v>0450200753保育所等訪問支援</v>
      </c>
      <c r="B122" s="214" t="s">
        <v>61</v>
      </c>
      <c r="C122" s="214" t="s">
        <v>3957</v>
      </c>
      <c r="D122" s="214" t="s">
        <v>2964</v>
      </c>
      <c r="E122" s="214" t="s">
        <v>1907</v>
      </c>
      <c r="K122" s="214" t="s">
        <v>1652</v>
      </c>
      <c r="L122" s="214" t="s">
        <v>1652</v>
      </c>
      <c r="N122" s="214" t="s">
        <v>2939</v>
      </c>
      <c r="O122" s="214" t="s">
        <v>928</v>
      </c>
      <c r="P122" s="214" t="s">
        <v>4234</v>
      </c>
      <c r="T122" s="214" t="s">
        <v>1911</v>
      </c>
      <c r="V122" s="298" t="s">
        <v>1908</v>
      </c>
      <c r="X122" s="216"/>
      <c r="AA122" s="216"/>
      <c r="AB122" s="216"/>
      <c r="AK122" s="215" t="str">
        <f t="shared" si="4"/>
        <v>986</v>
      </c>
      <c r="AL122" s="214" t="str">
        <f t="shared" si="5"/>
        <v>8501</v>
      </c>
    </row>
    <row r="123" spans="1:38" s="214" customFormat="1" ht="13.5" customHeight="1">
      <c r="A123" s="214" t="str">
        <f t="shared" si="3"/>
        <v>0450200787放課後等デイサービス</v>
      </c>
      <c r="B123" s="214" t="s">
        <v>1912</v>
      </c>
      <c r="C123" s="214" t="s">
        <v>3874</v>
      </c>
      <c r="D123" s="214" t="s">
        <v>2965</v>
      </c>
      <c r="E123" s="214" t="s">
        <v>1913</v>
      </c>
      <c r="K123" s="214" t="s">
        <v>1914</v>
      </c>
      <c r="L123" s="214" t="s">
        <v>1914</v>
      </c>
      <c r="N123" s="214" t="s">
        <v>2965</v>
      </c>
      <c r="O123" s="214" t="s">
        <v>928</v>
      </c>
      <c r="P123" s="214" t="s">
        <v>4234</v>
      </c>
      <c r="T123" s="214" t="s">
        <v>1910</v>
      </c>
      <c r="V123" s="298" t="s">
        <v>1915</v>
      </c>
      <c r="X123" s="216"/>
      <c r="AA123" s="216"/>
      <c r="AB123" s="216"/>
      <c r="AH123" s="214">
        <v>10</v>
      </c>
      <c r="AK123" s="215" t="str">
        <f t="shared" si="4"/>
        <v>986</v>
      </c>
      <c r="AL123" s="214" t="str">
        <f t="shared" si="5"/>
        <v>0805</v>
      </c>
    </row>
    <row r="124" spans="1:38" s="214" customFormat="1" ht="13.5" customHeight="1">
      <c r="A124" s="214" t="str">
        <f t="shared" si="3"/>
        <v>0450200803児童発達支援</v>
      </c>
      <c r="B124" s="214" t="s">
        <v>136</v>
      </c>
      <c r="C124" s="214" t="s">
        <v>3937</v>
      </c>
      <c r="D124" s="214" t="s">
        <v>2911</v>
      </c>
      <c r="E124" s="214" t="s">
        <v>1916</v>
      </c>
      <c r="K124" s="214" t="s">
        <v>1917</v>
      </c>
      <c r="L124" s="214" t="s">
        <v>1917</v>
      </c>
      <c r="N124" s="214" t="s">
        <v>2965</v>
      </c>
      <c r="O124" s="214" t="s">
        <v>1103</v>
      </c>
      <c r="P124" s="214" t="s">
        <v>4234</v>
      </c>
      <c r="T124" s="214" t="s">
        <v>1909</v>
      </c>
      <c r="V124" s="298" t="s">
        <v>1918</v>
      </c>
      <c r="X124" s="216"/>
      <c r="AA124" s="216"/>
      <c r="AB124" s="216"/>
      <c r="AH124" s="214">
        <v>2</v>
      </c>
      <c r="AK124" s="215" t="str">
        <f t="shared" si="4"/>
        <v>986</v>
      </c>
      <c r="AL124" s="214" t="str">
        <f t="shared" si="5"/>
        <v>1111</v>
      </c>
    </row>
    <row r="125" spans="1:38" s="214" customFormat="1" ht="13.5" customHeight="1">
      <c r="A125" s="214" t="str">
        <f t="shared" si="3"/>
        <v>0450200803放課後等デイサービス</v>
      </c>
      <c r="B125" s="214" t="s">
        <v>136</v>
      </c>
      <c r="C125" s="214" t="s">
        <v>3937</v>
      </c>
      <c r="D125" s="214" t="s">
        <v>2911</v>
      </c>
      <c r="E125" s="214" t="s">
        <v>1916</v>
      </c>
      <c r="K125" s="214" t="s">
        <v>1917</v>
      </c>
      <c r="L125" s="214" t="s">
        <v>1917</v>
      </c>
      <c r="N125" s="214" t="s">
        <v>2965</v>
      </c>
      <c r="O125" s="214" t="s">
        <v>1103</v>
      </c>
      <c r="P125" s="214" t="s">
        <v>4234</v>
      </c>
      <c r="T125" s="214" t="s">
        <v>1910</v>
      </c>
      <c r="V125" s="298" t="s">
        <v>1918</v>
      </c>
      <c r="X125" s="216"/>
      <c r="AA125" s="216"/>
      <c r="AB125" s="216"/>
      <c r="AH125" s="214">
        <v>8</v>
      </c>
      <c r="AK125" s="215" t="str">
        <f t="shared" si="4"/>
        <v>986</v>
      </c>
      <c r="AL125" s="214" t="str">
        <f t="shared" si="5"/>
        <v>1111</v>
      </c>
    </row>
    <row r="126" spans="1:38" s="214" customFormat="1" ht="13.5" customHeight="1">
      <c r="A126" s="214" t="str">
        <f t="shared" si="3"/>
        <v>0450210042放課後等デイサービス</v>
      </c>
      <c r="B126" s="214" t="s">
        <v>66</v>
      </c>
      <c r="C126" s="214" t="s">
        <v>3855</v>
      </c>
      <c r="D126" s="214" t="s">
        <v>2967</v>
      </c>
      <c r="E126" s="214" t="s">
        <v>72</v>
      </c>
      <c r="K126" s="214" t="s">
        <v>73</v>
      </c>
      <c r="L126" s="214" t="s">
        <v>73</v>
      </c>
      <c r="N126" s="214" t="s">
        <v>2968</v>
      </c>
      <c r="O126" s="214" t="s">
        <v>1394</v>
      </c>
      <c r="P126" s="214" t="s">
        <v>4234</v>
      </c>
      <c r="T126" s="214" t="s">
        <v>1910</v>
      </c>
      <c r="V126" s="298" t="s">
        <v>1919</v>
      </c>
      <c r="X126" s="216"/>
      <c r="AA126" s="216"/>
      <c r="AB126" s="216"/>
      <c r="AC126" s="216"/>
      <c r="AH126" s="214">
        <v>10</v>
      </c>
      <c r="AK126" s="215" t="str">
        <f t="shared" si="4"/>
        <v>986</v>
      </c>
      <c r="AL126" s="214" t="str">
        <f t="shared" si="5"/>
        <v>0853</v>
      </c>
    </row>
    <row r="127" spans="1:38" s="214" customFormat="1" ht="13.5" customHeight="1">
      <c r="A127" s="214" t="str">
        <f t="shared" si="3"/>
        <v>0450210067放課後等デイサービス</v>
      </c>
      <c r="B127" s="214" t="s">
        <v>1920</v>
      </c>
      <c r="C127" s="214" t="s">
        <v>3848</v>
      </c>
      <c r="D127" s="214" t="s">
        <v>2911</v>
      </c>
      <c r="E127" s="214" t="s">
        <v>1921</v>
      </c>
      <c r="K127" s="214" t="s">
        <v>1922</v>
      </c>
      <c r="L127" s="214" t="s">
        <v>1922</v>
      </c>
      <c r="N127" s="214" t="s">
        <v>2969</v>
      </c>
      <c r="O127" s="214" t="s">
        <v>818</v>
      </c>
      <c r="P127" s="214" t="s">
        <v>4234</v>
      </c>
      <c r="T127" s="214" t="s">
        <v>1910</v>
      </c>
      <c r="V127" s="298" t="s">
        <v>1923</v>
      </c>
      <c r="X127" s="216"/>
      <c r="AA127" s="216"/>
      <c r="AB127" s="216"/>
      <c r="AH127" s="214">
        <v>10</v>
      </c>
      <c r="AK127" s="215" t="str">
        <f t="shared" si="4"/>
        <v>986</v>
      </c>
      <c r="AL127" s="214" t="str">
        <f t="shared" si="5"/>
        <v>1111</v>
      </c>
    </row>
    <row r="128" spans="1:38" s="214" customFormat="1" ht="13.5" customHeight="1">
      <c r="A128" s="214" t="str">
        <f t="shared" si="3"/>
        <v>0450210075放課後等デイサービス</v>
      </c>
      <c r="B128" s="214" t="s">
        <v>1920</v>
      </c>
      <c r="C128" s="214" t="s">
        <v>3848</v>
      </c>
      <c r="D128" s="214" t="s">
        <v>2911</v>
      </c>
      <c r="E128" s="214" t="s">
        <v>1921</v>
      </c>
      <c r="K128" s="214" t="s">
        <v>1924</v>
      </c>
      <c r="L128" s="214" t="s">
        <v>1924</v>
      </c>
      <c r="N128" s="214" t="s">
        <v>2911</v>
      </c>
      <c r="O128" s="214" t="s">
        <v>818</v>
      </c>
      <c r="P128" s="214" t="s">
        <v>4234</v>
      </c>
      <c r="T128" s="214" t="s">
        <v>1910</v>
      </c>
      <c r="V128" s="298" t="s">
        <v>1925</v>
      </c>
      <c r="X128" s="216"/>
      <c r="AA128" s="216"/>
      <c r="AB128" s="216"/>
      <c r="AH128" s="214">
        <v>10</v>
      </c>
      <c r="AK128" s="215" t="str">
        <f t="shared" si="4"/>
        <v>986</v>
      </c>
      <c r="AL128" s="214" t="str">
        <f t="shared" si="5"/>
        <v>1111</v>
      </c>
    </row>
    <row r="129" spans="1:38" s="214" customFormat="1" ht="13.5" customHeight="1">
      <c r="A129" s="214" t="str">
        <f t="shared" si="3"/>
        <v>0450210083児童発達支援</v>
      </c>
      <c r="B129" s="214" t="s">
        <v>1259</v>
      </c>
      <c r="C129" s="214" t="s">
        <v>3852</v>
      </c>
      <c r="D129" s="214" t="s">
        <v>2970</v>
      </c>
      <c r="E129" s="214" t="s">
        <v>2566</v>
      </c>
      <c r="K129" s="214" t="s">
        <v>1926</v>
      </c>
      <c r="L129" s="214" t="s">
        <v>1926</v>
      </c>
      <c r="N129" s="214" t="s">
        <v>2911</v>
      </c>
      <c r="O129" s="214" t="s">
        <v>1152</v>
      </c>
      <c r="P129" s="214" t="s">
        <v>4234</v>
      </c>
      <c r="T129" s="214" t="s">
        <v>1909</v>
      </c>
      <c r="V129" s="298" t="s">
        <v>1927</v>
      </c>
      <c r="X129" s="216"/>
      <c r="AA129" s="216"/>
      <c r="AB129" s="216"/>
      <c r="AC129" s="216"/>
      <c r="AH129" s="214">
        <v>5</v>
      </c>
      <c r="AK129" s="215" t="str">
        <f t="shared" si="4"/>
        <v>981</v>
      </c>
      <c r="AL129" s="214" t="str">
        <f t="shared" si="5"/>
        <v>0132</v>
      </c>
    </row>
    <row r="130" spans="1:38" s="214" customFormat="1" ht="13.5" customHeight="1">
      <c r="A130" s="214" t="str">
        <f t="shared" si="3"/>
        <v>0450210083放課後等デイサービス</v>
      </c>
      <c r="B130" s="214" t="s">
        <v>1259</v>
      </c>
      <c r="C130" s="214" t="s">
        <v>3852</v>
      </c>
      <c r="D130" s="214" t="s">
        <v>2970</v>
      </c>
      <c r="E130" s="214" t="s">
        <v>2566</v>
      </c>
      <c r="K130" s="214" t="s">
        <v>1926</v>
      </c>
      <c r="L130" s="214" t="s">
        <v>1926</v>
      </c>
      <c r="N130" s="214" t="s">
        <v>2911</v>
      </c>
      <c r="O130" s="214" t="s">
        <v>1152</v>
      </c>
      <c r="P130" s="214" t="s">
        <v>4234</v>
      </c>
      <c r="T130" s="214" t="s">
        <v>1910</v>
      </c>
      <c r="V130" s="298" t="s">
        <v>1927</v>
      </c>
      <c r="X130" s="216"/>
      <c r="AA130" s="216"/>
      <c r="AB130" s="216"/>
      <c r="AC130" s="216"/>
      <c r="AH130" s="214">
        <v>5</v>
      </c>
      <c r="AK130" s="215" t="str">
        <f t="shared" si="4"/>
        <v>981</v>
      </c>
      <c r="AL130" s="214" t="str">
        <f t="shared" si="5"/>
        <v>0132</v>
      </c>
    </row>
    <row r="131" spans="1:38" s="214" customFormat="1" ht="13.5" customHeight="1">
      <c r="A131" s="214" t="str">
        <f t="shared" ref="A131:A194" si="6">V131&amp;T131</f>
        <v>0450210091放課後等デイサービス</v>
      </c>
      <c r="B131" s="214" t="s">
        <v>1912</v>
      </c>
      <c r="C131" s="214" t="s">
        <v>3874</v>
      </c>
      <c r="D131" s="214" t="s">
        <v>2965</v>
      </c>
      <c r="E131" s="214" t="s">
        <v>1913</v>
      </c>
      <c r="K131" s="214" t="s">
        <v>1928</v>
      </c>
      <c r="L131" s="214" t="s">
        <v>1928</v>
      </c>
      <c r="N131" s="214" t="s">
        <v>2968</v>
      </c>
      <c r="O131" s="214" t="s">
        <v>272</v>
      </c>
      <c r="P131" s="214" t="s">
        <v>4234</v>
      </c>
      <c r="T131" s="214" t="s">
        <v>1910</v>
      </c>
      <c r="V131" s="298" t="s">
        <v>1929</v>
      </c>
      <c r="X131" s="216"/>
      <c r="AA131" s="216"/>
      <c r="AB131" s="216"/>
      <c r="AH131" s="227">
        <v>10</v>
      </c>
      <c r="AK131" s="215" t="str">
        <f t="shared" ref="AK131:AK194" si="7">LEFT(D131,3)</f>
        <v>986</v>
      </c>
      <c r="AL131" s="214" t="str">
        <f t="shared" ref="AL131:AL194" si="8">RIGHT(D131,4)</f>
        <v>0805</v>
      </c>
    </row>
    <row r="132" spans="1:38" s="214" customFormat="1" ht="13.5" customHeight="1">
      <c r="A132" s="214" t="str">
        <f t="shared" si="6"/>
        <v>0450210117放課後等デイサービス</v>
      </c>
      <c r="B132" s="214" t="s">
        <v>1930</v>
      </c>
      <c r="C132" s="214" t="s">
        <v>3843</v>
      </c>
      <c r="D132" s="214" t="s">
        <v>2968</v>
      </c>
      <c r="E132" s="214" t="s">
        <v>1931</v>
      </c>
      <c r="K132" s="214" t="s">
        <v>1932</v>
      </c>
      <c r="L132" s="214" t="s">
        <v>1932</v>
      </c>
      <c r="N132" s="214" t="s">
        <v>2968</v>
      </c>
      <c r="O132" s="214" t="s">
        <v>1152</v>
      </c>
      <c r="P132" s="214" t="s">
        <v>4234</v>
      </c>
      <c r="T132" s="214" t="s">
        <v>1910</v>
      </c>
      <c r="V132" s="298" t="s">
        <v>1933</v>
      </c>
      <c r="X132" s="216"/>
      <c r="AA132" s="216"/>
      <c r="AB132" s="216"/>
      <c r="AH132" s="214">
        <v>5</v>
      </c>
      <c r="AK132" s="215" t="str">
        <f t="shared" si="7"/>
        <v>986</v>
      </c>
      <c r="AL132" s="214" t="str">
        <f t="shared" si="8"/>
        <v>0861</v>
      </c>
    </row>
    <row r="133" spans="1:38" s="214" customFormat="1" ht="13.5" customHeight="1">
      <c r="A133" s="214" t="str">
        <f t="shared" si="6"/>
        <v>0450210133放課後等デイサービス</v>
      </c>
      <c r="B133" s="214" t="s">
        <v>247</v>
      </c>
      <c r="C133" s="214" t="s">
        <v>3777</v>
      </c>
      <c r="D133" s="214" t="s">
        <v>2971</v>
      </c>
      <c r="E133" s="214" t="s">
        <v>248</v>
      </c>
      <c r="K133" s="214" t="s">
        <v>1934</v>
      </c>
      <c r="L133" s="214" t="s">
        <v>1934</v>
      </c>
      <c r="N133" s="214" t="s">
        <v>2972</v>
      </c>
      <c r="O133" s="214" t="s">
        <v>301</v>
      </c>
      <c r="P133" s="214" t="s">
        <v>4234</v>
      </c>
      <c r="T133" s="214" t="s">
        <v>1910</v>
      </c>
      <c r="V133" s="298" t="s">
        <v>1935</v>
      </c>
      <c r="X133" s="216"/>
      <c r="AA133" s="216"/>
      <c r="AB133" s="216"/>
      <c r="AH133" s="214">
        <v>10</v>
      </c>
      <c r="AK133" s="215" t="str">
        <f t="shared" si="7"/>
        <v>984</v>
      </c>
      <c r="AL133" s="214" t="str">
        <f t="shared" si="8"/>
        <v>0031</v>
      </c>
    </row>
    <row r="134" spans="1:38" s="214" customFormat="1" ht="13.5" customHeight="1">
      <c r="A134" s="214" t="str">
        <f t="shared" si="6"/>
        <v>0450210141放課後等デイサービス</v>
      </c>
      <c r="B134" s="214" t="s">
        <v>1936</v>
      </c>
      <c r="C134" s="214" t="s">
        <v>3870</v>
      </c>
      <c r="D134" s="214" t="s">
        <v>2973</v>
      </c>
      <c r="E134" s="214" t="s">
        <v>1937</v>
      </c>
      <c r="K134" s="214" t="s">
        <v>1938</v>
      </c>
      <c r="L134" s="214" t="s">
        <v>1938</v>
      </c>
      <c r="N134" s="214" t="s">
        <v>2973</v>
      </c>
      <c r="O134" s="214" t="s">
        <v>1057</v>
      </c>
      <c r="P134" s="214" t="s">
        <v>4234</v>
      </c>
      <c r="T134" s="214" t="s">
        <v>1910</v>
      </c>
      <c r="V134" s="298" t="s">
        <v>1939</v>
      </c>
      <c r="X134" s="216"/>
      <c r="AA134" s="216"/>
      <c r="AB134" s="216"/>
      <c r="AH134" s="214">
        <v>10</v>
      </c>
      <c r="AK134" s="215" t="str">
        <f t="shared" si="7"/>
        <v>986</v>
      </c>
      <c r="AL134" s="214" t="str">
        <f t="shared" si="8"/>
        <v>0859</v>
      </c>
    </row>
    <row r="135" spans="1:38" s="214" customFormat="1" ht="13.5" customHeight="1">
      <c r="A135" s="214" t="str">
        <f t="shared" si="6"/>
        <v>0450210158放課後等デイサービス</v>
      </c>
      <c r="B135" s="214" t="s">
        <v>1940</v>
      </c>
      <c r="C135" s="214" t="s">
        <v>3788</v>
      </c>
      <c r="D135" s="214" t="s">
        <v>2974</v>
      </c>
      <c r="E135" s="214" t="s">
        <v>1941</v>
      </c>
      <c r="K135" s="214" t="s">
        <v>1942</v>
      </c>
      <c r="L135" s="214" t="s">
        <v>1942</v>
      </c>
      <c r="N135" s="214" t="s">
        <v>2974</v>
      </c>
      <c r="O135" s="214" t="s">
        <v>1095</v>
      </c>
      <c r="P135" s="214" t="s">
        <v>4234</v>
      </c>
      <c r="T135" s="214" t="s">
        <v>1910</v>
      </c>
      <c r="V135" s="298" t="s">
        <v>1943</v>
      </c>
      <c r="X135" s="216"/>
      <c r="AA135" s="216"/>
      <c r="AB135" s="216"/>
      <c r="AH135" s="214">
        <v>10</v>
      </c>
      <c r="AK135" s="215" t="str">
        <f t="shared" si="7"/>
        <v>986</v>
      </c>
      <c r="AL135" s="214" t="str">
        <f t="shared" si="8"/>
        <v>0011</v>
      </c>
    </row>
    <row r="136" spans="1:38" s="214" customFormat="1" ht="13.5" customHeight="1">
      <c r="A136" s="214" t="str">
        <f t="shared" si="6"/>
        <v>0450210166児童発達支援</v>
      </c>
      <c r="B136" s="214" t="s">
        <v>1944</v>
      </c>
      <c r="C136" s="214" t="s">
        <v>3994</v>
      </c>
      <c r="D136" s="214" t="s">
        <v>2975</v>
      </c>
      <c r="E136" s="214" t="s">
        <v>1945</v>
      </c>
      <c r="K136" s="214" t="s">
        <v>1946</v>
      </c>
      <c r="L136" s="214" t="s">
        <v>1946</v>
      </c>
      <c r="N136" s="214" t="s">
        <v>2976</v>
      </c>
      <c r="O136" s="214" t="s">
        <v>272</v>
      </c>
      <c r="P136" s="214" t="s">
        <v>4234</v>
      </c>
      <c r="T136" s="214" t="s">
        <v>1909</v>
      </c>
      <c r="V136" s="298" t="s">
        <v>1947</v>
      </c>
      <c r="X136" s="216"/>
      <c r="AA136" s="216"/>
      <c r="AB136" s="216"/>
      <c r="AH136" s="214">
        <v>10</v>
      </c>
      <c r="AK136" s="215" t="str">
        <f t="shared" si="7"/>
        <v>961</v>
      </c>
      <c r="AL136" s="214" t="str">
        <f t="shared" si="8"/>
        <v>8061</v>
      </c>
    </row>
    <row r="137" spans="1:38" s="214" customFormat="1" ht="13.5" customHeight="1">
      <c r="A137" s="214" t="str">
        <f t="shared" si="6"/>
        <v>0450210166放課後等デイサービス</v>
      </c>
      <c r="B137" s="214" t="s">
        <v>1944</v>
      </c>
      <c r="C137" s="214" t="s">
        <v>3994</v>
      </c>
      <c r="D137" s="214" t="s">
        <v>2975</v>
      </c>
      <c r="E137" s="214" t="s">
        <v>1945</v>
      </c>
      <c r="K137" s="214" t="s">
        <v>1946</v>
      </c>
      <c r="L137" s="214" t="s">
        <v>1946</v>
      </c>
      <c r="N137" s="214" t="s">
        <v>2976</v>
      </c>
      <c r="O137" s="214" t="s">
        <v>692</v>
      </c>
      <c r="P137" s="214" t="s">
        <v>4234</v>
      </c>
      <c r="T137" s="214" t="s">
        <v>1910</v>
      </c>
      <c r="V137" s="298" t="s">
        <v>1947</v>
      </c>
      <c r="X137" s="216"/>
      <c r="AA137" s="216"/>
      <c r="AB137" s="216"/>
      <c r="AH137" s="214">
        <v>10</v>
      </c>
      <c r="AK137" s="215" t="str">
        <f t="shared" si="7"/>
        <v>961</v>
      </c>
      <c r="AL137" s="214" t="str">
        <f t="shared" si="8"/>
        <v>8061</v>
      </c>
    </row>
    <row r="138" spans="1:38" s="214" customFormat="1" ht="13.5" customHeight="1">
      <c r="A138" s="214" t="str">
        <f t="shared" si="6"/>
        <v>0450210174児童発達支援</v>
      </c>
      <c r="B138" s="214" t="s">
        <v>1912</v>
      </c>
      <c r="C138" s="214" t="s">
        <v>3874</v>
      </c>
      <c r="D138" s="214" t="s">
        <v>2965</v>
      </c>
      <c r="E138" s="214" t="s">
        <v>1913</v>
      </c>
      <c r="K138" s="214" t="s">
        <v>1948</v>
      </c>
      <c r="L138" s="214" t="s">
        <v>1948</v>
      </c>
      <c r="N138" s="214" t="s">
        <v>2968</v>
      </c>
      <c r="O138" s="214" t="s">
        <v>692</v>
      </c>
      <c r="P138" s="214" t="s">
        <v>4234</v>
      </c>
      <c r="T138" s="214" t="s">
        <v>1909</v>
      </c>
      <c r="V138" s="298" t="s">
        <v>1949</v>
      </c>
      <c r="X138" s="216"/>
      <c r="AA138" s="216"/>
      <c r="AB138" s="216"/>
      <c r="AH138" s="214">
        <v>10</v>
      </c>
      <c r="AK138" s="215" t="str">
        <f t="shared" si="7"/>
        <v>986</v>
      </c>
      <c r="AL138" s="214" t="str">
        <f t="shared" si="8"/>
        <v>0805</v>
      </c>
    </row>
    <row r="139" spans="1:38" s="214" customFormat="1" ht="13.5" customHeight="1">
      <c r="A139" s="214" t="str">
        <f t="shared" si="6"/>
        <v>0450210182放課後等デイサービス</v>
      </c>
      <c r="B139" s="214" t="s">
        <v>1950</v>
      </c>
      <c r="C139" s="214" t="s">
        <v>3857</v>
      </c>
      <c r="D139" s="214" t="s">
        <v>2967</v>
      </c>
      <c r="E139" s="214" t="s">
        <v>1951</v>
      </c>
      <c r="K139" s="214" t="s">
        <v>1952</v>
      </c>
      <c r="L139" s="214" t="s">
        <v>1952</v>
      </c>
      <c r="N139" s="214" t="s">
        <v>2977</v>
      </c>
      <c r="O139" s="214" t="s">
        <v>692</v>
      </c>
      <c r="P139" s="214" t="s">
        <v>4234</v>
      </c>
      <c r="T139" s="214" t="s">
        <v>1910</v>
      </c>
      <c r="V139" s="298" t="s">
        <v>1953</v>
      </c>
      <c r="X139" s="216"/>
      <c r="AA139" s="216"/>
      <c r="AB139" s="216"/>
      <c r="AH139" s="214">
        <v>10</v>
      </c>
      <c r="AK139" s="215" t="str">
        <f t="shared" si="7"/>
        <v>986</v>
      </c>
      <c r="AL139" s="214" t="str">
        <f t="shared" si="8"/>
        <v>0853</v>
      </c>
    </row>
    <row r="140" spans="1:38" s="214" customFormat="1" ht="13.5" customHeight="1">
      <c r="A140" s="214" t="str">
        <f t="shared" si="6"/>
        <v>0450210190放課後等デイサービス</v>
      </c>
      <c r="B140" s="214" t="s">
        <v>1950</v>
      </c>
      <c r="C140" s="214" t="s">
        <v>3857</v>
      </c>
      <c r="D140" s="214" t="s">
        <v>2967</v>
      </c>
      <c r="E140" s="214" t="s">
        <v>1951</v>
      </c>
      <c r="K140" s="214" t="s">
        <v>1954</v>
      </c>
      <c r="L140" s="214" t="s">
        <v>1954</v>
      </c>
      <c r="N140" s="214" t="s">
        <v>2978</v>
      </c>
      <c r="O140" s="214" t="s">
        <v>692</v>
      </c>
      <c r="P140" s="214" t="s">
        <v>4234</v>
      </c>
      <c r="T140" s="214" t="s">
        <v>1910</v>
      </c>
      <c r="V140" s="298" t="s">
        <v>1955</v>
      </c>
      <c r="X140" s="216"/>
      <c r="AA140" s="216"/>
      <c r="AB140" s="216"/>
      <c r="AH140" s="214">
        <v>10</v>
      </c>
      <c r="AK140" s="215" t="str">
        <f t="shared" si="7"/>
        <v>986</v>
      </c>
      <c r="AL140" s="214" t="str">
        <f t="shared" si="8"/>
        <v>0853</v>
      </c>
    </row>
    <row r="141" spans="1:38" s="214" customFormat="1" ht="13.5" customHeight="1">
      <c r="A141" s="214" t="str">
        <f t="shared" si="6"/>
        <v>0450210208放課後等デイサービス</v>
      </c>
      <c r="B141" s="214" t="s">
        <v>1956</v>
      </c>
      <c r="C141" s="214" t="s">
        <v>3834</v>
      </c>
      <c r="D141" s="214" t="s">
        <v>2979</v>
      </c>
      <c r="E141" s="214" t="s">
        <v>2980</v>
      </c>
      <c r="K141" s="214" t="s">
        <v>1957</v>
      </c>
      <c r="L141" s="214" t="s">
        <v>1957</v>
      </c>
      <c r="N141" s="214" t="s">
        <v>2979</v>
      </c>
      <c r="O141" s="214" t="s">
        <v>338</v>
      </c>
      <c r="P141" s="214" t="s">
        <v>4234</v>
      </c>
      <c r="T141" s="214" t="s">
        <v>1910</v>
      </c>
      <c r="V141" s="298" t="s">
        <v>1958</v>
      </c>
      <c r="X141" s="216"/>
      <c r="AA141" s="216"/>
      <c r="AB141" s="216"/>
      <c r="AH141" s="214">
        <v>10</v>
      </c>
      <c r="AK141" s="215" t="str">
        <f t="shared" si="7"/>
        <v>986</v>
      </c>
      <c r="AL141" s="214" t="str">
        <f t="shared" si="8"/>
        <v>0848</v>
      </c>
    </row>
    <row r="142" spans="1:38" s="214" customFormat="1" ht="13.5" customHeight="1">
      <c r="A142" s="214" t="str">
        <f t="shared" si="6"/>
        <v>0450210216児童発達支援</v>
      </c>
      <c r="B142" s="214" t="s">
        <v>1936</v>
      </c>
      <c r="C142" s="214" t="s">
        <v>3889</v>
      </c>
      <c r="D142" s="214" t="s">
        <v>2939</v>
      </c>
      <c r="E142" s="214" t="s">
        <v>1959</v>
      </c>
      <c r="K142" s="214" t="s">
        <v>1960</v>
      </c>
      <c r="L142" s="214" t="s">
        <v>1960</v>
      </c>
      <c r="N142" s="214" t="s">
        <v>2939</v>
      </c>
      <c r="O142" s="214" t="s">
        <v>338</v>
      </c>
      <c r="P142" s="214" t="s">
        <v>4234</v>
      </c>
      <c r="T142" s="214" t="s">
        <v>1909</v>
      </c>
      <c r="V142" s="298" t="s">
        <v>1961</v>
      </c>
      <c r="X142" s="216"/>
      <c r="AA142" s="216"/>
      <c r="AB142" s="216"/>
      <c r="AH142" s="214">
        <v>25</v>
      </c>
      <c r="AK142" s="215" t="str">
        <f t="shared" si="7"/>
        <v>986</v>
      </c>
      <c r="AL142" s="214" t="str">
        <f t="shared" si="8"/>
        <v>0863</v>
      </c>
    </row>
    <row r="143" spans="1:38" s="214" customFormat="1" ht="13.5" customHeight="1">
      <c r="A143" s="214" t="str">
        <f t="shared" si="6"/>
        <v>0450210224児童発達支援</v>
      </c>
      <c r="B143" s="214" t="s">
        <v>2567</v>
      </c>
      <c r="C143" s="214" t="s">
        <v>3882</v>
      </c>
      <c r="D143" s="214" t="s">
        <v>2981</v>
      </c>
      <c r="E143" s="214" t="s">
        <v>2568</v>
      </c>
      <c r="K143" s="214" t="s">
        <v>2569</v>
      </c>
      <c r="L143" s="214" t="s">
        <v>2569</v>
      </c>
      <c r="N143" s="214" t="s">
        <v>2981</v>
      </c>
      <c r="O143" s="214" t="s">
        <v>338</v>
      </c>
      <c r="P143" s="214" t="s">
        <v>4234</v>
      </c>
      <c r="T143" s="214" t="s">
        <v>1909</v>
      </c>
      <c r="V143" s="298" t="s">
        <v>2570</v>
      </c>
      <c r="X143" s="216"/>
      <c r="AA143" s="216"/>
      <c r="AB143" s="216"/>
      <c r="AH143" s="227">
        <v>5</v>
      </c>
      <c r="AK143" s="215" t="str">
        <f t="shared" si="7"/>
        <v>986</v>
      </c>
      <c r="AL143" s="214" t="str">
        <f t="shared" si="8"/>
        <v>0812</v>
      </c>
    </row>
    <row r="144" spans="1:38" s="214" customFormat="1" ht="13.5" customHeight="1">
      <c r="A144" s="214" t="str">
        <f t="shared" si="6"/>
        <v>0450210224放課後等デイサービス</v>
      </c>
      <c r="B144" s="214" t="s">
        <v>2567</v>
      </c>
      <c r="C144" s="214" t="s">
        <v>3882</v>
      </c>
      <c r="D144" s="214" t="s">
        <v>2981</v>
      </c>
      <c r="E144" s="214" t="s">
        <v>2568</v>
      </c>
      <c r="K144" s="214" t="s">
        <v>2569</v>
      </c>
      <c r="L144" s="214" t="s">
        <v>2569</v>
      </c>
      <c r="N144" s="214" t="s">
        <v>2981</v>
      </c>
      <c r="O144" s="214" t="s">
        <v>338</v>
      </c>
      <c r="P144" s="214" t="s">
        <v>4234</v>
      </c>
      <c r="T144" s="214" t="s">
        <v>1910</v>
      </c>
      <c r="V144" s="298" t="s">
        <v>2570</v>
      </c>
      <c r="X144" s="216"/>
      <c r="AA144" s="216"/>
      <c r="AB144" s="216"/>
      <c r="AC144" s="216"/>
      <c r="AH144" s="227">
        <v>5</v>
      </c>
      <c r="AK144" s="215" t="str">
        <f t="shared" si="7"/>
        <v>986</v>
      </c>
      <c r="AL144" s="214" t="str">
        <f t="shared" si="8"/>
        <v>0812</v>
      </c>
    </row>
    <row r="145" spans="1:38" s="214" customFormat="1" ht="13.5" customHeight="1">
      <c r="A145" s="214" t="str">
        <f t="shared" si="6"/>
        <v>0450210232放課後等デイサービス</v>
      </c>
      <c r="B145" s="214" t="s">
        <v>261</v>
      </c>
      <c r="C145" s="214" t="s">
        <v>3911</v>
      </c>
      <c r="D145" s="214" t="s">
        <v>2937</v>
      </c>
      <c r="E145" s="214" t="s">
        <v>130</v>
      </c>
      <c r="K145" s="214" t="s">
        <v>2571</v>
      </c>
      <c r="L145" s="214" t="s">
        <v>2571</v>
      </c>
      <c r="N145" s="214" t="s">
        <v>2982</v>
      </c>
      <c r="O145" s="214" t="s">
        <v>1057</v>
      </c>
      <c r="P145" s="214" t="s">
        <v>4234</v>
      </c>
      <c r="T145" s="214" t="s">
        <v>1910</v>
      </c>
      <c r="V145" s="298" t="s">
        <v>2572</v>
      </c>
      <c r="X145" s="216"/>
      <c r="AA145" s="216"/>
      <c r="AB145" s="216"/>
      <c r="AH145" s="214">
        <v>10</v>
      </c>
      <c r="AK145" s="215" t="str">
        <f t="shared" si="7"/>
        <v>986</v>
      </c>
      <c r="AL145" s="214" t="str">
        <f t="shared" si="8"/>
        <v>0834</v>
      </c>
    </row>
    <row r="146" spans="1:38" s="214" customFormat="1" ht="13.5" customHeight="1">
      <c r="A146" s="214" t="str">
        <f t="shared" si="6"/>
        <v>0450210240児童発達支援</v>
      </c>
      <c r="B146" s="214" t="s">
        <v>2573</v>
      </c>
      <c r="C146" s="214" t="s">
        <v>3904</v>
      </c>
      <c r="D146" s="214" t="s">
        <v>3290</v>
      </c>
      <c r="E146" s="214" t="s">
        <v>2574</v>
      </c>
      <c r="K146" s="214" t="s">
        <v>2575</v>
      </c>
      <c r="L146" s="214" t="s">
        <v>2575</v>
      </c>
      <c r="N146" s="214" t="s">
        <v>2978</v>
      </c>
      <c r="O146" s="214" t="s">
        <v>928</v>
      </c>
      <c r="P146" s="214" t="s">
        <v>4234</v>
      </c>
      <c r="T146" s="214" t="s">
        <v>1909</v>
      </c>
      <c r="V146" s="298" t="s">
        <v>2576</v>
      </c>
      <c r="X146" s="216"/>
      <c r="AA146" s="216"/>
      <c r="AB146" s="216"/>
      <c r="AH146" s="214">
        <v>10</v>
      </c>
      <c r="AK146" s="215" t="str">
        <f t="shared" si="7"/>
        <v>986</v>
      </c>
      <c r="AL146" s="214" t="str">
        <f t="shared" si="8"/>
        <v>0803</v>
      </c>
    </row>
    <row r="147" spans="1:38" s="214" customFormat="1" ht="13.5" customHeight="1">
      <c r="A147" s="214" t="str">
        <f t="shared" si="6"/>
        <v>0450210257児童発達支援</v>
      </c>
      <c r="B147" s="214" t="s">
        <v>2577</v>
      </c>
      <c r="C147" s="214" t="s">
        <v>3936</v>
      </c>
      <c r="D147" s="214" t="s">
        <v>3629</v>
      </c>
      <c r="E147" s="214" t="s">
        <v>2578</v>
      </c>
      <c r="K147" s="214" t="s">
        <v>2579</v>
      </c>
      <c r="L147" s="214" t="s">
        <v>2579</v>
      </c>
      <c r="N147" s="214" t="s">
        <v>2911</v>
      </c>
      <c r="O147" s="214" t="s">
        <v>928</v>
      </c>
      <c r="P147" s="214" t="s">
        <v>4234</v>
      </c>
      <c r="T147" s="214" t="s">
        <v>1909</v>
      </c>
      <c r="V147" s="298" t="s">
        <v>2580</v>
      </c>
      <c r="X147" s="216"/>
      <c r="AA147" s="216"/>
      <c r="AB147" s="216"/>
      <c r="AH147" s="214">
        <v>10</v>
      </c>
      <c r="AK147" s="215" t="str">
        <f t="shared" si="7"/>
        <v>981</v>
      </c>
      <c r="AL147" s="214" t="str">
        <f t="shared" si="8"/>
        <v>3222</v>
      </c>
    </row>
    <row r="148" spans="1:38" s="214" customFormat="1" ht="13.5" customHeight="1">
      <c r="A148" s="214" t="str">
        <f t="shared" si="6"/>
        <v>0450210265放課後等デイサービス</v>
      </c>
      <c r="B148" s="214" t="s">
        <v>1930</v>
      </c>
      <c r="C148" s="214" t="s">
        <v>3843</v>
      </c>
      <c r="D148" s="214" t="s">
        <v>2968</v>
      </c>
      <c r="E148" s="214" t="s">
        <v>1931</v>
      </c>
      <c r="K148" s="214" t="s">
        <v>2835</v>
      </c>
      <c r="L148" s="214" t="s">
        <v>2835</v>
      </c>
      <c r="N148" s="214" t="s">
        <v>2968</v>
      </c>
      <c r="O148" s="214" t="s">
        <v>637</v>
      </c>
      <c r="P148" s="214" t="s">
        <v>4234</v>
      </c>
      <c r="T148" s="214" t="s">
        <v>1910</v>
      </c>
      <c r="V148" s="298" t="s">
        <v>2836</v>
      </c>
      <c r="X148" s="216"/>
      <c r="AA148" s="216"/>
      <c r="AB148" s="216"/>
      <c r="AH148" s="214">
        <v>10</v>
      </c>
      <c r="AK148" s="215" t="str">
        <f t="shared" si="7"/>
        <v>986</v>
      </c>
      <c r="AL148" s="214" t="str">
        <f t="shared" si="8"/>
        <v>0861</v>
      </c>
    </row>
    <row r="149" spans="1:38" s="214" customFormat="1" ht="13.5" customHeight="1">
      <c r="A149" s="214" t="str">
        <f t="shared" si="6"/>
        <v>0450210273児童発達支援</v>
      </c>
      <c r="B149" s="214" t="s">
        <v>2567</v>
      </c>
      <c r="C149" s="214" t="s">
        <v>3882</v>
      </c>
      <c r="D149" s="214" t="s">
        <v>2981</v>
      </c>
      <c r="E149" s="214" t="s">
        <v>2568</v>
      </c>
      <c r="K149" s="214" t="s">
        <v>2837</v>
      </c>
      <c r="L149" s="214" t="s">
        <v>2837</v>
      </c>
      <c r="N149" s="214" t="s">
        <v>2981</v>
      </c>
      <c r="O149" s="214" t="s">
        <v>637</v>
      </c>
      <c r="P149" s="214" t="s">
        <v>4234</v>
      </c>
      <c r="T149" s="214" t="s">
        <v>1909</v>
      </c>
      <c r="V149" s="298" t="s">
        <v>2838</v>
      </c>
      <c r="X149" s="216"/>
      <c r="AA149" s="216"/>
      <c r="AB149" s="216"/>
      <c r="AH149" s="227">
        <v>5</v>
      </c>
      <c r="AK149" s="215" t="str">
        <f t="shared" si="7"/>
        <v>986</v>
      </c>
      <c r="AL149" s="214" t="str">
        <f t="shared" si="8"/>
        <v>0812</v>
      </c>
    </row>
    <row r="150" spans="1:38" s="214" customFormat="1" ht="13.5" customHeight="1">
      <c r="A150" s="214" t="str">
        <f t="shared" si="6"/>
        <v>0450210273放課後等デイサービス</v>
      </c>
      <c r="B150" s="214" t="s">
        <v>2567</v>
      </c>
      <c r="C150" s="214" t="s">
        <v>3882</v>
      </c>
      <c r="D150" s="214" t="s">
        <v>2981</v>
      </c>
      <c r="E150" s="214" t="s">
        <v>2568</v>
      </c>
      <c r="K150" s="214" t="s">
        <v>2837</v>
      </c>
      <c r="L150" s="214" t="s">
        <v>2837</v>
      </c>
      <c r="N150" s="214" t="s">
        <v>2981</v>
      </c>
      <c r="O150" s="214" t="s">
        <v>61</v>
      </c>
      <c r="P150" s="214" t="s">
        <v>4234</v>
      </c>
      <c r="T150" s="214" t="s">
        <v>1910</v>
      </c>
      <c r="V150" s="298" t="s">
        <v>2838</v>
      </c>
      <c r="X150" s="216"/>
      <c r="AA150" s="216"/>
      <c r="AB150" s="216"/>
      <c r="AH150" s="227">
        <v>5</v>
      </c>
      <c r="AK150" s="215" t="str">
        <f t="shared" si="7"/>
        <v>986</v>
      </c>
      <c r="AL150" s="214" t="str">
        <f t="shared" si="8"/>
        <v>0812</v>
      </c>
    </row>
    <row r="151" spans="1:38" s="214" customFormat="1" ht="13.5" customHeight="1">
      <c r="A151" s="214" t="str">
        <f t="shared" si="6"/>
        <v>0450210281放課後等デイサービス</v>
      </c>
      <c r="B151" s="214" t="s">
        <v>2901</v>
      </c>
      <c r="C151" s="214" t="s">
        <v>3996</v>
      </c>
      <c r="D151" s="214" t="s">
        <v>2902</v>
      </c>
      <c r="E151" s="214" t="s">
        <v>2903</v>
      </c>
      <c r="K151" s="214" t="s">
        <v>2904</v>
      </c>
      <c r="L151" s="214" t="s">
        <v>2904</v>
      </c>
      <c r="N151" s="214" t="s">
        <v>2902</v>
      </c>
      <c r="O151" s="214" t="s">
        <v>61</v>
      </c>
      <c r="P151" s="214" t="s">
        <v>4234</v>
      </c>
      <c r="T151" s="214" t="s">
        <v>1910</v>
      </c>
      <c r="V151" s="298" t="s">
        <v>2905</v>
      </c>
      <c r="X151" s="216"/>
      <c r="AA151" s="216"/>
      <c r="AB151" s="216"/>
      <c r="AH151" s="214">
        <v>5</v>
      </c>
      <c r="AK151" s="215" t="str">
        <f t="shared" si="7"/>
        <v>986</v>
      </c>
      <c r="AL151" s="214" t="str">
        <f t="shared" si="8"/>
        <v>0867</v>
      </c>
    </row>
    <row r="152" spans="1:38" s="214" customFormat="1" ht="13.5" customHeight="1">
      <c r="A152" s="214" t="str">
        <f t="shared" si="6"/>
        <v>0450210299児童発達支援</v>
      </c>
      <c r="B152" s="214" t="s">
        <v>1936</v>
      </c>
      <c r="C152" s="214" t="s">
        <v>3889</v>
      </c>
      <c r="D152" s="214" t="s">
        <v>2939</v>
      </c>
      <c r="E152" s="214" t="s">
        <v>1959</v>
      </c>
      <c r="K152" s="214" t="s">
        <v>4675</v>
      </c>
      <c r="L152" s="214" t="s">
        <v>4675</v>
      </c>
      <c r="N152" s="214" t="s">
        <v>2967</v>
      </c>
      <c r="O152" s="214" t="s">
        <v>61</v>
      </c>
      <c r="P152" s="214" t="s">
        <v>4234</v>
      </c>
      <c r="T152" s="214" t="s">
        <v>1909</v>
      </c>
      <c r="V152" s="298" t="s">
        <v>2983</v>
      </c>
      <c r="X152" s="216"/>
      <c r="AA152" s="216"/>
      <c r="AB152" s="216"/>
      <c r="AH152" s="214">
        <v>10</v>
      </c>
      <c r="AK152" s="215" t="str">
        <f t="shared" si="7"/>
        <v>986</v>
      </c>
      <c r="AL152" s="214" t="str">
        <f t="shared" si="8"/>
        <v>0863</v>
      </c>
    </row>
    <row r="153" spans="1:38" s="214" customFormat="1" ht="13.5" customHeight="1">
      <c r="A153" s="214" t="str">
        <f t="shared" si="6"/>
        <v>0450210299放課後等デイサービス</v>
      </c>
      <c r="B153" s="214" t="s">
        <v>1936</v>
      </c>
      <c r="C153" s="214" t="s">
        <v>3889</v>
      </c>
      <c r="D153" s="214" t="s">
        <v>2939</v>
      </c>
      <c r="E153" s="214" t="s">
        <v>1959</v>
      </c>
      <c r="K153" s="214" t="s">
        <v>4675</v>
      </c>
      <c r="L153" s="214" t="s">
        <v>4675</v>
      </c>
      <c r="N153" s="214" t="s">
        <v>2967</v>
      </c>
      <c r="O153" s="214" t="s">
        <v>61</v>
      </c>
      <c r="P153" s="214" t="s">
        <v>4234</v>
      </c>
      <c r="T153" s="214" t="s">
        <v>1910</v>
      </c>
      <c r="V153" s="298" t="s">
        <v>2983</v>
      </c>
      <c r="X153" s="216"/>
      <c r="AA153" s="216"/>
      <c r="AB153" s="216"/>
      <c r="AH153" s="214">
        <v>10</v>
      </c>
      <c r="AK153" s="215" t="str">
        <f t="shared" si="7"/>
        <v>986</v>
      </c>
      <c r="AL153" s="214" t="str">
        <f t="shared" si="8"/>
        <v>0863</v>
      </c>
    </row>
    <row r="154" spans="1:38" s="214" customFormat="1" ht="13.5" customHeight="1">
      <c r="A154" s="214" t="str">
        <f t="shared" si="6"/>
        <v>0450210307放課後等デイサービス</v>
      </c>
      <c r="B154" s="214" t="s">
        <v>1936</v>
      </c>
      <c r="C154" s="214" t="s">
        <v>3889</v>
      </c>
      <c r="D154" s="214" t="s">
        <v>2939</v>
      </c>
      <c r="E154" s="214" t="s">
        <v>1959</v>
      </c>
      <c r="K154" s="214" t="s">
        <v>2984</v>
      </c>
      <c r="L154" s="214" t="s">
        <v>2984</v>
      </c>
      <c r="N154" s="214" t="s">
        <v>2939</v>
      </c>
      <c r="O154" s="214" t="s">
        <v>405</v>
      </c>
      <c r="P154" s="214" t="s">
        <v>4234</v>
      </c>
      <c r="T154" s="214" t="s">
        <v>1910</v>
      </c>
      <c r="V154" s="298" t="s">
        <v>2985</v>
      </c>
      <c r="X154" s="216"/>
      <c r="AA154" s="216"/>
      <c r="AB154" s="216"/>
      <c r="AH154" s="214">
        <v>10</v>
      </c>
      <c r="AK154" s="215" t="str">
        <f t="shared" si="7"/>
        <v>986</v>
      </c>
      <c r="AL154" s="214" t="str">
        <f t="shared" si="8"/>
        <v>0863</v>
      </c>
    </row>
    <row r="155" spans="1:38" s="214" customFormat="1" ht="13.5" customHeight="1">
      <c r="A155" s="214" t="str">
        <f t="shared" si="6"/>
        <v>0450210315児童発達支援</v>
      </c>
      <c r="B155" s="214" t="s">
        <v>1956</v>
      </c>
      <c r="C155" s="214" t="s">
        <v>3834</v>
      </c>
      <c r="D155" s="214" t="s">
        <v>2979</v>
      </c>
      <c r="E155" s="214" t="s">
        <v>2980</v>
      </c>
      <c r="K155" s="214" t="s">
        <v>2986</v>
      </c>
      <c r="L155" s="214" t="s">
        <v>2986</v>
      </c>
      <c r="N155" s="214" t="s">
        <v>2979</v>
      </c>
      <c r="O155" s="214" t="s">
        <v>405</v>
      </c>
      <c r="P155" s="214" t="s">
        <v>4234</v>
      </c>
      <c r="T155" s="214" t="s">
        <v>1909</v>
      </c>
      <c r="V155" s="298" t="s">
        <v>2987</v>
      </c>
      <c r="X155" s="216"/>
      <c r="AA155" s="216"/>
      <c r="AB155" s="216"/>
      <c r="AH155" s="214">
        <v>4</v>
      </c>
      <c r="AK155" s="215" t="str">
        <f t="shared" si="7"/>
        <v>986</v>
      </c>
      <c r="AL155" s="214" t="str">
        <f t="shared" si="8"/>
        <v>0848</v>
      </c>
    </row>
    <row r="156" spans="1:38" s="214" customFormat="1" ht="13.5" customHeight="1">
      <c r="A156" s="214" t="str">
        <f t="shared" si="6"/>
        <v>0450210315放課後等デイサービス</v>
      </c>
      <c r="B156" s="214" t="s">
        <v>1956</v>
      </c>
      <c r="C156" s="214" t="s">
        <v>3834</v>
      </c>
      <c r="D156" s="214" t="s">
        <v>2979</v>
      </c>
      <c r="E156" s="214" t="s">
        <v>2980</v>
      </c>
      <c r="K156" s="214" t="s">
        <v>2986</v>
      </c>
      <c r="L156" s="214" t="s">
        <v>2986</v>
      </c>
      <c r="N156" s="214" t="s">
        <v>2979</v>
      </c>
      <c r="O156" s="214" t="s">
        <v>637</v>
      </c>
      <c r="P156" s="214" t="s">
        <v>4234</v>
      </c>
      <c r="T156" s="214" t="s">
        <v>1910</v>
      </c>
      <c r="V156" s="298" t="s">
        <v>2987</v>
      </c>
      <c r="X156" s="216"/>
      <c r="AA156" s="216"/>
      <c r="AB156" s="216"/>
      <c r="AH156" s="214">
        <v>6</v>
      </c>
      <c r="AK156" s="215" t="str">
        <f t="shared" si="7"/>
        <v>986</v>
      </c>
      <c r="AL156" s="214" t="str">
        <f t="shared" si="8"/>
        <v>0848</v>
      </c>
    </row>
    <row r="157" spans="1:38" s="214" customFormat="1" ht="13.5" customHeight="1">
      <c r="A157" s="214" t="str">
        <f t="shared" si="6"/>
        <v>0450210323児童発達支援</v>
      </c>
      <c r="B157" s="214" t="s">
        <v>1930</v>
      </c>
      <c r="C157" s="214" t="s">
        <v>3843</v>
      </c>
      <c r="D157" s="214" t="s">
        <v>2968</v>
      </c>
      <c r="E157" s="214" t="s">
        <v>1931</v>
      </c>
      <c r="K157" s="214" t="s">
        <v>3630</v>
      </c>
      <c r="L157" s="214" t="s">
        <v>3630</v>
      </c>
      <c r="N157" s="214" t="s">
        <v>3623</v>
      </c>
      <c r="O157" s="214" t="s">
        <v>637</v>
      </c>
      <c r="P157" s="214" t="s">
        <v>4234</v>
      </c>
      <c r="T157" s="214" t="s">
        <v>1909</v>
      </c>
      <c r="V157" s="298" t="s">
        <v>3631</v>
      </c>
      <c r="X157" s="216"/>
      <c r="AA157" s="216"/>
      <c r="AB157" s="216"/>
      <c r="AH157" s="214">
        <v>10</v>
      </c>
      <c r="AK157" s="215" t="str">
        <f t="shared" si="7"/>
        <v>986</v>
      </c>
      <c r="AL157" s="214" t="str">
        <f t="shared" si="8"/>
        <v>0861</v>
      </c>
    </row>
    <row r="158" spans="1:38" s="214" customFormat="1" ht="13.5" customHeight="1">
      <c r="A158" s="214" t="str">
        <f t="shared" si="6"/>
        <v>0450210331児童発達支援</v>
      </c>
      <c r="B158" s="214" t="s">
        <v>1936</v>
      </c>
      <c r="C158" s="214" t="s">
        <v>3870</v>
      </c>
      <c r="D158" s="214" t="s">
        <v>2973</v>
      </c>
      <c r="E158" s="214" t="s">
        <v>1937</v>
      </c>
      <c r="K158" s="214" t="s">
        <v>4676</v>
      </c>
      <c r="L158" s="214" t="s">
        <v>4676</v>
      </c>
      <c r="N158" s="214" t="s">
        <v>2973</v>
      </c>
      <c r="O158" s="214" t="s">
        <v>637</v>
      </c>
      <c r="P158" s="214" t="s">
        <v>4234</v>
      </c>
      <c r="T158" s="214" t="s">
        <v>1909</v>
      </c>
      <c r="V158" s="298" t="s">
        <v>4730</v>
      </c>
      <c r="X158" s="216"/>
      <c r="AA158" s="216"/>
      <c r="AB158" s="216"/>
      <c r="AH158" s="214">
        <v>10</v>
      </c>
      <c r="AK158" s="215" t="str">
        <f t="shared" si="7"/>
        <v>986</v>
      </c>
      <c r="AL158" s="214" t="str">
        <f t="shared" si="8"/>
        <v>0859</v>
      </c>
    </row>
    <row r="159" spans="1:38" s="214" customFormat="1" ht="13.5" customHeight="1">
      <c r="A159" s="214" t="str">
        <f t="shared" si="6"/>
        <v>0450210331放課後等デイサービス</v>
      </c>
      <c r="B159" s="214" t="s">
        <v>1936</v>
      </c>
      <c r="C159" s="214" t="s">
        <v>3870</v>
      </c>
      <c r="D159" s="214" t="s">
        <v>2973</v>
      </c>
      <c r="E159" s="214" t="s">
        <v>1937</v>
      </c>
      <c r="K159" s="214" t="s">
        <v>4676</v>
      </c>
      <c r="L159" s="214" t="s">
        <v>4676</v>
      </c>
      <c r="N159" s="214" t="s">
        <v>2973</v>
      </c>
      <c r="O159" s="214" t="s">
        <v>61</v>
      </c>
      <c r="P159" s="214" t="s">
        <v>4234</v>
      </c>
      <c r="T159" s="214" t="s">
        <v>1910</v>
      </c>
      <c r="V159" s="298" t="s">
        <v>4730</v>
      </c>
      <c r="X159" s="216"/>
      <c r="AA159" s="216"/>
      <c r="AB159" s="216"/>
      <c r="AH159" s="214">
        <v>10</v>
      </c>
      <c r="AK159" s="215" t="str">
        <f t="shared" si="7"/>
        <v>986</v>
      </c>
      <c r="AL159" s="214" t="str">
        <f t="shared" si="8"/>
        <v>0859</v>
      </c>
    </row>
    <row r="160" spans="1:38" s="214" customFormat="1" ht="13.5" customHeight="1">
      <c r="A160" s="214" t="str">
        <f t="shared" si="6"/>
        <v>0450300256児童発達支援</v>
      </c>
      <c r="B160" s="214" t="s">
        <v>1962</v>
      </c>
      <c r="C160" s="214" t="s">
        <v>3828</v>
      </c>
      <c r="D160" s="214" t="s">
        <v>2988</v>
      </c>
      <c r="E160" s="214" t="s">
        <v>1264</v>
      </c>
      <c r="K160" s="214" t="s">
        <v>1963</v>
      </c>
      <c r="L160" s="214" t="s">
        <v>1965</v>
      </c>
      <c r="N160" s="214" t="s">
        <v>2989</v>
      </c>
      <c r="O160" s="214" t="s">
        <v>441</v>
      </c>
      <c r="P160" s="214" t="s">
        <v>4255</v>
      </c>
      <c r="T160" s="214" t="s">
        <v>1909</v>
      </c>
      <c r="V160" s="298" t="s">
        <v>1964</v>
      </c>
      <c r="X160" s="216"/>
      <c r="AA160" s="216"/>
      <c r="AB160" s="216"/>
      <c r="AH160" s="227">
        <v>7</v>
      </c>
      <c r="AK160" s="215" t="str">
        <f t="shared" si="7"/>
        <v>981</v>
      </c>
      <c r="AL160" s="214" t="str">
        <f t="shared" si="8"/>
        <v>0112</v>
      </c>
    </row>
    <row r="161" spans="1:38" s="214" customFormat="1" ht="13.5" customHeight="1">
      <c r="A161" s="214" t="str">
        <f t="shared" si="6"/>
        <v>0450300256放課後等デイサービス</v>
      </c>
      <c r="B161" s="214" t="s">
        <v>1962</v>
      </c>
      <c r="C161" s="214" t="s">
        <v>3828</v>
      </c>
      <c r="D161" s="214" t="s">
        <v>2988</v>
      </c>
      <c r="E161" s="214" t="s">
        <v>1264</v>
      </c>
      <c r="K161" s="214" t="s">
        <v>1963</v>
      </c>
      <c r="L161" s="214" t="s">
        <v>1966</v>
      </c>
      <c r="N161" s="214" t="s">
        <v>2989</v>
      </c>
      <c r="O161" s="214" t="s">
        <v>1450</v>
      </c>
      <c r="P161" s="214" t="s">
        <v>4255</v>
      </c>
      <c r="T161" s="214" t="s">
        <v>1910</v>
      </c>
      <c r="V161" s="298" t="s">
        <v>1964</v>
      </c>
      <c r="X161" s="216"/>
      <c r="AA161" s="216"/>
      <c r="AB161" s="216"/>
      <c r="AC161" s="216"/>
      <c r="AE161" s="216"/>
      <c r="AH161" s="227">
        <v>3</v>
      </c>
      <c r="AK161" s="215" t="str">
        <f t="shared" si="7"/>
        <v>981</v>
      </c>
      <c r="AL161" s="214" t="str">
        <f t="shared" si="8"/>
        <v>0112</v>
      </c>
    </row>
    <row r="162" spans="1:38" s="214" customFormat="1" ht="13.5" customHeight="1">
      <c r="A162" s="214" t="str">
        <f t="shared" si="6"/>
        <v>0450300280放課後等デイサービス</v>
      </c>
      <c r="B162" s="214" t="s">
        <v>1967</v>
      </c>
      <c r="C162" s="214" t="s">
        <v>3764</v>
      </c>
      <c r="D162" s="214" t="s">
        <v>2990</v>
      </c>
      <c r="E162" s="214" t="s">
        <v>1968</v>
      </c>
      <c r="K162" s="214" t="s">
        <v>1969</v>
      </c>
      <c r="L162" s="214" t="s">
        <v>1969</v>
      </c>
      <c r="N162" s="214" t="s">
        <v>2991</v>
      </c>
      <c r="O162" s="214" t="s">
        <v>338</v>
      </c>
      <c r="P162" s="214" t="s">
        <v>4255</v>
      </c>
      <c r="T162" s="214" t="s">
        <v>1910</v>
      </c>
      <c r="V162" s="298" t="s">
        <v>1970</v>
      </c>
      <c r="X162" s="216"/>
      <c r="AA162" s="216"/>
      <c r="AB162" s="216"/>
      <c r="AH162" s="214">
        <v>10</v>
      </c>
      <c r="AK162" s="215" t="str">
        <f t="shared" si="7"/>
        <v>984</v>
      </c>
      <c r="AL162" s="214" t="str">
        <f t="shared" si="8"/>
        <v>0828</v>
      </c>
    </row>
    <row r="163" spans="1:38" s="214" customFormat="1" ht="13.5" customHeight="1">
      <c r="A163" s="214" t="str">
        <f t="shared" si="6"/>
        <v>0450300298放課後等デイサービス</v>
      </c>
      <c r="B163" s="214" t="s">
        <v>1971</v>
      </c>
      <c r="C163" s="214" t="s">
        <v>4019</v>
      </c>
      <c r="D163" s="214" t="s">
        <v>2992</v>
      </c>
      <c r="E163" s="214" t="s">
        <v>1972</v>
      </c>
      <c r="K163" s="214" t="s">
        <v>1973</v>
      </c>
      <c r="L163" s="214" t="s">
        <v>1973</v>
      </c>
      <c r="N163" s="214" t="s">
        <v>2993</v>
      </c>
      <c r="O163" s="214" t="s">
        <v>338</v>
      </c>
      <c r="P163" s="214" t="s">
        <v>4255</v>
      </c>
      <c r="T163" s="214" t="s">
        <v>1910</v>
      </c>
      <c r="V163" s="298" t="s">
        <v>1974</v>
      </c>
      <c r="X163" s="216"/>
      <c r="AA163" s="216"/>
      <c r="AB163" s="216"/>
      <c r="AH163" s="214">
        <v>10</v>
      </c>
      <c r="AK163" s="215" t="str">
        <f t="shared" si="7"/>
        <v>981</v>
      </c>
      <c r="AL163" s="214" t="str">
        <f t="shared" si="8"/>
        <v>0911</v>
      </c>
    </row>
    <row r="164" spans="1:38" s="214" customFormat="1" ht="13.5" customHeight="1">
      <c r="A164" s="214" t="str">
        <f t="shared" si="6"/>
        <v>0450300306放課後等デイサービス</v>
      </c>
      <c r="B164" s="214" t="s">
        <v>1975</v>
      </c>
      <c r="C164" s="214" t="s">
        <v>3948</v>
      </c>
      <c r="D164" s="214" t="s">
        <v>2994</v>
      </c>
      <c r="E164" s="214" t="s">
        <v>295</v>
      </c>
      <c r="K164" s="214" t="s">
        <v>1976</v>
      </c>
      <c r="L164" s="214" t="s">
        <v>1976</v>
      </c>
      <c r="N164" s="214" t="s">
        <v>2995</v>
      </c>
      <c r="O164" s="214" t="s">
        <v>338</v>
      </c>
      <c r="P164" s="214" t="s">
        <v>4255</v>
      </c>
      <c r="T164" s="214" t="s">
        <v>1910</v>
      </c>
      <c r="V164" s="298" t="s">
        <v>1977</v>
      </c>
      <c r="X164" s="216"/>
      <c r="AA164" s="216"/>
      <c r="AB164" s="216"/>
      <c r="AH164" s="214">
        <v>10</v>
      </c>
      <c r="AK164" s="215" t="str">
        <f t="shared" si="7"/>
        <v>985</v>
      </c>
      <c r="AL164" s="214" t="str">
        <f t="shared" si="8"/>
        <v>0005</v>
      </c>
    </row>
    <row r="165" spans="1:38" s="214" customFormat="1" ht="13.5" customHeight="1">
      <c r="A165" s="214" t="str">
        <f t="shared" si="6"/>
        <v>0450300314放課後等デイサービス</v>
      </c>
      <c r="B165" s="214" t="s">
        <v>1978</v>
      </c>
      <c r="C165" s="214" t="s">
        <v>4004</v>
      </c>
      <c r="D165" s="214" t="s">
        <v>2996</v>
      </c>
      <c r="E165" s="214" t="s">
        <v>1979</v>
      </c>
      <c r="K165" s="214" t="s">
        <v>1980</v>
      </c>
      <c r="L165" s="214" t="s">
        <v>1980</v>
      </c>
      <c r="N165" s="214" t="s">
        <v>2997</v>
      </c>
      <c r="O165" s="214" t="s">
        <v>338</v>
      </c>
      <c r="P165" s="214" t="s">
        <v>4255</v>
      </c>
      <c r="T165" s="214" t="s">
        <v>1910</v>
      </c>
      <c r="V165" s="298" t="s">
        <v>1981</v>
      </c>
      <c r="X165" s="216"/>
      <c r="AA165" s="216"/>
      <c r="AB165" s="216"/>
      <c r="AH165" s="214">
        <v>10</v>
      </c>
      <c r="AK165" s="215" t="str">
        <f t="shared" si="7"/>
        <v>985</v>
      </c>
      <c r="AL165" s="214" t="str">
        <f t="shared" si="8"/>
        <v>0841</v>
      </c>
    </row>
    <row r="166" spans="1:38" s="214" customFormat="1" ht="13.5" customHeight="1">
      <c r="A166" s="214" t="str">
        <f t="shared" si="6"/>
        <v>0450300330児童発達支援</v>
      </c>
      <c r="B166" s="214" t="s">
        <v>3728</v>
      </c>
      <c r="C166" s="214" t="s">
        <v>3837</v>
      </c>
      <c r="D166" s="214" t="s">
        <v>4029</v>
      </c>
      <c r="E166" s="214" t="s">
        <v>4057</v>
      </c>
      <c r="K166" s="214" t="s">
        <v>4114</v>
      </c>
      <c r="L166" s="214" t="s">
        <v>4114</v>
      </c>
      <c r="N166" s="214" t="s">
        <v>4222</v>
      </c>
      <c r="O166" s="214" t="s">
        <v>896</v>
      </c>
      <c r="P166" s="214" t="s">
        <v>4255</v>
      </c>
      <c r="T166" s="214" t="s">
        <v>1909</v>
      </c>
      <c r="V166" s="298" t="s">
        <v>4284</v>
      </c>
      <c r="X166" s="216"/>
      <c r="AA166" s="216"/>
      <c r="AB166" s="216"/>
      <c r="AH166" s="214">
        <v>10</v>
      </c>
      <c r="AK166" s="215" t="str">
        <f t="shared" si="7"/>
        <v>984</v>
      </c>
      <c r="AL166" s="214" t="str">
        <f t="shared" si="8"/>
        <v>0017</v>
      </c>
    </row>
    <row r="167" spans="1:38" s="214" customFormat="1" ht="13.5" customHeight="1">
      <c r="A167" s="214" t="str">
        <f t="shared" si="6"/>
        <v>0450300330放課後等デイサービス</v>
      </c>
      <c r="B167" s="214" t="s">
        <v>3728</v>
      </c>
      <c r="C167" s="214" t="s">
        <v>3837</v>
      </c>
      <c r="D167" s="214" t="s">
        <v>4029</v>
      </c>
      <c r="E167" s="214" t="s">
        <v>4057</v>
      </c>
      <c r="K167" s="214" t="s">
        <v>4114</v>
      </c>
      <c r="L167" s="214" t="s">
        <v>4114</v>
      </c>
      <c r="N167" s="214" t="s">
        <v>4222</v>
      </c>
      <c r="O167" s="214" t="s">
        <v>61</v>
      </c>
      <c r="P167" s="214" t="s">
        <v>4255</v>
      </c>
      <c r="T167" s="214" t="s">
        <v>1910</v>
      </c>
      <c r="V167" s="298" t="s">
        <v>4284</v>
      </c>
      <c r="X167" s="216"/>
      <c r="AA167" s="216"/>
      <c r="AB167" s="216"/>
      <c r="AH167" s="214">
        <v>10</v>
      </c>
      <c r="AK167" s="215" t="str">
        <f t="shared" si="7"/>
        <v>984</v>
      </c>
      <c r="AL167" s="214" t="str">
        <f t="shared" si="8"/>
        <v>0017</v>
      </c>
    </row>
    <row r="168" spans="1:38" s="214" customFormat="1" ht="13.5" customHeight="1">
      <c r="A168" s="214" t="str">
        <f t="shared" si="6"/>
        <v>0450300348児童発達支援</v>
      </c>
      <c r="B168" s="214" t="s">
        <v>4391</v>
      </c>
      <c r="C168" s="214" t="s">
        <v>4405</v>
      </c>
      <c r="D168" s="214" t="s">
        <v>4642</v>
      </c>
      <c r="E168" s="214" t="s">
        <v>4651</v>
      </c>
      <c r="K168" s="214" t="s">
        <v>4677</v>
      </c>
      <c r="L168" s="214" t="s">
        <v>4677</v>
      </c>
      <c r="N168" s="214" t="s">
        <v>3658</v>
      </c>
      <c r="O168" s="214" t="s">
        <v>61</v>
      </c>
      <c r="P168" s="214" t="s">
        <v>4255</v>
      </c>
      <c r="T168" s="214" t="s">
        <v>1909</v>
      </c>
      <c r="V168" s="298" t="s">
        <v>4731</v>
      </c>
      <c r="X168" s="216"/>
      <c r="AA168" s="216"/>
      <c r="AB168" s="216"/>
      <c r="AH168" s="214">
        <v>10</v>
      </c>
      <c r="AK168" s="215" t="str">
        <f t="shared" si="7"/>
        <v>985</v>
      </c>
      <c r="AL168" s="214" t="str">
        <f t="shared" si="8"/>
        <v>0046</v>
      </c>
    </row>
    <row r="169" spans="1:38" s="214" customFormat="1" ht="13.5" customHeight="1">
      <c r="A169" s="214" t="str">
        <f t="shared" si="6"/>
        <v>0450300348放課後等デイサービス</v>
      </c>
      <c r="B169" s="214" t="s">
        <v>4391</v>
      </c>
      <c r="C169" s="214" t="s">
        <v>4405</v>
      </c>
      <c r="D169" s="214" t="s">
        <v>4642</v>
      </c>
      <c r="E169" s="214" t="s">
        <v>4651</v>
      </c>
      <c r="K169" s="214" t="s">
        <v>4677</v>
      </c>
      <c r="L169" s="214" t="s">
        <v>4677</v>
      </c>
      <c r="N169" s="214" t="s">
        <v>3658</v>
      </c>
      <c r="O169" s="214" t="s">
        <v>1221</v>
      </c>
      <c r="P169" s="214" t="s">
        <v>4255</v>
      </c>
      <c r="T169" s="214" t="s">
        <v>1910</v>
      </c>
      <c r="V169" s="298" t="s">
        <v>4731</v>
      </c>
      <c r="X169" s="216"/>
      <c r="AA169" s="216"/>
      <c r="AB169" s="216"/>
      <c r="AH169" s="214">
        <v>10</v>
      </c>
      <c r="AK169" s="215" t="str">
        <f t="shared" si="7"/>
        <v>985</v>
      </c>
      <c r="AL169" s="214" t="str">
        <f t="shared" si="8"/>
        <v>0046</v>
      </c>
    </row>
    <row r="170" spans="1:38" s="214" customFormat="1" ht="13.5" customHeight="1">
      <c r="A170" s="214" t="str">
        <f t="shared" si="6"/>
        <v>0450300348保育所等訪問支援</v>
      </c>
      <c r="B170" s="214" t="s">
        <v>4391</v>
      </c>
      <c r="C170" s="214" t="s">
        <v>4405</v>
      </c>
      <c r="D170" s="214" t="s">
        <v>4642</v>
      </c>
      <c r="E170" s="214" t="s">
        <v>4651</v>
      </c>
      <c r="K170" s="214" t="s">
        <v>4677</v>
      </c>
      <c r="L170" s="214" t="s">
        <v>4677</v>
      </c>
      <c r="N170" s="214" t="s">
        <v>3658</v>
      </c>
      <c r="O170" s="214" t="s">
        <v>1087</v>
      </c>
      <c r="P170" s="214" t="s">
        <v>4255</v>
      </c>
      <c r="T170" s="214" t="s">
        <v>1911</v>
      </c>
      <c r="V170" s="298" t="s">
        <v>4731</v>
      </c>
      <c r="X170" s="216"/>
      <c r="AA170" s="216"/>
      <c r="AB170" s="216"/>
      <c r="AK170" s="215" t="str">
        <f t="shared" si="7"/>
        <v>985</v>
      </c>
      <c r="AL170" s="214" t="str">
        <f t="shared" si="8"/>
        <v>0046</v>
      </c>
    </row>
    <row r="171" spans="1:38" s="214" customFormat="1" ht="13.5" customHeight="1">
      <c r="A171" s="214" t="str">
        <f t="shared" si="6"/>
        <v>0450500350放課後等デイサービス</v>
      </c>
      <c r="B171" s="214" t="s">
        <v>384</v>
      </c>
      <c r="C171" s="214" t="s">
        <v>3776</v>
      </c>
      <c r="D171" s="214" t="s">
        <v>2998</v>
      </c>
      <c r="E171" s="214" t="s">
        <v>385</v>
      </c>
      <c r="K171" s="214" t="s">
        <v>1982</v>
      </c>
      <c r="L171" s="214" t="s">
        <v>1982</v>
      </c>
      <c r="N171" s="214" t="s">
        <v>2999</v>
      </c>
      <c r="O171" s="214" t="s">
        <v>818</v>
      </c>
      <c r="P171" s="214" t="s">
        <v>4249</v>
      </c>
      <c r="T171" s="214" t="s">
        <v>1910</v>
      </c>
      <c r="V171" s="298" t="s">
        <v>1983</v>
      </c>
      <c r="X171" s="216"/>
      <c r="AA171" s="216"/>
      <c r="AB171" s="216"/>
      <c r="AH171" s="214">
        <v>10</v>
      </c>
      <c r="AK171" s="215" t="str">
        <f t="shared" si="7"/>
        <v>988</v>
      </c>
      <c r="AL171" s="214" t="str">
        <f t="shared" si="8"/>
        <v>0085</v>
      </c>
    </row>
    <row r="172" spans="1:38" s="214" customFormat="1" ht="13.5" customHeight="1">
      <c r="A172" s="214" t="str">
        <f t="shared" si="6"/>
        <v>0450500350保育所等訪問支援</v>
      </c>
      <c r="B172" s="214" t="s">
        <v>384</v>
      </c>
      <c r="C172" s="214" t="s">
        <v>3776</v>
      </c>
      <c r="D172" s="214" t="s">
        <v>2998</v>
      </c>
      <c r="E172" s="214" t="s">
        <v>385</v>
      </c>
      <c r="K172" s="214" t="s">
        <v>1982</v>
      </c>
      <c r="L172" s="214" t="s">
        <v>1984</v>
      </c>
      <c r="N172" s="214" t="s">
        <v>3000</v>
      </c>
      <c r="O172" s="214" t="s">
        <v>818</v>
      </c>
      <c r="P172" s="214" t="s">
        <v>4249</v>
      </c>
      <c r="T172" s="214" t="s">
        <v>1911</v>
      </c>
      <c r="V172" s="298" t="s">
        <v>1983</v>
      </c>
      <c r="X172" s="216"/>
      <c r="AA172" s="216"/>
      <c r="AB172" s="216"/>
      <c r="AK172" s="215" t="str">
        <f t="shared" si="7"/>
        <v>988</v>
      </c>
      <c r="AL172" s="214" t="str">
        <f t="shared" si="8"/>
        <v>0085</v>
      </c>
    </row>
    <row r="173" spans="1:38" s="214" customFormat="1" ht="13.5" customHeight="1">
      <c r="A173" s="214" t="str">
        <f t="shared" si="6"/>
        <v>0450500368児童発達支援</v>
      </c>
      <c r="B173" s="214" t="s">
        <v>1985</v>
      </c>
      <c r="C173" s="214" t="s">
        <v>3908</v>
      </c>
      <c r="D173" s="214" t="s">
        <v>3000</v>
      </c>
      <c r="E173" s="214" t="s">
        <v>1986</v>
      </c>
      <c r="K173" s="214" t="s">
        <v>1987</v>
      </c>
      <c r="L173" s="214" t="s">
        <v>1987</v>
      </c>
      <c r="N173" s="214" t="s">
        <v>3001</v>
      </c>
      <c r="O173" s="214" t="s">
        <v>1303</v>
      </c>
      <c r="P173" s="214" t="s">
        <v>4249</v>
      </c>
      <c r="T173" s="214" t="s">
        <v>1909</v>
      </c>
      <c r="V173" s="298" t="s">
        <v>1988</v>
      </c>
      <c r="X173" s="216"/>
      <c r="AA173" s="216"/>
      <c r="AB173" s="216"/>
      <c r="AH173" s="214">
        <v>10</v>
      </c>
      <c r="AK173" s="215" t="str">
        <f t="shared" si="7"/>
        <v>988</v>
      </c>
      <c r="AL173" s="214" t="str">
        <f t="shared" si="8"/>
        <v>0066</v>
      </c>
    </row>
    <row r="174" spans="1:38" s="214" customFormat="1" ht="13.5" customHeight="1">
      <c r="A174" s="214" t="str">
        <f t="shared" si="6"/>
        <v>0450500368放課後等デイサービス</v>
      </c>
      <c r="B174" s="214" t="s">
        <v>1985</v>
      </c>
      <c r="C174" s="214" t="s">
        <v>3908</v>
      </c>
      <c r="D174" s="214" t="s">
        <v>3000</v>
      </c>
      <c r="E174" s="214" t="s">
        <v>1986</v>
      </c>
      <c r="K174" s="214" t="s">
        <v>1987</v>
      </c>
      <c r="L174" s="214" t="s">
        <v>1987</v>
      </c>
      <c r="N174" s="214" t="s">
        <v>3001</v>
      </c>
      <c r="O174" s="214" t="s">
        <v>818</v>
      </c>
      <c r="P174" s="214" t="s">
        <v>4249</v>
      </c>
      <c r="T174" s="214" t="s">
        <v>1910</v>
      </c>
      <c r="V174" s="298" t="s">
        <v>1988</v>
      </c>
      <c r="X174" s="216"/>
      <c r="AA174" s="216"/>
      <c r="AB174" s="216"/>
      <c r="AH174" s="214">
        <v>15</v>
      </c>
      <c r="AK174" s="215" t="str">
        <f t="shared" si="7"/>
        <v>988</v>
      </c>
      <c r="AL174" s="214" t="str">
        <f t="shared" si="8"/>
        <v>0066</v>
      </c>
    </row>
    <row r="175" spans="1:38" s="214" customFormat="1" ht="13.5" customHeight="1">
      <c r="A175" s="214" t="str">
        <f t="shared" si="6"/>
        <v>0450500368保育所等訪問支援</v>
      </c>
      <c r="B175" s="214" t="s">
        <v>1985</v>
      </c>
      <c r="C175" s="214" t="s">
        <v>3908</v>
      </c>
      <c r="D175" s="214" t="s">
        <v>3000</v>
      </c>
      <c r="E175" s="214" t="s">
        <v>1986</v>
      </c>
      <c r="K175" s="214" t="s">
        <v>1987</v>
      </c>
      <c r="L175" s="214" t="s">
        <v>1987</v>
      </c>
      <c r="N175" s="214" t="s">
        <v>3001</v>
      </c>
      <c r="O175" s="214" t="s">
        <v>818</v>
      </c>
      <c r="P175" s="214" t="s">
        <v>4249</v>
      </c>
      <c r="T175" s="214" t="s">
        <v>1911</v>
      </c>
      <c r="V175" s="298" t="s">
        <v>1988</v>
      </c>
      <c r="X175" s="216"/>
      <c r="AA175" s="216"/>
      <c r="AB175" s="216"/>
      <c r="AK175" s="215" t="str">
        <f t="shared" si="7"/>
        <v>988</v>
      </c>
      <c r="AL175" s="214" t="str">
        <f t="shared" si="8"/>
        <v>0066</v>
      </c>
    </row>
    <row r="176" spans="1:38" s="214" customFormat="1" ht="13.5" customHeight="1">
      <c r="A176" s="214" t="str">
        <f t="shared" si="6"/>
        <v>0450500392放課後等デイサービス</v>
      </c>
      <c r="B176" s="214" t="s">
        <v>1672</v>
      </c>
      <c r="C176" s="214" t="s">
        <v>3822</v>
      </c>
      <c r="D176" s="214" t="s">
        <v>3002</v>
      </c>
      <c r="E176" s="214" t="s">
        <v>1462</v>
      </c>
      <c r="K176" s="214" t="s">
        <v>1989</v>
      </c>
      <c r="L176" s="214" t="s">
        <v>1989</v>
      </c>
      <c r="N176" s="214" t="s">
        <v>3002</v>
      </c>
      <c r="O176" s="214" t="s">
        <v>1157</v>
      </c>
      <c r="P176" s="214" t="s">
        <v>4249</v>
      </c>
      <c r="T176" s="214" t="s">
        <v>1910</v>
      </c>
      <c r="V176" s="298" t="s">
        <v>1990</v>
      </c>
      <c r="X176" s="216"/>
      <c r="AA176" s="216"/>
      <c r="AB176" s="216"/>
      <c r="AH176" s="214">
        <v>10</v>
      </c>
      <c r="AK176" s="215" t="str">
        <f t="shared" si="7"/>
        <v>988</v>
      </c>
      <c r="AL176" s="214" t="str">
        <f t="shared" si="8"/>
        <v>0347</v>
      </c>
    </row>
    <row r="177" spans="1:38" s="214" customFormat="1" ht="13.5" customHeight="1">
      <c r="A177" s="214" t="str">
        <f t="shared" si="6"/>
        <v>0450500400放課後等デイサービス</v>
      </c>
      <c r="B177" s="214" t="s">
        <v>384</v>
      </c>
      <c r="C177" s="214" t="s">
        <v>3776</v>
      </c>
      <c r="D177" s="214" t="s">
        <v>3000</v>
      </c>
      <c r="E177" s="214" t="s">
        <v>4652</v>
      </c>
      <c r="K177" s="214" t="s">
        <v>1991</v>
      </c>
      <c r="L177" s="214" t="s">
        <v>1991</v>
      </c>
      <c r="N177" s="214" t="s">
        <v>2998</v>
      </c>
      <c r="O177" s="214" t="s">
        <v>338</v>
      </c>
      <c r="P177" s="214" t="s">
        <v>4249</v>
      </c>
      <c r="T177" s="214" t="s">
        <v>1910</v>
      </c>
      <c r="V177" s="298" t="s">
        <v>1992</v>
      </c>
      <c r="X177" s="216"/>
      <c r="AA177" s="216"/>
      <c r="AB177" s="216"/>
      <c r="AH177" s="214">
        <v>10</v>
      </c>
      <c r="AK177" s="215" t="str">
        <f t="shared" si="7"/>
        <v>988</v>
      </c>
      <c r="AL177" s="214" t="str">
        <f t="shared" si="8"/>
        <v>0066</v>
      </c>
    </row>
    <row r="178" spans="1:38" s="214" customFormat="1" ht="13.5" customHeight="1">
      <c r="A178" s="214" t="str">
        <f t="shared" si="6"/>
        <v>0450500459児童発達支援</v>
      </c>
      <c r="B178" s="214" t="s">
        <v>374</v>
      </c>
      <c r="C178" s="214" t="s">
        <v>3881</v>
      </c>
      <c r="D178" s="214" t="s">
        <v>3003</v>
      </c>
      <c r="E178" s="214" t="s">
        <v>379</v>
      </c>
      <c r="K178" s="214" t="s">
        <v>1993</v>
      </c>
      <c r="L178" s="214" t="s">
        <v>1993</v>
      </c>
      <c r="N178" s="214" t="s">
        <v>3003</v>
      </c>
      <c r="O178" s="214" t="s">
        <v>1057</v>
      </c>
      <c r="P178" s="214" t="s">
        <v>4249</v>
      </c>
      <c r="T178" s="214" t="s">
        <v>1909</v>
      </c>
      <c r="V178" s="298" t="s">
        <v>1994</v>
      </c>
      <c r="X178" s="216"/>
      <c r="AA178" s="216"/>
      <c r="AB178" s="216"/>
      <c r="AH178" s="214">
        <v>10</v>
      </c>
      <c r="AK178" s="215" t="str">
        <f t="shared" si="7"/>
        <v>988</v>
      </c>
      <c r="AL178" s="214" t="str">
        <f t="shared" si="8"/>
        <v>0318</v>
      </c>
    </row>
    <row r="179" spans="1:38" s="214" customFormat="1" ht="13.5" customHeight="1">
      <c r="A179" s="214" t="str">
        <f t="shared" si="6"/>
        <v>0450500459放課後等デイサービス</v>
      </c>
      <c r="B179" s="214" t="s">
        <v>374</v>
      </c>
      <c r="C179" s="214" t="s">
        <v>3881</v>
      </c>
      <c r="D179" s="214" t="s">
        <v>3003</v>
      </c>
      <c r="E179" s="214" t="s">
        <v>379</v>
      </c>
      <c r="K179" s="214" t="s">
        <v>1993</v>
      </c>
      <c r="L179" s="214" t="s">
        <v>1993</v>
      </c>
      <c r="N179" s="214" t="s">
        <v>3003</v>
      </c>
      <c r="O179" s="214" t="s">
        <v>1057</v>
      </c>
      <c r="P179" s="214" t="s">
        <v>4249</v>
      </c>
      <c r="T179" s="214" t="s">
        <v>1910</v>
      </c>
      <c r="V179" s="298" t="s">
        <v>1994</v>
      </c>
      <c r="X179" s="216"/>
      <c r="AA179" s="216"/>
      <c r="AB179" s="216"/>
      <c r="AH179" s="214">
        <v>10</v>
      </c>
      <c r="AK179" s="215" t="str">
        <f t="shared" si="7"/>
        <v>988</v>
      </c>
      <c r="AL179" s="214" t="str">
        <f t="shared" si="8"/>
        <v>0318</v>
      </c>
    </row>
    <row r="180" spans="1:38" s="214" customFormat="1" ht="13.5" customHeight="1">
      <c r="A180" s="214" t="str">
        <f t="shared" si="6"/>
        <v>0450500517放課後等デイサービス</v>
      </c>
      <c r="B180" s="214" t="s">
        <v>3743</v>
      </c>
      <c r="C180" s="214" t="s">
        <v>3912</v>
      </c>
      <c r="D180" s="214" t="s">
        <v>3004</v>
      </c>
      <c r="E180" s="214" t="s">
        <v>1995</v>
      </c>
      <c r="K180" s="214" t="s">
        <v>1996</v>
      </c>
      <c r="L180" s="214" t="s">
        <v>1996</v>
      </c>
      <c r="N180" s="214" t="s">
        <v>3005</v>
      </c>
      <c r="O180" s="214" t="s">
        <v>441</v>
      </c>
      <c r="P180" s="214" t="s">
        <v>4249</v>
      </c>
      <c r="T180" s="214" t="s">
        <v>1910</v>
      </c>
      <c r="V180" s="298" t="s">
        <v>1997</v>
      </c>
      <c r="X180" s="216"/>
      <c r="AA180" s="216"/>
      <c r="AB180" s="216"/>
      <c r="AH180" s="214">
        <v>15</v>
      </c>
      <c r="AK180" s="215" t="str">
        <f t="shared" si="7"/>
        <v>170</v>
      </c>
      <c r="AL180" s="214" t="str">
        <f t="shared" si="8"/>
        <v>0013</v>
      </c>
    </row>
    <row r="181" spans="1:38" s="214" customFormat="1" ht="13.5" customHeight="1">
      <c r="A181" s="214" t="str">
        <f t="shared" si="6"/>
        <v>0450500525児童発達支援</v>
      </c>
      <c r="B181" s="214" t="s">
        <v>397</v>
      </c>
      <c r="C181" s="214" t="s">
        <v>3781</v>
      </c>
      <c r="D181" s="214" t="s">
        <v>3006</v>
      </c>
      <c r="E181" s="214" t="s">
        <v>1998</v>
      </c>
      <c r="K181" s="214" t="s">
        <v>399</v>
      </c>
      <c r="L181" s="214" t="s">
        <v>399</v>
      </c>
      <c r="N181" s="214" t="s">
        <v>3006</v>
      </c>
      <c r="O181" s="214" t="s">
        <v>441</v>
      </c>
      <c r="P181" s="214" t="s">
        <v>4249</v>
      </c>
      <c r="T181" s="214" t="s">
        <v>1909</v>
      </c>
      <c r="V181" s="298" t="s">
        <v>1999</v>
      </c>
      <c r="X181" s="216"/>
      <c r="AA181" s="216"/>
      <c r="AB181" s="216"/>
      <c r="AH181" s="214">
        <v>5</v>
      </c>
      <c r="AK181" s="215" t="str">
        <f t="shared" si="7"/>
        <v>988</v>
      </c>
      <c r="AL181" s="214" t="str">
        <f t="shared" si="8"/>
        <v>0164</v>
      </c>
    </row>
    <row r="182" spans="1:38" s="214" customFormat="1" ht="13.5" customHeight="1">
      <c r="A182" s="214" t="str">
        <f t="shared" si="6"/>
        <v>0450500525児童発達支援</v>
      </c>
      <c r="B182" s="214" t="s">
        <v>397</v>
      </c>
      <c r="C182" s="214" t="s">
        <v>3781</v>
      </c>
      <c r="D182" s="214" t="s">
        <v>3006</v>
      </c>
      <c r="E182" s="214" t="s">
        <v>1998</v>
      </c>
      <c r="K182" s="214" t="s">
        <v>399</v>
      </c>
      <c r="L182" s="214" t="s">
        <v>399</v>
      </c>
      <c r="N182" s="214" t="s">
        <v>3006</v>
      </c>
      <c r="O182" s="214" t="s">
        <v>637</v>
      </c>
      <c r="P182" s="214" t="s">
        <v>4249</v>
      </c>
      <c r="T182" s="214" t="s">
        <v>1909</v>
      </c>
      <c r="V182" s="298" t="s">
        <v>1999</v>
      </c>
      <c r="X182" s="216"/>
      <c r="AA182" s="216"/>
      <c r="AB182" s="216"/>
      <c r="AH182" s="214">
        <v>5</v>
      </c>
      <c r="AK182" s="215" t="str">
        <f t="shared" si="7"/>
        <v>988</v>
      </c>
      <c r="AL182" s="214" t="str">
        <f t="shared" si="8"/>
        <v>0164</v>
      </c>
    </row>
    <row r="183" spans="1:38" s="214" customFormat="1" ht="13.5" customHeight="1">
      <c r="A183" s="214" t="str">
        <f t="shared" si="6"/>
        <v>0450500525放課後等デイサービス</v>
      </c>
      <c r="B183" s="214" t="s">
        <v>397</v>
      </c>
      <c r="C183" s="214" t="s">
        <v>3781</v>
      </c>
      <c r="D183" s="214" t="s">
        <v>3006</v>
      </c>
      <c r="E183" s="214" t="s">
        <v>1998</v>
      </c>
      <c r="K183" s="214" t="s">
        <v>399</v>
      </c>
      <c r="L183" s="214" t="s">
        <v>399</v>
      </c>
      <c r="N183" s="214" t="s">
        <v>3006</v>
      </c>
      <c r="O183" s="214" t="s">
        <v>637</v>
      </c>
      <c r="P183" s="214" t="s">
        <v>4249</v>
      </c>
      <c r="T183" s="214" t="s">
        <v>1910</v>
      </c>
      <c r="V183" s="298" t="s">
        <v>1999</v>
      </c>
      <c r="X183" s="216"/>
      <c r="AA183" s="216"/>
      <c r="AB183" s="216"/>
      <c r="AH183" s="214">
        <v>10</v>
      </c>
      <c r="AK183" s="215" t="str">
        <f t="shared" si="7"/>
        <v>988</v>
      </c>
      <c r="AL183" s="214" t="str">
        <f t="shared" si="8"/>
        <v>0164</v>
      </c>
    </row>
    <row r="184" spans="1:38" s="214" customFormat="1" ht="13.5" customHeight="1">
      <c r="A184" s="214" t="str">
        <f t="shared" si="6"/>
        <v>0450500525放課後等デイサービス</v>
      </c>
      <c r="B184" s="214" t="s">
        <v>397</v>
      </c>
      <c r="C184" s="214" t="s">
        <v>3781</v>
      </c>
      <c r="D184" s="214" t="s">
        <v>3006</v>
      </c>
      <c r="E184" s="214" t="s">
        <v>1998</v>
      </c>
      <c r="K184" s="214" t="s">
        <v>399</v>
      </c>
      <c r="L184" s="214" t="s">
        <v>399</v>
      </c>
      <c r="N184" s="214" t="s">
        <v>3006</v>
      </c>
      <c r="O184" s="214" t="s">
        <v>61</v>
      </c>
      <c r="P184" s="214" t="s">
        <v>4249</v>
      </c>
      <c r="T184" s="214" t="s">
        <v>1910</v>
      </c>
      <c r="V184" s="298" t="s">
        <v>1999</v>
      </c>
      <c r="X184" s="216"/>
      <c r="AA184" s="216"/>
      <c r="AB184" s="216"/>
      <c r="AH184" s="214">
        <v>5</v>
      </c>
      <c r="AK184" s="215" t="str">
        <f t="shared" si="7"/>
        <v>988</v>
      </c>
      <c r="AL184" s="214" t="str">
        <f t="shared" si="8"/>
        <v>0164</v>
      </c>
    </row>
    <row r="185" spans="1:38" s="214" customFormat="1" ht="13.5" customHeight="1">
      <c r="A185" s="214" t="str">
        <f t="shared" si="6"/>
        <v>0450500525居宅訪問型児童発達支援</v>
      </c>
      <c r="B185" s="214" t="s">
        <v>397</v>
      </c>
      <c r="C185" s="214" t="s">
        <v>3781</v>
      </c>
      <c r="D185" s="214" t="s">
        <v>3006</v>
      </c>
      <c r="E185" s="214" t="s">
        <v>1998</v>
      </c>
      <c r="K185" s="214" t="s">
        <v>399</v>
      </c>
      <c r="L185" s="214" t="s">
        <v>399</v>
      </c>
      <c r="N185" s="214" t="s">
        <v>3006</v>
      </c>
      <c r="O185" s="214" t="s">
        <v>61</v>
      </c>
      <c r="P185" s="214" t="s">
        <v>4249</v>
      </c>
      <c r="T185" s="214" t="s">
        <v>2000</v>
      </c>
      <c r="V185" s="298" t="s">
        <v>1999</v>
      </c>
      <c r="X185" s="216"/>
      <c r="AA185" s="216"/>
      <c r="AB185" s="216"/>
      <c r="AK185" s="215" t="str">
        <f t="shared" si="7"/>
        <v>988</v>
      </c>
      <c r="AL185" s="214" t="str">
        <f t="shared" si="8"/>
        <v>0164</v>
      </c>
    </row>
    <row r="186" spans="1:38" s="214" customFormat="1" ht="13.5" customHeight="1">
      <c r="A186" s="214" t="str">
        <f t="shared" si="6"/>
        <v>0450500533放課後等デイサービス</v>
      </c>
      <c r="B186" s="214" t="s">
        <v>384</v>
      </c>
      <c r="C186" s="214" t="s">
        <v>3776</v>
      </c>
      <c r="D186" s="214" t="s">
        <v>3000</v>
      </c>
      <c r="E186" s="214" t="s">
        <v>4652</v>
      </c>
      <c r="K186" s="214" t="s">
        <v>1991</v>
      </c>
      <c r="L186" s="214" t="s">
        <v>1991</v>
      </c>
      <c r="N186" s="214" t="s">
        <v>3007</v>
      </c>
      <c r="O186" s="214" t="s">
        <v>441</v>
      </c>
      <c r="P186" s="214" t="s">
        <v>4249</v>
      </c>
      <c r="T186" s="214" t="s">
        <v>1910</v>
      </c>
      <c r="V186" s="298" t="s">
        <v>2001</v>
      </c>
      <c r="X186" s="216"/>
      <c r="AA186" s="216"/>
      <c r="AB186" s="216"/>
      <c r="AH186" s="214">
        <v>10</v>
      </c>
      <c r="AK186" s="215" t="str">
        <f t="shared" si="7"/>
        <v>988</v>
      </c>
      <c r="AL186" s="214" t="str">
        <f t="shared" si="8"/>
        <v>0066</v>
      </c>
    </row>
    <row r="187" spans="1:38" s="214" customFormat="1" ht="13.5" customHeight="1">
      <c r="A187" s="214" t="str">
        <f t="shared" si="6"/>
        <v>0450600242児童発達支援</v>
      </c>
      <c r="B187" s="214" t="s">
        <v>405</v>
      </c>
      <c r="C187" s="214" t="s">
        <v>3992</v>
      </c>
      <c r="D187" s="214" t="s">
        <v>3008</v>
      </c>
      <c r="E187" s="214" t="s">
        <v>2002</v>
      </c>
      <c r="K187" s="214" t="s">
        <v>2003</v>
      </c>
      <c r="L187" s="214" t="s">
        <v>2003</v>
      </c>
      <c r="N187" s="214" t="s">
        <v>3009</v>
      </c>
      <c r="O187" s="214" t="s">
        <v>441</v>
      </c>
      <c r="P187" s="214" t="s">
        <v>4235</v>
      </c>
      <c r="T187" s="214" t="s">
        <v>1909</v>
      </c>
      <c r="V187" s="298" t="s">
        <v>2004</v>
      </c>
      <c r="X187" s="216"/>
      <c r="AA187" s="216"/>
      <c r="AB187" s="216"/>
      <c r="AH187" s="214">
        <v>15</v>
      </c>
      <c r="AK187" s="215" t="str">
        <f t="shared" si="7"/>
        <v>989</v>
      </c>
      <c r="AL187" s="214" t="str">
        <f t="shared" si="8"/>
        <v>0276</v>
      </c>
    </row>
    <row r="188" spans="1:38" s="214" customFormat="1" ht="13.5" customHeight="1">
      <c r="A188" s="214" t="str">
        <f t="shared" si="6"/>
        <v>0450600242放課後等デイサービス</v>
      </c>
      <c r="B188" s="214" t="s">
        <v>405</v>
      </c>
      <c r="C188" s="214" t="s">
        <v>3992</v>
      </c>
      <c r="D188" s="214" t="s">
        <v>3008</v>
      </c>
      <c r="E188" s="214" t="s">
        <v>2002</v>
      </c>
      <c r="K188" s="214" t="s">
        <v>2003</v>
      </c>
      <c r="L188" s="214" t="s">
        <v>2003</v>
      </c>
      <c r="N188" s="214" t="s">
        <v>3009</v>
      </c>
      <c r="O188" s="214" t="s">
        <v>441</v>
      </c>
      <c r="P188" s="214" t="s">
        <v>4235</v>
      </c>
      <c r="T188" s="214" t="s">
        <v>1910</v>
      </c>
      <c r="V188" s="298" t="s">
        <v>2004</v>
      </c>
      <c r="X188" s="216"/>
      <c r="AA188" s="216"/>
      <c r="AB188" s="216"/>
      <c r="AH188" s="214">
        <v>15</v>
      </c>
      <c r="AK188" s="215" t="str">
        <f t="shared" si="7"/>
        <v>989</v>
      </c>
      <c r="AL188" s="214" t="str">
        <f t="shared" si="8"/>
        <v>0276</v>
      </c>
    </row>
    <row r="189" spans="1:38" s="214" customFormat="1" ht="13.5" customHeight="1">
      <c r="A189" s="214" t="str">
        <f t="shared" si="6"/>
        <v>0450610035放課後等デイサービス</v>
      </c>
      <c r="B189" s="214" t="s">
        <v>402</v>
      </c>
      <c r="C189" s="214" t="s">
        <v>3789</v>
      </c>
      <c r="D189" s="214" t="s">
        <v>3010</v>
      </c>
      <c r="E189" s="214" t="s">
        <v>403</v>
      </c>
      <c r="K189" s="214" t="s">
        <v>2005</v>
      </c>
      <c r="L189" s="214" t="s">
        <v>2005</v>
      </c>
      <c r="N189" s="214" t="s">
        <v>2930</v>
      </c>
      <c r="O189" s="214" t="s">
        <v>441</v>
      </c>
      <c r="P189" s="214" t="s">
        <v>4235</v>
      </c>
      <c r="T189" s="214" t="s">
        <v>1910</v>
      </c>
      <c r="V189" s="298" t="s">
        <v>2006</v>
      </c>
      <c r="X189" s="216"/>
      <c r="AA189" s="216"/>
      <c r="AB189" s="216"/>
      <c r="AH189" s="214">
        <v>10</v>
      </c>
      <c r="AK189" s="215" t="str">
        <f t="shared" si="7"/>
        <v>989</v>
      </c>
      <c r="AL189" s="214" t="str">
        <f t="shared" si="8"/>
        <v>0232</v>
      </c>
    </row>
    <row r="190" spans="1:38" s="214" customFormat="1" ht="13.5" customHeight="1">
      <c r="A190" s="214" t="str">
        <f t="shared" si="6"/>
        <v>0450610043放課後等デイサービス</v>
      </c>
      <c r="B190" s="214" t="s">
        <v>402</v>
      </c>
      <c r="C190" s="214" t="s">
        <v>3789</v>
      </c>
      <c r="D190" s="214" t="s">
        <v>3010</v>
      </c>
      <c r="E190" s="214" t="s">
        <v>403</v>
      </c>
      <c r="K190" s="214" t="s">
        <v>3011</v>
      </c>
      <c r="L190" s="214" t="s">
        <v>3011</v>
      </c>
      <c r="N190" s="214" t="s">
        <v>3012</v>
      </c>
      <c r="O190" s="214" t="s">
        <v>1095</v>
      </c>
      <c r="P190" s="214" t="s">
        <v>4235</v>
      </c>
      <c r="T190" s="214" t="s">
        <v>1910</v>
      </c>
      <c r="V190" s="298" t="s">
        <v>3013</v>
      </c>
      <c r="X190" s="216"/>
      <c r="AA190" s="216"/>
      <c r="AB190" s="216"/>
      <c r="AH190" s="214">
        <v>10</v>
      </c>
      <c r="AK190" s="215" t="str">
        <f t="shared" si="7"/>
        <v>989</v>
      </c>
      <c r="AL190" s="214" t="str">
        <f t="shared" si="8"/>
        <v>0232</v>
      </c>
    </row>
    <row r="191" spans="1:38" s="214" customFormat="1" ht="13.5" customHeight="1">
      <c r="A191" s="214" t="str">
        <f t="shared" si="6"/>
        <v>0450700273放課後等デイサービス</v>
      </c>
      <c r="B191" s="214" t="s">
        <v>2007</v>
      </c>
      <c r="C191" s="214" t="s">
        <v>3761</v>
      </c>
      <c r="D191" s="214" t="s">
        <v>3014</v>
      </c>
      <c r="E191" s="214" t="s">
        <v>2008</v>
      </c>
      <c r="K191" s="214" t="s">
        <v>2009</v>
      </c>
      <c r="L191" s="214" t="s">
        <v>2009</v>
      </c>
      <c r="N191" s="214" t="s">
        <v>3015</v>
      </c>
      <c r="O191" s="214" t="s">
        <v>928</v>
      </c>
      <c r="P191" s="214" t="s">
        <v>4238</v>
      </c>
      <c r="T191" s="214" t="s">
        <v>1910</v>
      </c>
      <c r="V191" s="298" t="s">
        <v>4732</v>
      </c>
      <c r="X191" s="216"/>
      <c r="AA191" s="216"/>
      <c r="AB191" s="216"/>
      <c r="AH191" s="214">
        <v>10</v>
      </c>
      <c r="AK191" s="215" t="str">
        <f t="shared" si="7"/>
        <v>981</v>
      </c>
      <c r="AL191" s="214" t="str">
        <f t="shared" si="8"/>
        <v>0923</v>
      </c>
    </row>
    <row r="192" spans="1:38" s="214" customFormat="1" ht="13.5" customHeight="1">
      <c r="A192" s="214" t="str">
        <f t="shared" si="6"/>
        <v>0450700372放課後等デイサービス</v>
      </c>
      <c r="B192" s="214" t="s">
        <v>494</v>
      </c>
      <c r="C192" s="214" t="s">
        <v>3778</v>
      </c>
      <c r="D192" s="214" t="s">
        <v>3016</v>
      </c>
      <c r="E192" s="214" t="s">
        <v>2839</v>
      </c>
      <c r="K192" s="214" t="s">
        <v>2010</v>
      </c>
      <c r="L192" s="214" t="s">
        <v>2010</v>
      </c>
      <c r="N192" s="214" t="s">
        <v>3017</v>
      </c>
      <c r="O192" s="214" t="s">
        <v>1394</v>
      </c>
      <c r="P192" s="214" t="s">
        <v>4238</v>
      </c>
      <c r="T192" s="214" t="s">
        <v>1910</v>
      </c>
      <c r="V192" s="298" t="s">
        <v>2011</v>
      </c>
      <c r="X192" s="216"/>
      <c r="AA192" s="216"/>
      <c r="AB192" s="216"/>
      <c r="AH192" s="214">
        <v>10</v>
      </c>
      <c r="AK192" s="215" t="str">
        <f t="shared" si="7"/>
        <v>982</v>
      </c>
      <c r="AL192" s="214" t="str">
        <f t="shared" si="8"/>
        <v>0011</v>
      </c>
    </row>
    <row r="193" spans="1:38" s="214" customFormat="1" ht="13.5" customHeight="1">
      <c r="A193" s="214" t="str">
        <f t="shared" si="6"/>
        <v>0450700406児童発達支援</v>
      </c>
      <c r="B193" s="214" t="s">
        <v>2012</v>
      </c>
      <c r="C193" s="214" t="s">
        <v>3885</v>
      </c>
      <c r="D193" s="214" t="s">
        <v>3018</v>
      </c>
      <c r="E193" s="214" t="s">
        <v>2013</v>
      </c>
      <c r="K193" s="214" t="s">
        <v>2014</v>
      </c>
      <c r="L193" s="214" t="s">
        <v>2014</v>
      </c>
      <c r="N193" s="214" t="s">
        <v>3019</v>
      </c>
      <c r="O193" s="214" t="s">
        <v>1394</v>
      </c>
      <c r="P193" s="214" t="s">
        <v>4238</v>
      </c>
      <c r="T193" s="214" t="s">
        <v>1909</v>
      </c>
      <c r="V193" s="298" t="s">
        <v>2015</v>
      </c>
      <c r="X193" s="216"/>
      <c r="AA193" s="216"/>
      <c r="AB193" s="216"/>
      <c r="AH193" s="227">
        <v>5</v>
      </c>
      <c r="AK193" s="215" t="str">
        <f t="shared" si="7"/>
        <v>981</v>
      </c>
      <c r="AL193" s="214" t="str">
        <f t="shared" si="8"/>
        <v>1107</v>
      </c>
    </row>
    <row r="194" spans="1:38" s="214" customFormat="1" ht="13.5" customHeight="1">
      <c r="A194" s="214" t="str">
        <f t="shared" si="6"/>
        <v>0450700406放課後等デイサービス</v>
      </c>
      <c r="B194" s="214" t="s">
        <v>2012</v>
      </c>
      <c r="C194" s="214" t="s">
        <v>3885</v>
      </c>
      <c r="D194" s="214" t="s">
        <v>3018</v>
      </c>
      <c r="E194" s="214" t="s">
        <v>2013</v>
      </c>
      <c r="K194" s="214" t="s">
        <v>2014</v>
      </c>
      <c r="L194" s="214" t="s">
        <v>2014</v>
      </c>
      <c r="N194" s="214" t="s">
        <v>3019</v>
      </c>
      <c r="O194" s="214" t="s">
        <v>818</v>
      </c>
      <c r="P194" s="214" t="s">
        <v>4238</v>
      </c>
      <c r="T194" s="214" t="s">
        <v>1910</v>
      </c>
      <c r="V194" s="298" t="s">
        <v>2015</v>
      </c>
      <c r="X194" s="216"/>
      <c r="AA194" s="216"/>
      <c r="AB194" s="216"/>
      <c r="AH194" s="227">
        <v>5</v>
      </c>
      <c r="AK194" s="215" t="str">
        <f t="shared" si="7"/>
        <v>981</v>
      </c>
      <c r="AL194" s="214" t="str">
        <f t="shared" si="8"/>
        <v>1107</v>
      </c>
    </row>
    <row r="195" spans="1:38" s="214" customFormat="1" ht="13.5" customHeight="1">
      <c r="A195" s="214" t="str">
        <f t="shared" ref="A195:A258" si="9">V195&amp;T195</f>
        <v>0450700422児童発達支援</v>
      </c>
      <c r="B195" s="214" t="s">
        <v>2016</v>
      </c>
      <c r="C195" s="214" t="s">
        <v>3892</v>
      </c>
      <c r="D195" s="214" t="s">
        <v>3020</v>
      </c>
      <c r="E195" s="214" t="s">
        <v>2017</v>
      </c>
      <c r="K195" s="214" t="s">
        <v>2018</v>
      </c>
      <c r="L195" s="214" t="s">
        <v>2018</v>
      </c>
      <c r="N195" s="214" t="s">
        <v>3020</v>
      </c>
      <c r="O195" s="214" t="s">
        <v>441</v>
      </c>
      <c r="P195" s="214" t="s">
        <v>4238</v>
      </c>
      <c r="T195" s="214" t="s">
        <v>1909</v>
      </c>
      <c r="V195" s="298" t="s">
        <v>2019</v>
      </c>
      <c r="X195" s="216"/>
      <c r="AA195" s="216"/>
      <c r="AB195" s="216"/>
      <c r="AH195" s="214">
        <v>10</v>
      </c>
      <c r="AK195" s="215" t="str">
        <f t="shared" ref="AK195:AK258" si="10">LEFT(D195,3)</f>
        <v>981</v>
      </c>
      <c r="AL195" s="214" t="str">
        <f t="shared" ref="AL195:AL258" si="11">RIGHT(D195,4)</f>
        <v>1224</v>
      </c>
    </row>
    <row r="196" spans="1:38" s="214" customFormat="1" ht="13.5" customHeight="1">
      <c r="A196" s="214" t="str">
        <f t="shared" si="9"/>
        <v>0450700422放課後等デイサービス</v>
      </c>
      <c r="B196" s="214" t="s">
        <v>2016</v>
      </c>
      <c r="C196" s="214" t="s">
        <v>3892</v>
      </c>
      <c r="D196" s="214" t="s">
        <v>3020</v>
      </c>
      <c r="E196" s="214" t="s">
        <v>2017</v>
      </c>
      <c r="K196" s="214" t="s">
        <v>2018</v>
      </c>
      <c r="L196" s="214" t="s">
        <v>2018</v>
      </c>
      <c r="N196" s="214" t="s">
        <v>3020</v>
      </c>
      <c r="O196" s="214" t="s">
        <v>818</v>
      </c>
      <c r="P196" s="214" t="s">
        <v>4238</v>
      </c>
      <c r="T196" s="214" t="s">
        <v>1910</v>
      </c>
      <c r="V196" s="298" t="s">
        <v>2019</v>
      </c>
      <c r="X196" s="216"/>
      <c r="AA196" s="216"/>
      <c r="AB196" s="216"/>
      <c r="AH196" s="214">
        <v>10</v>
      </c>
      <c r="AK196" s="215" t="str">
        <f t="shared" si="10"/>
        <v>981</v>
      </c>
      <c r="AL196" s="214" t="str">
        <f t="shared" si="11"/>
        <v>1224</v>
      </c>
    </row>
    <row r="197" spans="1:38" s="214" customFormat="1" ht="13.5" customHeight="1">
      <c r="A197" s="214" t="str">
        <f t="shared" si="9"/>
        <v>0450700422保育所等訪問支援</v>
      </c>
      <c r="B197" s="214" t="s">
        <v>2016</v>
      </c>
      <c r="C197" s="214" t="s">
        <v>3892</v>
      </c>
      <c r="D197" s="214" t="s">
        <v>3020</v>
      </c>
      <c r="E197" s="214" t="s">
        <v>2017</v>
      </c>
      <c r="K197" s="214" t="s">
        <v>2018</v>
      </c>
      <c r="L197" s="214" t="s">
        <v>2018</v>
      </c>
      <c r="N197" s="214" t="s">
        <v>3020</v>
      </c>
      <c r="O197" s="214" t="s">
        <v>692</v>
      </c>
      <c r="P197" s="214" t="s">
        <v>4238</v>
      </c>
      <c r="T197" s="214" t="s">
        <v>1911</v>
      </c>
      <c r="V197" s="298" t="s">
        <v>2019</v>
      </c>
      <c r="X197" s="216"/>
      <c r="AA197" s="216"/>
      <c r="AB197" s="216"/>
      <c r="AK197" s="215" t="str">
        <f t="shared" si="10"/>
        <v>981</v>
      </c>
      <c r="AL197" s="214" t="str">
        <f t="shared" si="11"/>
        <v>1224</v>
      </c>
    </row>
    <row r="198" spans="1:38" s="214" customFormat="1" ht="13.5" customHeight="1">
      <c r="A198" s="214" t="str">
        <f t="shared" si="9"/>
        <v>0450700455放課後等デイサービス</v>
      </c>
      <c r="B198" s="214" t="s">
        <v>534</v>
      </c>
      <c r="C198" s="214" t="s">
        <v>3943</v>
      </c>
      <c r="D198" s="214" t="s">
        <v>3021</v>
      </c>
      <c r="E198" s="214" t="s">
        <v>2021</v>
      </c>
      <c r="K198" s="214" t="s">
        <v>2022</v>
      </c>
      <c r="L198" s="214" t="s">
        <v>2022</v>
      </c>
      <c r="N198" s="214" t="s">
        <v>3022</v>
      </c>
      <c r="O198" s="214" t="s">
        <v>692</v>
      </c>
      <c r="P198" s="214" t="s">
        <v>4238</v>
      </c>
      <c r="T198" s="214" t="s">
        <v>1910</v>
      </c>
      <c r="V198" s="298" t="s">
        <v>2023</v>
      </c>
      <c r="X198" s="216"/>
      <c r="AA198" s="216"/>
      <c r="AB198" s="216"/>
      <c r="AH198" s="214">
        <v>10</v>
      </c>
      <c r="AK198" s="215" t="str">
        <f t="shared" si="10"/>
        <v>989</v>
      </c>
      <c r="AL198" s="214" t="str">
        <f t="shared" si="11"/>
        <v>3123</v>
      </c>
    </row>
    <row r="199" spans="1:38" s="214" customFormat="1" ht="13.5" customHeight="1">
      <c r="A199" s="214" t="str">
        <f t="shared" si="9"/>
        <v>0450700505児童発達支援</v>
      </c>
      <c r="B199" s="214" t="s">
        <v>552</v>
      </c>
      <c r="C199" s="214" t="s">
        <v>4017</v>
      </c>
      <c r="D199" s="214" t="s">
        <v>3023</v>
      </c>
      <c r="E199" s="214" t="s">
        <v>2024</v>
      </c>
      <c r="K199" s="214" t="s">
        <v>2025</v>
      </c>
      <c r="L199" s="214" t="s">
        <v>2025</v>
      </c>
      <c r="N199" s="214" t="s">
        <v>3024</v>
      </c>
      <c r="O199" s="214" t="s">
        <v>272</v>
      </c>
      <c r="P199" s="214" t="s">
        <v>4238</v>
      </c>
      <c r="T199" s="214" t="s">
        <v>1909</v>
      </c>
      <c r="V199" s="298" t="s">
        <v>2026</v>
      </c>
      <c r="X199" s="216"/>
      <c r="AA199" s="216"/>
      <c r="AB199" s="216"/>
      <c r="AH199" s="214">
        <v>5</v>
      </c>
      <c r="AK199" s="215" t="str">
        <f t="shared" si="10"/>
        <v>981</v>
      </c>
      <c r="AL199" s="214" t="str">
        <f t="shared" si="11"/>
        <v>1104</v>
      </c>
    </row>
    <row r="200" spans="1:38" s="214" customFormat="1" ht="13.5" customHeight="1">
      <c r="A200" s="214" t="str">
        <f t="shared" si="9"/>
        <v>0450700505放課後等デイサービス</v>
      </c>
      <c r="B200" s="214" t="s">
        <v>552</v>
      </c>
      <c r="C200" s="214" t="s">
        <v>4017</v>
      </c>
      <c r="D200" s="214" t="s">
        <v>3023</v>
      </c>
      <c r="E200" s="214" t="s">
        <v>2024</v>
      </c>
      <c r="K200" s="214" t="s">
        <v>2025</v>
      </c>
      <c r="L200" s="214" t="s">
        <v>2025</v>
      </c>
      <c r="N200" s="214" t="s">
        <v>3024</v>
      </c>
      <c r="O200" s="214" t="s">
        <v>591</v>
      </c>
      <c r="P200" s="214" t="s">
        <v>4238</v>
      </c>
      <c r="T200" s="214" t="s">
        <v>1910</v>
      </c>
      <c r="V200" s="298" t="s">
        <v>2026</v>
      </c>
      <c r="X200" s="216"/>
      <c r="AA200" s="216"/>
      <c r="AB200" s="216"/>
      <c r="AH200" s="214">
        <v>5</v>
      </c>
      <c r="AK200" s="215" t="str">
        <f t="shared" si="10"/>
        <v>981</v>
      </c>
      <c r="AL200" s="214" t="str">
        <f t="shared" si="11"/>
        <v>1104</v>
      </c>
    </row>
    <row r="201" spans="1:38" s="214" customFormat="1" ht="13.5" customHeight="1">
      <c r="A201" s="214" t="str">
        <f t="shared" si="9"/>
        <v>0450700513児童発達支援</v>
      </c>
      <c r="B201" s="214" t="s">
        <v>3733</v>
      </c>
      <c r="C201" s="214" t="s">
        <v>3844</v>
      </c>
      <c r="D201" s="214" t="s">
        <v>3025</v>
      </c>
      <c r="E201" s="214" t="s">
        <v>2027</v>
      </c>
      <c r="K201" s="214" t="s">
        <v>2028</v>
      </c>
      <c r="L201" s="214" t="s">
        <v>2028</v>
      </c>
      <c r="N201" s="214" t="s">
        <v>3020</v>
      </c>
      <c r="O201" s="214" t="s">
        <v>928</v>
      </c>
      <c r="P201" s="214" t="s">
        <v>4238</v>
      </c>
      <c r="T201" s="214" t="s">
        <v>1909</v>
      </c>
      <c r="V201" s="298" t="s">
        <v>2029</v>
      </c>
      <c r="X201" s="216"/>
      <c r="AA201" s="216"/>
      <c r="AB201" s="216"/>
      <c r="AH201" s="214">
        <v>6</v>
      </c>
      <c r="AK201" s="215" t="str">
        <f t="shared" si="10"/>
        <v>981</v>
      </c>
      <c r="AL201" s="214" t="str">
        <f t="shared" si="11"/>
        <v>3201</v>
      </c>
    </row>
    <row r="202" spans="1:38" s="214" customFormat="1" ht="13.5" customHeight="1">
      <c r="A202" s="214" t="str">
        <f t="shared" si="9"/>
        <v>0450700513放課後等デイサービス</v>
      </c>
      <c r="B202" s="214" t="s">
        <v>3733</v>
      </c>
      <c r="C202" s="214" t="s">
        <v>3844</v>
      </c>
      <c r="D202" s="214" t="s">
        <v>3025</v>
      </c>
      <c r="E202" s="214" t="s">
        <v>2027</v>
      </c>
      <c r="K202" s="214" t="s">
        <v>2028</v>
      </c>
      <c r="L202" s="214" t="s">
        <v>2028</v>
      </c>
      <c r="N202" s="214" t="s">
        <v>3020</v>
      </c>
      <c r="O202" s="214" t="s">
        <v>818</v>
      </c>
      <c r="P202" s="214" t="s">
        <v>4238</v>
      </c>
      <c r="T202" s="214" t="s">
        <v>1910</v>
      </c>
      <c r="V202" s="298" t="s">
        <v>2029</v>
      </c>
      <c r="X202" s="216"/>
      <c r="AA202" s="216"/>
      <c r="AB202" s="216"/>
      <c r="AH202" s="214">
        <v>4</v>
      </c>
      <c r="AK202" s="215" t="str">
        <f t="shared" si="10"/>
        <v>981</v>
      </c>
      <c r="AL202" s="214" t="str">
        <f t="shared" si="11"/>
        <v>3201</v>
      </c>
    </row>
    <row r="203" spans="1:38" s="214" customFormat="1" ht="13.5" customHeight="1">
      <c r="A203" s="214" t="str">
        <f t="shared" si="9"/>
        <v>0450700521放課後等デイサービス</v>
      </c>
      <c r="B203" s="214" t="s">
        <v>1967</v>
      </c>
      <c r="C203" s="214" t="s">
        <v>3764</v>
      </c>
      <c r="D203" s="214" t="s">
        <v>2990</v>
      </c>
      <c r="E203" s="214" t="s">
        <v>1968</v>
      </c>
      <c r="K203" s="214" t="s">
        <v>2030</v>
      </c>
      <c r="L203" s="214" t="s">
        <v>2030</v>
      </c>
      <c r="N203" s="214" t="s">
        <v>3026</v>
      </c>
      <c r="O203" s="214" t="s">
        <v>1103</v>
      </c>
      <c r="P203" s="214" t="s">
        <v>4238</v>
      </c>
      <c r="T203" s="214" t="s">
        <v>1910</v>
      </c>
      <c r="V203" s="298" t="s">
        <v>2031</v>
      </c>
      <c r="X203" s="216"/>
      <c r="AA203" s="216"/>
      <c r="AB203" s="216"/>
      <c r="AH203" s="214">
        <v>10</v>
      </c>
      <c r="AK203" s="215" t="str">
        <f t="shared" si="10"/>
        <v>984</v>
      </c>
      <c r="AL203" s="214" t="str">
        <f t="shared" si="11"/>
        <v>0828</v>
      </c>
    </row>
    <row r="204" spans="1:38" s="214" customFormat="1" ht="13.5" customHeight="1">
      <c r="A204" s="214" t="str">
        <f t="shared" si="9"/>
        <v>0450700547児童発達支援</v>
      </c>
      <c r="B204" s="214" t="s">
        <v>2581</v>
      </c>
      <c r="C204" s="214" t="s">
        <v>3894</v>
      </c>
      <c r="D204" s="214" t="s">
        <v>3027</v>
      </c>
      <c r="E204" s="214" t="s">
        <v>2582</v>
      </c>
      <c r="K204" s="214" t="s">
        <v>2583</v>
      </c>
      <c r="L204" s="214" t="s">
        <v>2583</v>
      </c>
      <c r="N204" s="214" t="s">
        <v>3015</v>
      </c>
      <c r="O204" s="214" t="s">
        <v>272</v>
      </c>
      <c r="P204" s="214" t="s">
        <v>4238</v>
      </c>
      <c r="T204" s="214" t="s">
        <v>1909</v>
      </c>
      <c r="V204" s="298" t="s">
        <v>2584</v>
      </c>
      <c r="X204" s="216"/>
      <c r="AA204" s="216"/>
      <c r="AB204" s="216"/>
      <c r="AH204" s="214">
        <v>10</v>
      </c>
      <c r="AK204" s="215" t="str">
        <f t="shared" si="10"/>
        <v>982</v>
      </c>
      <c r="AL204" s="214" t="str">
        <f t="shared" si="11"/>
        <v>0013</v>
      </c>
    </row>
    <row r="205" spans="1:38" s="214" customFormat="1" ht="13.5" customHeight="1">
      <c r="A205" s="214" t="str">
        <f t="shared" si="9"/>
        <v>0450700547放課後等デイサービス</v>
      </c>
      <c r="B205" s="214" t="s">
        <v>2581</v>
      </c>
      <c r="C205" s="214" t="s">
        <v>3894</v>
      </c>
      <c r="D205" s="214" t="s">
        <v>3027</v>
      </c>
      <c r="E205" s="214" t="s">
        <v>2582</v>
      </c>
      <c r="K205" s="214" t="s">
        <v>2583</v>
      </c>
      <c r="L205" s="214" t="s">
        <v>2583</v>
      </c>
      <c r="N205" s="214" t="s">
        <v>3015</v>
      </c>
      <c r="O205" s="214" t="s">
        <v>441</v>
      </c>
      <c r="P205" s="214" t="s">
        <v>4238</v>
      </c>
      <c r="T205" s="214" t="s">
        <v>1910</v>
      </c>
      <c r="V205" s="298" t="s">
        <v>2584</v>
      </c>
      <c r="X205" s="216"/>
      <c r="AA205" s="216"/>
      <c r="AB205" s="216"/>
      <c r="AH205" s="214">
        <v>10</v>
      </c>
      <c r="AK205" s="215" t="str">
        <f t="shared" si="10"/>
        <v>982</v>
      </c>
      <c r="AL205" s="214" t="str">
        <f t="shared" si="11"/>
        <v>0013</v>
      </c>
    </row>
    <row r="206" spans="1:38" s="214" customFormat="1" ht="13.5" customHeight="1">
      <c r="A206" s="214" t="str">
        <f t="shared" si="9"/>
        <v>0450700547保育所等訪問支援</v>
      </c>
      <c r="B206" s="214" t="s">
        <v>2581</v>
      </c>
      <c r="C206" s="214" t="s">
        <v>3894</v>
      </c>
      <c r="D206" s="214" t="s">
        <v>3027</v>
      </c>
      <c r="E206" s="214" t="s">
        <v>2582</v>
      </c>
      <c r="K206" s="214" t="s">
        <v>2583</v>
      </c>
      <c r="L206" s="214" t="s">
        <v>2583</v>
      </c>
      <c r="N206" s="214" t="s">
        <v>3015</v>
      </c>
      <c r="O206" s="214" t="s">
        <v>1087</v>
      </c>
      <c r="P206" s="214" t="s">
        <v>4238</v>
      </c>
      <c r="T206" s="214" t="s">
        <v>1911</v>
      </c>
      <c r="V206" s="298" t="s">
        <v>2584</v>
      </c>
      <c r="X206" s="216"/>
      <c r="AA206" s="216"/>
      <c r="AB206" s="216"/>
      <c r="AK206" s="215" t="str">
        <f t="shared" si="10"/>
        <v>982</v>
      </c>
      <c r="AL206" s="214" t="str">
        <f t="shared" si="11"/>
        <v>0013</v>
      </c>
    </row>
    <row r="207" spans="1:38" s="214" customFormat="1" ht="13.5" customHeight="1">
      <c r="A207" s="214" t="str">
        <f t="shared" si="9"/>
        <v>0450700554児童発達支援</v>
      </c>
      <c r="B207" s="214" t="s">
        <v>2840</v>
      </c>
      <c r="C207" s="214" t="s">
        <v>3831</v>
      </c>
      <c r="D207" s="214" t="s">
        <v>3028</v>
      </c>
      <c r="E207" s="214" t="s">
        <v>2841</v>
      </c>
      <c r="K207" s="214" t="s">
        <v>2842</v>
      </c>
      <c r="L207" s="214" t="s">
        <v>2842</v>
      </c>
      <c r="N207" s="214" t="s">
        <v>3029</v>
      </c>
      <c r="O207" s="214" t="s">
        <v>928</v>
      </c>
      <c r="P207" s="214" t="s">
        <v>4238</v>
      </c>
      <c r="T207" s="214" t="s">
        <v>1909</v>
      </c>
      <c r="V207" s="298" t="s">
        <v>2843</v>
      </c>
      <c r="X207" s="216"/>
      <c r="AA207" s="216"/>
      <c r="AB207" s="216"/>
      <c r="AH207" s="227">
        <v>5</v>
      </c>
      <c r="AK207" s="215" t="str">
        <f t="shared" si="10"/>
        <v>989</v>
      </c>
      <c r="AL207" s="214" t="str">
        <f t="shared" si="11"/>
        <v>2300</v>
      </c>
    </row>
    <row r="208" spans="1:38" s="214" customFormat="1" ht="13.5" customHeight="1">
      <c r="A208" s="214" t="str">
        <f t="shared" si="9"/>
        <v>0450700554放課後等デイサービス</v>
      </c>
      <c r="B208" s="214" t="s">
        <v>2840</v>
      </c>
      <c r="C208" s="214" t="s">
        <v>3831</v>
      </c>
      <c r="D208" s="214" t="s">
        <v>3028</v>
      </c>
      <c r="E208" s="214" t="s">
        <v>2841</v>
      </c>
      <c r="K208" s="214" t="s">
        <v>2842</v>
      </c>
      <c r="L208" s="214" t="s">
        <v>2842</v>
      </c>
      <c r="N208" s="214" t="s">
        <v>3029</v>
      </c>
      <c r="O208" s="214" t="s">
        <v>1157</v>
      </c>
      <c r="P208" s="214" t="s">
        <v>4238</v>
      </c>
      <c r="T208" s="214" t="s">
        <v>1910</v>
      </c>
      <c r="V208" s="298" t="s">
        <v>2843</v>
      </c>
      <c r="X208" s="216"/>
      <c r="AA208" s="216"/>
      <c r="AB208" s="216"/>
      <c r="AC208" s="216"/>
      <c r="AH208" s="227">
        <v>5</v>
      </c>
      <c r="AK208" s="215" t="str">
        <f t="shared" si="10"/>
        <v>989</v>
      </c>
      <c r="AL208" s="214" t="str">
        <f t="shared" si="11"/>
        <v>2300</v>
      </c>
    </row>
    <row r="209" spans="1:38" s="214" customFormat="1" ht="13.5" customHeight="1">
      <c r="A209" s="214" t="str">
        <f t="shared" si="9"/>
        <v>0450700570児童発達支援</v>
      </c>
      <c r="B209" s="214" t="s">
        <v>2801</v>
      </c>
      <c r="C209" s="214" t="s">
        <v>3978</v>
      </c>
      <c r="D209" s="214" t="s">
        <v>3030</v>
      </c>
      <c r="E209" s="214" t="s">
        <v>2802</v>
      </c>
      <c r="K209" s="214" t="s">
        <v>3031</v>
      </c>
      <c r="L209" s="214" t="s">
        <v>3031</v>
      </c>
      <c r="N209" s="214" t="s">
        <v>3032</v>
      </c>
      <c r="O209" s="214" t="s">
        <v>1221</v>
      </c>
      <c r="P209" s="214" t="s">
        <v>4238</v>
      </c>
      <c r="T209" s="214" t="s">
        <v>1909</v>
      </c>
      <c r="V209" s="298" t="s">
        <v>3033</v>
      </c>
      <c r="X209" s="216"/>
      <c r="AA209" s="216"/>
      <c r="AB209" s="216"/>
      <c r="AH209" s="214">
        <v>5</v>
      </c>
      <c r="AK209" s="215" t="str">
        <f t="shared" si="10"/>
        <v>980</v>
      </c>
      <c r="AL209" s="214" t="str">
        <f t="shared" si="11"/>
        <v>0003</v>
      </c>
    </row>
    <row r="210" spans="1:38" s="214" customFormat="1" ht="13.5" customHeight="1">
      <c r="A210" s="214" t="str">
        <f t="shared" si="9"/>
        <v>0450700570放課後等デイサービス</v>
      </c>
      <c r="B210" s="214" t="s">
        <v>2801</v>
      </c>
      <c r="C210" s="214" t="s">
        <v>3978</v>
      </c>
      <c r="D210" s="214" t="s">
        <v>3030</v>
      </c>
      <c r="E210" s="214" t="s">
        <v>2802</v>
      </c>
      <c r="K210" s="214" t="s">
        <v>3031</v>
      </c>
      <c r="L210" s="214" t="s">
        <v>3031</v>
      </c>
      <c r="N210" s="214" t="s">
        <v>3032</v>
      </c>
      <c r="O210" s="214" t="s">
        <v>1296</v>
      </c>
      <c r="P210" s="214" t="s">
        <v>4238</v>
      </c>
      <c r="T210" s="214" t="s">
        <v>1910</v>
      </c>
      <c r="V210" s="298" t="s">
        <v>3033</v>
      </c>
      <c r="X210" s="216"/>
      <c r="AA210" s="216"/>
      <c r="AB210" s="216"/>
      <c r="AH210" s="214">
        <v>5</v>
      </c>
      <c r="AK210" s="215" t="str">
        <f t="shared" si="10"/>
        <v>980</v>
      </c>
      <c r="AL210" s="214" t="str">
        <f t="shared" si="11"/>
        <v>0003</v>
      </c>
    </row>
    <row r="211" spans="1:38" s="214" customFormat="1" ht="13.5" customHeight="1">
      <c r="A211" s="214" t="str">
        <f t="shared" si="9"/>
        <v>0450700588児童発達支援</v>
      </c>
      <c r="B211" s="214" t="s">
        <v>2896</v>
      </c>
      <c r="C211" s="214" t="s">
        <v>3896</v>
      </c>
      <c r="D211" s="214" t="s">
        <v>2897</v>
      </c>
      <c r="E211" s="214" t="s">
        <v>2898</v>
      </c>
      <c r="K211" s="214" t="s">
        <v>4144</v>
      </c>
      <c r="L211" s="214" t="s">
        <v>4144</v>
      </c>
      <c r="N211" s="214" t="s">
        <v>3245</v>
      </c>
      <c r="O211" s="214" t="s">
        <v>928</v>
      </c>
      <c r="P211" s="214" t="s">
        <v>4238</v>
      </c>
      <c r="T211" s="214" t="s">
        <v>1909</v>
      </c>
      <c r="V211" s="298" t="s">
        <v>4778</v>
      </c>
      <c r="X211" s="216"/>
      <c r="AA211" s="216"/>
      <c r="AB211" s="216"/>
      <c r="AH211" s="214">
        <v>10</v>
      </c>
      <c r="AK211" s="215" t="str">
        <f t="shared" si="10"/>
        <v>981</v>
      </c>
      <c r="AL211" s="214" t="str">
        <f t="shared" si="11"/>
        <v>1101</v>
      </c>
    </row>
    <row r="212" spans="1:38" s="214" customFormat="1" ht="13.5" customHeight="1">
      <c r="A212" s="214" t="str">
        <f t="shared" si="9"/>
        <v>0450700588放課後等デイサービス</v>
      </c>
      <c r="B212" s="214" t="s">
        <v>2896</v>
      </c>
      <c r="C212" s="214" t="s">
        <v>3896</v>
      </c>
      <c r="D212" s="214" t="s">
        <v>2897</v>
      </c>
      <c r="E212" s="214" t="s">
        <v>2898</v>
      </c>
      <c r="K212" s="214" t="s">
        <v>4144</v>
      </c>
      <c r="L212" s="214" t="s">
        <v>4144</v>
      </c>
      <c r="N212" s="214" t="s">
        <v>3245</v>
      </c>
      <c r="O212" s="214" t="s">
        <v>1070</v>
      </c>
      <c r="P212" s="214" t="s">
        <v>4238</v>
      </c>
      <c r="T212" s="214" t="s">
        <v>1910</v>
      </c>
      <c r="V212" s="298" t="s">
        <v>3034</v>
      </c>
      <c r="X212" s="216"/>
      <c r="AA212" s="216"/>
      <c r="AB212" s="216"/>
      <c r="AH212" s="214">
        <v>10</v>
      </c>
      <c r="AK212" s="215" t="str">
        <f t="shared" si="10"/>
        <v>981</v>
      </c>
      <c r="AL212" s="214" t="str">
        <f t="shared" si="11"/>
        <v>1101</v>
      </c>
    </row>
    <row r="213" spans="1:38" s="214" customFormat="1" ht="13.5" customHeight="1">
      <c r="A213" s="214" t="str">
        <f t="shared" si="9"/>
        <v>0450700596児童発達支援</v>
      </c>
      <c r="B213" s="214" t="s">
        <v>3219</v>
      </c>
      <c r="C213" s="214" t="s">
        <v>3861</v>
      </c>
      <c r="D213" s="214" t="s">
        <v>3020</v>
      </c>
      <c r="E213" s="214" t="s">
        <v>3220</v>
      </c>
      <c r="K213" s="214" t="s">
        <v>3221</v>
      </c>
      <c r="L213" s="214" t="s">
        <v>3221</v>
      </c>
      <c r="N213" s="214" t="s">
        <v>3020</v>
      </c>
      <c r="O213" s="214" t="s">
        <v>405</v>
      </c>
      <c r="P213" s="214" t="s">
        <v>4238</v>
      </c>
      <c r="T213" s="214" t="s">
        <v>1909</v>
      </c>
      <c r="V213" s="298" t="s">
        <v>3222</v>
      </c>
      <c r="X213" s="216"/>
      <c r="AA213" s="216"/>
      <c r="AB213" s="216"/>
      <c r="AH213" s="214">
        <v>30</v>
      </c>
      <c r="AK213" s="215" t="str">
        <f t="shared" si="10"/>
        <v>981</v>
      </c>
      <c r="AL213" s="214" t="str">
        <f t="shared" si="11"/>
        <v>1224</v>
      </c>
    </row>
    <row r="214" spans="1:38" s="214" customFormat="1" ht="13.5" customHeight="1">
      <c r="A214" s="214" t="str">
        <f t="shared" si="9"/>
        <v>0450700596保育所等訪問支援</v>
      </c>
      <c r="B214" s="214" t="s">
        <v>3219</v>
      </c>
      <c r="C214" s="214" t="s">
        <v>3861</v>
      </c>
      <c r="D214" s="214" t="s">
        <v>3020</v>
      </c>
      <c r="E214" s="214" t="s">
        <v>3220</v>
      </c>
      <c r="K214" s="214" t="s">
        <v>3221</v>
      </c>
      <c r="L214" s="214" t="s">
        <v>3221</v>
      </c>
      <c r="N214" s="214" t="s">
        <v>3020</v>
      </c>
      <c r="O214" s="214" t="s">
        <v>272</v>
      </c>
      <c r="P214" s="214" t="s">
        <v>4238</v>
      </c>
      <c r="T214" s="214" t="s">
        <v>1911</v>
      </c>
      <c r="V214" s="298" t="s">
        <v>3222</v>
      </c>
      <c r="X214" s="216"/>
      <c r="AA214" s="216"/>
      <c r="AB214" s="216"/>
      <c r="AK214" s="215" t="str">
        <f t="shared" si="10"/>
        <v>981</v>
      </c>
      <c r="AL214" s="214" t="str">
        <f t="shared" si="11"/>
        <v>1224</v>
      </c>
    </row>
    <row r="215" spans="1:38" s="214" customFormat="1" ht="13.5" customHeight="1">
      <c r="A215" s="214" t="str">
        <f t="shared" si="9"/>
        <v>0450700604児童発達支援</v>
      </c>
      <c r="B215" s="214" t="s">
        <v>3035</v>
      </c>
      <c r="C215" s="214" t="s">
        <v>3765</v>
      </c>
      <c r="D215" s="214" t="s">
        <v>3703</v>
      </c>
      <c r="E215" s="214" t="s">
        <v>4043</v>
      </c>
      <c r="K215" s="214" t="s">
        <v>4678</v>
      </c>
      <c r="L215" s="214" t="s">
        <v>4678</v>
      </c>
      <c r="N215" s="214" t="s">
        <v>3036</v>
      </c>
      <c r="O215" s="214" t="s">
        <v>301</v>
      </c>
      <c r="P215" s="214" t="s">
        <v>4238</v>
      </c>
      <c r="T215" s="214" t="s">
        <v>1909</v>
      </c>
      <c r="V215" s="298" t="s">
        <v>3037</v>
      </c>
      <c r="X215" s="216"/>
      <c r="AA215" s="216"/>
      <c r="AB215" s="216"/>
      <c r="AH215" s="214">
        <v>10</v>
      </c>
      <c r="AK215" s="215" t="str">
        <f t="shared" si="10"/>
        <v>980</v>
      </c>
      <c r="AL215" s="214" t="str">
        <f t="shared" si="11"/>
        <v>0021</v>
      </c>
    </row>
    <row r="216" spans="1:38" s="214" customFormat="1" ht="13.5" customHeight="1">
      <c r="A216" s="214" t="str">
        <f t="shared" si="9"/>
        <v>0450700604放課後等デイサービス</v>
      </c>
      <c r="B216" s="214" t="s">
        <v>3035</v>
      </c>
      <c r="C216" s="214" t="s">
        <v>3765</v>
      </c>
      <c r="D216" s="214" t="s">
        <v>3703</v>
      </c>
      <c r="E216" s="214" t="s">
        <v>4043</v>
      </c>
      <c r="K216" s="214" t="s">
        <v>4678</v>
      </c>
      <c r="L216" s="214" t="s">
        <v>4678</v>
      </c>
      <c r="N216" s="214" t="s">
        <v>3036</v>
      </c>
      <c r="O216" s="214" t="s">
        <v>301</v>
      </c>
      <c r="P216" s="214" t="s">
        <v>4238</v>
      </c>
      <c r="T216" s="214" t="s">
        <v>1910</v>
      </c>
      <c r="V216" s="298" t="s">
        <v>3037</v>
      </c>
      <c r="X216" s="216"/>
      <c r="AA216" s="216"/>
      <c r="AB216" s="216"/>
      <c r="AH216" s="214">
        <v>10</v>
      </c>
      <c r="AK216" s="215" t="str">
        <f t="shared" si="10"/>
        <v>980</v>
      </c>
      <c r="AL216" s="214" t="str">
        <f t="shared" si="11"/>
        <v>0021</v>
      </c>
    </row>
    <row r="217" spans="1:38" s="214" customFormat="1" ht="13.5" customHeight="1">
      <c r="A217" s="214" t="str">
        <f t="shared" si="9"/>
        <v>0450700620児童発達支援</v>
      </c>
      <c r="B217" s="214" t="s">
        <v>3035</v>
      </c>
      <c r="C217" s="214" t="s">
        <v>3765</v>
      </c>
      <c r="D217" s="214" t="s">
        <v>3703</v>
      </c>
      <c r="E217" s="214" t="s">
        <v>4043</v>
      </c>
      <c r="K217" s="214" t="s">
        <v>4679</v>
      </c>
      <c r="L217" s="214" t="s">
        <v>4679</v>
      </c>
      <c r="N217" s="214" t="s">
        <v>3020</v>
      </c>
      <c r="O217" s="214" t="s">
        <v>301</v>
      </c>
      <c r="P217" s="214" t="s">
        <v>4238</v>
      </c>
      <c r="T217" s="214" t="s">
        <v>1909</v>
      </c>
      <c r="V217" s="298" t="s">
        <v>3038</v>
      </c>
      <c r="X217" s="216"/>
      <c r="AA217" s="216"/>
      <c r="AB217" s="216"/>
      <c r="AH217" s="227">
        <v>5</v>
      </c>
      <c r="AK217" s="215" t="str">
        <f t="shared" si="10"/>
        <v>980</v>
      </c>
      <c r="AL217" s="214" t="str">
        <f t="shared" si="11"/>
        <v>0021</v>
      </c>
    </row>
    <row r="218" spans="1:38" s="214" customFormat="1" ht="13.5" customHeight="1">
      <c r="A218" s="214" t="str">
        <f t="shared" si="9"/>
        <v>0450700620放課後等デイサービス</v>
      </c>
      <c r="B218" s="214" t="s">
        <v>3035</v>
      </c>
      <c r="C218" s="214" t="s">
        <v>3765</v>
      </c>
      <c r="D218" s="214" t="s">
        <v>3703</v>
      </c>
      <c r="E218" s="214" t="s">
        <v>4043</v>
      </c>
      <c r="K218" s="214" t="s">
        <v>4679</v>
      </c>
      <c r="L218" s="214" t="s">
        <v>4679</v>
      </c>
      <c r="N218" s="214" t="s">
        <v>3020</v>
      </c>
      <c r="O218" s="214" t="s">
        <v>301</v>
      </c>
      <c r="P218" s="214" t="s">
        <v>4238</v>
      </c>
      <c r="T218" s="214" t="s">
        <v>1910</v>
      </c>
      <c r="V218" s="298" t="s">
        <v>3038</v>
      </c>
      <c r="X218" s="216"/>
      <c r="AA218" s="216"/>
      <c r="AB218" s="216"/>
      <c r="AH218" s="227">
        <v>5</v>
      </c>
      <c r="AK218" s="215" t="str">
        <f t="shared" si="10"/>
        <v>980</v>
      </c>
      <c r="AL218" s="214" t="str">
        <f t="shared" si="11"/>
        <v>0021</v>
      </c>
    </row>
    <row r="219" spans="1:38" s="214" customFormat="1" ht="13.5" customHeight="1">
      <c r="A219" s="214" t="str">
        <f t="shared" si="9"/>
        <v>0450700638児童発達支援</v>
      </c>
      <c r="B219" s="214" t="s">
        <v>1470</v>
      </c>
      <c r="C219" s="214" t="s">
        <v>3833</v>
      </c>
      <c r="D219" s="214" t="s">
        <v>3632</v>
      </c>
      <c r="E219" s="214" t="s">
        <v>3633</v>
      </c>
      <c r="K219" s="214" t="s">
        <v>2020</v>
      </c>
      <c r="L219" s="214" t="s">
        <v>2020</v>
      </c>
      <c r="N219" s="214" t="s">
        <v>3019</v>
      </c>
      <c r="O219" s="214" t="s">
        <v>1375</v>
      </c>
      <c r="P219" s="214" t="s">
        <v>4238</v>
      </c>
      <c r="T219" s="214" t="s">
        <v>1909</v>
      </c>
      <c r="V219" s="298" t="s">
        <v>3634</v>
      </c>
      <c r="X219" s="216"/>
      <c r="AA219" s="216"/>
      <c r="AB219" s="216"/>
      <c r="AH219" s="214">
        <v>10</v>
      </c>
      <c r="AK219" s="215" t="str">
        <f t="shared" si="10"/>
        <v>430</v>
      </c>
      <c r="AL219" s="214" t="str">
        <f t="shared" si="11"/>
        <v>0944</v>
      </c>
    </row>
    <row r="220" spans="1:38" s="214" customFormat="1" ht="13.5" customHeight="1">
      <c r="A220" s="214" t="str">
        <f t="shared" si="9"/>
        <v>0450800073放課後等デイサービス</v>
      </c>
      <c r="B220" s="214" t="s">
        <v>3041</v>
      </c>
      <c r="C220" s="214" t="s">
        <v>3769</v>
      </c>
      <c r="D220" s="214" t="s">
        <v>3042</v>
      </c>
      <c r="E220" s="214" t="s">
        <v>3043</v>
      </c>
      <c r="K220" s="214" t="s">
        <v>4133</v>
      </c>
      <c r="L220" s="214" t="s">
        <v>4787</v>
      </c>
      <c r="N220" s="214" t="s">
        <v>3044</v>
      </c>
      <c r="O220" s="214" t="s">
        <v>928</v>
      </c>
      <c r="P220" s="214" t="s">
        <v>4256</v>
      </c>
      <c r="T220" s="214" t="s">
        <v>1910</v>
      </c>
      <c r="V220" s="298" t="s">
        <v>3045</v>
      </c>
      <c r="X220" s="216"/>
      <c r="AA220" s="216"/>
      <c r="AB220" s="216"/>
      <c r="AC220" s="216"/>
      <c r="AH220" s="214">
        <v>10</v>
      </c>
      <c r="AK220" s="215" t="str">
        <f t="shared" si="10"/>
        <v>983</v>
      </c>
      <c r="AL220" s="214" t="str">
        <f t="shared" si="11"/>
        <v>0852</v>
      </c>
    </row>
    <row r="221" spans="1:38" s="214" customFormat="1" ht="13.5" customHeight="1">
      <c r="A221" s="214" t="str">
        <f t="shared" si="9"/>
        <v>0450800081放課後等デイサービス</v>
      </c>
      <c r="B221" s="214" t="s">
        <v>3747</v>
      </c>
      <c r="C221" s="214" t="s">
        <v>4018</v>
      </c>
      <c r="D221" s="214" t="s">
        <v>3192</v>
      </c>
      <c r="E221" s="214" t="s">
        <v>4080</v>
      </c>
      <c r="K221" s="214" t="s">
        <v>4194</v>
      </c>
      <c r="L221" s="214" t="s">
        <v>4194</v>
      </c>
      <c r="N221" s="214" t="s">
        <v>3039</v>
      </c>
      <c r="O221" s="214" t="s">
        <v>928</v>
      </c>
      <c r="P221" s="214" t="s">
        <v>4256</v>
      </c>
      <c r="T221" s="214" t="s">
        <v>1910</v>
      </c>
      <c r="V221" s="298" t="s">
        <v>4375</v>
      </c>
      <c r="X221" s="216"/>
      <c r="AA221" s="216"/>
      <c r="AB221" s="216"/>
      <c r="AH221" s="214">
        <v>10</v>
      </c>
      <c r="AK221" s="215" t="str">
        <f t="shared" si="10"/>
        <v>980</v>
      </c>
      <c r="AL221" s="214" t="str">
        <f t="shared" si="11"/>
        <v>0011</v>
      </c>
    </row>
    <row r="222" spans="1:38" s="214" customFormat="1" ht="13.5" customHeight="1">
      <c r="A222" s="214" t="str">
        <f t="shared" si="9"/>
        <v>0450800099放課後等デイサービス</v>
      </c>
      <c r="B222" s="214" t="s">
        <v>4392</v>
      </c>
      <c r="C222" s="214" t="s">
        <v>4406</v>
      </c>
      <c r="D222" s="214" t="s">
        <v>3312</v>
      </c>
      <c r="E222" s="214" t="s">
        <v>4653</v>
      </c>
      <c r="K222" s="214" t="s">
        <v>4680</v>
      </c>
      <c r="L222" s="214" t="s">
        <v>4680</v>
      </c>
      <c r="N222" s="214" t="s">
        <v>3312</v>
      </c>
      <c r="O222" s="214" t="s">
        <v>928</v>
      </c>
      <c r="P222" s="214" t="s">
        <v>4256</v>
      </c>
      <c r="T222" s="214" t="s">
        <v>1910</v>
      </c>
      <c r="V222" s="298" t="s">
        <v>4733</v>
      </c>
      <c r="X222" s="216"/>
      <c r="AA222" s="216"/>
      <c r="AB222" s="216"/>
      <c r="AH222" s="214">
        <v>10</v>
      </c>
      <c r="AK222" s="215" t="str">
        <f t="shared" si="10"/>
        <v>981</v>
      </c>
      <c r="AL222" s="214" t="str">
        <f t="shared" si="11"/>
        <v>1503</v>
      </c>
    </row>
    <row r="223" spans="1:38" s="214" customFormat="1" ht="13.5" customHeight="1">
      <c r="A223" s="214" t="str">
        <f t="shared" si="9"/>
        <v>0450800107児童発達支援</v>
      </c>
      <c r="B223" s="214" t="s">
        <v>434</v>
      </c>
      <c r="C223" s="214" t="s">
        <v>4407</v>
      </c>
      <c r="D223" s="214" t="s">
        <v>2922</v>
      </c>
      <c r="E223" s="214" t="s">
        <v>4654</v>
      </c>
      <c r="K223" s="214" t="s">
        <v>4681</v>
      </c>
      <c r="L223" s="214" t="s">
        <v>4681</v>
      </c>
      <c r="N223" s="214" t="s">
        <v>3040</v>
      </c>
      <c r="O223" s="214" t="s">
        <v>637</v>
      </c>
      <c r="P223" s="214" t="s">
        <v>4256</v>
      </c>
      <c r="T223" s="214" t="s">
        <v>1909</v>
      </c>
      <c r="V223" s="298" t="s">
        <v>4734</v>
      </c>
      <c r="X223" s="216"/>
      <c r="AA223" s="216"/>
      <c r="AB223" s="216"/>
      <c r="AH223" s="214">
        <v>10</v>
      </c>
      <c r="AK223" s="215" t="str">
        <f t="shared" si="10"/>
        <v>989</v>
      </c>
      <c r="AL223" s="214" t="str">
        <f t="shared" si="11"/>
        <v>0252</v>
      </c>
    </row>
    <row r="224" spans="1:38" s="214" customFormat="1" ht="13.5" customHeight="1">
      <c r="A224" s="214" t="str">
        <f t="shared" si="9"/>
        <v>0450800107放課後等デイサービス</v>
      </c>
      <c r="B224" s="214" t="s">
        <v>434</v>
      </c>
      <c r="C224" s="214" t="s">
        <v>4407</v>
      </c>
      <c r="D224" s="214" t="s">
        <v>2922</v>
      </c>
      <c r="E224" s="214" t="s">
        <v>4654</v>
      </c>
      <c r="K224" s="214" t="s">
        <v>4681</v>
      </c>
      <c r="L224" s="214" t="s">
        <v>4681</v>
      </c>
      <c r="N224" s="214" t="s">
        <v>3040</v>
      </c>
      <c r="O224" s="214" t="s">
        <v>591</v>
      </c>
      <c r="P224" s="214" t="s">
        <v>4256</v>
      </c>
      <c r="T224" s="214" t="s">
        <v>1910</v>
      </c>
      <c r="V224" s="298" t="s">
        <v>4734</v>
      </c>
      <c r="X224" s="216"/>
      <c r="AA224" s="216"/>
      <c r="AB224" s="216"/>
      <c r="AH224" s="214">
        <v>10</v>
      </c>
      <c r="AK224" s="215" t="str">
        <f t="shared" si="10"/>
        <v>989</v>
      </c>
      <c r="AL224" s="214" t="str">
        <f t="shared" si="11"/>
        <v>0252</v>
      </c>
    </row>
    <row r="225" spans="1:38" s="214" customFormat="1" ht="13.5" customHeight="1">
      <c r="A225" s="214" t="str">
        <f t="shared" si="9"/>
        <v>0450900162放課後等デイサービス</v>
      </c>
      <c r="B225" s="214" t="s">
        <v>1175</v>
      </c>
      <c r="C225" s="214" t="s">
        <v>3850</v>
      </c>
      <c r="D225" s="214" t="s">
        <v>3046</v>
      </c>
      <c r="E225" s="214" t="s">
        <v>1176</v>
      </c>
      <c r="K225" s="214" t="s">
        <v>2032</v>
      </c>
      <c r="L225" s="214" t="s">
        <v>2032</v>
      </c>
      <c r="N225" s="214" t="s">
        <v>3047</v>
      </c>
      <c r="O225" s="214" t="s">
        <v>591</v>
      </c>
      <c r="P225" s="214" t="s">
        <v>4236</v>
      </c>
      <c r="T225" s="214" t="s">
        <v>1910</v>
      </c>
      <c r="V225" s="298" t="s">
        <v>2033</v>
      </c>
      <c r="X225" s="216"/>
      <c r="AA225" s="216"/>
      <c r="AB225" s="216"/>
      <c r="AH225" s="214">
        <v>10</v>
      </c>
      <c r="AK225" s="215" t="str">
        <f t="shared" si="10"/>
        <v>981</v>
      </c>
      <c r="AL225" s="214" t="str">
        <f t="shared" si="11"/>
        <v>0134</v>
      </c>
    </row>
    <row r="226" spans="1:38" s="214" customFormat="1" ht="13.5" customHeight="1">
      <c r="A226" s="214" t="str">
        <f t="shared" si="9"/>
        <v>0450913033児童発達支援</v>
      </c>
      <c r="B226" s="214" t="s">
        <v>591</v>
      </c>
      <c r="C226" s="214" t="s">
        <v>3977</v>
      </c>
      <c r="D226" s="214" t="s">
        <v>3051</v>
      </c>
      <c r="E226" s="214" t="s">
        <v>2034</v>
      </c>
      <c r="K226" s="214" t="s">
        <v>1703</v>
      </c>
      <c r="L226" s="214" t="s">
        <v>1703</v>
      </c>
      <c r="N226" s="214" t="s">
        <v>3223</v>
      </c>
      <c r="O226" s="214" t="s">
        <v>1093</v>
      </c>
      <c r="P226" s="214" t="s">
        <v>4236</v>
      </c>
      <c r="T226" s="214" t="s">
        <v>1909</v>
      </c>
      <c r="V226" s="298" t="s">
        <v>2035</v>
      </c>
      <c r="X226" s="216"/>
      <c r="AA226" s="216"/>
      <c r="AB226" s="216"/>
      <c r="AH226" s="214">
        <v>30</v>
      </c>
      <c r="AK226" s="215" t="str">
        <f t="shared" si="10"/>
        <v>985</v>
      </c>
      <c r="AL226" s="214" t="str">
        <f t="shared" si="11"/>
        <v>0873</v>
      </c>
    </row>
    <row r="227" spans="1:38" s="214" customFormat="1" ht="13.5" customHeight="1">
      <c r="A227" s="214" t="str">
        <f t="shared" si="9"/>
        <v>0450913033保育所等訪問支援</v>
      </c>
      <c r="B227" s="214" t="s">
        <v>591</v>
      </c>
      <c r="C227" s="214" t="s">
        <v>3977</v>
      </c>
      <c r="D227" s="214" t="s">
        <v>3051</v>
      </c>
      <c r="E227" s="214" t="s">
        <v>2034</v>
      </c>
      <c r="K227" s="214" t="s">
        <v>1703</v>
      </c>
      <c r="L227" s="214" t="s">
        <v>1703</v>
      </c>
      <c r="N227" s="214" t="s">
        <v>3223</v>
      </c>
      <c r="O227" s="214" t="s">
        <v>1093</v>
      </c>
      <c r="P227" s="214" t="s">
        <v>4236</v>
      </c>
      <c r="T227" s="214" t="s">
        <v>1911</v>
      </c>
      <c r="V227" s="298" t="s">
        <v>2035</v>
      </c>
      <c r="X227" s="216"/>
      <c r="AA227" s="216"/>
      <c r="AB227" s="216"/>
      <c r="AK227" s="215" t="str">
        <f t="shared" si="10"/>
        <v>985</v>
      </c>
      <c r="AL227" s="214" t="str">
        <f t="shared" si="11"/>
        <v>0873</v>
      </c>
    </row>
    <row r="228" spans="1:38" s="214" customFormat="1" ht="13.5" customHeight="1">
      <c r="A228" s="214" t="str">
        <f t="shared" si="9"/>
        <v>0450915038放課後等デイサービス</v>
      </c>
      <c r="B228" s="214" t="s">
        <v>2036</v>
      </c>
      <c r="C228" s="214" t="s">
        <v>4007</v>
      </c>
      <c r="D228" s="214" t="s">
        <v>3048</v>
      </c>
      <c r="E228" s="214" t="s">
        <v>2585</v>
      </c>
      <c r="K228" s="214" t="s">
        <v>2037</v>
      </c>
      <c r="L228" s="214" t="s">
        <v>2037</v>
      </c>
      <c r="N228" s="214" t="s">
        <v>3048</v>
      </c>
      <c r="O228" s="214" t="s">
        <v>1093</v>
      </c>
      <c r="P228" s="214" t="s">
        <v>4236</v>
      </c>
      <c r="T228" s="214" t="s">
        <v>1910</v>
      </c>
      <c r="V228" s="298" t="s">
        <v>2038</v>
      </c>
      <c r="X228" s="216"/>
      <c r="AA228" s="216"/>
      <c r="AB228" s="216"/>
      <c r="AH228" s="214">
        <v>10</v>
      </c>
      <c r="AK228" s="215" t="str">
        <f t="shared" si="10"/>
        <v>985</v>
      </c>
      <c r="AL228" s="214" t="str">
        <f t="shared" si="11"/>
        <v>0853</v>
      </c>
    </row>
    <row r="229" spans="1:38" s="214" customFormat="1" ht="13.5" customHeight="1">
      <c r="A229" s="214" t="str">
        <f t="shared" si="9"/>
        <v>0450915046児童発達支援</v>
      </c>
      <c r="B229" s="214" t="s">
        <v>1472</v>
      </c>
      <c r="C229" s="214" t="s">
        <v>3981</v>
      </c>
      <c r="D229" s="214" t="s">
        <v>3049</v>
      </c>
      <c r="E229" s="214" t="s">
        <v>3050</v>
      </c>
      <c r="K229" s="214" t="s">
        <v>2039</v>
      </c>
      <c r="L229" s="214" t="s">
        <v>2039</v>
      </c>
      <c r="N229" s="214" t="s">
        <v>3051</v>
      </c>
      <c r="O229" s="214" t="s">
        <v>441</v>
      </c>
      <c r="P229" s="214" t="s">
        <v>4236</v>
      </c>
      <c r="T229" s="214" t="s">
        <v>1909</v>
      </c>
      <c r="V229" s="298" t="s">
        <v>2040</v>
      </c>
      <c r="X229" s="216"/>
      <c r="AA229" s="216"/>
      <c r="AB229" s="216"/>
      <c r="AH229" s="214">
        <v>10</v>
      </c>
      <c r="AK229" s="215" t="str">
        <f t="shared" si="10"/>
        <v>981</v>
      </c>
      <c r="AL229" s="214" t="str">
        <f t="shared" si="11"/>
        <v>0905</v>
      </c>
    </row>
    <row r="230" spans="1:38" s="214" customFormat="1" ht="13.5" customHeight="1">
      <c r="A230" s="214" t="str">
        <f t="shared" si="9"/>
        <v>0450915046放課後等デイサービス</v>
      </c>
      <c r="B230" s="214" t="s">
        <v>1472</v>
      </c>
      <c r="C230" s="214" t="s">
        <v>3981</v>
      </c>
      <c r="D230" s="214" t="s">
        <v>3049</v>
      </c>
      <c r="E230" s="214" t="s">
        <v>3050</v>
      </c>
      <c r="K230" s="214" t="s">
        <v>2039</v>
      </c>
      <c r="L230" s="214" t="s">
        <v>2039</v>
      </c>
      <c r="N230" s="214" t="s">
        <v>3051</v>
      </c>
      <c r="O230" s="214" t="s">
        <v>441</v>
      </c>
      <c r="P230" s="214" t="s">
        <v>4236</v>
      </c>
      <c r="T230" s="214" t="s">
        <v>1910</v>
      </c>
      <c r="V230" s="298" t="s">
        <v>2040</v>
      </c>
      <c r="X230" s="216"/>
      <c r="AA230" s="216"/>
      <c r="AB230" s="216"/>
      <c r="AH230" s="214">
        <v>10</v>
      </c>
      <c r="AK230" s="215" t="str">
        <f t="shared" si="10"/>
        <v>981</v>
      </c>
      <c r="AL230" s="214" t="str">
        <f t="shared" si="11"/>
        <v>0905</v>
      </c>
    </row>
    <row r="231" spans="1:38" s="214" customFormat="1" ht="13.5" customHeight="1">
      <c r="A231" s="214" t="str">
        <f t="shared" si="9"/>
        <v>0450917034放課後等デイサービス</v>
      </c>
      <c r="B231" s="214" t="s">
        <v>2041</v>
      </c>
      <c r="C231" s="214" t="s">
        <v>4011</v>
      </c>
      <c r="D231" s="214" t="s">
        <v>3052</v>
      </c>
      <c r="E231" s="214" t="s">
        <v>2042</v>
      </c>
      <c r="K231" s="214" t="s">
        <v>2043</v>
      </c>
      <c r="L231" s="214" t="s">
        <v>2043</v>
      </c>
      <c r="N231" s="214" t="s">
        <v>3052</v>
      </c>
      <c r="O231" s="214" t="s">
        <v>338</v>
      </c>
      <c r="P231" s="214" t="s">
        <v>4236</v>
      </c>
      <c r="T231" s="214" t="s">
        <v>1910</v>
      </c>
      <c r="V231" s="298" t="s">
        <v>2044</v>
      </c>
      <c r="X231" s="216"/>
      <c r="AA231" s="216"/>
      <c r="AB231" s="216"/>
      <c r="AH231" s="214">
        <v>10</v>
      </c>
      <c r="AK231" s="215" t="str">
        <f t="shared" si="10"/>
        <v>985</v>
      </c>
      <c r="AL231" s="214" t="str">
        <f t="shared" si="11"/>
        <v>0863</v>
      </c>
    </row>
    <row r="232" spans="1:38" s="214" customFormat="1" ht="13.5" customHeight="1">
      <c r="A232" s="214" t="str">
        <f t="shared" si="9"/>
        <v>0450917042放課後等デイサービス</v>
      </c>
      <c r="B232" s="214" t="s">
        <v>2045</v>
      </c>
      <c r="C232" s="214" t="s">
        <v>4001</v>
      </c>
      <c r="D232" s="214" t="s">
        <v>3053</v>
      </c>
      <c r="E232" s="214" t="s">
        <v>2046</v>
      </c>
      <c r="K232" s="214" t="s">
        <v>2047</v>
      </c>
      <c r="L232" s="214" t="s">
        <v>2047</v>
      </c>
      <c r="N232" s="214" t="s">
        <v>3053</v>
      </c>
      <c r="O232" s="214" t="s">
        <v>338</v>
      </c>
      <c r="P232" s="214" t="s">
        <v>4236</v>
      </c>
      <c r="T232" s="214" t="s">
        <v>1910</v>
      </c>
      <c r="V232" s="298" t="s">
        <v>2048</v>
      </c>
      <c r="X232" s="216"/>
      <c r="AA232" s="216"/>
      <c r="AB232" s="216"/>
      <c r="AH232" s="214">
        <v>10</v>
      </c>
      <c r="AK232" s="215" t="str">
        <f t="shared" si="10"/>
        <v>985</v>
      </c>
      <c r="AL232" s="214" t="str">
        <f t="shared" si="11"/>
        <v>0852</v>
      </c>
    </row>
    <row r="233" spans="1:38" s="214" customFormat="1" ht="13.5" customHeight="1">
      <c r="A233" s="214" t="str">
        <f t="shared" si="9"/>
        <v>0450917059放課後等デイサービス</v>
      </c>
      <c r="B233" s="214" t="s">
        <v>2586</v>
      </c>
      <c r="C233" s="214" t="s">
        <v>4008</v>
      </c>
      <c r="D233" s="214" t="s">
        <v>3054</v>
      </c>
      <c r="E233" s="214" t="s">
        <v>2587</v>
      </c>
      <c r="K233" s="214" t="s">
        <v>2588</v>
      </c>
      <c r="L233" s="214" t="s">
        <v>2588</v>
      </c>
      <c r="N233" s="214" t="s">
        <v>3055</v>
      </c>
      <c r="O233" s="214" t="s">
        <v>338</v>
      </c>
      <c r="P233" s="214" t="s">
        <v>4236</v>
      </c>
      <c r="T233" s="214" t="s">
        <v>1910</v>
      </c>
      <c r="V233" s="298" t="s">
        <v>2589</v>
      </c>
      <c r="X233" s="216"/>
      <c r="AA233" s="216"/>
      <c r="AB233" s="216"/>
      <c r="AH233" s="214">
        <v>10</v>
      </c>
      <c r="AK233" s="215" t="str">
        <f t="shared" si="10"/>
        <v>985</v>
      </c>
      <c r="AL233" s="214" t="str">
        <f t="shared" si="11"/>
        <v>0813</v>
      </c>
    </row>
    <row r="234" spans="1:38" s="214" customFormat="1" ht="13.5" customHeight="1">
      <c r="A234" s="214" t="str">
        <f t="shared" si="9"/>
        <v>0450917075放課後等デイサービス</v>
      </c>
      <c r="B234" s="214" t="s">
        <v>631</v>
      </c>
      <c r="C234" s="214" t="s">
        <v>3847</v>
      </c>
      <c r="D234" s="214" t="s">
        <v>3056</v>
      </c>
      <c r="E234" s="214" t="s">
        <v>3057</v>
      </c>
      <c r="K234" s="214" t="s">
        <v>3058</v>
      </c>
      <c r="L234" s="214" t="s">
        <v>3058</v>
      </c>
      <c r="N234" s="214" t="s">
        <v>3051</v>
      </c>
      <c r="O234" s="214" t="s">
        <v>1057</v>
      </c>
      <c r="P234" s="214" t="s">
        <v>4236</v>
      </c>
      <c r="T234" s="214" t="s">
        <v>1910</v>
      </c>
      <c r="V234" s="298" t="s">
        <v>3059</v>
      </c>
      <c r="X234" s="216"/>
      <c r="AA234" s="216"/>
      <c r="AB234" s="216"/>
      <c r="AH234" s="214">
        <v>10</v>
      </c>
      <c r="AK234" s="215" t="str">
        <f t="shared" si="10"/>
        <v>963</v>
      </c>
      <c r="AL234" s="214" t="str">
        <f t="shared" si="11"/>
        <v>8004</v>
      </c>
    </row>
    <row r="235" spans="1:38" s="214" customFormat="1" ht="13.5" customHeight="1">
      <c r="A235" s="214" t="str">
        <f t="shared" si="9"/>
        <v>0450917083児童発達支援</v>
      </c>
      <c r="B235" s="214" t="s">
        <v>3635</v>
      </c>
      <c r="C235" s="214" t="s">
        <v>3832</v>
      </c>
      <c r="D235" s="214" t="s">
        <v>2924</v>
      </c>
      <c r="E235" s="214" t="s">
        <v>3636</v>
      </c>
      <c r="K235" s="214" t="s">
        <v>2590</v>
      </c>
      <c r="L235" s="214" t="s">
        <v>2590</v>
      </c>
      <c r="N235" s="214" t="s">
        <v>2924</v>
      </c>
      <c r="O235" s="214" t="s">
        <v>1093</v>
      </c>
      <c r="P235" s="214" t="s">
        <v>4236</v>
      </c>
      <c r="T235" s="214" t="s">
        <v>1909</v>
      </c>
      <c r="V235" s="298" t="s">
        <v>3637</v>
      </c>
      <c r="X235" s="216"/>
      <c r="AA235" s="216"/>
      <c r="AB235" s="216"/>
      <c r="AH235" s="214">
        <v>10</v>
      </c>
      <c r="AK235" s="215" t="str">
        <f t="shared" si="10"/>
        <v>985</v>
      </c>
      <c r="AL235" s="214" t="str">
        <f t="shared" si="11"/>
        <v>0874</v>
      </c>
    </row>
    <row r="236" spans="1:38" s="214" customFormat="1" ht="13.5" customHeight="1">
      <c r="A236" s="214" t="str">
        <f t="shared" si="9"/>
        <v>0450917091放課後等デイサービス</v>
      </c>
      <c r="B236" s="214" t="s">
        <v>1967</v>
      </c>
      <c r="C236" s="214" t="s">
        <v>3764</v>
      </c>
      <c r="D236" s="214" t="s">
        <v>2990</v>
      </c>
      <c r="E236" s="214" t="s">
        <v>1968</v>
      </c>
      <c r="K236" s="214" t="s">
        <v>3060</v>
      </c>
      <c r="L236" s="214" t="s">
        <v>3060</v>
      </c>
      <c r="N236" s="214" t="s">
        <v>3048</v>
      </c>
      <c r="O236" s="214" t="s">
        <v>591</v>
      </c>
      <c r="P236" s="214" t="s">
        <v>4236</v>
      </c>
      <c r="T236" s="214" t="s">
        <v>1910</v>
      </c>
      <c r="V236" s="298" t="s">
        <v>3061</v>
      </c>
      <c r="X236" s="216"/>
      <c r="AA236" s="216"/>
      <c r="AB236" s="216"/>
      <c r="AH236" s="214">
        <v>10</v>
      </c>
      <c r="AK236" s="215" t="str">
        <f t="shared" si="10"/>
        <v>984</v>
      </c>
      <c r="AL236" s="214" t="str">
        <f t="shared" si="11"/>
        <v>0828</v>
      </c>
    </row>
    <row r="237" spans="1:38" s="214" customFormat="1" ht="13.5" customHeight="1">
      <c r="A237" s="214" t="str">
        <f t="shared" si="9"/>
        <v>0451100325児童発達支援</v>
      </c>
      <c r="B237" s="214" t="s">
        <v>2049</v>
      </c>
      <c r="C237" s="214" t="s">
        <v>3931</v>
      </c>
      <c r="D237" s="214" t="s">
        <v>3064</v>
      </c>
      <c r="E237" s="214" t="s">
        <v>2593</v>
      </c>
      <c r="K237" s="214" t="s">
        <v>2050</v>
      </c>
      <c r="L237" s="214" t="s">
        <v>2050</v>
      </c>
      <c r="N237" s="214" t="s">
        <v>3065</v>
      </c>
      <c r="O237" s="214" t="s">
        <v>591</v>
      </c>
      <c r="P237" s="214" t="s">
        <v>4244</v>
      </c>
      <c r="T237" s="214" t="s">
        <v>1909</v>
      </c>
      <c r="V237" s="298" t="s">
        <v>2051</v>
      </c>
      <c r="X237" s="216"/>
      <c r="AA237" s="216"/>
      <c r="AB237" s="216"/>
      <c r="AH237" s="214">
        <v>10</v>
      </c>
      <c r="AK237" s="215" t="str">
        <f t="shared" si="10"/>
        <v>981</v>
      </c>
      <c r="AL237" s="214" t="str">
        <f t="shared" si="11"/>
        <v>3124</v>
      </c>
    </row>
    <row r="238" spans="1:38" s="214" customFormat="1" ht="13.5" customHeight="1">
      <c r="A238" s="214" t="str">
        <f t="shared" si="9"/>
        <v>0451100325放課後等デイサービス</v>
      </c>
      <c r="B238" s="214" t="s">
        <v>2049</v>
      </c>
      <c r="C238" s="214" t="s">
        <v>3931</v>
      </c>
      <c r="D238" s="214" t="s">
        <v>3064</v>
      </c>
      <c r="E238" s="214" t="s">
        <v>2593</v>
      </c>
      <c r="K238" s="214" t="s">
        <v>2050</v>
      </c>
      <c r="L238" s="214" t="s">
        <v>2050</v>
      </c>
      <c r="N238" s="214" t="s">
        <v>3065</v>
      </c>
      <c r="O238" s="214" t="s">
        <v>301</v>
      </c>
      <c r="P238" s="214" t="s">
        <v>4244</v>
      </c>
      <c r="T238" s="214" t="s">
        <v>1910</v>
      </c>
      <c r="V238" s="298" t="s">
        <v>2051</v>
      </c>
      <c r="X238" s="216"/>
      <c r="AA238" s="216"/>
      <c r="AB238" s="216"/>
      <c r="AC238" s="216"/>
      <c r="AH238" s="214">
        <v>10</v>
      </c>
      <c r="AK238" s="215" t="str">
        <f t="shared" si="10"/>
        <v>981</v>
      </c>
      <c r="AL238" s="214" t="str">
        <f t="shared" si="11"/>
        <v>3124</v>
      </c>
    </row>
    <row r="239" spans="1:38" s="214" customFormat="1" ht="13.5" customHeight="1">
      <c r="A239" s="214" t="str">
        <f t="shared" si="9"/>
        <v>0451100333児童発達支援</v>
      </c>
      <c r="B239" s="214" t="s">
        <v>654</v>
      </c>
      <c r="C239" s="214" t="s">
        <v>3766</v>
      </c>
      <c r="D239" s="214" t="s">
        <v>3066</v>
      </c>
      <c r="E239" s="214" t="s">
        <v>2052</v>
      </c>
      <c r="K239" s="214" t="s">
        <v>2054</v>
      </c>
      <c r="L239" s="214" t="s">
        <v>2054</v>
      </c>
      <c r="N239" s="214" t="s">
        <v>3065</v>
      </c>
      <c r="O239" s="214" t="s">
        <v>301</v>
      </c>
      <c r="P239" s="214" t="s">
        <v>4244</v>
      </c>
      <c r="T239" s="214" t="s">
        <v>1909</v>
      </c>
      <c r="V239" s="298" t="s">
        <v>2053</v>
      </c>
      <c r="X239" s="216"/>
      <c r="AA239" s="216"/>
      <c r="AB239" s="216"/>
      <c r="AH239" s="214">
        <v>10</v>
      </c>
      <c r="AK239" s="215" t="str">
        <f t="shared" si="10"/>
        <v>399</v>
      </c>
      <c r="AL239" s="214" t="str">
        <f t="shared" si="11"/>
        <v>4112</v>
      </c>
    </row>
    <row r="240" spans="1:38" s="214" customFormat="1" ht="13.5" customHeight="1">
      <c r="A240" s="214" t="str">
        <f t="shared" si="9"/>
        <v>0451100333放課後等デイサービス</v>
      </c>
      <c r="B240" s="214" t="s">
        <v>654</v>
      </c>
      <c r="C240" s="214" t="s">
        <v>3766</v>
      </c>
      <c r="D240" s="214" t="s">
        <v>3066</v>
      </c>
      <c r="E240" s="214" t="s">
        <v>2052</v>
      </c>
      <c r="K240" s="214" t="s">
        <v>2054</v>
      </c>
      <c r="L240" s="214" t="s">
        <v>2054</v>
      </c>
      <c r="N240" s="214" t="s">
        <v>3065</v>
      </c>
      <c r="O240" s="214" t="s">
        <v>301</v>
      </c>
      <c r="P240" s="214" t="s">
        <v>4244</v>
      </c>
      <c r="T240" s="214" t="s">
        <v>1910</v>
      </c>
      <c r="V240" s="298" t="s">
        <v>2053</v>
      </c>
      <c r="X240" s="216"/>
      <c r="AA240" s="216"/>
      <c r="AB240" s="216"/>
      <c r="AH240" s="214">
        <v>10</v>
      </c>
      <c r="AK240" s="215" t="str">
        <f t="shared" si="10"/>
        <v>399</v>
      </c>
      <c r="AL240" s="214" t="str">
        <f t="shared" si="11"/>
        <v>4112</v>
      </c>
    </row>
    <row r="241" spans="1:38" s="214" customFormat="1" ht="13.5" customHeight="1">
      <c r="A241" s="214" t="str">
        <f t="shared" si="9"/>
        <v>0451100366児童発達支援</v>
      </c>
      <c r="B241" s="214" t="s">
        <v>2594</v>
      </c>
      <c r="C241" s="214" t="s">
        <v>3933</v>
      </c>
      <c r="D241" s="214" t="s">
        <v>3067</v>
      </c>
      <c r="E241" s="214" t="s">
        <v>2595</v>
      </c>
      <c r="K241" s="214" t="s">
        <v>2596</v>
      </c>
      <c r="L241" s="214" t="s">
        <v>2596</v>
      </c>
      <c r="N241" s="214" t="s">
        <v>3067</v>
      </c>
      <c r="O241" s="214" t="s">
        <v>1152</v>
      </c>
      <c r="P241" s="214" t="s">
        <v>4244</v>
      </c>
      <c r="T241" s="214" t="s">
        <v>1909</v>
      </c>
      <c r="V241" s="298" t="s">
        <v>2597</v>
      </c>
      <c r="X241" s="216"/>
      <c r="AA241" s="216"/>
      <c r="AB241" s="216"/>
      <c r="AH241" s="214">
        <v>10</v>
      </c>
      <c r="AK241" s="215" t="str">
        <f t="shared" si="10"/>
        <v>989</v>
      </c>
      <c r="AL241" s="214" t="str">
        <f t="shared" si="11"/>
        <v>2474</v>
      </c>
    </row>
    <row r="242" spans="1:38" s="214" customFormat="1" ht="13.5" customHeight="1">
      <c r="A242" s="214" t="str">
        <f t="shared" si="9"/>
        <v>0451100366放課後等デイサービス</v>
      </c>
      <c r="B242" s="214" t="s">
        <v>2594</v>
      </c>
      <c r="C242" s="214" t="s">
        <v>3933</v>
      </c>
      <c r="D242" s="214" t="s">
        <v>3067</v>
      </c>
      <c r="E242" s="214" t="s">
        <v>2595</v>
      </c>
      <c r="K242" s="214" t="s">
        <v>2596</v>
      </c>
      <c r="L242" s="214" t="s">
        <v>2596</v>
      </c>
      <c r="N242" s="214" t="s">
        <v>3067</v>
      </c>
      <c r="O242" s="214" t="s">
        <v>1087</v>
      </c>
      <c r="P242" s="214" t="s">
        <v>4244</v>
      </c>
      <c r="T242" s="214" t="s">
        <v>1910</v>
      </c>
      <c r="V242" s="298" t="s">
        <v>2597</v>
      </c>
      <c r="X242" s="216"/>
      <c r="AA242" s="216"/>
      <c r="AB242" s="216"/>
      <c r="AH242" s="214">
        <v>10</v>
      </c>
      <c r="AK242" s="215" t="str">
        <f t="shared" si="10"/>
        <v>989</v>
      </c>
      <c r="AL242" s="214" t="str">
        <f t="shared" si="11"/>
        <v>2474</v>
      </c>
    </row>
    <row r="243" spans="1:38" s="214" customFormat="1" ht="13.5" customHeight="1">
      <c r="A243" s="214" t="str">
        <f t="shared" si="9"/>
        <v>0451100366保育所等訪問支援</v>
      </c>
      <c r="B243" s="214" t="s">
        <v>2594</v>
      </c>
      <c r="C243" s="214" t="s">
        <v>3933</v>
      </c>
      <c r="D243" s="214" t="s">
        <v>3067</v>
      </c>
      <c r="E243" s="214" t="s">
        <v>2595</v>
      </c>
      <c r="K243" s="214" t="s">
        <v>2596</v>
      </c>
      <c r="L243" s="214" t="s">
        <v>2596</v>
      </c>
      <c r="N243" s="214" t="s">
        <v>3067</v>
      </c>
      <c r="O243" s="214" t="s">
        <v>1057</v>
      </c>
      <c r="P243" s="214" t="s">
        <v>4244</v>
      </c>
      <c r="T243" s="214" t="s">
        <v>1911</v>
      </c>
      <c r="V243" s="298" t="s">
        <v>2597</v>
      </c>
      <c r="X243" s="216"/>
      <c r="AA243" s="216"/>
      <c r="AB243" s="216"/>
      <c r="AK243" s="215" t="str">
        <f t="shared" si="10"/>
        <v>989</v>
      </c>
      <c r="AL243" s="214" t="str">
        <f t="shared" si="11"/>
        <v>2474</v>
      </c>
    </row>
    <row r="244" spans="1:38" s="214" customFormat="1" ht="13.5" customHeight="1">
      <c r="A244" s="214" t="str">
        <f t="shared" si="9"/>
        <v>0451100382放課後等デイサービス</v>
      </c>
      <c r="B244" s="214" t="s">
        <v>2896</v>
      </c>
      <c r="C244" s="214" t="s">
        <v>3896</v>
      </c>
      <c r="D244" s="214" t="s">
        <v>2897</v>
      </c>
      <c r="E244" s="214" t="s">
        <v>2898</v>
      </c>
      <c r="K244" s="214" t="s">
        <v>3068</v>
      </c>
      <c r="L244" s="214" t="s">
        <v>3068</v>
      </c>
      <c r="N244" s="214" t="s">
        <v>2899</v>
      </c>
      <c r="O244" s="214" t="s">
        <v>1296</v>
      </c>
      <c r="P244" s="214" t="s">
        <v>4244</v>
      </c>
      <c r="T244" s="214" t="s">
        <v>1910</v>
      </c>
      <c r="V244" s="298" t="s">
        <v>2900</v>
      </c>
      <c r="X244" s="216"/>
      <c r="AA244" s="216"/>
      <c r="AB244" s="216"/>
      <c r="AH244" s="214">
        <v>10</v>
      </c>
      <c r="AK244" s="215" t="str">
        <f t="shared" si="10"/>
        <v>981</v>
      </c>
      <c r="AL244" s="214" t="str">
        <f t="shared" si="11"/>
        <v>1101</v>
      </c>
    </row>
    <row r="245" spans="1:38" s="214" customFormat="1" ht="13.5" customHeight="1">
      <c r="A245" s="214" t="str">
        <f t="shared" si="9"/>
        <v>0451100390放課後等デイサービス</v>
      </c>
      <c r="B245" s="214" t="s">
        <v>2016</v>
      </c>
      <c r="C245" s="214" t="s">
        <v>3892</v>
      </c>
      <c r="D245" s="214" t="s">
        <v>3020</v>
      </c>
      <c r="E245" s="214" t="s">
        <v>3069</v>
      </c>
      <c r="K245" s="214" t="s">
        <v>3070</v>
      </c>
      <c r="L245" s="214" t="s">
        <v>3070</v>
      </c>
      <c r="N245" s="214" t="s">
        <v>3071</v>
      </c>
      <c r="O245" s="214" t="s">
        <v>928</v>
      </c>
      <c r="P245" s="214" t="s">
        <v>4244</v>
      </c>
      <c r="T245" s="214" t="s">
        <v>1910</v>
      </c>
      <c r="V245" s="298" t="s">
        <v>3072</v>
      </c>
      <c r="X245" s="216"/>
      <c r="AA245" s="216"/>
      <c r="AB245" s="216"/>
      <c r="AH245" s="214">
        <v>10</v>
      </c>
      <c r="AK245" s="215" t="str">
        <f t="shared" si="10"/>
        <v>981</v>
      </c>
      <c r="AL245" s="214" t="str">
        <f t="shared" si="11"/>
        <v>1224</v>
      </c>
    </row>
    <row r="246" spans="1:38" s="214" customFormat="1" ht="13.5" customHeight="1">
      <c r="A246" s="214" t="str">
        <f t="shared" si="9"/>
        <v>0451100408児童発達支援</v>
      </c>
      <c r="B246" s="214" t="s">
        <v>3073</v>
      </c>
      <c r="C246" s="214" t="s">
        <v>3790</v>
      </c>
      <c r="D246" s="214" t="s">
        <v>3074</v>
      </c>
      <c r="E246" s="214" t="s">
        <v>3075</v>
      </c>
      <c r="K246" s="214" t="s">
        <v>3076</v>
      </c>
      <c r="L246" s="214" t="s">
        <v>3076</v>
      </c>
      <c r="N246" s="214" t="s">
        <v>3077</v>
      </c>
      <c r="O246" s="214" t="s">
        <v>1296</v>
      </c>
      <c r="P246" s="214" t="s">
        <v>4244</v>
      </c>
      <c r="T246" s="214" t="s">
        <v>1909</v>
      </c>
      <c r="V246" s="298" t="s">
        <v>3078</v>
      </c>
      <c r="X246" s="216"/>
      <c r="AA246" s="216"/>
      <c r="AB246" s="216"/>
      <c r="AH246" s="214">
        <v>10</v>
      </c>
      <c r="AK246" s="215" t="str">
        <f t="shared" si="10"/>
        <v>989</v>
      </c>
      <c r="AL246" s="214" t="str">
        <f t="shared" si="11"/>
        <v>2431</v>
      </c>
    </row>
    <row r="247" spans="1:38" s="214" customFormat="1" ht="13.5" customHeight="1">
      <c r="A247" s="214" t="str">
        <f t="shared" si="9"/>
        <v>0451100408児童発達支援</v>
      </c>
      <c r="B247" s="214" t="s">
        <v>3073</v>
      </c>
      <c r="C247" s="214" t="s">
        <v>3790</v>
      </c>
      <c r="D247" s="214" t="s">
        <v>3074</v>
      </c>
      <c r="E247" s="214" t="s">
        <v>3075</v>
      </c>
      <c r="K247" s="214" t="s">
        <v>3076</v>
      </c>
      <c r="L247" s="214" t="s">
        <v>3076</v>
      </c>
      <c r="N247" s="214" t="s">
        <v>3077</v>
      </c>
      <c r="O247" s="214" t="s">
        <v>301</v>
      </c>
      <c r="P247" s="214" t="s">
        <v>4244</v>
      </c>
      <c r="T247" s="214" t="s">
        <v>1909</v>
      </c>
      <c r="V247" s="298" t="s">
        <v>3078</v>
      </c>
      <c r="X247" s="216"/>
      <c r="AA247" s="216"/>
      <c r="AB247" s="216"/>
      <c r="AC247" s="216"/>
      <c r="AH247" s="214">
        <v>10</v>
      </c>
      <c r="AK247" s="215" t="str">
        <f t="shared" si="10"/>
        <v>989</v>
      </c>
      <c r="AL247" s="214" t="str">
        <f t="shared" si="11"/>
        <v>2431</v>
      </c>
    </row>
    <row r="248" spans="1:38" s="214" customFormat="1" ht="13.5" customHeight="1">
      <c r="A248" s="214" t="str">
        <f t="shared" si="9"/>
        <v>0451100408放課後等デイサービス</v>
      </c>
      <c r="B248" s="214" t="s">
        <v>3073</v>
      </c>
      <c r="C248" s="214" t="s">
        <v>3790</v>
      </c>
      <c r="D248" s="214" t="s">
        <v>3074</v>
      </c>
      <c r="E248" s="214" t="s">
        <v>3075</v>
      </c>
      <c r="K248" s="214" t="s">
        <v>3076</v>
      </c>
      <c r="L248" s="214" t="s">
        <v>3076</v>
      </c>
      <c r="N248" s="214" t="s">
        <v>3077</v>
      </c>
      <c r="O248" s="214" t="s">
        <v>301</v>
      </c>
      <c r="P248" s="214" t="s">
        <v>4244</v>
      </c>
      <c r="T248" s="214" t="s">
        <v>1910</v>
      </c>
      <c r="V248" s="298" t="s">
        <v>3078</v>
      </c>
      <c r="X248" s="216"/>
      <c r="AA248" s="216"/>
      <c r="AB248" s="216"/>
      <c r="AC248" s="216"/>
      <c r="AH248" s="214">
        <v>10</v>
      </c>
      <c r="AK248" s="215" t="str">
        <f t="shared" si="10"/>
        <v>989</v>
      </c>
      <c r="AL248" s="214" t="str">
        <f t="shared" si="11"/>
        <v>2431</v>
      </c>
    </row>
    <row r="249" spans="1:38" s="214" customFormat="1" ht="13.5" customHeight="1">
      <c r="A249" s="214" t="str">
        <f t="shared" si="9"/>
        <v>0451100408放課後等デイサービス</v>
      </c>
      <c r="B249" s="214" t="s">
        <v>3073</v>
      </c>
      <c r="C249" s="214" t="s">
        <v>3790</v>
      </c>
      <c r="D249" s="214" t="s">
        <v>3074</v>
      </c>
      <c r="E249" s="214" t="s">
        <v>3075</v>
      </c>
      <c r="K249" s="214" t="s">
        <v>3076</v>
      </c>
      <c r="L249" s="214" t="s">
        <v>3076</v>
      </c>
      <c r="N249" s="214" t="s">
        <v>3077</v>
      </c>
      <c r="O249" s="214" t="s">
        <v>1057</v>
      </c>
      <c r="P249" s="214" t="s">
        <v>4244</v>
      </c>
      <c r="T249" s="214" t="s">
        <v>1910</v>
      </c>
      <c r="V249" s="298" t="s">
        <v>3078</v>
      </c>
      <c r="X249" s="216"/>
      <c r="AA249" s="216"/>
      <c r="AB249" s="216"/>
      <c r="AH249" s="214">
        <v>10</v>
      </c>
      <c r="AK249" s="215" t="str">
        <f t="shared" si="10"/>
        <v>989</v>
      </c>
      <c r="AL249" s="214" t="str">
        <f t="shared" si="11"/>
        <v>2431</v>
      </c>
    </row>
    <row r="250" spans="1:38" s="214" customFormat="1" ht="13.5" customHeight="1">
      <c r="A250" s="214" t="str">
        <f t="shared" si="9"/>
        <v>0451100408保育所等訪問支援</v>
      </c>
      <c r="B250" s="214" t="s">
        <v>3073</v>
      </c>
      <c r="C250" s="214" t="s">
        <v>3790</v>
      </c>
      <c r="D250" s="214" t="s">
        <v>3074</v>
      </c>
      <c r="E250" s="214" t="s">
        <v>3075</v>
      </c>
      <c r="K250" s="214" t="s">
        <v>3076</v>
      </c>
      <c r="L250" s="214" t="s">
        <v>3076</v>
      </c>
      <c r="N250" s="214" t="s">
        <v>3077</v>
      </c>
      <c r="O250" s="214" t="s">
        <v>1057</v>
      </c>
      <c r="P250" s="214" t="s">
        <v>4244</v>
      </c>
      <c r="T250" s="214" t="s">
        <v>1911</v>
      </c>
      <c r="V250" s="298" t="s">
        <v>3078</v>
      </c>
      <c r="X250" s="216"/>
      <c r="AA250" s="216"/>
      <c r="AB250" s="216"/>
      <c r="AK250" s="215" t="str">
        <f t="shared" si="10"/>
        <v>989</v>
      </c>
      <c r="AL250" s="214" t="str">
        <f t="shared" si="11"/>
        <v>2431</v>
      </c>
    </row>
    <row r="251" spans="1:38" s="214" customFormat="1" ht="13.5" customHeight="1">
      <c r="A251" s="214" t="str">
        <f t="shared" si="9"/>
        <v>0451100416児童発達支援</v>
      </c>
      <c r="B251" s="214" t="s">
        <v>3035</v>
      </c>
      <c r="C251" s="214" t="s">
        <v>3765</v>
      </c>
      <c r="D251" s="214" t="s">
        <v>3703</v>
      </c>
      <c r="E251" s="214" t="s">
        <v>4043</v>
      </c>
      <c r="K251" s="214" t="s">
        <v>2592</v>
      </c>
      <c r="L251" s="214" t="s">
        <v>2592</v>
      </c>
      <c r="N251" s="214" t="s">
        <v>3426</v>
      </c>
      <c r="O251" s="214" t="s">
        <v>1057</v>
      </c>
      <c r="P251" s="214" t="s">
        <v>4244</v>
      </c>
      <c r="T251" s="214" t="s">
        <v>1909</v>
      </c>
      <c r="V251" s="298" t="s">
        <v>3638</v>
      </c>
      <c r="X251" s="216"/>
      <c r="AA251" s="216"/>
      <c r="AB251" s="216"/>
      <c r="AH251" s="214">
        <v>10</v>
      </c>
      <c r="AK251" s="215" t="str">
        <f t="shared" si="10"/>
        <v>980</v>
      </c>
      <c r="AL251" s="214" t="str">
        <f t="shared" si="11"/>
        <v>0021</v>
      </c>
    </row>
    <row r="252" spans="1:38" s="214" customFormat="1" ht="13.5" customHeight="1">
      <c r="A252" s="214" t="str">
        <f t="shared" si="9"/>
        <v>0451100424児童発達支援</v>
      </c>
      <c r="B252" s="214" t="s">
        <v>3035</v>
      </c>
      <c r="C252" s="214" t="s">
        <v>3765</v>
      </c>
      <c r="D252" s="214" t="s">
        <v>3703</v>
      </c>
      <c r="E252" s="214" t="s">
        <v>4043</v>
      </c>
      <c r="K252" s="214" t="s">
        <v>4682</v>
      </c>
      <c r="L252" s="214" t="s">
        <v>4682</v>
      </c>
      <c r="N252" s="214" t="s">
        <v>3079</v>
      </c>
      <c r="O252" s="214" t="s">
        <v>1057</v>
      </c>
      <c r="P252" s="214" t="s">
        <v>4244</v>
      </c>
      <c r="T252" s="214" t="s">
        <v>1909</v>
      </c>
      <c r="V252" s="298" t="s">
        <v>3080</v>
      </c>
      <c r="X252" s="216"/>
      <c r="AA252" s="216"/>
      <c r="AB252" s="216"/>
      <c r="AH252" s="227">
        <v>5</v>
      </c>
      <c r="AK252" s="215" t="str">
        <f t="shared" si="10"/>
        <v>980</v>
      </c>
      <c r="AL252" s="214" t="str">
        <f t="shared" si="11"/>
        <v>0021</v>
      </c>
    </row>
    <row r="253" spans="1:38" s="214" customFormat="1" ht="13.5" customHeight="1">
      <c r="A253" s="214" t="str">
        <f t="shared" si="9"/>
        <v>0451100424放課後等デイサービス</v>
      </c>
      <c r="B253" s="214" t="s">
        <v>3035</v>
      </c>
      <c r="C253" s="214" t="s">
        <v>3765</v>
      </c>
      <c r="D253" s="214" t="s">
        <v>3703</v>
      </c>
      <c r="E253" s="214" t="s">
        <v>4043</v>
      </c>
      <c r="K253" s="214" t="s">
        <v>4682</v>
      </c>
      <c r="L253" s="214" t="s">
        <v>4682</v>
      </c>
      <c r="N253" s="214" t="s">
        <v>3079</v>
      </c>
      <c r="O253" s="214" t="s">
        <v>1057</v>
      </c>
      <c r="P253" s="214" t="s">
        <v>4244</v>
      </c>
      <c r="T253" s="214" t="s">
        <v>1910</v>
      </c>
      <c r="V253" s="298" t="s">
        <v>3080</v>
      </c>
      <c r="X253" s="216"/>
      <c r="AA253" s="216"/>
      <c r="AB253" s="216"/>
      <c r="AH253" s="214">
        <v>10</v>
      </c>
      <c r="AK253" s="215" t="str">
        <f t="shared" si="10"/>
        <v>980</v>
      </c>
      <c r="AL253" s="214" t="str">
        <f t="shared" si="11"/>
        <v>0021</v>
      </c>
    </row>
    <row r="254" spans="1:38" s="214" customFormat="1" ht="13.5" customHeight="1">
      <c r="A254" s="214" t="str">
        <f t="shared" si="9"/>
        <v>0451100432児童発達支援</v>
      </c>
      <c r="B254" s="214" t="s">
        <v>3035</v>
      </c>
      <c r="C254" s="214" t="s">
        <v>3765</v>
      </c>
      <c r="D254" s="214" t="s">
        <v>3703</v>
      </c>
      <c r="E254" s="214" t="s">
        <v>4043</v>
      </c>
      <c r="K254" s="214" t="s">
        <v>4098</v>
      </c>
      <c r="L254" s="214" t="s">
        <v>4098</v>
      </c>
      <c r="N254" s="214" t="s">
        <v>3071</v>
      </c>
      <c r="O254" s="214" t="s">
        <v>1057</v>
      </c>
      <c r="P254" s="214" t="s">
        <v>4244</v>
      </c>
      <c r="T254" s="214" t="s">
        <v>1909</v>
      </c>
      <c r="V254" s="298" t="s">
        <v>4271</v>
      </c>
      <c r="X254" s="216"/>
      <c r="AA254" s="216"/>
      <c r="AB254" s="216"/>
      <c r="AH254" s="214">
        <v>10</v>
      </c>
      <c r="AK254" s="215" t="str">
        <f t="shared" si="10"/>
        <v>980</v>
      </c>
      <c r="AL254" s="214" t="str">
        <f t="shared" si="11"/>
        <v>0021</v>
      </c>
    </row>
    <row r="255" spans="1:38" s="214" customFormat="1" ht="13.5" customHeight="1">
      <c r="A255" s="214" t="str">
        <f t="shared" si="9"/>
        <v>0451100432放課後等デイサービス</v>
      </c>
      <c r="B255" s="214" t="s">
        <v>3035</v>
      </c>
      <c r="C255" s="214" t="s">
        <v>3765</v>
      </c>
      <c r="D255" s="214" t="s">
        <v>3703</v>
      </c>
      <c r="E255" s="214" t="s">
        <v>4043</v>
      </c>
      <c r="K255" s="214" t="s">
        <v>4098</v>
      </c>
      <c r="L255" s="214" t="s">
        <v>4098</v>
      </c>
      <c r="N255" s="214" t="s">
        <v>3071</v>
      </c>
      <c r="O255" s="214" t="s">
        <v>1152</v>
      </c>
      <c r="P255" s="214" t="s">
        <v>4244</v>
      </c>
      <c r="T255" s="214" t="s">
        <v>1910</v>
      </c>
      <c r="V255" s="298" t="s">
        <v>4271</v>
      </c>
      <c r="X255" s="216"/>
      <c r="AA255" s="216"/>
      <c r="AB255" s="216"/>
      <c r="AC255" s="216"/>
      <c r="AE255" s="216"/>
      <c r="AH255" s="214">
        <v>10</v>
      </c>
      <c r="AK255" s="215" t="str">
        <f t="shared" si="10"/>
        <v>980</v>
      </c>
      <c r="AL255" s="214" t="str">
        <f t="shared" si="11"/>
        <v>0021</v>
      </c>
    </row>
    <row r="256" spans="1:38" s="214" customFormat="1" ht="13.5" customHeight="1">
      <c r="A256" s="214" t="str">
        <f t="shared" si="9"/>
        <v>0451100440児童発達支援</v>
      </c>
      <c r="B256" s="214" t="s">
        <v>3035</v>
      </c>
      <c r="C256" s="214" t="s">
        <v>3765</v>
      </c>
      <c r="D256" s="214" t="s">
        <v>3703</v>
      </c>
      <c r="E256" s="214" t="s">
        <v>4043</v>
      </c>
      <c r="K256" s="214" t="s">
        <v>4683</v>
      </c>
      <c r="L256" s="214" t="s">
        <v>4683</v>
      </c>
      <c r="N256" s="214" t="s">
        <v>3426</v>
      </c>
      <c r="O256" s="214" t="s">
        <v>1152</v>
      </c>
      <c r="P256" s="214" t="s">
        <v>4244</v>
      </c>
      <c r="T256" s="214" t="s">
        <v>1909</v>
      </c>
      <c r="V256" s="298" t="s">
        <v>4735</v>
      </c>
      <c r="X256" s="216"/>
      <c r="AA256" s="216"/>
      <c r="AB256" s="216"/>
      <c r="AC256" s="216"/>
      <c r="AE256" s="216"/>
      <c r="AH256" s="214">
        <v>10</v>
      </c>
      <c r="AK256" s="215" t="str">
        <f t="shared" si="10"/>
        <v>980</v>
      </c>
      <c r="AL256" s="214" t="str">
        <f t="shared" si="11"/>
        <v>0021</v>
      </c>
    </row>
    <row r="257" spans="1:38" s="214" customFormat="1" ht="13.5" customHeight="1">
      <c r="A257" s="214" t="str">
        <f t="shared" si="9"/>
        <v>0451100440放課後等デイサービス</v>
      </c>
      <c r="B257" s="214" t="s">
        <v>3035</v>
      </c>
      <c r="C257" s="214" t="s">
        <v>3765</v>
      </c>
      <c r="D257" s="214" t="s">
        <v>3703</v>
      </c>
      <c r="E257" s="214" t="s">
        <v>4043</v>
      </c>
      <c r="K257" s="214" t="s">
        <v>4683</v>
      </c>
      <c r="L257" s="214" t="s">
        <v>4683</v>
      </c>
      <c r="N257" s="214" t="s">
        <v>3426</v>
      </c>
      <c r="O257" s="214" t="s">
        <v>1375</v>
      </c>
      <c r="P257" s="214" t="s">
        <v>4244</v>
      </c>
      <c r="T257" s="214" t="s">
        <v>1910</v>
      </c>
      <c r="V257" s="298" t="s">
        <v>4735</v>
      </c>
      <c r="X257" s="216"/>
      <c r="AA257" s="216"/>
      <c r="AB257" s="216"/>
      <c r="AH257" s="214">
        <v>10</v>
      </c>
      <c r="AK257" s="215" t="str">
        <f t="shared" si="10"/>
        <v>980</v>
      </c>
      <c r="AL257" s="214" t="str">
        <f t="shared" si="11"/>
        <v>0021</v>
      </c>
    </row>
    <row r="258" spans="1:38" s="214" customFormat="1" ht="13.5" customHeight="1">
      <c r="A258" s="214" t="str">
        <f t="shared" si="9"/>
        <v>0451200406児童発達支援</v>
      </c>
      <c r="B258" s="214" t="s">
        <v>694</v>
      </c>
      <c r="C258" s="214" t="s">
        <v>3918</v>
      </c>
      <c r="D258" s="214" t="s">
        <v>3081</v>
      </c>
      <c r="E258" s="214" t="s">
        <v>695</v>
      </c>
      <c r="K258" s="214" t="s">
        <v>2055</v>
      </c>
      <c r="L258" s="214" t="s">
        <v>2055</v>
      </c>
      <c r="N258" s="214" t="s">
        <v>3082</v>
      </c>
      <c r="O258" s="214" t="s">
        <v>1375</v>
      </c>
      <c r="P258" s="214" t="s">
        <v>4253</v>
      </c>
      <c r="T258" s="214" t="s">
        <v>1909</v>
      </c>
      <c r="V258" s="298" t="s">
        <v>2056</v>
      </c>
      <c r="X258" s="216"/>
      <c r="AA258" s="216"/>
      <c r="AB258" s="216"/>
      <c r="AH258" s="214">
        <v>10</v>
      </c>
      <c r="AK258" s="215" t="str">
        <f t="shared" si="10"/>
        <v>987</v>
      </c>
      <c r="AL258" s="214" t="str">
        <f t="shared" si="11"/>
        <v>0511</v>
      </c>
    </row>
    <row r="259" spans="1:38" s="214" customFormat="1" ht="13.5" customHeight="1">
      <c r="A259" s="214" t="str">
        <f t="shared" ref="A259:A322" si="12">V259&amp;T259</f>
        <v>0451200406放課後等デイサービス</v>
      </c>
      <c r="B259" s="214" t="s">
        <v>694</v>
      </c>
      <c r="C259" s="214" t="s">
        <v>3918</v>
      </c>
      <c r="D259" s="214" t="s">
        <v>3081</v>
      </c>
      <c r="E259" s="214" t="s">
        <v>695</v>
      </c>
      <c r="K259" s="214" t="s">
        <v>2055</v>
      </c>
      <c r="L259" s="214" t="s">
        <v>2055</v>
      </c>
      <c r="N259" s="214" t="s">
        <v>3082</v>
      </c>
      <c r="O259" s="214" t="s">
        <v>441</v>
      </c>
      <c r="P259" s="214" t="s">
        <v>4253</v>
      </c>
      <c r="T259" s="214" t="s">
        <v>1910</v>
      </c>
      <c r="V259" s="298" t="s">
        <v>2056</v>
      </c>
      <c r="X259" s="216"/>
      <c r="AA259" s="216"/>
      <c r="AB259" s="216"/>
      <c r="AH259" s="214">
        <v>10</v>
      </c>
      <c r="AK259" s="215" t="str">
        <f t="shared" ref="AK259:AK322" si="13">LEFT(D259,3)</f>
        <v>987</v>
      </c>
      <c r="AL259" s="214" t="str">
        <f t="shared" ref="AL259:AL322" si="14">RIGHT(D259,4)</f>
        <v>0511</v>
      </c>
    </row>
    <row r="260" spans="1:38" s="214" customFormat="1" ht="13.5" customHeight="1">
      <c r="A260" s="214" t="str">
        <f t="shared" si="12"/>
        <v>0451200406保育所等訪問支援</v>
      </c>
      <c r="B260" s="214" t="s">
        <v>694</v>
      </c>
      <c r="C260" s="214" t="s">
        <v>3918</v>
      </c>
      <c r="D260" s="214" t="s">
        <v>3081</v>
      </c>
      <c r="E260" s="214" t="s">
        <v>695</v>
      </c>
      <c r="K260" s="214" t="s">
        <v>2055</v>
      </c>
      <c r="L260" s="214" t="s">
        <v>2055</v>
      </c>
      <c r="N260" s="214" t="s">
        <v>3082</v>
      </c>
      <c r="O260" s="214" t="s">
        <v>441</v>
      </c>
      <c r="P260" s="214" t="s">
        <v>4253</v>
      </c>
      <c r="T260" s="214" t="s">
        <v>1911</v>
      </c>
      <c r="V260" s="298" t="s">
        <v>2056</v>
      </c>
      <c r="X260" s="216"/>
      <c r="AA260" s="216"/>
      <c r="AB260" s="216"/>
      <c r="AK260" s="215" t="str">
        <f t="shared" si="13"/>
        <v>987</v>
      </c>
      <c r="AL260" s="214" t="str">
        <f t="shared" si="14"/>
        <v>0511</v>
      </c>
    </row>
    <row r="261" spans="1:38" s="214" customFormat="1" ht="13.5" customHeight="1">
      <c r="A261" s="214" t="str">
        <f t="shared" si="12"/>
        <v>0451200471保育所等訪問支援</v>
      </c>
      <c r="B261" s="214" t="s">
        <v>790</v>
      </c>
      <c r="C261" s="214" t="s">
        <v>3924</v>
      </c>
      <c r="D261" s="214" t="s">
        <v>3084</v>
      </c>
      <c r="E261" s="214" t="s">
        <v>809</v>
      </c>
      <c r="K261" s="214" t="s">
        <v>2060</v>
      </c>
      <c r="L261" s="214" t="s">
        <v>2060</v>
      </c>
      <c r="N261" s="214" t="s">
        <v>3084</v>
      </c>
      <c r="O261" s="214" t="s">
        <v>591</v>
      </c>
      <c r="P261" s="214" t="s">
        <v>4253</v>
      </c>
      <c r="T261" s="214" t="s">
        <v>1911</v>
      </c>
      <c r="V261" s="298" t="s">
        <v>2061</v>
      </c>
      <c r="X261" s="216"/>
      <c r="AA261" s="216"/>
      <c r="AB261" s="216"/>
      <c r="AK261" s="215" t="str">
        <f t="shared" si="13"/>
        <v>987</v>
      </c>
      <c r="AL261" s="214" t="str">
        <f t="shared" si="14"/>
        <v>0702</v>
      </c>
    </row>
    <row r="262" spans="1:38" s="214" customFormat="1" ht="13.5" customHeight="1">
      <c r="A262" s="214" t="str">
        <f t="shared" si="12"/>
        <v>0451200521児童発達支援</v>
      </c>
      <c r="B262" s="214" t="s">
        <v>2062</v>
      </c>
      <c r="C262" s="214" t="s">
        <v>3786</v>
      </c>
      <c r="D262" s="214" t="s">
        <v>3085</v>
      </c>
      <c r="E262" s="214" t="s">
        <v>2598</v>
      </c>
      <c r="K262" s="214" t="s">
        <v>2063</v>
      </c>
      <c r="L262" s="214" t="s">
        <v>2063</v>
      </c>
      <c r="N262" s="214" t="s">
        <v>3081</v>
      </c>
      <c r="O262" s="214" t="s">
        <v>441</v>
      </c>
      <c r="P262" s="214" t="s">
        <v>4253</v>
      </c>
      <c r="T262" s="214" t="s">
        <v>1909</v>
      </c>
      <c r="V262" s="298" t="s">
        <v>2064</v>
      </c>
      <c r="X262" s="216"/>
      <c r="AA262" s="216"/>
      <c r="AB262" s="216"/>
      <c r="AH262" s="214">
        <v>5</v>
      </c>
      <c r="AK262" s="215" t="str">
        <f t="shared" si="13"/>
        <v>989</v>
      </c>
      <c r="AL262" s="214" t="str">
        <f t="shared" si="14"/>
        <v>4601</v>
      </c>
    </row>
    <row r="263" spans="1:38" s="214" customFormat="1" ht="13.5" customHeight="1">
      <c r="A263" s="214" t="str">
        <f t="shared" si="12"/>
        <v>0451200521放課後等デイサービス</v>
      </c>
      <c r="B263" s="214" t="s">
        <v>2062</v>
      </c>
      <c r="C263" s="214" t="s">
        <v>3786</v>
      </c>
      <c r="D263" s="214" t="s">
        <v>3085</v>
      </c>
      <c r="E263" s="214" t="s">
        <v>2598</v>
      </c>
      <c r="K263" s="214" t="s">
        <v>2063</v>
      </c>
      <c r="L263" s="214" t="s">
        <v>2063</v>
      </c>
      <c r="N263" s="214" t="s">
        <v>3081</v>
      </c>
      <c r="O263" s="214" t="s">
        <v>61</v>
      </c>
      <c r="P263" s="214" t="s">
        <v>4253</v>
      </c>
      <c r="T263" s="214" t="s">
        <v>1910</v>
      </c>
      <c r="V263" s="298" t="s">
        <v>2064</v>
      </c>
      <c r="X263" s="216"/>
      <c r="AA263" s="216"/>
      <c r="AB263" s="216"/>
      <c r="AH263" s="214">
        <v>10</v>
      </c>
      <c r="AK263" s="215" t="str">
        <f t="shared" si="13"/>
        <v>989</v>
      </c>
      <c r="AL263" s="214" t="str">
        <f t="shared" si="14"/>
        <v>4601</v>
      </c>
    </row>
    <row r="264" spans="1:38" s="214" customFormat="1" ht="13.5" customHeight="1">
      <c r="A264" s="214" t="str">
        <f t="shared" si="12"/>
        <v>0451200554放課後等デイサービス</v>
      </c>
      <c r="B264" s="214" t="s">
        <v>2065</v>
      </c>
      <c r="C264" s="214" t="s">
        <v>3980</v>
      </c>
      <c r="D264" s="214" t="s">
        <v>3086</v>
      </c>
      <c r="E264" s="214" t="s">
        <v>2066</v>
      </c>
      <c r="K264" s="214" t="s">
        <v>2067</v>
      </c>
      <c r="L264" s="214" t="s">
        <v>2067</v>
      </c>
      <c r="N264" s="214" t="s">
        <v>3086</v>
      </c>
      <c r="O264" s="214" t="s">
        <v>61</v>
      </c>
      <c r="P264" s="214" t="s">
        <v>4253</v>
      </c>
      <c r="T264" s="214" t="s">
        <v>1910</v>
      </c>
      <c r="V264" s="298" t="s">
        <v>2068</v>
      </c>
      <c r="X264" s="216"/>
      <c r="AA264" s="216"/>
      <c r="AB264" s="216"/>
      <c r="AH264" s="214">
        <v>10</v>
      </c>
      <c r="AK264" s="215" t="str">
        <f t="shared" si="13"/>
        <v>987</v>
      </c>
      <c r="AL264" s="214" t="str">
        <f t="shared" si="14"/>
        <v>0401</v>
      </c>
    </row>
    <row r="265" spans="1:38" s="214" customFormat="1" ht="13.5" customHeight="1">
      <c r="A265" s="214" t="str">
        <f t="shared" si="12"/>
        <v>0451200562児童発達支援</v>
      </c>
      <c r="B265" s="214" t="s">
        <v>2065</v>
      </c>
      <c r="C265" s="214" t="s">
        <v>3980</v>
      </c>
      <c r="D265" s="214" t="s">
        <v>3086</v>
      </c>
      <c r="E265" s="214" t="s">
        <v>2066</v>
      </c>
      <c r="K265" s="214" t="s">
        <v>2069</v>
      </c>
      <c r="L265" s="214" t="s">
        <v>2069</v>
      </c>
      <c r="N265" s="214" t="s">
        <v>3087</v>
      </c>
      <c r="O265" s="214" t="s">
        <v>818</v>
      </c>
      <c r="P265" s="214" t="s">
        <v>4253</v>
      </c>
      <c r="T265" s="214" t="s">
        <v>1909</v>
      </c>
      <c r="V265" s="298" t="s">
        <v>2070</v>
      </c>
      <c r="X265" s="216"/>
      <c r="AA265" s="216"/>
      <c r="AB265" s="216"/>
      <c r="AH265" s="214">
        <v>5</v>
      </c>
      <c r="AK265" s="215" t="str">
        <f t="shared" si="13"/>
        <v>987</v>
      </c>
      <c r="AL265" s="214" t="str">
        <f t="shared" si="14"/>
        <v>0401</v>
      </c>
    </row>
    <row r="266" spans="1:38" s="214" customFormat="1" ht="13.5" customHeight="1">
      <c r="A266" s="214" t="str">
        <f t="shared" si="12"/>
        <v>0451200562放課後等デイサービス</v>
      </c>
      <c r="B266" s="214" t="s">
        <v>2065</v>
      </c>
      <c r="C266" s="214" t="s">
        <v>3980</v>
      </c>
      <c r="D266" s="214" t="s">
        <v>3086</v>
      </c>
      <c r="E266" s="214" t="s">
        <v>2066</v>
      </c>
      <c r="K266" s="214" t="s">
        <v>2069</v>
      </c>
      <c r="L266" s="214" t="s">
        <v>2069</v>
      </c>
      <c r="N266" s="214" t="s">
        <v>3087</v>
      </c>
      <c r="O266" s="214" t="s">
        <v>818</v>
      </c>
      <c r="P266" s="214" t="s">
        <v>4253</v>
      </c>
      <c r="T266" s="214" t="s">
        <v>1910</v>
      </c>
      <c r="V266" s="298" t="s">
        <v>2070</v>
      </c>
      <c r="X266" s="216"/>
      <c r="AA266" s="216"/>
      <c r="AB266" s="216"/>
      <c r="AH266" s="214">
        <v>5</v>
      </c>
      <c r="AK266" s="215" t="str">
        <f t="shared" si="13"/>
        <v>987</v>
      </c>
      <c r="AL266" s="214" t="str">
        <f t="shared" si="14"/>
        <v>0401</v>
      </c>
    </row>
    <row r="267" spans="1:38" s="214" customFormat="1" ht="13.5" customHeight="1">
      <c r="A267" s="214" t="str">
        <f t="shared" si="12"/>
        <v>0451200570児童発達支援</v>
      </c>
      <c r="B267" s="214" t="s">
        <v>2599</v>
      </c>
      <c r="C267" s="214" t="s">
        <v>3901</v>
      </c>
      <c r="D267" s="214" t="s">
        <v>3085</v>
      </c>
      <c r="E267" s="214" t="s">
        <v>2600</v>
      </c>
      <c r="K267" s="214" t="s">
        <v>2601</v>
      </c>
      <c r="L267" s="214" t="s">
        <v>2601</v>
      </c>
      <c r="N267" s="214" t="s">
        <v>3081</v>
      </c>
      <c r="O267" s="214" t="s">
        <v>692</v>
      </c>
      <c r="P267" s="214" t="s">
        <v>4253</v>
      </c>
      <c r="T267" s="214" t="s">
        <v>1909</v>
      </c>
      <c r="V267" s="298" t="s">
        <v>2602</v>
      </c>
      <c r="X267" s="216"/>
      <c r="AA267" s="216"/>
      <c r="AB267" s="216"/>
      <c r="AH267" s="214">
        <v>10</v>
      </c>
      <c r="AK267" s="215" t="str">
        <f t="shared" si="13"/>
        <v>989</v>
      </c>
      <c r="AL267" s="214" t="str">
        <f t="shared" si="14"/>
        <v>4601</v>
      </c>
    </row>
    <row r="268" spans="1:38" s="214" customFormat="1" ht="13.5" customHeight="1">
      <c r="A268" s="214" t="str">
        <f t="shared" si="12"/>
        <v>0451200570放課後等デイサービス</v>
      </c>
      <c r="B268" s="214" t="s">
        <v>2599</v>
      </c>
      <c r="C268" s="214" t="s">
        <v>3901</v>
      </c>
      <c r="D268" s="214" t="s">
        <v>3085</v>
      </c>
      <c r="E268" s="214" t="s">
        <v>2600</v>
      </c>
      <c r="K268" s="214" t="s">
        <v>2601</v>
      </c>
      <c r="L268" s="214" t="s">
        <v>2601</v>
      </c>
      <c r="N268" s="214" t="s">
        <v>3081</v>
      </c>
      <c r="O268" s="214" t="s">
        <v>1103</v>
      </c>
      <c r="P268" s="214" t="s">
        <v>4253</v>
      </c>
      <c r="T268" s="214" t="s">
        <v>1910</v>
      </c>
      <c r="V268" s="298" t="s">
        <v>2602</v>
      </c>
      <c r="X268" s="216"/>
      <c r="AA268" s="216"/>
      <c r="AB268" s="216"/>
      <c r="AH268" s="214">
        <v>10</v>
      </c>
      <c r="AK268" s="215" t="str">
        <f t="shared" si="13"/>
        <v>989</v>
      </c>
      <c r="AL268" s="214" t="str">
        <f t="shared" si="14"/>
        <v>4601</v>
      </c>
    </row>
    <row r="269" spans="1:38" s="214" customFormat="1" ht="13.5" customHeight="1">
      <c r="A269" s="214" t="str">
        <f t="shared" si="12"/>
        <v>0451200588児童発達支援</v>
      </c>
      <c r="B269" s="214" t="s">
        <v>2062</v>
      </c>
      <c r="C269" s="214" t="s">
        <v>3786</v>
      </c>
      <c r="D269" s="214" t="s">
        <v>3085</v>
      </c>
      <c r="E269" s="214" t="s">
        <v>2598</v>
      </c>
      <c r="K269" s="214" t="s">
        <v>2603</v>
      </c>
      <c r="L269" s="214" t="s">
        <v>2603</v>
      </c>
      <c r="N269" s="214" t="s">
        <v>3081</v>
      </c>
      <c r="O269" s="214" t="s">
        <v>928</v>
      </c>
      <c r="P269" s="214" t="s">
        <v>4253</v>
      </c>
      <c r="T269" s="214" t="s">
        <v>1909</v>
      </c>
      <c r="V269" s="298" t="s">
        <v>2604</v>
      </c>
      <c r="X269" s="216"/>
      <c r="AA269" s="216"/>
      <c r="AB269" s="216"/>
      <c r="AH269" s="214">
        <v>10</v>
      </c>
      <c r="AK269" s="215" t="str">
        <f t="shared" si="13"/>
        <v>989</v>
      </c>
      <c r="AL269" s="214" t="str">
        <f t="shared" si="14"/>
        <v>4601</v>
      </c>
    </row>
    <row r="270" spans="1:38" s="214" customFormat="1" ht="13.5" customHeight="1">
      <c r="A270" s="214" t="str">
        <f t="shared" si="12"/>
        <v>0451200588放課後等デイサービス</v>
      </c>
      <c r="B270" s="214" t="s">
        <v>2062</v>
      </c>
      <c r="C270" s="214" t="s">
        <v>3786</v>
      </c>
      <c r="D270" s="214" t="s">
        <v>3085</v>
      </c>
      <c r="E270" s="214" t="s">
        <v>2598</v>
      </c>
      <c r="K270" s="214" t="s">
        <v>2603</v>
      </c>
      <c r="L270" s="214" t="s">
        <v>2603</v>
      </c>
      <c r="N270" s="214" t="s">
        <v>3081</v>
      </c>
      <c r="O270" s="214" t="s">
        <v>928</v>
      </c>
      <c r="P270" s="214" t="s">
        <v>4253</v>
      </c>
      <c r="T270" s="214" t="s">
        <v>1910</v>
      </c>
      <c r="V270" s="298" t="s">
        <v>2604</v>
      </c>
      <c r="X270" s="216"/>
      <c r="AA270" s="216"/>
      <c r="AB270" s="216"/>
      <c r="AC270" s="216"/>
      <c r="AH270" s="303">
        <v>10</v>
      </c>
      <c r="AK270" s="215" t="str">
        <f t="shared" si="13"/>
        <v>989</v>
      </c>
      <c r="AL270" s="214" t="str">
        <f t="shared" si="14"/>
        <v>4601</v>
      </c>
    </row>
    <row r="271" spans="1:38" s="214" customFormat="1" ht="13.5" customHeight="1">
      <c r="A271" s="214" t="str">
        <f t="shared" si="12"/>
        <v>0451200596児童発達支援</v>
      </c>
      <c r="B271" s="214" t="s">
        <v>2844</v>
      </c>
      <c r="C271" s="214" t="s">
        <v>3873</v>
      </c>
      <c r="D271" s="214" t="s">
        <v>3087</v>
      </c>
      <c r="E271" s="214" t="s">
        <v>2845</v>
      </c>
      <c r="K271" s="214" t="s">
        <v>2846</v>
      </c>
      <c r="L271" s="214" t="s">
        <v>2846</v>
      </c>
      <c r="N271" s="214" t="s">
        <v>3081</v>
      </c>
      <c r="O271" s="214" t="s">
        <v>272</v>
      </c>
      <c r="P271" s="214" t="s">
        <v>4253</v>
      </c>
      <c r="T271" s="214" t="s">
        <v>1909</v>
      </c>
      <c r="V271" s="298" t="s">
        <v>2847</v>
      </c>
      <c r="X271" s="216"/>
      <c r="AA271" s="216"/>
      <c r="AB271" s="216"/>
      <c r="AH271" s="227">
        <v>5</v>
      </c>
      <c r="AK271" s="215" t="str">
        <f t="shared" si="13"/>
        <v>987</v>
      </c>
      <c r="AL271" s="214" t="str">
        <f t="shared" si="14"/>
        <v>0513</v>
      </c>
    </row>
    <row r="272" spans="1:38" s="214" customFormat="1" ht="13.5" customHeight="1">
      <c r="A272" s="214" t="str">
        <f t="shared" si="12"/>
        <v>0451200596放課後等デイサービス</v>
      </c>
      <c r="B272" s="214" t="s">
        <v>2844</v>
      </c>
      <c r="C272" s="214" t="s">
        <v>3873</v>
      </c>
      <c r="D272" s="214" t="s">
        <v>3087</v>
      </c>
      <c r="E272" s="214" t="s">
        <v>2845</v>
      </c>
      <c r="K272" s="214" t="s">
        <v>2846</v>
      </c>
      <c r="L272" s="214" t="s">
        <v>2846</v>
      </c>
      <c r="N272" s="214" t="s">
        <v>3081</v>
      </c>
      <c r="O272" s="214" t="s">
        <v>1093</v>
      </c>
      <c r="P272" s="214" t="s">
        <v>4253</v>
      </c>
      <c r="T272" s="214" t="s">
        <v>1910</v>
      </c>
      <c r="V272" s="298" t="s">
        <v>2847</v>
      </c>
      <c r="X272" s="216"/>
      <c r="AA272" s="216"/>
      <c r="AB272" s="216"/>
      <c r="AH272" s="227">
        <v>5</v>
      </c>
      <c r="AK272" s="215" t="str">
        <f t="shared" si="13"/>
        <v>987</v>
      </c>
      <c r="AL272" s="214" t="str">
        <f t="shared" si="14"/>
        <v>0513</v>
      </c>
    </row>
    <row r="273" spans="1:38" s="214" customFormat="1" ht="13.5" customHeight="1">
      <c r="A273" s="214" t="str">
        <f t="shared" si="12"/>
        <v>0451200604児童発達支援</v>
      </c>
      <c r="B273" s="214" t="s">
        <v>2844</v>
      </c>
      <c r="C273" s="214" t="s">
        <v>3873</v>
      </c>
      <c r="D273" s="214" t="s">
        <v>3087</v>
      </c>
      <c r="E273" s="214" t="s">
        <v>4069</v>
      </c>
      <c r="K273" s="214" t="s">
        <v>4132</v>
      </c>
      <c r="L273" s="214" t="s">
        <v>4132</v>
      </c>
      <c r="N273" s="214" t="s">
        <v>4224</v>
      </c>
      <c r="O273" s="214" t="s">
        <v>591</v>
      </c>
      <c r="P273" s="214" t="s">
        <v>4253</v>
      </c>
      <c r="T273" s="214" t="s">
        <v>1909</v>
      </c>
      <c r="V273" s="298" t="s">
        <v>4306</v>
      </c>
      <c r="X273" s="216"/>
      <c r="AA273" s="216"/>
      <c r="AB273" s="216"/>
      <c r="AH273" s="227">
        <v>5</v>
      </c>
      <c r="AK273" s="215" t="str">
        <f t="shared" si="13"/>
        <v>987</v>
      </c>
      <c r="AL273" s="214" t="str">
        <f t="shared" si="14"/>
        <v>0513</v>
      </c>
    </row>
    <row r="274" spans="1:38" s="214" customFormat="1" ht="13.5" customHeight="1">
      <c r="A274" s="214" t="str">
        <f t="shared" si="12"/>
        <v>0451200604放課後等デイサービス</v>
      </c>
      <c r="B274" s="214" t="s">
        <v>2844</v>
      </c>
      <c r="C274" s="214" t="s">
        <v>3873</v>
      </c>
      <c r="D274" s="214" t="s">
        <v>3087</v>
      </c>
      <c r="E274" s="214" t="s">
        <v>4069</v>
      </c>
      <c r="K274" s="214" t="s">
        <v>4132</v>
      </c>
      <c r="L274" s="214" t="s">
        <v>4132</v>
      </c>
      <c r="N274" s="214" t="s">
        <v>4224</v>
      </c>
      <c r="O274" s="214" t="s">
        <v>591</v>
      </c>
      <c r="P274" s="214" t="s">
        <v>4253</v>
      </c>
      <c r="T274" s="214" t="s">
        <v>1910</v>
      </c>
      <c r="V274" s="298" t="s">
        <v>4306</v>
      </c>
      <c r="X274" s="216"/>
      <c r="AA274" s="216"/>
      <c r="AB274" s="216"/>
      <c r="AH274" s="227">
        <v>5</v>
      </c>
      <c r="AK274" s="215" t="str">
        <f t="shared" si="13"/>
        <v>987</v>
      </c>
      <c r="AL274" s="214" t="str">
        <f t="shared" si="14"/>
        <v>0513</v>
      </c>
    </row>
    <row r="275" spans="1:38" s="214" customFormat="1" ht="13.5" customHeight="1">
      <c r="A275" s="214" t="str">
        <f t="shared" si="12"/>
        <v>0451200612放課後等デイサービス</v>
      </c>
      <c r="B275" s="214" t="s">
        <v>66</v>
      </c>
      <c r="C275" s="214" t="s">
        <v>3855</v>
      </c>
      <c r="D275" s="214" t="s">
        <v>2967</v>
      </c>
      <c r="E275" s="214" t="s">
        <v>67</v>
      </c>
      <c r="K275" s="214" t="s">
        <v>4684</v>
      </c>
      <c r="L275" s="214" t="s">
        <v>4684</v>
      </c>
      <c r="N275" s="214" t="s">
        <v>3084</v>
      </c>
      <c r="O275" s="214" t="s">
        <v>692</v>
      </c>
      <c r="P275" s="214" t="s">
        <v>4253</v>
      </c>
      <c r="T275" s="214" t="s">
        <v>1910</v>
      </c>
      <c r="V275" s="298" t="s">
        <v>4736</v>
      </c>
      <c r="X275" s="216"/>
      <c r="AA275" s="216"/>
      <c r="AB275" s="216"/>
      <c r="AH275" s="214">
        <v>10</v>
      </c>
      <c r="AK275" s="215" t="str">
        <f t="shared" si="13"/>
        <v>986</v>
      </c>
      <c r="AL275" s="214" t="str">
        <f t="shared" si="14"/>
        <v>0853</v>
      </c>
    </row>
    <row r="276" spans="1:38" s="214" customFormat="1" ht="13.5" customHeight="1">
      <c r="A276" s="214" t="str">
        <f t="shared" si="12"/>
        <v>0451300362児童発達支援</v>
      </c>
      <c r="B276" s="214" t="s">
        <v>818</v>
      </c>
      <c r="C276" s="214" t="s">
        <v>3917</v>
      </c>
      <c r="D276" s="214" t="s">
        <v>3095</v>
      </c>
      <c r="E276" s="214" t="s">
        <v>2071</v>
      </c>
      <c r="K276" s="214" t="s">
        <v>1745</v>
      </c>
      <c r="L276" s="214" t="s">
        <v>1745</v>
      </c>
      <c r="N276" s="214" t="s">
        <v>3224</v>
      </c>
      <c r="O276" s="214" t="s">
        <v>272</v>
      </c>
      <c r="P276" s="214" t="s">
        <v>4240</v>
      </c>
      <c r="T276" s="214" t="s">
        <v>1909</v>
      </c>
      <c r="V276" s="298" t="s">
        <v>2072</v>
      </c>
      <c r="X276" s="216"/>
      <c r="AA276" s="216"/>
      <c r="AB276" s="216"/>
      <c r="AH276" s="214">
        <v>15</v>
      </c>
      <c r="AK276" s="215" t="str">
        <f t="shared" si="13"/>
        <v>987</v>
      </c>
      <c r="AL276" s="214" t="str">
        <f t="shared" si="14"/>
        <v>2252</v>
      </c>
    </row>
    <row r="277" spans="1:38" s="214" customFormat="1" ht="13.5" customHeight="1">
      <c r="A277" s="214" t="str">
        <f t="shared" si="12"/>
        <v>0451300362保育所等訪問支援</v>
      </c>
      <c r="B277" s="214" t="s">
        <v>818</v>
      </c>
      <c r="C277" s="214" t="s">
        <v>3917</v>
      </c>
      <c r="D277" s="214" t="s">
        <v>3095</v>
      </c>
      <c r="E277" s="214" t="s">
        <v>2071</v>
      </c>
      <c r="K277" s="214" t="s">
        <v>1745</v>
      </c>
      <c r="L277" s="214" t="s">
        <v>1745</v>
      </c>
      <c r="N277" s="214" t="s">
        <v>3224</v>
      </c>
      <c r="O277" s="214" t="s">
        <v>441</v>
      </c>
      <c r="P277" s="214" t="s">
        <v>4240</v>
      </c>
      <c r="T277" s="214" t="s">
        <v>1911</v>
      </c>
      <c r="V277" s="298" t="s">
        <v>2072</v>
      </c>
      <c r="X277" s="216"/>
      <c r="AA277" s="216"/>
      <c r="AB277" s="216"/>
      <c r="AK277" s="215" t="str">
        <f t="shared" si="13"/>
        <v>987</v>
      </c>
      <c r="AL277" s="214" t="str">
        <f t="shared" si="14"/>
        <v>2252</v>
      </c>
    </row>
    <row r="278" spans="1:38" s="214" customFormat="1" ht="13.5" customHeight="1">
      <c r="A278" s="214" t="str">
        <f t="shared" si="12"/>
        <v>0451300396放課後等デイサービス</v>
      </c>
      <c r="B278" s="214" t="s">
        <v>851</v>
      </c>
      <c r="C278" s="214" t="s">
        <v>3810</v>
      </c>
      <c r="D278" s="214" t="s">
        <v>3088</v>
      </c>
      <c r="E278" s="214" t="s">
        <v>2073</v>
      </c>
      <c r="K278" s="214" t="s">
        <v>2074</v>
      </c>
      <c r="L278" s="214" t="s">
        <v>2074</v>
      </c>
      <c r="N278" s="214" t="s">
        <v>3089</v>
      </c>
      <c r="O278" s="214" t="s">
        <v>441</v>
      </c>
      <c r="P278" s="214" t="s">
        <v>4240</v>
      </c>
      <c r="T278" s="214" t="s">
        <v>1910</v>
      </c>
      <c r="V278" s="298" t="s">
        <v>2075</v>
      </c>
      <c r="X278" s="216"/>
      <c r="AA278" s="216"/>
      <c r="AB278" s="216"/>
      <c r="AH278" s="303">
        <v>10</v>
      </c>
      <c r="AK278" s="215" t="str">
        <f t="shared" si="13"/>
        <v>989</v>
      </c>
      <c r="AL278" s="214" t="str">
        <f t="shared" si="14"/>
        <v>5508</v>
      </c>
    </row>
    <row r="279" spans="1:38" s="214" customFormat="1" ht="13.5" customHeight="1">
      <c r="A279" s="214" t="str">
        <f t="shared" si="12"/>
        <v>0451300412児童発達支援</v>
      </c>
      <c r="B279" s="214" t="s">
        <v>851</v>
      </c>
      <c r="C279" s="214" t="s">
        <v>3810</v>
      </c>
      <c r="D279" s="214" t="s">
        <v>3088</v>
      </c>
      <c r="E279" s="214" t="s">
        <v>2073</v>
      </c>
      <c r="K279" s="214" t="s">
        <v>2076</v>
      </c>
      <c r="L279" s="214" t="s">
        <v>2078</v>
      </c>
      <c r="N279" s="214" t="s">
        <v>3090</v>
      </c>
      <c r="O279" s="214" t="s">
        <v>1152</v>
      </c>
      <c r="P279" s="214" t="s">
        <v>4240</v>
      </c>
      <c r="T279" s="214" t="s">
        <v>1909</v>
      </c>
      <c r="V279" s="298" t="s">
        <v>2077</v>
      </c>
      <c r="X279" s="216"/>
      <c r="AA279" s="216"/>
      <c r="AB279" s="216"/>
      <c r="AH279" s="303">
        <v>10</v>
      </c>
      <c r="AK279" s="215" t="str">
        <f t="shared" si="13"/>
        <v>989</v>
      </c>
      <c r="AL279" s="214" t="str">
        <f t="shared" si="14"/>
        <v>5508</v>
      </c>
    </row>
    <row r="280" spans="1:38" s="214" customFormat="1" ht="13.5" customHeight="1">
      <c r="A280" s="214" t="str">
        <f t="shared" si="12"/>
        <v>0451300412放課後等デイサービス</v>
      </c>
      <c r="B280" s="214" t="s">
        <v>851</v>
      </c>
      <c r="C280" s="214" t="s">
        <v>3810</v>
      </c>
      <c r="D280" s="214" t="s">
        <v>3088</v>
      </c>
      <c r="E280" s="214" t="s">
        <v>2073</v>
      </c>
      <c r="K280" s="214" t="s">
        <v>2076</v>
      </c>
      <c r="L280" s="214" t="s">
        <v>2079</v>
      </c>
      <c r="N280" s="214" t="s">
        <v>3090</v>
      </c>
      <c r="O280" s="214" t="s">
        <v>1152</v>
      </c>
      <c r="P280" s="214" t="s">
        <v>4240</v>
      </c>
      <c r="T280" s="214" t="s">
        <v>1910</v>
      </c>
      <c r="V280" s="298" t="s">
        <v>2077</v>
      </c>
      <c r="X280" s="216"/>
      <c r="AA280" s="216"/>
      <c r="AB280" s="216"/>
      <c r="AH280" s="214">
        <v>20</v>
      </c>
      <c r="AK280" s="215" t="str">
        <f t="shared" si="13"/>
        <v>989</v>
      </c>
      <c r="AL280" s="214" t="str">
        <f t="shared" si="14"/>
        <v>5508</v>
      </c>
    </row>
    <row r="281" spans="1:38" s="214" customFormat="1" ht="13.5" customHeight="1">
      <c r="A281" s="214" t="str">
        <f t="shared" si="12"/>
        <v>0451300420児童発達支援</v>
      </c>
      <c r="B281" s="214" t="s">
        <v>851</v>
      </c>
      <c r="C281" s="214" t="s">
        <v>3810</v>
      </c>
      <c r="D281" s="214" t="s">
        <v>3088</v>
      </c>
      <c r="E281" s="214" t="s">
        <v>2073</v>
      </c>
      <c r="K281" s="214" t="s">
        <v>2080</v>
      </c>
      <c r="L281" s="214" t="s">
        <v>2082</v>
      </c>
      <c r="N281" s="214" t="s">
        <v>3091</v>
      </c>
      <c r="O281" s="214" t="s">
        <v>1152</v>
      </c>
      <c r="P281" s="214" t="s">
        <v>4240</v>
      </c>
      <c r="T281" s="214" t="s">
        <v>1909</v>
      </c>
      <c r="V281" s="298" t="s">
        <v>2081</v>
      </c>
      <c r="X281" s="216"/>
      <c r="AA281" s="216"/>
      <c r="AB281" s="216"/>
      <c r="AH281" s="214">
        <v>10</v>
      </c>
      <c r="AK281" s="215" t="str">
        <f t="shared" si="13"/>
        <v>989</v>
      </c>
      <c r="AL281" s="214" t="str">
        <f t="shared" si="14"/>
        <v>5508</v>
      </c>
    </row>
    <row r="282" spans="1:38" s="214" customFormat="1" ht="13.5" customHeight="1">
      <c r="A282" s="214" t="str">
        <f t="shared" si="12"/>
        <v>0451300420放課後等デイサービス</v>
      </c>
      <c r="B282" s="214" t="s">
        <v>851</v>
      </c>
      <c r="C282" s="214" t="s">
        <v>3810</v>
      </c>
      <c r="D282" s="214" t="s">
        <v>3088</v>
      </c>
      <c r="E282" s="214" t="s">
        <v>2073</v>
      </c>
      <c r="K282" s="214" t="s">
        <v>2080</v>
      </c>
      <c r="L282" s="214" t="s">
        <v>2080</v>
      </c>
      <c r="N282" s="214" t="s">
        <v>3091</v>
      </c>
      <c r="O282" s="214" t="s">
        <v>1152</v>
      </c>
      <c r="P282" s="214" t="s">
        <v>4240</v>
      </c>
      <c r="T282" s="214" t="s">
        <v>1910</v>
      </c>
      <c r="V282" s="298" t="s">
        <v>2081</v>
      </c>
      <c r="X282" s="216"/>
      <c r="AA282" s="216"/>
      <c r="AB282" s="216"/>
      <c r="AH282" s="214">
        <v>10</v>
      </c>
      <c r="AK282" s="215" t="str">
        <f t="shared" si="13"/>
        <v>989</v>
      </c>
      <c r="AL282" s="214" t="str">
        <f t="shared" si="14"/>
        <v>5508</v>
      </c>
    </row>
    <row r="283" spans="1:38" s="214" customFormat="1" ht="13.5" customHeight="1">
      <c r="A283" s="214" t="str">
        <f t="shared" si="12"/>
        <v>0451300420保育所等訪問支援</v>
      </c>
      <c r="B283" s="214" t="s">
        <v>851</v>
      </c>
      <c r="C283" s="214" t="s">
        <v>3810</v>
      </c>
      <c r="D283" s="214" t="s">
        <v>3088</v>
      </c>
      <c r="E283" s="214" t="s">
        <v>2073</v>
      </c>
      <c r="K283" s="214" t="s">
        <v>2080</v>
      </c>
      <c r="L283" s="214" t="s">
        <v>2083</v>
      </c>
      <c r="N283" s="214" t="s">
        <v>3091</v>
      </c>
      <c r="O283" s="214" t="s">
        <v>441</v>
      </c>
      <c r="P283" s="214" t="s">
        <v>4240</v>
      </c>
      <c r="T283" s="214" t="s">
        <v>1911</v>
      </c>
      <c r="V283" s="298" t="s">
        <v>2081</v>
      </c>
      <c r="X283" s="216"/>
      <c r="AA283" s="216"/>
      <c r="AB283" s="216"/>
      <c r="AK283" s="215" t="str">
        <f t="shared" si="13"/>
        <v>989</v>
      </c>
      <c r="AL283" s="214" t="str">
        <f t="shared" si="14"/>
        <v>5508</v>
      </c>
    </row>
    <row r="284" spans="1:38" s="214" customFormat="1" ht="13.5" customHeight="1">
      <c r="A284" s="214" t="str">
        <f t="shared" si="12"/>
        <v>0451300453放課後等デイサービス</v>
      </c>
      <c r="B284" s="214" t="s">
        <v>870</v>
      </c>
      <c r="C284" s="214" t="s">
        <v>3841</v>
      </c>
      <c r="D284" s="214" t="s">
        <v>3092</v>
      </c>
      <c r="E284" s="214" t="s">
        <v>2084</v>
      </c>
      <c r="K284" s="214" t="s">
        <v>889</v>
      </c>
      <c r="L284" s="214" t="s">
        <v>889</v>
      </c>
      <c r="N284" s="214" t="s">
        <v>3092</v>
      </c>
      <c r="O284" s="214" t="s">
        <v>441</v>
      </c>
      <c r="P284" s="214" t="s">
        <v>4240</v>
      </c>
      <c r="T284" s="214" t="s">
        <v>1910</v>
      </c>
      <c r="V284" s="298" t="s">
        <v>2085</v>
      </c>
      <c r="X284" s="216"/>
      <c r="AA284" s="216"/>
      <c r="AB284" s="216"/>
      <c r="AH284" s="214">
        <v>15</v>
      </c>
      <c r="AK284" s="215" t="str">
        <f t="shared" si="13"/>
        <v>989</v>
      </c>
      <c r="AL284" s="214" t="str">
        <f t="shared" si="14"/>
        <v>5301</v>
      </c>
    </row>
    <row r="285" spans="1:38" s="214" customFormat="1" ht="13.5" customHeight="1">
      <c r="A285" s="214" t="str">
        <f t="shared" si="12"/>
        <v>0451300461児童発達支援</v>
      </c>
      <c r="B285" s="214" t="s">
        <v>878</v>
      </c>
      <c r="C285" s="214" t="s">
        <v>3995</v>
      </c>
      <c r="D285" s="214" t="s">
        <v>3093</v>
      </c>
      <c r="E285" s="214" t="s">
        <v>879</v>
      </c>
      <c r="K285" s="214" t="s">
        <v>880</v>
      </c>
      <c r="L285" s="214" t="s">
        <v>880</v>
      </c>
      <c r="N285" s="214" t="s">
        <v>3093</v>
      </c>
      <c r="O285" s="214" t="s">
        <v>441</v>
      </c>
      <c r="P285" s="214" t="s">
        <v>4240</v>
      </c>
      <c r="T285" s="214" t="s">
        <v>1909</v>
      </c>
      <c r="V285" s="298" t="s">
        <v>2086</v>
      </c>
      <c r="X285" s="216"/>
      <c r="AA285" s="216"/>
      <c r="AB285" s="216"/>
      <c r="AH285" s="214">
        <v>2</v>
      </c>
      <c r="AK285" s="215" t="str">
        <f t="shared" si="13"/>
        <v>989</v>
      </c>
      <c r="AL285" s="214" t="str">
        <f t="shared" si="14"/>
        <v>5402</v>
      </c>
    </row>
    <row r="286" spans="1:38" s="214" customFormat="1" ht="13.5" customHeight="1">
      <c r="A286" s="214" t="str">
        <f t="shared" si="12"/>
        <v>0451300461児童発達支援</v>
      </c>
      <c r="B286" s="214" t="s">
        <v>878</v>
      </c>
      <c r="C286" s="214" t="s">
        <v>3995</v>
      </c>
      <c r="D286" s="214" t="s">
        <v>3093</v>
      </c>
      <c r="E286" s="214" t="s">
        <v>879</v>
      </c>
      <c r="K286" s="214" t="s">
        <v>880</v>
      </c>
      <c r="L286" s="214" t="s">
        <v>880</v>
      </c>
      <c r="N286" s="214" t="s">
        <v>3093</v>
      </c>
      <c r="O286" s="214" t="s">
        <v>1152</v>
      </c>
      <c r="P286" s="214" t="s">
        <v>4240</v>
      </c>
      <c r="T286" s="214" t="s">
        <v>1909</v>
      </c>
      <c r="V286" s="298" t="s">
        <v>2086</v>
      </c>
      <c r="X286" s="216"/>
      <c r="AA286" s="216"/>
      <c r="AB286" s="216"/>
      <c r="AH286" s="214">
        <v>1</v>
      </c>
      <c r="AK286" s="215" t="str">
        <f t="shared" si="13"/>
        <v>989</v>
      </c>
      <c r="AL286" s="214" t="str">
        <f t="shared" si="14"/>
        <v>5402</v>
      </c>
    </row>
    <row r="287" spans="1:38" s="214" customFormat="1" ht="13.5" customHeight="1">
      <c r="A287" s="214" t="str">
        <f t="shared" si="12"/>
        <v>0451300461放課後等デイサービス</v>
      </c>
      <c r="B287" s="214" t="s">
        <v>878</v>
      </c>
      <c r="C287" s="214" t="s">
        <v>3995</v>
      </c>
      <c r="D287" s="214" t="s">
        <v>3093</v>
      </c>
      <c r="E287" s="214" t="s">
        <v>879</v>
      </c>
      <c r="K287" s="214" t="s">
        <v>880</v>
      </c>
      <c r="L287" s="214" t="s">
        <v>880</v>
      </c>
      <c r="N287" s="214" t="s">
        <v>3093</v>
      </c>
      <c r="O287" s="214" t="s">
        <v>1152</v>
      </c>
      <c r="P287" s="214" t="s">
        <v>4240</v>
      </c>
      <c r="T287" s="214" t="s">
        <v>1910</v>
      </c>
      <c r="V287" s="298" t="s">
        <v>2086</v>
      </c>
      <c r="X287" s="216"/>
      <c r="AA287" s="216"/>
      <c r="AB287" s="216"/>
      <c r="AH287" s="214">
        <v>2</v>
      </c>
      <c r="AK287" s="215" t="str">
        <f t="shared" si="13"/>
        <v>989</v>
      </c>
      <c r="AL287" s="214" t="str">
        <f t="shared" si="14"/>
        <v>5402</v>
      </c>
    </row>
    <row r="288" spans="1:38" s="214" customFormat="1" ht="13.5" customHeight="1">
      <c r="A288" s="214" t="str">
        <f t="shared" si="12"/>
        <v>0451300479放課後等デイサービス</v>
      </c>
      <c r="B288" s="214" t="s">
        <v>870</v>
      </c>
      <c r="C288" s="214" t="s">
        <v>3841</v>
      </c>
      <c r="D288" s="214" t="s">
        <v>3092</v>
      </c>
      <c r="E288" s="214" t="s">
        <v>2084</v>
      </c>
      <c r="K288" s="214" t="s">
        <v>2087</v>
      </c>
      <c r="L288" s="214" t="s">
        <v>2087</v>
      </c>
      <c r="N288" s="214" t="s">
        <v>3094</v>
      </c>
      <c r="O288" s="214" t="s">
        <v>1152</v>
      </c>
      <c r="P288" s="214" t="s">
        <v>4240</v>
      </c>
      <c r="T288" s="214" t="s">
        <v>1910</v>
      </c>
      <c r="V288" s="298" t="s">
        <v>2088</v>
      </c>
      <c r="X288" s="216"/>
      <c r="AA288" s="216"/>
      <c r="AB288" s="216"/>
      <c r="AH288" s="214">
        <v>10</v>
      </c>
      <c r="AK288" s="215" t="str">
        <f t="shared" si="13"/>
        <v>989</v>
      </c>
      <c r="AL288" s="214" t="str">
        <f t="shared" si="14"/>
        <v>5301</v>
      </c>
    </row>
    <row r="289" spans="1:38" s="214" customFormat="1" ht="13.5" customHeight="1">
      <c r="A289" s="214" t="str">
        <f t="shared" si="12"/>
        <v>0451300487児童発達支援</v>
      </c>
      <c r="B289" s="214" t="s">
        <v>2089</v>
      </c>
      <c r="C289" s="214" t="s">
        <v>3999</v>
      </c>
      <c r="D289" s="214" t="s">
        <v>3095</v>
      </c>
      <c r="E289" s="214" t="s">
        <v>2090</v>
      </c>
      <c r="K289" s="214" t="s">
        <v>2091</v>
      </c>
      <c r="L289" s="214" t="s">
        <v>2091</v>
      </c>
      <c r="N289" s="214" t="s">
        <v>3096</v>
      </c>
      <c r="O289" s="214" t="s">
        <v>1152</v>
      </c>
      <c r="P289" s="214" t="s">
        <v>4240</v>
      </c>
      <c r="T289" s="214" t="s">
        <v>1909</v>
      </c>
      <c r="V289" s="298" t="s">
        <v>2092</v>
      </c>
      <c r="X289" s="216"/>
      <c r="AA289" s="216"/>
      <c r="AB289" s="216"/>
      <c r="AH289" s="227">
        <v>5</v>
      </c>
      <c r="AK289" s="215" t="str">
        <f t="shared" si="13"/>
        <v>987</v>
      </c>
      <c r="AL289" s="214" t="str">
        <f t="shared" si="14"/>
        <v>2252</v>
      </c>
    </row>
    <row r="290" spans="1:38" s="214" customFormat="1" ht="13.5" customHeight="1">
      <c r="A290" s="214" t="str">
        <f t="shared" si="12"/>
        <v>0451300487放課後等デイサービス</v>
      </c>
      <c r="B290" s="214" t="s">
        <v>2089</v>
      </c>
      <c r="C290" s="214" t="s">
        <v>3999</v>
      </c>
      <c r="D290" s="214" t="s">
        <v>3095</v>
      </c>
      <c r="E290" s="214" t="s">
        <v>2090</v>
      </c>
      <c r="K290" s="214" t="s">
        <v>2091</v>
      </c>
      <c r="L290" s="214" t="s">
        <v>2091</v>
      </c>
      <c r="N290" s="214" t="s">
        <v>3096</v>
      </c>
      <c r="O290" s="214" t="s">
        <v>637</v>
      </c>
      <c r="P290" s="214" t="s">
        <v>4240</v>
      </c>
      <c r="T290" s="214" t="s">
        <v>1910</v>
      </c>
      <c r="V290" s="298" t="s">
        <v>2092</v>
      </c>
      <c r="X290" s="216"/>
      <c r="AA290" s="216"/>
      <c r="AB290" s="216"/>
      <c r="AH290" s="227">
        <v>5</v>
      </c>
      <c r="AK290" s="215" t="str">
        <f t="shared" si="13"/>
        <v>987</v>
      </c>
      <c r="AL290" s="214" t="str">
        <f t="shared" si="14"/>
        <v>2252</v>
      </c>
    </row>
    <row r="291" spans="1:38" s="214" customFormat="1" ht="13.5" customHeight="1">
      <c r="A291" s="214" t="str">
        <f t="shared" si="12"/>
        <v>0451400238児童発達支援</v>
      </c>
      <c r="B291" s="214" t="s">
        <v>894</v>
      </c>
      <c r="C291" s="214" t="s">
        <v>3927</v>
      </c>
      <c r="D291" s="214" t="s">
        <v>3097</v>
      </c>
      <c r="E291" s="214" t="s">
        <v>3098</v>
      </c>
      <c r="K291" s="214" t="s">
        <v>2093</v>
      </c>
      <c r="L291" s="214" t="s">
        <v>2093</v>
      </c>
      <c r="N291" s="214" t="s">
        <v>3097</v>
      </c>
      <c r="O291" s="214" t="s">
        <v>637</v>
      </c>
      <c r="P291" s="214" t="s">
        <v>4252</v>
      </c>
      <c r="T291" s="214" t="s">
        <v>1909</v>
      </c>
      <c r="V291" s="298" t="s">
        <v>2094</v>
      </c>
      <c r="X291" s="216"/>
      <c r="AA291" s="216"/>
      <c r="AB291" s="216"/>
      <c r="AH291" s="214">
        <v>24</v>
      </c>
      <c r="AK291" s="215" t="str">
        <f t="shared" si="13"/>
        <v>981</v>
      </c>
      <c r="AL291" s="214" t="str">
        <f t="shared" si="14"/>
        <v>0503</v>
      </c>
    </row>
    <row r="292" spans="1:38" s="214" customFormat="1" ht="13.5" customHeight="1">
      <c r="A292" s="214" t="str">
        <f t="shared" si="12"/>
        <v>0451400238放課後等デイサービス</v>
      </c>
      <c r="B292" s="214" t="s">
        <v>894</v>
      </c>
      <c r="C292" s="214" t="s">
        <v>3927</v>
      </c>
      <c r="D292" s="214" t="s">
        <v>3097</v>
      </c>
      <c r="E292" s="214" t="s">
        <v>3098</v>
      </c>
      <c r="K292" s="214" t="s">
        <v>2093</v>
      </c>
      <c r="L292" s="214" t="s">
        <v>2093</v>
      </c>
      <c r="N292" s="214" t="s">
        <v>3099</v>
      </c>
      <c r="O292" s="214" t="s">
        <v>818</v>
      </c>
      <c r="P292" s="214" t="s">
        <v>4252</v>
      </c>
      <c r="T292" s="214" t="s">
        <v>1910</v>
      </c>
      <c r="V292" s="298" t="s">
        <v>2094</v>
      </c>
      <c r="X292" s="216"/>
      <c r="AA292" s="216"/>
      <c r="AB292" s="216"/>
      <c r="AH292" s="214">
        <v>10</v>
      </c>
      <c r="AK292" s="215" t="str">
        <f t="shared" si="13"/>
        <v>981</v>
      </c>
      <c r="AL292" s="214" t="str">
        <f t="shared" si="14"/>
        <v>0503</v>
      </c>
    </row>
    <row r="293" spans="1:38" s="214" customFormat="1" ht="13.5" customHeight="1">
      <c r="A293" s="214" t="str">
        <f t="shared" si="12"/>
        <v>0451400238保育所等訪問支援</v>
      </c>
      <c r="B293" s="214" t="s">
        <v>894</v>
      </c>
      <c r="C293" s="214" t="s">
        <v>3927</v>
      </c>
      <c r="D293" s="214" t="s">
        <v>3097</v>
      </c>
      <c r="E293" s="214" t="s">
        <v>3098</v>
      </c>
      <c r="K293" s="214" t="s">
        <v>2093</v>
      </c>
      <c r="L293" s="214" t="s">
        <v>2093</v>
      </c>
      <c r="N293" s="214" t="s">
        <v>3097</v>
      </c>
      <c r="O293" s="214" t="s">
        <v>559</v>
      </c>
      <c r="P293" s="214" t="s">
        <v>4252</v>
      </c>
      <c r="T293" s="214" t="s">
        <v>1911</v>
      </c>
      <c r="V293" s="298" t="s">
        <v>2094</v>
      </c>
      <c r="X293" s="216"/>
      <c r="AA293" s="216"/>
      <c r="AB293" s="216"/>
      <c r="AK293" s="215" t="str">
        <f t="shared" si="13"/>
        <v>981</v>
      </c>
      <c r="AL293" s="214" t="str">
        <f t="shared" si="14"/>
        <v>0503</v>
      </c>
    </row>
    <row r="294" spans="1:38" s="214" customFormat="1" ht="13.5" customHeight="1">
      <c r="A294" s="214" t="str">
        <f t="shared" si="12"/>
        <v>0451400279放課後等デイサービス</v>
      </c>
      <c r="B294" s="214" t="s">
        <v>2095</v>
      </c>
      <c r="C294" s="214" t="s">
        <v>3891</v>
      </c>
      <c r="D294" s="214" t="s">
        <v>3100</v>
      </c>
      <c r="E294" s="214" t="s">
        <v>2096</v>
      </c>
      <c r="K294" s="214" t="s">
        <v>2097</v>
      </c>
      <c r="L294" s="214" t="s">
        <v>2097</v>
      </c>
      <c r="N294" s="214" t="s">
        <v>2910</v>
      </c>
      <c r="O294" s="214" t="s">
        <v>1093</v>
      </c>
      <c r="P294" s="214" t="s">
        <v>4252</v>
      </c>
      <c r="T294" s="214" t="s">
        <v>1910</v>
      </c>
      <c r="V294" s="298" t="s">
        <v>2098</v>
      </c>
      <c r="X294" s="216"/>
      <c r="AA294" s="216"/>
      <c r="AB294" s="216"/>
      <c r="AH294" s="214">
        <v>10</v>
      </c>
      <c r="AK294" s="215" t="str">
        <f t="shared" si="13"/>
        <v>981</v>
      </c>
      <c r="AL294" s="214" t="str">
        <f t="shared" si="14"/>
        <v>0305</v>
      </c>
    </row>
    <row r="295" spans="1:38" s="214" customFormat="1" ht="13.5" customHeight="1">
      <c r="A295" s="214" t="str">
        <f t="shared" si="12"/>
        <v>0451400287放課後等デイサービス</v>
      </c>
      <c r="B295" s="214" t="s">
        <v>2099</v>
      </c>
      <c r="C295" s="214" t="s">
        <v>3902</v>
      </c>
      <c r="D295" s="214" t="s">
        <v>3101</v>
      </c>
      <c r="E295" s="214" t="s">
        <v>3102</v>
      </c>
      <c r="K295" s="214" t="s">
        <v>2100</v>
      </c>
      <c r="L295" s="214" t="s">
        <v>2100</v>
      </c>
      <c r="N295" s="214" t="s">
        <v>3099</v>
      </c>
      <c r="O295" s="214" t="s">
        <v>338</v>
      </c>
      <c r="P295" s="214" t="s">
        <v>4252</v>
      </c>
      <c r="T295" s="214" t="s">
        <v>1910</v>
      </c>
      <c r="V295" s="298" t="s">
        <v>2101</v>
      </c>
      <c r="X295" s="216"/>
      <c r="AA295" s="216"/>
      <c r="AB295" s="216"/>
      <c r="AH295" s="214">
        <v>10</v>
      </c>
      <c r="AK295" s="215" t="str">
        <f t="shared" si="13"/>
        <v>981</v>
      </c>
      <c r="AL295" s="214" t="str">
        <f t="shared" si="14"/>
        <v>0301</v>
      </c>
    </row>
    <row r="296" spans="1:38" s="214" customFormat="1" ht="13.5" customHeight="1">
      <c r="A296" s="214" t="str">
        <f t="shared" si="12"/>
        <v>0451400303児童発達支援</v>
      </c>
      <c r="B296" s="214" t="s">
        <v>1912</v>
      </c>
      <c r="C296" s="214" t="s">
        <v>3874</v>
      </c>
      <c r="D296" s="214" t="s">
        <v>2965</v>
      </c>
      <c r="E296" s="214" t="s">
        <v>2102</v>
      </c>
      <c r="K296" s="214" t="s">
        <v>2103</v>
      </c>
      <c r="L296" s="214" t="s">
        <v>2103</v>
      </c>
      <c r="N296" s="214" t="s">
        <v>3097</v>
      </c>
      <c r="O296" s="214" t="s">
        <v>338</v>
      </c>
      <c r="P296" s="214" t="s">
        <v>4252</v>
      </c>
      <c r="T296" s="214" t="s">
        <v>1909</v>
      </c>
      <c r="V296" s="298" t="s">
        <v>2104</v>
      </c>
      <c r="X296" s="216"/>
      <c r="AA296" s="216"/>
      <c r="AB296" s="216"/>
      <c r="AH296" s="214">
        <v>2</v>
      </c>
      <c r="AK296" s="215" t="str">
        <f t="shared" si="13"/>
        <v>986</v>
      </c>
      <c r="AL296" s="214" t="str">
        <f t="shared" si="14"/>
        <v>0805</v>
      </c>
    </row>
    <row r="297" spans="1:38" s="214" customFormat="1" ht="13.5" customHeight="1">
      <c r="A297" s="214" t="str">
        <f t="shared" si="12"/>
        <v>0451400303放課後等デイサービス</v>
      </c>
      <c r="B297" s="214" t="s">
        <v>1912</v>
      </c>
      <c r="C297" s="214" t="s">
        <v>3874</v>
      </c>
      <c r="D297" s="214" t="s">
        <v>2965</v>
      </c>
      <c r="E297" s="214" t="s">
        <v>2102</v>
      </c>
      <c r="K297" s="214" t="s">
        <v>2103</v>
      </c>
      <c r="L297" s="214" t="s">
        <v>2103</v>
      </c>
      <c r="N297" s="214" t="s">
        <v>3097</v>
      </c>
      <c r="O297" s="214" t="s">
        <v>637</v>
      </c>
      <c r="P297" s="214" t="s">
        <v>4252</v>
      </c>
      <c r="T297" s="214" t="s">
        <v>1910</v>
      </c>
      <c r="V297" s="298" t="s">
        <v>2104</v>
      </c>
      <c r="X297" s="216"/>
      <c r="AA297" s="216"/>
      <c r="AB297" s="216"/>
      <c r="AH297" s="214">
        <v>8</v>
      </c>
      <c r="AK297" s="215" t="str">
        <f t="shared" si="13"/>
        <v>986</v>
      </c>
      <c r="AL297" s="214" t="str">
        <f t="shared" si="14"/>
        <v>0805</v>
      </c>
    </row>
    <row r="298" spans="1:38" s="214" customFormat="1" ht="13.5" customHeight="1">
      <c r="A298" s="214" t="str">
        <f t="shared" si="12"/>
        <v>0451400329児童発達支援</v>
      </c>
      <c r="B298" s="214" t="s">
        <v>3103</v>
      </c>
      <c r="C298" s="214" t="s">
        <v>3774</v>
      </c>
      <c r="D298" s="214" t="s">
        <v>2910</v>
      </c>
      <c r="E298" s="214" t="s">
        <v>3104</v>
      </c>
      <c r="K298" s="214" t="s">
        <v>3105</v>
      </c>
      <c r="L298" s="214" t="s">
        <v>3105</v>
      </c>
      <c r="N298" s="214" t="s">
        <v>3106</v>
      </c>
      <c r="O298" s="214" t="s">
        <v>637</v>
      </c>
      <c r="P298" s="214" t="s">
        <v>4252</v>
      </c>
      <c r="T298" s="214" t="s">
        <v>1909</v>
      </c>
      <c r="V298" s="298" t="s">
        <v>3107</v>
      </c>
      <c r="X298" s="216"/>
      <c r="AA298" s="216"/>
      <c r="AB298" s="216"/>
      <c r="AH298" s="214">
        <v>5</v>
      </c>
      <c r="AK298" s="215" t="str">
        <f t="shared" si="13"/>
        <v>981</v>
      </c>
      <c r="AL298" s="214" t="str">
        <f t="shared" si="14"/>
        <v>0501</v>
      </c>
    </row>
    <row r="299" spans="1:38" s="214" customFormat="1" ht="13.5" customHeight="1">
      <c r="A299" s="214" t="str">
        <f t="shared" si="12"/>
        <v>0451400329放課後等デイサービス</v>
      </c>
      <c r="B299" s="214" t="s">
        <v>3103</v>
      </c>
      <c r="C299" s="214" t="s">
        <v>3774</v>
      </c>
      <c r="D299" s="214" t="s">
        <v>2910</v>
      </c>
      <c r="E299" s="214" t="s">
        <v>3104</v>
      </c>
      <c r="K299" s="214" t="s">
        <v>3105</v>
      </c>
      <c r="L299" s="214" t="s">
        <v>3105</v>
      </c>
      <c r="N299" s="214" t="s">
        <v>3106</v>
      </c>
      <c r="O299" s="214" t="s">
        <v>61</v>
      </c>
      <c r="P299" s="214" t="s">
        <v>4252</v>
      </c>
      <c r="T299" s="214" t="s">
        <v>1910</v>
      </c>
      <c r="V299" s="298" t="s">
        <v>3107</v>
      </c>
      <c r="X299" s="216"/>
      <c r="AA299" s="216"/>
      <c r="AB299" s="216"/>
      <c r="AC299" s="216"/>
      <c r="AH299" s="214">
        <v>5</v>
      </c>
      <c r="AK299" s="215" t="str">
        <f t="shared" si="13"/>
        <v>981</v>
      </c>
      <c r="AL299" s="214" t="str">
        <f t="shared" si="14"/>
        <v>0501</v>
      </c>
    </row>
    <row r="300" spans="1:38" s="214" customFormat="1" ht="13.5" customHeight="1">
      <c r="A300" s="214" t="str">
        <f t="shared" si="12"/>
        <v>0451500508児童発達支援</v>
      </c>
      <c r="B300" s="214" t="s">
        <v>2058</v>
      </c>
      <c r="C300" s="214" t="s">
        <v>3949</v>
      </c>
      <c r="D300" s="214" t="s">
        <v>2915</v>
      </c>
      <c r="E300" s="214" t="s">
        <v>2059</v>
      </c>
      <c r="K300" s="214" t="s">
        <v>2105</v>
      </c>
      <c r="L300" s="214" t="s">
        <v>2105</v>
      </c>
      <c r="N300" s="214" t="s">
        <v>3225</v>
      </c>
      <c r="O300" s="214" t="s">
        <v>61</v>
      </c>
      <c r="P300" s="214" t="s">
        <v>4246</v>
      </c>
      <c r="T300" s="214" t="s">
        <v>1909</v>
      </c>
      <c r="V300" s="298" t="s">
        <v>2106</v>
      </c>
      <c r="X300" s="216"/>
      <c r="AA300" s="216"/>
      <c r="AB300" s="216"/>
      <c r="AC300" s="216"/>
      <c r="AH300" s="214">
        <v>10</v>
      </c>
      <c r="AK300" s="215" t="str">
        <f t="shared" si="13"/>
        <v>989</v>
      </c>
      <c r="AL300" s="214" t="str">
        <f t="shared" si="14"/>
        <v>6143</v>
      </c>
    </row>
    <row r="301" spans="1:38" s="214" customFormat="1" ht="13.5" customHeight="1">
      <c r="A301" s="214" t="str">
        <f t="shared" si="12"/>
        <v>0451500508保育所等訪問支援</v>
      </c>
      <c r="B301" s="214" t="s">
        <v>2058</v>
      </c>
      <c r="C301" s="214" t="s">
        <v>3949</v>
      </c>
      <c r="D301" s="214" t="s">
        <v>2915</v>
      </c>
      <c r="E301" s="214" t="s">
        <v>2059</v>
      </c>
      <c r="K301" s="214" t="s">
        <v>2105</v>
      </c>
      <c r="L301" s="214" t="s">
        <v>2105</v>
      </c>
      <c r="N301" s="214" t="s">
        <v>3225</v>
      </c>
      <c r="O301" s="214" t="s">
        <v>61</v>
      </c>
      <c r="P301" s="214" t="s">
        <v>4246</v>
      </c>
      <c r="T301" s="214" t="s">
        <v>1911</v>
      </c>
      <c r="V301" s="298" t="s">
        <v>2106</v>
      </c>
      <c r="X301" s="216"/>
      <c r="AA301" s="216"/>
      <c r="AB301" s="216"/>
      <c r="AK301" s="215" t="str">
        <f t="shared" si="13"/>
        <v>989</v>
      </c>
      <c r="AL301" s="214" t="str">
        <f t="shared" si="14"/>
        <v>6143</v>
      </c>
    </row>
    <row r="302" spans="1:38" s="214" customFormat="1" ht="13.5" customHeight="1">
      <c r="A302" s="214" t="str">
        <f t="shared" si="12"/>
        <v>0451500524児童発達支援</v>
      </c>
      <c r="B302" s="214" t="s">
        <v>1776</v>
      </c>
      <c r="C302" s="214" t="s">
        <v>3983</v>
      </c>
      <c r="D302" s="214" t="s">
        <v>3226</v>
      </c>
      <c r="E302" s="214" t="s">
        <v>2107</v>
      </c>
      <c r="K302" s="214" t="s">
        <v>1778</v>
      </c>
      <c r="L302" s="214" t="s">
        <v>1778</v>
      </c>
      <c r="N302" s="214" t="s">
        <v>3227</v>
      </c>
      <c r="O302" s="214" t="s">
        <v>928</v>
      </c>
      <c r="P302" s="214" t="s">
        <v>4246</v>
      </c>
      <c r="T302" s="214" t="s">
        <v>1909</v>
      </c>
      <c r="V302" s="298" t="s">
        <v>2108</v>
      </c>
      <c r="X302" s="216"/>
      <c r="AA302" s="216"/>
      <c r="AB302" s="216"/>
      <c r="AH302" s="214">
        <v>30</v>
      </c>
      <c r="AK302" s="215" t="str">
        <f t="shared" si="13"/>
        <v>989</v>
      </c>
      <c r="AL302" s="214" t="str">
        <f t="shared" si="14"/>
        <v>6174</v>
      </c>
    </row>
    <row r="303" spans="1:38" s="214" customFormat="1" ht="13.5" customHeight="1">
      <c r="A303" s="214" t="str">
        <f t="shared" si="12"/>
        <v>0451500524保育所等訪問支援</v>
      </c>
      <c r="B303" s="214" t="s">
        <v>1776</v>
      </c>
      <c r="C303" s="214" t="s">
        <v>3983</v>
      </c>
      <c r="D303" s="214" t="s">
        <v>3226</v>
      </c>
      <c r="E303" s="214" t="s">
        <v>2107</v>
      </c>
      <c r="K303" s="214" t="s">
        <v>1778</v>
      </c>
      <c r="L303" s="214" t="s">
        <v>1778</v>
      </c>
      <c r="N303" s="214" t="s">
        <v>3227</v>
      </c>
      <c r="O303" s="214" t="s">
        <v>928</v>
      </c>
      <c r="P303" s="214" t="s">
        <v>4246</v>
      </c>
      <c r="T303" s="214" t="s">
        <v>1911</v>
      </c>
      <c r="V303" s="298" t="s">
        <v>2108</v>
      </c>
      <c r="X303" s="216"/>
      <c r="AA303" s="216"/>
      <c r="AB303" s="216"/>
      <c r="AK303" s="215" t="str">
        <f t="shared" si="13"/>
        <v>989</v>
      </c>
      <c r="AL303" s="214" t="str">
        <f t="shared" si="14"/>
        <v>6174</v>
      </c>
    </row>
    <row r="304" spans="1:38" s="214" customFormat="1" ht="13.5" customHeight="1">
      <c r="A304" s="214" t="str">
        <f t="shared" si="12"/>
        <v>0451500532放課後等デイサービス</v>
      </c>
      <c r="B304" s="214" t="s">
        <v>2058</v>
      </c>
      <c r="C304" s="214" t="s">
        <v>3949</v>
      </c>
      <c r="D304" s="214" t="s">
        <v>2915</v>
      </c>
      <c r="E304" s="214" t="s">
        <v>2059</v>
      </c>
      <c r="K304" s="214" t="s">
        <v>2109</v>
      </c>
      <c r="L304" s="214" t="s">
        <v>2109</v>
      </c>
      <c r="N304" s="214" t="s">
        <v>2915</v>
      </c>
      <c r="O304" s="214" t="s">
        <v>928</v>
      </c>
      <c r="P304" s="214" t="s">
        <v>4246</v>
      </c>
      <c r="T304" s="214" t="s">
        <v>1910</v>
      </c>
      <c r="V304" s="298" t="s">
        <v>2110</v>
      </c>
      <c r="X304" s="216"/>
      <c r="AA304" s="216"/>
      <c r="AB304" s="216"/>
      <c r="AH304" s="214">
        <v>10</v>
      </c>
      <c r="AK304" s="215" t="str">
        <f t="shared" si="13"/>
        <v>989</v>
      </c>
      <c r="AL304" s="214" t="str">
        <f t="shared" si="14"/>
        <v>6143</v>
      </c>
    </row>
    <row r="305" spans="1:38" s="214" customFormat="1" ht="13.5" customHeight="1">
      <c r="A305" s="214" t="str">
        <f t="shared" si="12"/>
        <v>0451500581放課後等デイサービス</v>
      </c>
      <c r="B305" s="214" t="s">
        <v>930</v>
      </c>
      <c r="C305" s="214" t="s">
        <v>3867</v>
      </c>
      <c r="D305" s="214" t="s">
        <v>3108</v>
      </c>
      <c r="E305" s="214" t="s">
        <v>2111</v>
      </c>
      <c r="K305" s="214" t="s">
        <v>940</v>
      </c>
      <c r="L305" s="214" t="s">
        <v>940</v>
      </c>
      <c r="N305" s="214" t="s">
        <v>3109</v>
      </c>
      <c r="O305" s="214" t="s">
        <v>692</v>
      </c>
      <c r="P305" s="214" t="s">
        <v>4246</v>
      </c>
      <c r="T305" s="214" t="s">
        <v>1910</v>
      </c>
      <c r="V305" s="298" t="s">
        <v>2112</v>
      </c>
      <c r="X305" s="216"/>
      <c r="AA305" s="216"/>
      <c r="AB305" s="216"/>
      <c r="AH305" s="214">
        <v>15</v>
      </c>
      <c r="AK305" s="215" t="str">
        <f t="shared" si="13"/>
        <v>989</v>
      </c>
      <c r="AL305" s="214" t="str">
        <f t="shared" si="14"/>
        <v>6251</v>
      </c>
    </row>
    <row r="306" spans="1:38" s="214" customFormat="1" ht="13.5" customHeight="1">
      <c r="A306" s="214" t="str">
        <f t="shared" si="12"/>
        <v>0451500680児童発達支援</v>
      </c>
      <c r="B306" s="214" t="s">
        <v>2113</v>
      </c>
      <c r="C306" s="214" t="s">
        <v>3934</v>
      </c>
      <c r="D306" s="214" t="s">
        <v>3110</v>
      </c>
      <c r="E306" s="214" t="s">
        <v>2114</v>
      </c>
      <c r="K306" s="214" t="s">
        <v>2115</v>
      </c>
      <c r="L306" s="214" t="s">
        <v>2117</v>
      </c>
      <c r="N306" s="214" t="s">
        <v>3111</v>
      </c>
      <c r="O306" s="214" t="s">
        <v>818</v>
      </c>
      <c r="P306" s="214" t="s">
        <v>4246</v>
      </c>
      <c r="T306" s="214" t="s">
        <v>1909</v>
      </c>
      <c r="V306" s="298" t="s">
        <v>2116</v>
      </c>
      <c r="X306" s="216"/>
      <c r="AA306" s="216"/>
      <c r="AB306" s="216"/>
      <c r="AH306" s="214">
        <v>10</v>
      </c>
      <c r="AK306" s="215" t="str">
        <f t="shared" si="13"/>
        <v>983</v>
      </c>
      <c r="AL306" s="214" t="str">
        <f t="shared" si="14"/>
        <v>0021</v>
      </c>
    </row>
    <row r="307" spans="1:38" s="214" customFormat="1" ht="13.5" customHeight="1">
      <c r="A307" s="214" t="str">
        <f t="shared" si="12"/>
        <v>0451500680放課後等デイサービス</v>
      </c>
      <c r="B307" s="214" t="s">
        <v>2113</v>
      </c>
      <c r="C307" s="214" t="s">
        <v>3934</v>
      </c>
      <c r="D307" s="214" t="s">
        <v>3110</v>
      </c>
      <c r="E307" s="214" t="s">
        <v>2114</v>
      </c>
      <c r="K307" s="214" t="s">
        <v>2115</v>
      </c>
      <c r="L307" s="214" t="s">
        <v>2118</v>
      </c>
      <c r="N307" s="214" t="s">
        <v>3111</v>
      </c>
      <c r="O307" s="214" t="s">
        <v>818</v>
      </c>
      <c r="P307" s="214" t="s">
        <v>4246</v>
      </c>
      <c r="T307" s="214" t="s">
        <v>1910</v>
      </c>
      <c r="V307" s="298" t="s">
        <v>2116</v>
      </c>
      <c r="X307" s="216"/>
      <c r="AA307" s="216"/>
      <c r="AB307" s="216"/>
      <c r="AC307" s="216"/>
      <c r="AH307" s="214">
        <v>20</v>
      </c>
      <c r="AK307" s="215" t="str">
        <f t="shared" si="13"/>
        <v>983</v>
      </c>
      <c r="AL307" s="214" t="str">
        <f t="shared" si="14"/>
        <v>0021</v>
      </c>
    </row>
    <row r="308" spans="1:38" s="214" customFormat="1" ht="13.5" customHeight="1">
      <c r="A308" s="214" t="str">
        <f t="shared" si="12"/>
        <v>0451500680保育所等訪問支援</v>
      </c>
      <c r="B308" s="214" t="s">
        <v>2113</v>
      </c>
      <c r="C308" s="214" t="s">
        <v>3934</v>
      </c>
      <c r="D308" s="214" t="s">
        <v>3110</v>
      </c>
      <c r="E308" s="214" t="s">
        <v>2114</v>
      </c>
      <c r="K308" s="214" t="s">
        <v>2115</v>
      </c>
      <c r="L308" s="214" t="s">
        <v>2119</v>
      </c>
      <c r="N308" s="214" t="s">
        <v>3111</v>
      </c>
      <c r="O308" s="214" t="s">
        <v>818</v>
      </c>
      <c r="P308" s="214" t="s">
        <v>4246</v>
      </c>
      <c r="T308" s="214" t="s">
        <v>1911</v>
      </c>
      <c r="V308" s="298" t="s">
        <v>2116</v>
      </c>
      <c r="X308" s="216"/>
      <c r="AA308" s="216"/>
      <c r="AB308" s="216"/>
      <c r="AK308" s="215" t="str">
        <f t="shared" si="13"/>
        <v>983</v>
      </c>
      <c r="AL308" s="214" t="str">
        <f t="shared" si="14"/>
        <v>0021</v>
      </c>
    </row>
    <row r="309" spans="1:38" s="214" customFormat="1" ht="13.5" customHeight="1">
      <c r="A309" s="214" t="str">
        <f t="shared" si="12"/>
        <v>0451500698放課後等デイサービス</v>
      </c>
      <c r="B309" s="214" t="s">
        <v>2120</v>
      </c>
      <c r="C309" s="214" t="s">
        <v>4021</v>
      </c>
      <c r="D309" s="214" t="s">
        <v>3112</v>
      </c>
      <c r="E309" s="214" t="s">
        <v>2121</v>
      </c>
      <c r="K309" s="214" t="s">
        <v>2122</v>
      </c>
      <c r="L309" s="214" t="s">
        <v>2122</v>
      </c>
      <c r="N309" s="214" t="s">
        <v>3112</v>
      </c>
      <c r="O309" s="214" t="s">
        <v>818</v>
      </c>
      <c r="P309" s="214" t="s">
        <v>4246</v>
      </c>
      <c r="T309" s="214" t="s">
        <v>1910</v>
      </c>
      <c r="V309" s="298" t="s">
        <v>2123</v>
      </c>
      <c r="X309" s="216"/>
      <c r="AA309" s="216"/>
      <c r="AB309" s="216"/>
      <c r="AC309" s="216"/>
      <c r="AH309" s="214">
        <v>10</v>
      </c>
      <c r="AK309" s="215" t="str">
        <f t="shared" si="13"/>
        <v>989</v>
      </c>
      <c r="AL309" s="214" t="str">
        <f t="shared" si="14"/>
        <v>6225</v>
      </c>
    </row>
    <row r="310" spans="1:38" s="214" customFormat="1" ht="13.5" customHeight="1">
      <c r="A310" s="214" t="str">
        <f t="shared" si="12"/>
        <v>0451500706放課後等デイサービス</v>
      </c>
      <c r="B310" s="214" t="s">
        <v>982</v>
      </c>
      <c r="C310" s="214" t="s">
        <v>3771</v>
      </c>
      <c r="D310" s="214" t="s">
        <v>3113</v>
      </c>
      <c r="E310" s="214" t="s">
        <v>1570</v>
      </c>
      <c r="K310" s="214" t="s">
        <v>2124</v>
      </c>
      <c r="L310" s="214" t="s">
        <v>2124</v>
      </c>
      <c r="N310" s="214" t="s">
        <v>3114</v>
      </c>
      <c r="O310" s="214" t="s">
        <v>818</v>
      </c>
      <c r="P310" s="214" t="s">
        <v>4246</v>
      </c>
      <c r="T310" s="214" t="s">
        <v>1910</v>
      </c>
      <c r="V310" s="298" t="s">
        <v>2125</v>
      </c>
      <c r="X310" s="216"/>
      <c r="AA310" s="216"/>
      <c r="AB310" s="216"/>
      <c r="AC310" s="216"/>
      <c r="AH310" s="214">
        <v>10</v>
      </c>
      <c r="AK310" s="215" t="str">
        <f t="shared" si="13"/>
        <v>989</v>
      </c>
      <c r="AL310" s="214" t="str">
        <f t="shared" si="14"/>
        <v>6436</v>
      </c>
    </row>
    <row r="311" spans="1:38" s="214" customFormat="1" ht="13.5" customHeight="1">
      <c r="A311" s="214" t="str">
        <f t="shared" si="12"/>
        <v>0451500722児童発達支援</v>
      </c>
      <c r="B311" s="214" t="s">
        <v>2127</v>
      </c>
      <c r="C311" s="214" t="s">
        <v>3767</v>
      </c>
      <c r="D311" s="214" t="s">
        <v>3115</v>
      </c>
      <c r="E311" s="214" t="s">
        <v>2128</v>
      </c>
      <c r="K311" s="214" t="s">
        <v>2129</v>
      </c>
      <c r="L311" s="214" t="s">
        <v>2129</v>
      </c>
      <c r="N311" s="214" t="s">
        <v>3116</v>
      </c>
      <c r="O311" s="214" t="s">
        <v>818</v>
      </c>
      <c r="P311" s="214" t="s">
        <v>4246</v>
      </c>
      <c r="T311" s="214" t="s">
        <v>1909</v>
      </c>
      <c r="V311" s="298" t="s">
        <v>2130</v>
      </c>
      <c r="X311" s="216"/>
      <c r="AA311" s="216"/>
      <c r="AB311" s="216"/>
      <c r="AH311" s="214">
        <v>10</v>
      </c>
      <c r="AK311" s="215" t="str">
        <f t="shared" si="13"/>
        <v>920</v>
      </c>
      <c r="AL311" s="214" t="str">
        <f t="shared" si="14"/>
        <v>0901</v>
      </c>
    </row>
    <row r="312" spans="1:38" s="214" customFormat="1" ht="13.5" customHeight="1">
      <c r="A312" s="214" t="str">
        <f t="shared" si="12"/>
        <v>0451500722放課後等デイサービス</v>
      </c>
      <c r="B312" s="214" t="s">
        <v>2127</v>
      </c>
      <c r="C312" s="214" t="s">
        <v>3767</v>
      </c>
      <c r="D312" s="214" t="s">
        <v>3115</v>
      </c>
      <c r="E312" s="214" t="s">
        <v>2128</v>
      </c>
      <c r="K312" s="214" t="s">
        <v>2129</v>
      </c>
      <c r="L312" s="214" t="s">
        <v>2129</v>
      </c>
      <c r="N312" s="214" t="s">
        <v>3116</v>
      </c>
      <c r="O312" s="214" t="s">
        <v>818</v>
      </c>
      <c r="P312" s="214" t="s">
        <v>4246</v>
      </c>
      <c r="T312" s="214" t="s">
        <v>1910</v>
      </c>
      <c r="V312" s="298" t="s">
        <v>2130</v>
      </c>
      <c r="X312" s="216"/>
      <c r="AA312" s="216"/>
      <c r="AB312" s="216"/>
      <c r="AH312" s="214">
        <v>10</v>
      </c>
      <c r="AK312" s="215" t="str">
        <f t="shared" si="13"/>
        <v>920</v>
      </c>
      <c r="AL312" s="214" t="str">
        <f t="shared" si="14"/>
        <v>0901</v>
      </c>
    </row>
    <row r="313" spans="1:38" s="214" customFormat="1" ht="13.5" customHeight="1">
      <c r="A313" s="214" t="str">
        <f t="shared" si="12"/>
        <v>0451500730放課後等デイサービス</v>
      </c>
      <c r="B313" s="214" t="s">
        <v>1043</v>
      </c>
      <c r="C313" s="214" t="s">
        <v>4002</v>
      </c>
      <c r="D313" s="214" t="s">
        <v>3117</v>
      </c>
      <c r="E313" s="214" t="s">
        <v>1044</v>
      </c>
      <c r="K313" s="214" t="s">
        <v>2131</v>
      </c>
      <c r="L313" s="214" t="s">
        <v>2131</v>
      </c>
      <c r="N313" s="214" t="s">
        <v>3118</v>
      </c>
      <c r="O313" s="214" t="s">
        <v>1394</v>
      </c>
      <c r="P313" s="214" t="s">
        <v>4246</v>
      </c>
      <c r="T313" s="214" t="s">
        <v>1910</v>
      </c>
      <c r="V313" s="298" t="s">
        <v>2132</v>
      </c>
      <c r="X313" s="216"/>
      <c r="AA313" s="216"/>
      <c r="AB313" s="216"/>
      <c r="AH313" s="214">
        <v>10</v>
      </c>
      <c r="AK313" s="215" t="str">
        <f t="shared" si="13"/>
        <v>989</v>
      </c>
      <c r="AL313" s="214" t="str">
        <f t="shared" si="14"/>
        <v>6114</v>
      </c>
    </row>
    <row r="314" spans="1:38" s="214" customFormat="1" ht="13.5" customHeight="1">
      <c r="A314" s="214" t="str">
        <f t="shared" si="12"/>
        <v>0451500748放課後等デイサービス</v>
      </c>
      <c r="B314" s="214" t="s">
        <v>3743</v>
      </c>
      <c r="C314" s="214" t="s">
        <v>3912</v>
      </c>
      <c r="D314" s="214" t="s">
        <v>3004</v>
      </c>
      <c r="E314" s="214" t="s">
        <v>2057</v>
      </c>
      <c r="K314" s="214" t="s">
        <v>2133</v>
      </c>
      <c r="L314" s="214" t="s">
        <v>2133</v>
      </c>
      <c r="N314" s="214" t="s">
        <v>3119</v>
      </c>
      <c r="O314" s="214" t="s">
        <v>272</v>
      </c>
      <c r="P314" s="214" t="s">
        <v>4246</v>
      </c>
      <c r="T314" s="214" t="s">
        <v>1910</v>
      </c>
      <c r="V314" s="298" t="s">
        <v>2134</v>
      </c>
      <c r="X314" s="216"/>
      <c r="AA314" s="216"/>
      <c r="AB314" s="216"/>
      <c r="AH314" s="214">
        <v>10</v>
      </c>
      <c r="AK314" s="215" t="str">
        <f t="shared" si="13"/>
        <v>170</v>
      </c>
      <c r="AL314" s="214" t="str">
        <f t="shared" si="14"/>
        <v>0013</v>
      </c>
    </row>
    <row r="315" spans="1:38" s="214" customFormat="1" ht="13.5" customHeight="1">
      <c r="A315" s="214" t="str">
        <f t="shared" si="12"/>
        <v>0451500763放課後等デイサービス</v>
      </c>
      <c r="B315" s="214" t="s">
        <v>2127</v>
      </c>
      <c r="C315" s="214" t="s">
        <v>3767</v>
      </c>
      <c r="D315" s="214" t="s">
        <v>3115</v>
      </c>
      <c r="E315" s="214" t="s">
        <v>2128</v>
      </c>
      <c r="K315" s="214" t="s">
        <v>4100</v>
      </c>
      <c r="L315" s="214" t="s">
        <v>4100</v>
      </c>
      <c r="N315" s="214" t="s">
        <v>3116</v>
      </c>
      <c r="O315" s="214" t="s">
        <v>1152</v>
      </c>
      <c r="P315" s="214" t="s">
        <v>4246</v>
      </c>
      <c r="T315" s="214" t="s">
        <v>1910</v>
      </c>
      <c r="V315" s="298" t="s">
        <v>2135</v>
      </c>
      <c r="X315" s="216"/>
      <c r="AA315" s="216"/>
      <c r="AB315" s="216"/>
      <c r="AH315" s="214">
        <v>10</v>
      </c>
      <c r="AK315" s="215" t="str">
        <f t="shared" si="13"/>
        <v>920</v>
      </c>
      <c r="AL315" s="214" t="str">
        <f t="shared" si="14"/>
        <v>0901</v>
      </c>
    </row>
    <row r="316" spans="1:38" s="214" customFormat="1" ht="13.5" customHeight="1">
      <c r="A316" s="214" t="str">
        <f t="shared" si="12"/>
        <v>0451500771放課後等デイサービス</v>
      </c>
      <c r="B316" s="214" t="s">
        <v>2136</v>
      </c>
      <c r="C316" s="214" t="s">
        <v>4012</v>
      </c>
      <c r="D316" s="214" t="s">
        <v>3120</v>
      </c>
      <c r="E316" s="214" t="s">
        <v>1032</v>
      </c>
      <c r="K316" s="214" t="s">
        <v>2137</v>
      </c>
      <c r="L316" s="214" t="s">
        <v>2137</v>
      </c>
      <c r="N316" s="214" t="s">
        <v>3120</v>
      </c>
      <c r="O316" s="214" t="s">
        <v>1152</v>
      </c>
      <c r="P316" s="214" t="s">
        <v>4246</v>
      </c>
      <c r="T316" s="214" t="s">
        <v>1910</v>
      </c>
      <c r="V316" s="298" t="s">
        <v>2138</v>
      </c>
      <c r="X316" s="216"/>
      <c r="AA316" s="216"/>
      <c r="AB316" s="216"/>
      <c r="AH316" s="214">
        <v>10</v>
      </c>
      <c r="AK316" s="215" t="str">
        <f t="shared" si="13"/>
        <v>989</v>
      </c>
      <c r="AL316" s="214" t="str">
        <f t="shared" si="14"/>
        <v>6156</v>
      </c>
    </row>
    <row r="317" spans="1:38" s="214" customFormat="1" ht="13.5" customHeight="1">
      <c r="A317" s="214" t="str">
        <f t="shared" si="12"/>
        <v>0451500789放課後等デイサービス</v>
      </c>
      <c r="B317" s="214" t="s">
        <v>2139</v>
      </c>
      <c r="C317" s="214" t="s">
        <v>4015</v>
      </c>
      <c r="D317" s="214" t="s">
        <v>3121</v>
      </c>
      <c r="E317" s="214" t="s">
        <v>2140</v>
      </c>
      <c r="K317" s="214" t="s">
        <v>2141</v>
      </c>
      <c r="L317" s="214" t="s">
        <v>2141</v>
      </c>
      <c r="N317" s="214" t="s">
        <v>3114</v>
      </c>
      <c r="O317" s="214" t="s">
        <v>692</v>
      </c>
      <c r="P317" s="214" t="s">
        <v>4246</v>
      </c>
      <c r="T317" s="214" t="s">
        <v>1910</v>
      </c>
      <c r="V317" s="298" t="s">
        <v>2142</v>
      </c>
      <c r="X317" s="216"/>
      <c r="AA317" s="216"/>
      <c r="AB317" s="216"/>
      <c r="AC317" s="216"/>
      <c r="AE317" s="216"/>
      <c r="AH317" s="214">
        <v>10</v>
      </c>
      <c r="AK317" s="215" t="str">
        <f t="shared" si="13"/>
        <v>989</v>
      </c>
      <c r="AL317" s="214" t="str">
        <f t="shared" si="14"/>
        <v>6811</v>
      </c>
    </row>
    <row r="318" spans="1:38" s="214" customFormat="1" ht="13.5" customHeight="1">
      <c r="A318" s="214" t="str">
        <f t="shared" si="12"/>
        <v>0451500797放課後等デイサービス</v>
      </c>
      <c r="B318" s="214" t="s">
        <v>2126</v>
      </c>
      <c r="C318" s="214" t="s">
        <v>3998</v>
      </c>
      <c r="D318" s="214" t="s">
        <v>3122</v>
      </c>
      <c r="E318" s="214" t="s">
        <v>3123</v>
      </c>
      <c r="K318" s="214" t="s">
        <v>2143</v>
      </c>
      <c r="L318" s="214" t="s">
        <v>2143</v>
      </c>
      <c r="N318" s="214" t="s">
        <v>3122</v>
      </c>
      <c r="O318" s="214" t="s">
        <v>1087</v>
      </c>
      <c r="P318" s="214" t="s">
        <v>4246</v>
      </c>
      <c r="T318" s="214" t="s">
        <v>1910</v>
      </c>
      <c r="V318" s="298" t="s">
        <v>2144</v>
      </c>
      <c r="X318" s="216"/>
      <c r="AA318" s="216"/>
      <c r="AB318" s="216"/>
      <c r="AH318" s="214">
        <v>10</v>
      </c>
      <c r="AK318" s="215" t="str">
        <f t="shared" si="13"/>
        <v>989</v>
      </c>
      <c r="AL318" s="214" t="str">
        <f t="shared" si="14"/>
        <v>6435</v>
      </c>
    </row>
    <row r="319" spans="1:38" s="214" customFormat="1" ht="13.5" customHeight="1">
      <c r="A319" s="214" t="str">
        <f t="shared" si="12"/>
        <v>0451500805児童発達支援</v>
      </c>
      <c r="B319" s="214" t="s">
        <v>2065</v>
      </c>
      <c r="C319" s="214" t="s">
        <v>3980</v>
      </c>
      <c r="D319" s="214" t="s">
        <v>3086</v>
      </c>
      <c r="E319" s="214" t="s">
        <v>2066</v>
      </c>
      <c r="F319" s="300"/>
      <c r="G319" s="300"/>
      <c r="H319" s="300"/>
      <c r="I319" s="300"/>
      <c r="J319" s="300"/>
      <c r="K319" s="214" t="s">
        <v>3124</v>
      </c>
      <c r="L319" s="214" t="s">
        <v>3124</v>
      </c>
      <c r="N319" s="214" t="s">
        <v>3125</v>
      </c>
      <c r="O319" s="300" t="s">
        <v>818</v>
      </c>
      <c r="P319" s="214" t="s">
        <v>4246</v>
      </c>
      <c r="Q319" s="300"/>
      <c r="R319" s="300"/>
      <c r="S319" s="300"/>
      <c r="T319" s="214" t="s">
        <v>1909</v>
      </c>
      <c r="U319" s="300"/>
      <c r="V319" s="298" t="s">
        <v>2605</v>
      </c>
      <c r="W319" s="300"/>
      <c r="X319" s="301"/>
      <c r="Y319" s="300"/>
      <c r="Z319" s="300"/>
      <c r="AA319" s="301"/>
      <c r="AB319" s="301"/>
      <c r="AC319" s="300"/>
      <c r="AD319" s="300"/>
      <c r="AE319" s="300"/>
      <c r="AF319" s="300"/>
      <c r="AH319" s="214">
        <v>5</v>
      </c>
      <c r="AJ319" s="300"/>
      <c r="AK319" s="302" t="str">
        <f t="shared" si="13"/>
        <v>987</v>
      </c>
      <c r="AL319" s="300" t="str">
        <f t="shared" si="14"/>
        <v>0401</v>
      </c>
    </row>
    <row r="320" spans="1:38" s="214" customFormat="1" ht="13.5" customHeight="1">
      <c r="A320" s="214" t="str">
        <f t="shared" si="12"/>
        <v>0451500805放課後等デイサービス</v>
      </c>
      <c r="B320" s="214" t="s">
        <v>2065</v>
      </c>
      <c r="C320" s="214" t="s">
        <v>3980</v>
      </c>
      <c r="D320" s="214" t="s">
        <v>3086</v>
      </c>
      <c r="E320" s="214" t="s">
        <v>2066</v>
      </c>
      <c r="K320" s="214" t="s">
        <v>3124</v>
      </c>
      <c r="L320" s="214" t="s">
        <v>3124</v>
      </c>
      <c r="N320" s="214" t="s">
        <v>3125</v>
      </c>
      <c r="O320" s="214" t="s">
        <v>61</v>
      </c>
      <c r="P320" s="214" t="s">
        <v>4246</v>
      </c>
      <c r="T320" s="214" t="s">
        <v>1910</v>
      </c>
      <c r="V320" s="298" t="s">
        <v>2605</v>
      </c>
      <c r="X320" s="216"/>
      <c r="AA320" s="216"/>
      <c r="AB320" s="216"/>
      <c r="AH320" s="214">
        <v>5</v>
      </c>
      <c r="AK320" s="215" t="str">
        <f t="shared" si="13"/>
        <v>987</v>
      </c>
      <c r="AL320" s="214" t="str">
        <f t="shared" si="14"/>
        <v>0401</v>
      </c>
    </row>
    <row r="321" spans="1:38" s="214" customFormat="1" ht="13.5" customHeight="1">
      <c r="A321" s="214" t="str">
        <f t="shared" si="12"/>
        <v>0451500813放課後等デイサービス</v>
      </c>
      <c r="B321" s="214" t="s">
        <v>1043</v>
      </c>
      <c r="C321" s="214" t="s">
        <v>4002</v>
      </c>
      <c r="D321" s="214" t="s">
        <v>3117</v>
      </c>
      <c r="E321" s="214" t="s">
        <v>1044</v>
      </c>
      <c r="K321" s="214" t="s">
        <v>2606</v>
      </c>
      <c r="L321" s="214" t="s">
        <v>2606</v>
      </c>
      <c r="N321" s="214" t="s">
        <v>3125</v>
      </c>
      <c r="O321" s="214" t="s">
        <v>928</v>
      </c>
      <c r="P321" s="214" t="s">
        <v>4246</v>
      </c>
      <c r="T321" s="214" t="s">
        <v>1910</v>
      </c>
      <c r="V321" s="298" t="s">
        <v>2607</v>
      </c>
      <c r="X321" s="216"/>
      <c r="AA321" s="216"/>
      <c r="AB321" s="216"/>
      <c r="AH321" s="214">
        <v>10</v>
      </c>
      <c r="AK321" s="215" t="str">
        <f t="shared" si="13"/>
        <v>989</v>
      </c>
      <c r="AL321" s="214" t="str">
        <f t="shared" si="14"/>
        <v>6114</v>
      </c>
    </row>
    <row r="322" spans="1:38" s="214" customFormat="1" ht="13.5" customHeight="1">
      <c r="A322" s="214" t="str">
        <f t="shared" si="12"/>
        <v>0451500821放課後等デイサービス</v>
      </c>
      <c r="B322" s="214" t="s">
        <v>2246</v>
      </c>
      <c r="C322" s="214" t="s">
        <v>3935</v>
      </c>
      <c r="D322" s="214" t="s">
        <v>3126</v>
      </c>
      <c r="E322" s="214" t="s">
        <v>2247</v>
      </c>
      <c r="K322" s="214" t="s">
        <v>2608</v>
      </c>
      <c r="L322" s="214" t="s">
        <v>2608</v>
      </c>
      <c r="N322" s="214" t="s">
        <v>3127</v>
      </c>
      <c r="O322" s="214" t="s">
        <v>928</v>
      </c>
      <c r="P322" s="214" t="s">
        <v>4246</v>
      </c>
      <c r="T322" s="214" t="s">
        <v>1910</v>
      </c>
      <c r="V322" s="298" t="s">
        <v>2609</v>
      </c>
      <c r="X322" s="216"/>
      <c r="AA322" s="216"/>
      <c r="AB322" s="216"/>
      <c r="AH322" s="214">
        <v>10</v>
      </c>
      <c r="AK322" s="215" t="str">
        <f t="shared" si="13"/>
        <v>987</v>
      </c>
      <c r="AL322" s="214" t="str">
        <f t="shared" si="14"/>
        <v>0121</v>
      </c>
    </row>
    <row r="323" spans="1:38" s="214" customFormat="1" ht="13.5" customHeight="1">
      <c r="A323" s="214" t="str">
        <f t="shared" ref="A323:A386" si="15">V323&amp;T323</f>
        <v>0451500839放課後等デイサービス</v>
      </c>
      <c r="B323" s="214" t="s">
        <v>2610</v>
      </c>
      <c r="C323" s="214" t="s">
        <v>3782</v>
      </c>
      <c r="D323" s="214" t="s">
        <v>3128</v>
      </c>
      <c r="E323" s="214" t="s">
        <v>2611</v>
      </c>
      <c r="K323" s="214" t="s">
        <v>2262</v>
      </c>
      <c r="L323" s="214" t="s">
        <v>2262</v>
      </c>
      <c r="N323" s="214" t="s">
        <v>3109</v>
      </c>
      <c r="O323" s="214" t="s">
        <v>692</v>
      </c>
      <c r="P323" s="214" t="s">
        <v>4246</v>
      </c>
      <c r="T323" s="214" t="s">
        <v>1910</v>
      </c>
      <c r="V323" s="298" t="s">
        <v>2612</v>
      </c>
      <c r="X323" s="216"/>
      <c r="AA323" s="216"/>
      <c r="AB323" s="216"/>
      <c r="AH323" s="214">
        <v>10</v>
      </c>
      <c r="AK323" s="215" t="str">
        <f t="shared" ref="AK323:AK386" si="16">LEFT(D323,3)</f>
        <v>989</v>
      </c>
      <c r="AL323" s="214" t="str">
        <f t="shared" ref="AL323:AL386" si="17">RIGHT(D323,4)</f>
        <v>6204</v>
      </c>
    </row>
    <row r="324" spans="1:38" s="214" customFormat="1" ht="13.5" customHeight="1">
      <c r="A324" s="214" t="str">
        <f t="shared" si="15"/>
        <v>0451500847放課後等デイサービス</v>
      </c>
      <c r="B324" s="214" t="s">
        <v>1423</v>
      </c>
      <c r="C324" s="214" t="s">
        <v>3849</v>
      </c>
      <c r="D324" s="214" t="s">
        <v>2906</v>
      </c>
      <c r="E324" s="214" t="s">
        <v>1424</v>
      </c>
      <c r="K324" s="214" t="s">
        <v>2907</v>
      </c>
      <c r="L324" s="214" t="s">
        <v>2907</v>
      </c>
      <c r="N324" s="214" t="s">
        <v>2908</v>
      </c>
      <c r="O324" s="214" t="s">
        <v>692</v>
      </c>
      <c r="P324" s="214" t="s">
        <v>4246</v>
      </c>
      <c r="T324" s="214" t="s">
        <v>1910</v>
      </c>
      <c r="V324" s="298" t="s">
        <v>2909</v>
      </c>
      <c r="X324" s="216"/>
      <c r="AA324" s="216"/>
      <c r="AB324" s="216"/>
      <c r="AH324" s="214">
        <v>10</v>
      </c>
      <c r="AK324" s="215" t="str">
        <f t="shared" si="16"/>
        <v>987</v>
      </c>
      <c r="AL324" s="214" t="str">
        <f t="shared" si="17"/>
        <v>0053</v>
      </c>
    </row>
    <row r="325" spans="1:38" s="214" customFormat="1" ht="13.5" customHeight="1">
      <c r="A325" s="214" t="str">
        <f t="shared" si="15"/>
        <v>0451500854放課後等デイサービス</v>
      </c>
      <c r="B325" s="214" t="s">
        <v>3129</v>
      </c>
      <c r="C325" s="214" t="s">
        <v>4013</v>
      </c>
      <c r="D325" s="214" t="s">
        <v>3130</v>
      </c>
      <c r="E325" s="214" t="s">
        <v>3131</v>
      </c>
      <c r="I325" s="227"/>
      <c r="K325" s="214" t="s">
        <v>3132</v>
      </c>
      <c r="L325" s="214" t="s">
        <v>3132</v>
      </c>
      <c r="N325" s="214" t="s">
        <v>3130</v>
      </c>
      <c r="O325" s="214" t="s">
        <v>928</v>
      </c>
      <c r="P325" s="214" t="s">
        <v>4246</v>
      </c>
      <c r="T325" s="214" t="s">
        <v>1910</v>
      </c>
      <c r="V325" s="298" t="s">
        <v>3133</v>
      </c>
      <c r="X325" s="216"/>
      <c r="AA325" s="216"/>
      <c r="AB325" s="216"/>
      <c r="AH325" s="214">
        <v>10</v>
      </c>
      <c r="AK325" s="215" t="str">
        <f t="shared" si="16"/>
        <v>989</v>
      </c>
      <c r="AL325" s="214" t="str">
        <f t="shared" si="17"/>
        <v>6142</v>
      </c>
    </row>
    <row r="326" spans="1:38" s="214" customFormat="1" ht="13.5" customHeight="1">
      <c r="A326" s="214" t="str">
        <f t="shared" si="15"/>
        <v>0451500862児童発達支援</v>
      </c>
      <c r="B326" s="214" t="s">
        <v>3134</v>
      </c>
      <c r="C326" s="214" t="s">
        <v>3929</v>
      </c>
      <c r="D326" s="214" t="s">
        <v>3135</v>
      </c>
      <c r="E326" s="214" t="s">
        <v>3136</v>
      </c>
      <c r="K326" s="214" t="s">
        <v>3137</v>
      </c>
      <c r="L326" s="214" t="s">
        <v>3137</v>
      </c>
      <c r="N326" s="214" t="s">
        <v>3138</v>
      </c>
      <c r="O326" s="214" t="s">
        <v>1216</v>
      </c>
      <c r="P326" s="214" t="s">
        <v>4246</v>
      </c>
      <c r="T326" s="214" t="s">
        <v>1909</v>
      </c>
      <c r="V326" s="298" t="s">
        <v>3139</v>
      </c>
      <c r="X326" s="216"/>
      <c r="AA326" s="216"/>
      <c r="AB326" s="216"/>
      <c r="AH326" s="214">
        <v>3</v>
      </c>
      <c r="AK326" s="215" t="str">
        <f t="shared" si="16"/>
        <v>981</v>
      </c>
      <c r="AL326" s="214" t="str">
        <f t="shared" si="17"/>
        <v>4122</v>
      </c>
    </row>
    <row r="327" spans="1:38" s="214" customFormat="1" ht="13.5" customHeight="1">
      <c r="A327" s="214" t="str">
        <f t="shared" si="15"/>
        <v>0451500862放課後等デイサービス</v>
      </c>
      <c r="B327" s="214" t="s">
        <v>3134</v>
      </c>
      <c r="C327" s="214" t="s">
        <v>3929</v>
      </c>
      <c r="D327" s="214" t="s">
        <v>3135</v>
      </c>
      <c r="E327" s="214" t="s">
        <v>3136</v>
      </c>
      <c r="I327" s="227"/>
      <c r="K327" s="214" t="s">
        <v>3137</v>
      </c>
      <c r="L327" s="214" t="s">
        <v>3137</v>
      </c>
      <c r="N327" s="214" t="s">
        <v>3138</v>
      </c>
      <c r="O327" s="214" t="s">
        <v>818</v>
      </c>
      <c r="P327" s="214" t="s">
        <v>4246</v>
      </c>
      <c r="T327" s="214" t="s">
        <v>1910</v>
      </c>
      <c r="V327" s="298" t="s">
        <v>3139</v>
      </c>
      <c r="X327" s="216"/>
      <c r="AA327" s="216"/>
      <c r="AB327" s="216"/>
      <c r="AH327" s="214">
        <v>7</v>
      </c>
      <c r="AK327" s="215" t="str">
        <f t="shared" si="16"/>
        <v>981</v>
      </c>
      <c r="AL327" s="214" t="str">
        <f t="shared" si="17"/>
        <v>4122</v>
      </c>
    </row>
    <row r="328" spans="1:38" s="214" customFormat="1" ht="13.5" customHeight="1">
      <c r="A328" s="214" t="str">
        <f t="shared" si="15"/>
        <v>0451500870放課後等デイサービス</v>
      </c>
      <c r="B328" s="214" t="s">
        <v>3743</v>
      </c>
      <c r="C328" s="214" t="s">
        <v>3912</v>
      </c>
      <c r="D328" s="214" t="s">
        <v>3004</v>
      </c>
      <c r="E328" s="214" t="s">
        <v>2057</v>
      </c>
      <c r="K328" s="214" t="s">
        <v>3140</v>
      </c>
      <c r="L328" s="214" t="s">
        <v>3140</v>
      </c>
      <c r="N328" s="214" t="s">
        <v>3141</v>
      </c>
      <c r="O328" s="214" t="s">
        <v>818</v>
      </c>
      <c r="P328" s="214" t="s">
        <v>4246</v>
      </c>
      <c r="T328" s="214" t="s">
        <v>1910</v>
      </c>
      <c r="V328" s="298" t="s">
        <v>3142</v>
      </c>
      <c r="X328" s="216"/>
      <c r="AA328" s="216"/>
      <c r="AB328" s="216"/>
      <c r="AH328" s="214">
        <v>10</v>
      </c>
      <c r="AK328" s="215" t="str">
        <f t="shared" si="16"/>
        <v>170</v>
      </c>
      <c r="AL328" s="214" t="str">
        <f t="shared" si="17"/>
        <v>0013</v>
      </c>
    </row>
    <row r="329" spans="1:38" s="214" customFormat="1" ht="13.5" customHeight="1">
      <c r="A329" s="214" t="str">
        <f t="shared" si="15"/>
        <v>0451500888児童発達支援</v>
      </c>
      <c r="B329" s="214" t="s">
        <v>3143</v>
      </c>
      <c r="C329" s="214" t="s">
        <v>3932</v>
      </c>
      <c r="D329" s="214" t="s">
        <v>3144</v>
      </c>
      <c r="E329" s="214" t="s">
        <v>3145</v>
      </c>
      <c r="K329" s="214" t="s">
        <v>3146</v>
      </c>
      <c r="L329" s="214" t="s">
        <v>3146</v>
      </c>
      <c r="N329" s="214" t="s">
        <v>3147</v>
      </c>
      <c r="O329" s="214" t="s">
        <v>692</v>
      </c>
      <c r="P329" s="214" t="s">
        <v>4246</v>
      </c>
      <c r="T329" s="214" t="s">
        <v>1909</v>
      </c>
      <c r="V329" s="298" t="s">
        <v>3148</v>
      </c>
      <c r="X329" s="216"/>
      <c r="AA329" s="216"/>
      <c r="AB329" s="216"/>
      <c r="AH329" s="214">
        <v>10</v>
      </c>
      <c r="AK329" s="215" t="str">
        <f t="shared" si="16"/>
        <v>981</v>
      </c>
      <c r="AL329" s="214" t="str">
        <f t="shared" si="17"/>
        <v>3106</v>
      </c>
    </row>
    <row r="330" spans="1:38" s="214" customFormat="1" ht="13.5" customHeight="1">
      <c r="A330" s="214" t="str">
        <f t="shared" si="15"/>
        <v>0451500888放課後等デイサービス</v>
      </c>
      <c r="B330" s="214" t="s">
        <v>3143</v>
      </c>
      <c r="C330" s="214" t="s">
        <v>3932</v>
      </c>
      <c r="D330" s="214" t="s">
        <v>3144</v>
      </c>
      <c r="E330" s="214" t="s">
        <v>3145</v>
      </c>
      <c r="K330" s="214" t="s">
        <v>3146</v>
      </c>
      <c r="L330" s="214" t="s">
        <v>3146</v>
      </c>
      <c r="N330" s="214" t="s">
        <v>3147</v>
      </c>
      <c r="O330" s="214" t="s">
        <v>1296</v>
      </c>
      <c r="P330" s="214" t="s">
        <v>4246</v>
      </c>
      <c r="T330" s="214" t="s">
        <v>1910</v>
      </c>
      <c r="V330" s="298" t="s">
        <v>3148</v>
      </c>
      <c r="X330" s="216"/>
      <c r="AA330" s="216"/>
      <c r="AB330" s="216"/>
      <c r="AH330" s="214">
        <v>10</v>
      </c>
      <c r="AK330" s="215" t="str">
        <f t="shared" si="16"/>
        <v>981</v>
      </c>
      <c r="AL330" s="214" t="str">
        <f t="shared" si="17"/>
        <v>3106</v>
      </c>
    </row>
    <row r="331" spans="1:38" s="214" customFormat="1" ht="13.5" customHeight="1">
      <c r="A331" s="214" t="str">
        <f t="shared" si="15"/>
        <v>0451500896放課後等デイサービス</v>
      </c>
      <c r="B331" s="214" t="s">
        <v>2058</v>
      </c>
      <c r="C331" s="214" t="s">
        <v>3949</v>
      </c>
      <c r="D331" s="214" t="s">
        <v>2915</v>
      </c>
      <c r="E331" s="214" t="s">
        <v>2059</v>
      </c>
      <c r="K331" s="214" t="s">
        <v>2105</v>
      </c>
      <c r="L331" s="214" t="s">
        <v>2105</v>
      </c>
      <c r="N331" s="214" t="s">
        <v>3225</v>
      </c>
      <c r="O331" s="214" t="s">
        <v>61</v>
      </c>
      <c r="P331" s="214" t="s">
        <v>4246</v>
      </c>
      <c r="T331" s="214" t="s">
        <v>1910</v>
      </c>
      <c r="V331" s="298" t="s">
        <v>4374</v>
      </c>
      <c r="X331" s="216"/>
      <c r="AA331" s="216"/>
      <c r="AB331" s="216"/>
      <c r="AH331" s="214">
        <v>10</v>
      </c>
      <c r="AK331" s="215" t="str">
        <f t="shared" si="16"/>
        <v>989</v>
      </c>
      <c r="AL331" s="214" t="str">
        <f t="shared" si="17"/>
        <v>6143</v>
      </c>
    </row>
    <row r="332" spans="1:38" s="214" customFormat="1" ht="13.5" customHeight="1">
      <c r="A332" s="214" t="str">
        <f t="shared" si="15"/>
        <v>0451500904児童発達支援</v>
      </c>
      <c r="B332" s="214" t="s">
        <v>3748</v>
      </c>
      <c r="C332" s="214" t="s">
        <v>3944</v>
      </c>
      <c r="D332" s="214" t="s">
        <v>4036</v>
      </c>
      <c r="E332" s="214" t="s">
        <v>4081</v>
      </c>
      <c r="K332" s="214" t="s">
        <v>4159</v>
      </c>
      <c r="L332" s="214" t="s">
        <v>4159</v>
      </c>
      <c r="N332" s="214" t="s">
        <v>4227</v>
      </c>
      <c r="O332" s="214" t="s">
        <v>928</v>
      </c>
      <c r="P332" s="214" t="s">
        <v>4246</v>
      </c>
      <c r="T332" s="214" t="s">
        <v>1909</v>
      </c>
      <c r="V332" s="298" t="s">
        <v>4333</v>
      </c>
      <c r="X332" s="216"/>
      <c r="AA332" s="216"/>
      <c r="AB332" s="216"/>
      <c r="AH332" s="214">
        <v>5</v>
      </c>
      <c r="AK332" s="215" t="str">
        <f t="shared" si="16"/>
        <v>989</v>
      </c>
      <c r="AL332" s="214" t="str">
        <f t="shared" si="17"/>
        <v>5323</v>
      </c>
    </row>
    <row r="333" spans="1:38" s="214" customFormat="1" ht="13.5" customHeight="1">
      <c r="A333" s="214" t="str">
        <f t="shared" si="15"/>
        <v>0451500904放課後等デイサービス</v>
      </c>
      <c r="B333" s="214" t="s">
        <v>3748</v>
      </c>
      <c r="C333" s="214" t="s">
        <v>3944</v>
      </c>
      <c r="D333" s="214" t="s">
        <v>4036</v>
      </c>
      <c r="E333" s="214" t="s">
        <v>4081</v>
      </c>
      <c r="K333" s="214" t="s">
        <v>4159</v>
      </c>
      <c r="L333" s="214" t="s">
        <v>4159</v>
      </c>
      <c r="N333" s="214" t="s">
        <v>4227</v>
      </c>
      <c r="O333" s="214" t="s">
        <v>441</v>
      </c>
      <c r="P333" s="214" t="s">
        <v>4246</v>
      </c>
      <c r="T333" s="214" t="s">
        <v>1910</v>
      </c>
      <c r="V333" s="298" t="s">
        <v>4333</v>
      </c>
      <c r="X333" s="216"/>
      <c r="AA333" s="216"/>
      <c r="AB333" s="216"/>
      <c r="AH333" s="214">
        <v>5</v>
      </c>
      <c r="AK333" s="215" t="str">
        <f t="shared" si="16"/>
        <v>989</v>
      </c>
      <c r="AL333" s="214" t="str">
        <f t="shared" si="17"/>
        <v>5323</v>
      </c>
    </row>
    <row r="334" spans="1:38" s="214" customFormat="1" ht="13.5" customHeight="1">
      <c r="A334" s="214" t="str">
        <f t="shared" si="15"/>
        <v>0451500912児童発達支援</v>
      </c>
      <c r="B334" s="214" t="s">
        <v>3720</v>
      </c>
      <c r="C334" s="214" t="s">
        <v>3779</v>
      </c>
      <c r="D334" s="214" t="s">
        <v>4026</v>
      </c>
      <c r="E334" s="214" t="s">
        <v>4047</v>
      </c>
      <c r="K334" s="214" t="s">
        <v>4102</v>
      </c>
      <c r="L334" s="214" t="s">
        <v>4102</v>
      </c>
      <c r="N334" s="214" t="s">
        <v>3111</v>
      </c>
      <c r="O334" s="214" t="s">
        <v>441</v>
      </c>
      <c r="P334" s="214" t="s">
        <v>4246</v>
      </c>
      <c r="T334" s="214" t="s">
        <v>1909</v>
      </c>
      <c r="V334" s="298" t="s">
        <v>4273</v>
      </c>
      <c r="X334" s="216"/>
      <c r="AA334" s="216"/>
      <c r="AB334" s="216"/>
      <c r="AH334" s="214">
        <v>10</v>
      </c>
      <c r="AK334" s="215" t="str">
        <f t="shared" si="16"/>
        <v>987</v>
      </c>
      <c r="AL334" s="214" t="str">
        <f t="shared" si="17"/>
        <v>2306</v>
      </c>
    </row>
    <row r="335" spans="1:38" s="214" customFormat="1" ht="13.5" customHeight="1">
      <c r="A335" s="214" t="str">
        <f t="shared" si="15"/>
        <v>0451500912放課後等デイサービス</v>
      </c>
      <c r="B335" s="214" t="s">
        <v>3720</v>
      </c>
      <c r="C335" s="214" t="s">
        <v>3779</v>
      </c>
      <c r="D335" s="214" t="s">
        <v>4026</v>
      </c>
      <c r="E335" s="214" t="s">
        <v>4047</v>
      </c>
      <c r="K335" s="214" t="s">
        <v>4102</v>
      </c>
      <c r="L335" s="214" t="s">
        <v>4102</v>
      </c>
      <c r="N335" s="214" t="s">
        <v>3111</v>
      </c>
      <c r="O335" s="214" t="s">
        <v>818</v>
      </c>
      <c r="P335" s="214" t="s">
        <v>4246</v>
      </c>
      <c r="T335" s="214" t="s">
        <v>1910</v>
      </c>
      <c r="V335" s="298" t="s">
        <v>4273</v>
      </c>
      <c r="X335" s="216"/>
      <c r="AA335" s="216"/>
      <c r="AB335" s="216"/>
      <c r="AH335" s="214">
        <v>10</v>
      </c>
      <c r="AK335" s="215" t="str">
        <f t="shared" si="16"/>
        <v>987</v>
      </c>
      <c r="AL335" s="214" t="str">
        <f t="shared" si="17"/>
        <v>2306</v>
      </c>
    </row>
    <row r="336" spans="1:38" s="214" customFormat="1" ht="13.5" customHeight="1">
      <c r="A336" s="214" t="str">
        <f t="shared" si="15"/>
        <v>0451500920児童発達支援</v>
      </c>
      <c r="B336" s="214" t="s">
        <v>1470</v>
      </c>
      <c r="C336" s="214" t="s">
        <v>3833</v>
      </c>
      <c r="D336" s="214" t="s">
        <v>3632</v>
      </c>
      <c r="E336" s="214" t="s">
        <v>3633</v>
      </c>
      <c r="K336" s="214" t="s">
        <v>4685</v>
      </c>
      <c r="L336" s="214" t="s">
        <v>4685</v>
      </c>
      <c r="N336" s="214" t="s">
        <v>4718</v>
      </c>
      <c r="O336" s="214" t="s">
        <v>818</v>
      </c>
      <c r="P336" s="214" t="s">
        <v>4246</v>
      </c>
      <c r="T336" s="214" t="s">
        <v>1909</v>
      </c>
      <c r="V336" s="298" t="s">
        <v>4737</v>
      </c>
      <c r="X336" s="216"/>
      <c r="AA336" s="216"/>
      <c r="AB336" s="216"/>
      <c r="AH336" s="214">
        <v>10</v>
      </c>
      <c r="AK336" s="215" t="str">
        <f t="shared" si="16"/>
        <v>430</v>
      </c>
      <c r="AL336" s="214" t="str">
        <f t="shared" si="17"/>
        <v>0944</v>
      </c>
    </row>
    <row r="337" spans="1:38" s="214" customFormat="1" ht="13.5" customHeight="1">
      <c r="A337" s="214" t="str">
        <f t="shared" si="15"/>
        <v>0451500920放課後等デイサービス</v>
      </c>
      <c r="B337" s="214" t="s">
        <v>1470</v>
      </c>
      <c r="C337" s="214" t="s">
        <v>3833</v>
      </c>
      <c r="D337" s="214" t="s">
        <v>3632</v>
      </c>
      <c r="E337" s="214" t="s">
        <v>3633</v>
      </c>
      <c r="K337" s="214" t="s">
        <v>4685</v>
      </c>
      <c r="L337" s="214" t="s">
        <v>4685</v>
      </c>
      <c r="N337" s="214" t="s">
        <v>4718</v>
      </c>
      <c r="O337" s="214" t="s">
        <v>928</v>
      </c>
      <c r="P337" s="214" t="s">
        <v>4246</v>
      </c>
      <c r="T337" s="214" t="s">
        <v>1910</v>
      </c>
      <c r="V337" s="298" t="s">
        <v>4737</v>
      </c>
      <c r="X337" s="216"/>
      <c r="AA337" s="216"/>
      <c r="AB337" s="216"/>
      <c r="AH337" s="214">
        <v>10</v>
      </c>
      <c r="AK337" s="215" t="str">
        <f t="shared" si="16"/>
        <v>430</v>
      </c>
      <c r="AL337" s="214" t="str">
        <f t="shared" si="17"/>
        <v>0944</v>
      </c>
    </row>
    <row r="338" spans="1:38" s="214" customFormat="1" ht="13.5" customHeight="1">
      <c r="A338" s="214" t="str">
        <f t="shared" si="15"/>
        <v>0451600043放課後等デイサービス</v>
      </c>
      <c r="B338" s="214" t="s">
        <v>2848</v>
      </c>
      <c r="C338" s="214" t="s">
        <v>3903</v>
      </c>
      <c r="D338" s="214" t="s">
        <v>3149</v>
      </c>
      <c r="E338" s="214" t="s">
        <v>2145</v>
      </c>
      <c r="K338" s="214" t="s">
        <v>2146</v>
      </c>
      <c r="L338" s="214" t="s">
        <v>2146</v>
      </c>
      <c r="N338" s="214" t="s">
        <v>3150</v>
      </c>
      <c r="O338" s="214" t="s">
        <v>928</v>
      </c>
      <c r="P338" s="214" t="s">
        <v>4237</v>
      </c>
      <c r="T338" s="214" t="s">
        <v>1910</v>
      </c>
      <c r="V338" s="298" t="s">
        <v>2147</v>
      </c>
      <c r="X338" s="216"/>
      <c r="AA338" s="216"/>
      <c r="AB338" s="216"/>
      <c r="AH338" s="214">
        <v>10</v>
      </c>
      <c r="AK338" s="215" t="str">
        <f t="shared" si="16"/>
        <v>981</v>
      </c>
      <c r="AL338" s="214" t="str">
        <f t="shared" si="17"/>
        <v>3205</v>
      </c>
    </row>
    <row r="339" spans="1:38" s="214" customFormat="1" ht="13.5" customHeight="1">
      <c r="A339" s="214" t="str">
        <f t="shared" si="15"/>
        <v>0451600050児童発達支援</v>
      </c>
      <c r="B339" s="214" t="s">
        <v>2148</v>
      </c>
      <c r="C339" s="214" t="s">
        <v>3900</v>
      </c>
      <c r="D339" s="214" t="s">
        <v>3151</v>
      </c>
      <c r="E339" s="214" t="s">
        <v>2149</v>
      </c>
      <c r="K339" s="214" t="s">
        <v>2150</v>
      </c>
      <c r="L339" s="214" t="s">
        <v>2150</v>
      </c>
      <c r="N339" s="214" t="s">
        <v>3152</v>
      </c>
      <c r="O339" s="214" t="s">
        <v>928</v>
      </c>
      <c r="P339" s="214" t="s">
        <v>4237</v>
      </c>
      <c r="T339" s="214" t="s">
        <v>1909</v>
      </c>
      <c r="V339" s="298" t="s">
        <v>2151</v>
      </c>
      <c r="X339" s="216"/>
      <c r="AA339" s="216"/>
      <c r="AB339" s="216"/>
      <c r="AH339" s="227">
        <v>5</v>
      </c>
      <c r="AK339" s="215" t="str">
        <f t="shared" si="16"/>
        <v>176</v>
      </c>
      <c r="AL339" s="214" t="str">
        <f t="shared" si="17"/>
        <v>0013</v>
      </c>
    </row>
    <row r="340" spans="1:38" s="214" customFormat="1" ht="13.5" customHeight="1">
      <c r="A340" s="214" t="str">
        <f t="shared" si="15"/>
        <v>0451600050放課後等デイサービス</v>
      </c>
      <c r="B340" s="214" t="s">
        <v>2148</v>
      </c>
      <c r="C340" s="214" t="s">
        <v>3900</v>
      </c>
      <c r="D340" s="214" t="s">
        <v>3151</v>
      </c>
      <c r="E340" s="214" t="s">
        <v>2149</v>
      </c>
      <c r="K340" s="214" t="s">
        <v>2150</v>
      </c>
      <c r="L340" s="214" t="s">
        <v>2150</v>
      </c>
      <c r="N340" s="214" t="s">
        <v>3152</v>
      </c>
      <c r="O340" s="214" t="s">
        <v>441</v>
      </c>
      <c r="P340" s="214" t="s">
        <v>4237</v>
      </c>
      <c r="T340" s="214" t="s">
        <v>1910</v>
      </c>
      <c r="V340" s="298" t="s">
        <v>2151</v>
      </c>
      <c r="X340" s="216"/>
      <c r="AA340" s="216"/>
      <c r="AB340" s="216"/>
      <c r="AH340" s="227">
        <v>5</v>
      </c>
      <c r="AK340" s="215" t="str">
        <f t="shared" si="16"/>
        <v>176</v>
      </c>
      <c r="AL340" s="214" t="str">
        <f t="shared" si="17"/>
        <v>0013</v>
      </c>
    </row>
    <row r="341" spans="1:38" s="214" customFormat="1" ht="13.5" customHeight="1">
      <c r="A341" s="214" t="str">
        <f t="shared" si="15"/>
        <v>0451600068児童発達支援</v>
      </c>
      <c r="B341" s="214" t="s">
        <v>2613</v>
      </c>
      <c r="C341" s="214" t="s">
        <v>3886</v>
      </c>
      <c r="D341" s="214" t="s">
        <v>3153</v>
      </c>
      <c r="E341" s="214" t="s">
        <v>2614</v>
      </c>
      <c r="K341" s="214" t="s">
        <v>2615</v>
      </c>
      <c r="L341" s="214" t="s">
        <v>2615</v>
      </c>
      <c r="N341" s="214" t="s">
        <v>3153</v>
      </c>
      <c r="O341" s="214" t="s">
        <v>1157</v>
      </c>
      <c r="P341" s="214" t="s">
        <v>4237</v>
      </c>
      <c r="T341" s="214" t="s">
        <v>1909</v>
      </c>
      <c r="V341" s="298" t="s">
        <v>2616</v>
      </c>
      <c r="X341" s="216"/>
      <c r="AA341" s="216"/>
      <c r="AB341" s="216"/>
      <c r="AH341" s="227">
        <v>5</v>
      </c>
      <c r="AK341" s="215" t="str">
        <f t="shared" si="16"/>
        <v>981</v>
      </c>
      <c r="AL341" s="214" t="str">
        <f t="shared" si="17"/>
        <v>3352</v>
      </c>
    </row>
    <row r="342" spans="1:38" s="214" customFormat="1" ht="13.5" customHeight="1">
      <c r="A342" s="214" t="str">
        <f t="shared" si="15"/>
        <v>0451600068放課後等デイサービス</v>
      </c>
      <c r="B342" s="214" t="s">
        <v>2613</v>
      </c>
      <c r="C342" s="214" t="s">
        <v>3886</v>
      </c>
      <c r="D342" s="214" t="s">
        <v>3153</v>
      </c>
      <c r="E342" s="214" t="s">
        <v>2614</v>
      </c>
      <c r="K342" s="214" t="s">
        <v>2615</v>
      </c>
      <c r="L342" s="214" t="s">
        <v>2615</v>
      </c>
      <c r="N342" s="214" t="s">
        <v>3153</v>
      </c>
      <c r="O342" s="214" t="s">
        <v>1057</v>
      </c>
      <c r="P342" s="214" t="s">
        <v>4237</v>
      </c>
      <c r="T342" s="214" t="s">
        <v>1910</v>
      </c>
      <c r="V342" s="298" t="s">
        <v>2616</v>
      </c>
      <c r="X342" s="216"/>
      <c r="AA342" s="216"/>
      <c r="AB342" s="216"/>
      <c r="AH342" s="227">
        <v>5</v>
      </c>
      <c r="AK342" s="215" t="str">
        <f t="shared" si="16"/>
        <v>981</v>
      </c>
      <c r="AL342" s="214" t="str">
        <f t="shared" si="17"/>
        <v>3352</v>
      </c>
    </row>
    <row r="343" spans="1:38" s="214" customFormat="1" ht="13.5" customHeight="1">
      <c r="A343" s="214" t="str">
        <f t="shared" si="15"/>
        <v>0451600076児童発達支援</v>
      </c>
      <c r="B343" s="214" t="s">
        <v>2617</v>
      </c>
      <c r="C343" s="214" t="s">
        <v>4000</v>
      </c>
      <c r="D343" s="214" t="s">
        <v>3154</v>
      </c>
      <c r="E343" s="214" t="s">
        <v>2618</v>
      </c>
      <c r="K343" s="214" t="s">
        <v>2619</v>
      </c>
      <c r="L343" s="214" t="s">
        <v>2619</v>
      </c>
      <c r="N343" s="214" t="s">
        <v>3155</v>
      </c>
      <c r="O343" s="214" t="s">
        <v>1057</v>
      </c>
      <c r="P343" s="214" t="s">
        <v>4237</v>
      </c>
      <c r="T343" s="214" t="s">
        <v>1909</v>
      </c>
      <c r="V343" s="298" t="s">
        <v>2620</v>
      </c>
      <c r="X343" s="216"/>
      <c r="AA343" s="216"/>
      <c r="AB343" s="216"/>
      <c r="AH343" s="227">
        <v>5</v>
      </c>
      <c r="AK343" s="215" t="str">
        <f t="shared" si="16"/>
        <v>981</v>
      </c>
      <c r="AL343" s="214" t="str">
        <f t="shared" si="17"/>
        <v>0952</v>
      </c>
    </row>
    <row r="344" spans="1:38" s="214" customFormat="1" ht="13.5" customHeight="1">
      <c r="A344" s="214" t="str">
        <f t="shared" si="15"/>
        <v>0451600076放課後等デイサービス</v>
      </c>
      <c r="B344" s="214" t="s">
        <v>2617</v>
      </c>
      <c r="C344" s="214" t="s">
        <v>4000</v>
      </c>
      <c r="D344" s="214" t="s">
        <v>3154</v>
      </c>
      <c r="E344" s="214" t="s">
        <v>2618</v>
      </c>
      <c r="K344" s="214" t="s">
        <v>2619</v>
      </c>
      <c r="L344" s="214" t="s">
        <v>2619</v>
      </c>
      <c r="N344" s="214" t="s">
        <v>3155</v>
      </c>
      <c r="O344" s="214" t="s">
        <v>1057</v>
      </c>
      <c r="P344" s="214" t="s">
        <v>4237</v>
      </c>
      <c r="T344" s="214" t="s">
        <v>1910</v>
      </c>
      <c r="V344" s="298" t="s">
        <v>2620</v>
      </c>
      <c r="X344" s="216"/>
      <c r="AA344" s="216"/>
      <c r="AB344" s="216"/>
      <c r="AH344" s="227">
        <v>5</v>
      </c>
      <c r="AK344" s="215" t="str">
        <f t="shared" si="16"/>
        <v>981</v>
      </c>
      <c r="AL344" s="214" t="str">
        <f t="shared" si="17"/>
        <v>0952</v>
      </c>
    </row>
    <row r="345" spans="1:38" s="214" customFormat="1" ht="13.5" customHeight="1">
      <c r="A345" s="214" t="str">
        <f t="shared" si="15"/>
        <v>0451600076保育所等訪問支援</v>
      </c>
      <c r="B345" s="214" t="s">
        <v>2617</v>
      </c>
      <c r="C345" s="214" t="s">
        <v>4000</v>
      </c>
      <c r="D345" s="214" t="s">
        <v>3154</v>
      </c>
      <c r="E345" s="214" t="s">
        <v>2618</v>
      </c>
      <c r="K345" s="214" t="s">
        <v>2619</v>
      </c>
      <c r="L345" s="214" t="s">
        <v>2619</v>
      </c>
      <c r="N345" s="214" t="s">
        <v>3155</v>
      </c>
      <c r="O345" s="214" t="s">
        <v>61</v>
      </c>
      <c r="P345" s="214" t="s">
        <v>4237</v>
      </c>
      <c r="T345" s="214" t="s">
        <v>1911</v>
      </c>
      <c r="V345" s="298" t="s">
        <v>2620</v>
      </c>
      <c r="X345" s="216"/>
      <c r="AA345" s="216"/>
      <c r="AB345" s="216"/>
      <c r="AK345" s="215" t="str">
        <f t="shared" si="16"/>
        <v>981</v>
      </c>
      <c r="AL345" s="214" t="str">
        <f t="shared" si="17"/>
        <v>0952</v>
      </c>
    </row>
    <row r="346" spans="1:38" s="214" customFormat="1" ht="13.5" customHeight="1">
      <c r="A346" s="214" t="str">
        <f t="shared" si="15"/>
        <v>0451600084放課後等デイサービス</v>
      </c>
      <c r="B346" s="214" t="s">
        <v>3737</v>
      </c>
      <c r="C346" s="214" t="s">
        <v>3877</v>
      </c>
      <c r="D346" s="214" t="s">
        <v>4030</v>
      </c>
      <c r="E346" s="214" t="s">
        <v>4070</v>
      </c>
      <c r="K346" s="214" t="s">
        <v>4137</v>
      </c>
      <c r="L346" s="214" t="s">
        <v>4137</v>
      </c>
      <c r="N346" s="214" t="s">
        <v>3641</v>
      </c>
      <c r="O346" s="214" t="s">
        <v>61</v>
      </c>
      <c r="P346" s="214" t="s">
        <v>4237</v>
      </c>
      <c r="T346" s="214" t="s">
        <v>1910</v>
      </c>
      <c r="V346" s="298" t="s">
        <v>4308</v>
      </c>
      <c r="X346" s="216"/>
      <c r="AA346" s="216"/>
      <c r="AB346" s="216"/>
      <c r="AH346" s="214">
        <v>10</v>
      </c>
      <c r="AK346" s="215" t="str">
        <f t="shared" si="16"/>
        <v>981</v>
      </c>
      <c r="AL346" s="214" t="str">
        <f t="shared" si="17"/>
        <v>3132</v>
      </c>
    </row>
    <row r="347" spans="1:38" s="214" customFormat="1" ht="13.5" customHeight="1">
      <c r="A347" s="214" t="str">
        <f t="shared" si="15"/>
        <v>0451600092児童発達支援</v>
      </c>
      <c r="B347" s="214" t="s">
        <v>4393</v>
      </c>
      <c r="C347" s="214" t="s">
        <v>4408</v>
      </c>
      <c r="D347" s="214" t="s">
        <v>3514</v>
      </c>
      <c r="E347" s="214" t="s">
        <v>4655</v>
      </c>
      <c r="K347" s="214" t="s">
        <v>4686</v>
      </c>
      <c r="L347" s="214" t="s">
        <v>4686</v>
      </c>
      <c r="N347" s="214" t="s">
        <v>3150</v>
      </c>
      <c r="O347" s="214" t="s">
        <v>1394</v>
      </c>
      <c r="P347" s="214" t="s">
        <v>4237</v>
      </c>
      <c r="T347" s="214" t="s">
        <v>1909</v>
      </c>
      <c r="V347" s="298" t="s">
        <v>4738</v>
      </c>
      <c r="X347" s="216"/>
      <c r="AA347" s="216"/>
      <c r="AB347" s="216"/>
      <c r="AH347" s="214">
        <v>10</v>
      </c>
      <c r="AK347" s="215" t="str">
        <f t="shared" si="16"/>
        <v>981</v>
      </c>
      <c r="AL347" s="214" t="str">
        <f t="shared" si="17"/>
        <v>3121</v>
      </c>
    </row>
    <row r="348" spans="1:38" s="214" customFormat="1" ht="13.5" customHeight="1">
      <c r="A348" s="214" t="str">
        <f t="shared" si="15"/>
        <v>0452100019放課後等デイサービス</v>
      </c>
      <c r="B348" s="214" t="s">
        <v>2152</v>
      </c>
      <c r="C348" s="214" t="s">
        <v>4003</v>
      </c>
      <c r="D348" s="214" t="s">
        <v>3156</v>
      </c>
      <c r="E348" s="214" t="s">
        <v>2153</v>
      </c>
      <c r="K348" s="214" t="s">
        <v>2154</v>
      </c>
      <c r="L348" s="214" t="s">
        <v>2154</v>
      </c>
      <c r="N348" s="214" t="s">
        <v>3157</v>
      </c>
      <c r="O348" s="214" t="s">
        <v>1394</v>
      </c>
      <c r="P348" s="214" t="s">
        <v>4259</v>
      </c>
      <c r="T348" s="214" t="s">
        <v>1910</v>
      </c>
      <c r="V348" s="298" t="s">
        <v>2155</v>
      </c>
      <c r="X348" s="216"/>
      <c r="AA348" s="216"/>
      <c r="AB348" s="216"/>
      <c r="AH348" s="214">
        <v>10</v>
      </c>
      <c r="AK348" s="215" t="str">
        <f t="shared" si="16"/>
        <v>989</v>
      </c>
      <c r="AL348" s="214" t="str">
        <f t="shared" si="17"/>
        <v>0851</v>
      </c>
    </row>
    <row r="349" spans="1:38" s="214" customFormat="1" ht="13.5" customHeight="1">
      <c r="A349" s="214" t="str">
        <f t="shared" si="15"/>
        <v>0452200355児童発達支援</v>
      </c>
      <c r="B349" s="214" t="s">
        <v>2156</v>
      </c>
      <c r="C349" s="214" t="s">
        <v>3939</v>
      </c>
      <c r="D349" s="214" t="s">
        <v>3162</v>
      </c>
      <c r="E349" s="214" t="s">
        <v>2157</v>
      </c>
      <c r="K349" s="214" t="s">
        <v>2158</v>
      </c>
      <c r="L349" s="214" t="s">
        <v>2158</v>
      </c>
      <c r="N349" s="214" t="s">
        <v>3639</v>
      </c>
      <c r="O349" s="214" t="s">
        <v>1394</v>
      </c>
      <c r="P349" s="214" t="s">
        <v>4245</v>
      </c>
      <c r="T349" s="214" t="s">
        <v>1909</v>
      </c>
      <c r="V349" s="298" t="s">
        <v>2159</v>
      </c>
      <c r="X349" s="216"/>
      <c r="AA349" s="216"/>
      <c r="AB349" s="216"/>
      <c r="AH349" s="214">
        <v>20</v>
      </c>
      <c r="AK349" s="215" t="str">
        <f t="shared" si="16"/>
        <v>989</v>
      </c>
      <c r="AL349" s="214" t="str">
        <f t="shared" si="17"/>
        <v>1601</v>
      </c>
    </row>
    <row r="350" spans="1:38" s="214" customFormat="1" ht="13.5" customHeight="1">
      <c r="A350" s="214" t="str">
        <f t="shared" si="15"/>
        <v>0452210024放課後等デイサービス</v>
      </c>
      <c r="B350" s="214" t="s">
        <v>2160</v>
      </c>
      <c r="C350" s="214" t="s">
        <v>4016</v>
      </c>
      <c r="D350" s="214" t="s">
        <v>3158</v>
      </c>
      <c r="E350" s="214" t="s">
        <v>2161</v>
      </c>
      <c r="K350" s="214" t="s">
        <v>4193</v>
      </c>
      <c r="L350" s="214" t="s">
        <v>2162</v>
      </c>
      <c r="N350" s="214" t="s">
        <v>3158</v>
      </c>
      <c r="O350" s="214" t="s">
        <v>405</v>
      </c>
      <c r="P350" s="214" t="s">
        <v>4247</v>
      </c>
      <c r="T350" s="214" t="s">
        <v>1910</v>
      </c>
      <c r="V350" s="298" t="s">
        <v>2163</v>
      </c>
      <c r="X350" s="216"/>
      <c r="AA350" s="216"/>
      <c r="AB350" s="216"/>
      <c r="AH350" s="214">
        <v>10</v>
      </c>
      <c r="AK350" s="215" t="str">
        <f t="shared" si="16"/>
        <v>989</v>
      </c>
      <c r="AL350" s="214" t="str">
        <f t="shared" si="17"/>
        <v>1201</v>
      </c>
    </row>
    <row r="351" spans="1:38" s="214" customFormat="1" ht="13.5" customHeight="1">
      <c r="A351" s="214" t="str">
        <f t="shared" si="15"/>
        <v>0452220072放課後等デイサービス</v>
      </c>
      <c r="B351" s="214" t="s">
        <v>1106</v>
      </c>
      <c r="C351" s="214" t="s">
        <v>4005</v>
      </c>
      <c r="D351" s="214" t="s">
        <v>3159</v>
      </c>
      <c r="E351" s="214" t="s">
        <v>1107</v>
      </c>
      <c r="K351" s="214" t="s">
        <v>2164</v>
      </c>
      <c r="L351" s="214" t="s">
        <v>2164</v>
      </c>
      <c r="N351" s="214" t="s">
        <v>3159</v>
      </c>
      <c r="O351" s="214" t="s">
        <v>405</v>
      </c>
      <c r="P351" s="214" t="s">
        <v>4247</v>
      </c>
      <c r="T351" s="214" t="s">
        <v>1910</v>
      </c>
      <c r="V351" s="298" t="s">
        <v>2165</v>
      </c>
      <c r="X351" s="216"/>
      <c r="AA351" s="216"/>
      <c r="AB351" s="216"/>
      <c r="AH351" s="214">
        <v>10</v>
      </c>
      <c r="AK351" s="215" t="str">
        <f t="shared" si="16"/>
        <v>989</v>
      </c>
      <c r="AL351" s="214" t="str">
        <f t="shared" si="17"/>
        <v>1273</v>
      </c>
    </row>
    <row r="352" spans="1:38" s="214" customFormat="1" ht="13.5" customHeight="1">
      <c r="A352" s="214" t="str">
        <f t="shared" si="15"/>
        <v>0452220080放課後等デイサービス</v>
      </c>
      <c r="B352" s="214" t="s">
        <v>1140</v>
      </c>
      <c r="C352" s="214" t="s">
        <v>3989</v>
      </c>
      <c r="D352" s="214" t="s">
        <v>3159</v>
      </c>
      <c r="E352" s="214" t="s">
        <v>1141</v>
      </c>
      <c r="K352" s="214" t="s">
        <v>1142</v>
      </c>
      <c r="L352" s="214" t="s">
        <v>1142</v>
      </c>
      <c r="N352" s="214" t="s">
        <v>3160</v>
      </c>
      <c r="O352" s="214" t="s">
        <v>818</v>
      </c>
      <c r="P352" s="214" t="s">
        <v>4247</v>
      </c>
      <c r="T352" s="214" t="s">
        <v>1910</v>
      </c>
      <c r="V352" s="298" t="s">
        <v>2166</v>
      </c>
      <c r="X352" s="216"/>
      <c r="AA352" s="216"/>
      <c r="AB352" s="216"/>
      <c r="AH352" s="214">
        <v>23</v>
      </c>
      <c r="AK352" s="215" t="str">
        <f t="shared" si="16"/>
        <v>989</v>
      </c>
      <c r="AL352" s="214" t="str">
        <f t="shared" si="17"/>
        <v>1273</v>
      </c>
    </row>
    <row r="353" spans="1:38" s="214" customFormat="1" ht="13.5" customHeight="1">
      <c r="A353" s="214" t="str">
        <f t="shared" si="15"/>
        <v>0452220098放課後等デイサービス</v>
      </c>
      <c r="B353" s="214" t="s">
        <v>1469</v>
      </c>
      <c r="C353" s="214" t="s">
        <v>3880</v>
      </c>
      <c r="D353" s="214" t="s">
        <v>3161</v>
      </c>
      <c r="E353" s="214" t="s">
        <v>2167</v>
      </c>
      <c r="K353" s="214" t="s">
        <v>2168</v>
      </c>
      <c r="L353" s="214" t="s">
        <v>2168</v>
      </c>
      <c r="N353" s="214" t="s">
        <v>3161</v>
      </c>
      <c r="O353" s="214" t="s">
        <v>818</v>
      </c>
      <c r="P353" s="214" t="s">
        <v>4245</v>
      </c>
      <c r="T353" s="214" t="s">
        <v>1910</v>
      </c>
      <c r="V353" s="298" t="s">
        <v>2169</v>
      </c>
      <c r="X353" s="216"/>
      <c r="AA353" s="216"/>
      <c r="AB353" s="216"/>
      <c r="AH353" s="214">
        <v>10</v>
      </c>
      <c r="AK353" s="215" t="str">
        <f t="shared" si="16"/>
        <v>989</v>
      </c>
      <c r="AL353" s="214" t="str">
        <f t="shared" si="17"/>
        <v>1754</v>
      </c>
    </row>
    <row r="354" spans="1:38" s="214" customFormat="1" ht="13.5" customHeight="1">
      <c r="A354" s="214" t="str">
        <f t="shared" si="15"/>
        <v>0452220106放課後等デイサービス</v>
      </c>
      <c r="B354" s="214" t="s">
        <v>1469</v>
      </c>
      <c r="C354" s="214" t="s">
        <v>3880</v>
      </c>
      <c r="D354" s="214" t="s">
        <v>3161</v>
      </c>
      <c r="E354" s="214" t="s">
        <v>2167</v>
      </c>
      <c r="K354" s="214" t="s">
        <v>2170</v>
      </c>
      <c r="L354" s="214" t="s">
        <v>2170</v>
      </c>
      <c r="N354" s="214" t="s">
        <v>3162</v>
      </c>
      <c r="O354" s="214" t="s">
        <v>818</v>
      </c>
      <c r="P354" s="214" t="s">
        <v>4245</v>
      </c>
      <c r="T354" s="214" t="s">
        <v>1910</v>
      </c>
      <c r="V354" s="298" t="s">
        <v>2171</v>
      </c>
      <c r="X354" s="216"/>
      <c r="AA354" s="216"/>
      <c r="AB354" s="216"/>
      <c r="AH354" s="214">
        <v>10</v>
      </c>
      <c r="AK354" s="215" t="str">
        <f t="shared" si="16"/>
        <v>989</v>
      </c>
      <c r="AL354" s="214" t="str">
        <f t="shared" si="17"/>
        <v>1754</v>
      </c>
    </row>
    <row r="355" spans="1:38" s="214" customFormat="1" ht="13.5" customHeight="1">
      <c r="A355" s="214" t="str">
        <f t="shared" si="15"/>
        <v>0452220114児童発達支援</v>
      </c>
      <c r="B355" s="214" t="s">
        <v>2849</v>
      </c>
      <c r="C355" s="214" t="s">
        <v>3858</v>
      </c>
      <c r="D355" s="214" t="s">
        <v>3163</v>
      </c>
      <c r="E355" s="214" t="s">
        <v>2850</v>
      </c>
      <c r="K355" s="214" t="s">
        <v>2851</v>
      </c>
      <c r="L355" s="214" t="s">
        <v>2851</v>
      </c>
      <c r="N355" s="214" t="s">
        <v>3163</v>
      </c>
      <c r="O355" s="214" t="s">
        <v>692</v>
      </c>
      <c r="P355" s="214" t="s">
        <v>4247</v>
      </c>
      <c r="T355" s="214" t="s">
        <v>1909</v>
      </c>
      <c r="V355" s="298" t="s">
        <v>2852</v>
      </c>
      <c r="X355" s="216"/>
      <c r="AA355" s="216"/>
      <c r="AB355" s="216"/>
      <c r="AH355" s="214">
        <v>3</v>
      </c>
      <c r="AK355" s="215" t="str">
        <f t="shared" si="16"/>
        <v>989</v>
      </c>
      <c r="AL355" s="214" t="str">
        <f t="shared" si="17"/>
        <v>1274</v>
      </c>
    </row>
    <row r="356" spans="1:38" s="214" customFormat="1" ht="13.5" customHeight="1">
      <c r="A356" s="214" t="str">
        <f t="shared" si="15"/>
        <v>0452220114児童発達支援</v>
      </c>
      <c r="B356" s="214" t="s">
        <v>2849</v>
      </c>
      <c r="C356" s="214" t="s">
        <v>3858</v>
      </c>
      <c r="D356" s="214" t="s">
        <v>3163</v>
      </c>
      <c r="E356" s="214" t="s">
        <v>2850</v>
      </c>
      <c r="K356" s="214" t="s">
        <v>2851</v>
      </c>
      <c r="L356" s="214" t="s">
        <v>2851</v>
      </c>
      <c r="N356" s="214" t="s">
        <v>3163</v>
      </c>
      <c r="O356" s="214" t="s">
        <v>692</v>
      </c>
      <c r="P356" s="214" t="s">
        <v>4247</v>
      </c>
      <c r="T356" s="214" t="s">
        <v>1909</v>
      </c>
      <c r="V356" s="298" t="s">
        <v>2852</v>
      </c>
      <c r="X356" s="216"/>
      <c r="AA356" s="216"/>
      <c r="AB356" s="216"/>
      <c r="AH356" s="214">
        <v>5</v>
      </c>
      <c r="AK356" s="215" t="str">
        <f t="shared" si="16"/>
        <v>989</v>
      </c>
      <c r="AL356" s="214" t="str">
        <f t="shared" si="17"/>
        <v>1274</v>
      </c>
    </row>
    <row r="357" spans="1:38" s="214" customFormat="1" ht="13.5" customHeight="1">
      <c r="A357" s="214" t="str">
        <f t="shared" si="15"/>
        <v>0452220114放課後等デイサービス</v>
      </c>
      <c r="B357" s="214" t="s">
        <v>2849</v>
      </c>
      <c r="C357" s="214" t="s">
        <v>3858</v>
      </c>
      <c r="D357" s="214" t="s">
        <v>3163</v>
      </c>
      <c r="E357" s="214" t="s">
        <v>2850</v>
      </c>
      <c r="K357" s="214" t="s">
        <v>2851</v>
      </c>
      <c r="L357" s="214" t="s">
        <v>2851</v>
      </c>
      <c r="N357" s="214" t="s">
        <v>3163</v>
      </c>
      <c r="O357" s="214" t="s">
        <v>301</v>
      </c>
      <c r="P357" s="214" t="s">
        <v>4247</v>
      </c>
      <c r="T357" s="214" t="s">
        <v>1910</v>
      </c>
      <c r="V357" s="298" t="s">
        <v>2852</v>
      </c>
      <c r="X357" s="216"/>
      <c r="AA357" s="216"/>
      <c r="AB357" s="216"/>
      <c r="AH357" s="214">
        <v>7</v>
      </c>
      <c r="AK357" s="215" t="str">
        <f t="shared" si="16"/>
        <v>989</v>
      </c>
      <c r="AL357" s="214" t="str">
        <f t="shared" si="17"/>
        <v>1274</v>
      </c>
    </row>
    <row r="358" spans="1:38" s="214" customFormat="1" ht="13.5" customHeight="1">
      <c r="A358" s="214" t="str">
        <f t="shared" si="15"/>
        <v>0452220114放課後等デイサービス</v>
      </c>
      <c r="B358" s="214" t="s">
        <v>2849</v>
      </c>
      <c r="C358" s="214" t="s">
        <v>3858</v>
      </c>
      <c r="D358" s="214" t="s">
        <v>3163</v>
      </c>
      <c r="E358" s="214" t="s">
        <v>2850</v>
      </c>
      <c r="K358" s="214" t="s">
        <v>2851</v>
      </c>
      <c r="L358" s="214" t="s">
        <v>2851</v>
      </c>
      <c r="N358" s="214" t="s">
        <v>3163</v>
      </c>
      <c r="O358" s="214" t="s">
        <v>301</v>
      </c>
      <c r="P358" s="214" t="s">
        <v>4247</v>
      </c>
      <c r="T358" s="214" t="s">
        <v>1910</v>
      </c>
      <c r="V358" s="298" t="s">
        <v>2852</v>
      </c>
      <c r="X358" s="216"/>
      <c r="AA358" s="216"/>
      <c r="AB358" s="216"/>
      <c r="AH358" s="214">
        <v>5</v>
      </c>
      <c r="AK358" s="215" t="str">
        <f t="shared" si="16"/>
        <v>989</v>
      </c>
      <c r="AL358" s="214" t="str">
        <f t="shared" si="17"/>
        <v>1274</v>
      </c>
    </row>
    <row r="359" spans="1:38" s="214" customFormat="1" ht="13.5" customHeight="1">
      <c r="A359" s="214" t="str">
        <f t="shared" si="15"/>
        <v>0452220122児童発達支援</v>
      </c>
      <c r="B359" s="214" t="s">
        <v>2853</v>
      </c>
      <c r="C359" s="214" t="s">
        <v>3928</v>
      </c>
      <c r="D359" s="214" t="s">
        <v>3342</v>
      </c>
      <c r="E359" s="214" t="s">
        <v>2854</v>
      </c>
      <c r="K359" s="214" t="s">
        <v>2855</v>
      </c>
      <c r="L359" s="214" t="s">
        <v>2855</v>
      </c>
      <c r="N359" s="214" t="s">
        <v>3342</v>
      </c>
      <c r="O359" s="214" t="s">
        <v>272</v>
      </c>
      <c r="P359" s="214" t="s">
        <v>4245</v>
      </c>
      <c r="T359" s="214" t="s">
        <v>1909</v>
      </c>
      <c r="V359" s="298" t="s">
        <v>2856</v>
      </c>
      <c r="X359" s="216"/>
      <c r="AA359" s="216"/>
      <c r="AB359" s="216"/>
      <c r="AH359" s="214">
        <v>10</v>
      </c>
      <c r="AK359" s="215" t="str">
        <f t="shared" si="16"/>
        <v>989</v>
      </c>
      <c r="AL359" s="214" t="str">
        <f t="shared" si="17"/>
        <v>1621</v>
      </c>
    </row>
    <row r="360" spans="1:38" s="214" customFormat="1" ht="13.5" customHeight="1">
      <c r="A360" s="214" t="str">
        <f t="shared" si="15"/>
        <v>0452220130児童発達支援</v>
      </c>
      <c r="B360" s="214" t="s">
        <v>1117</v>
      </c>
      <c r="C360" s="214" t="s">
        <v>3875</v>
      </c>
      <c r="D360" s="214" t="s">
        <v>3164</v>
      </c>
      <c r="E360" s="214" t="s">
        <v>1118</v>
      </c>
      <c r="K360" s="214" t="s">
        <v>2857</v>
      </c>
      <c r="L360" s="214" t="s">
        <v>2857</v>
      </c>
      <c r="N360" s="214" t="s">
        <v>3165</v>
      </c>
      <c r="O360" s="214" t="s">
        <v>272</v>
      </c>
      <c r="P360" s="214" t="s">
        <v>4247</v>
      </c>
      <c r="T360" s="214" t="s">
        <v>1909</v>
      </c>
      <c r="V360" s="298" t="s">
        <v>2858</v>
      </c>
      <c r="X360" s="216"/>
      <c r="AA360" s="216"/>
      <c r="AB360" s="216"/>
      <c r="AH360" s="214">
        <v>5</v>
      </c>
      <c r="AK360" s="215" t="str">
        <f t="shared" si="16"/>
        <v>989</v>
      </c>
      <c r="AL360" s="214" t="str">
        <f t="shared" si="17"/>
        <v>1261</v>
      </c>
    </row>
    <row r="361" spans="1:38" s="214" customFormat="1" ht="13.5" customHeight="1">
      <c r="A361" s="214" t="str">
        <f t="shared" si="15"/>
        <v>0452220130放課後等デイサービス</v>
      </c>
      <c r="B361" s="214" t="s">
        <v>1117</v>
      </c>
      <c r="C361" s="214" t="s">
        <v>3875</v>
      </c>
      <c r="D361" s="214" t="s">
        <v>3164</v>
      </c>
      <c r="E361" s="214" t="s">
        <v>1118</v>
      </c>
      <c r="K361" s="214" t="s">
        <v>2857</v>
      </c>
      <c r="L361" s="214" t="s">
        <v>2857</v>
      </c>
      <c r="N361" s="214" t="s">
        <v>3165</v>
      </c>
      <c r="O361" s="214" t="s">
        <v>272</v>
      </c>
      <c r="P361" s="214" t="s">
        <v>4247</v>
      </c>
      <c r="T361" s="214" t="s">
        <v>1910</v>
      </c>
      <c r="V361" s="298" t="s">
        <v>2858</v>
      </c>
      <c r="X361" s="216"/>
      <c r="AA361" s="216"/>
      <c r="AB361" s="216"/>
      <c r="AH361" s="214">
        <v>10</v>
      </c>
      <c r="AK361" s="215" t="str">
        <f t="shared" si="16"/>
        <v>989</v>
      </c>
      <c r="AL361" s="214" t="str">
        <f t="shared" si="17"/>
        <v>1261</v>
      </c>
    </row>
    <row r="362" spans="1:38" s="214" customFormat="1" ht="13.5" customHeight="1">
      <c r="A362" s="214" t="str">
        <f t="shared" si="15"/>
        <v>0452220148放課後等デイサービス</v>
      </c>
      <c r="B362" s="214" t="s">
        <v>1469</v>
      </c>
      <c r="C362" s="214" t="s">
        <v>3880</v>
      </c>
      <c r="D362" s="214" t="s">
        <v>3161</v>
      </c>
      <c r="E362" s="214" t="s">
        <v>2167</v>
      </c>
      <c r="K362" s="214" t="s">
        <v>2859</v>
      </c>
      <c r="L362" s="214" t="s">
        <v>2859</v>
      </c>
      <c r="N362" s="214" t="s">
        <v>3161</v>
      </c>
      <c r="O362" s="214" t="s">
        <v>1375</v>
      </c>
      <c r="P362" s="214" t="s">
        <v>4245</v>
      </c>
      <c r="T362" s="214" t="s">
        <v>1910</v>
      </c>
      <c r="V362" s="298" t="s">
        <v>2860</v>
      </c>
      <c r="X362" s="216"/>
      <c r="AA362" s="216"/>
      <c r="AB362" s="216"/>
      <c r="AH362" s="214">
        <v>10</v>
      </c>
      <c r="AK362" s="215" t="str">
        <f t="shared" si="16"/>
        <v>989</v>
      </c>
      <c r="AL362" s="214" t="str">
        <f t="shared" si="17"/>
        <v>1754</v>
      </c>
    </row>
    <row r="363" spans="1:38" s="214" customFormat="1" ht="13.5" customHeight="1">
      <c r="A363" s="214" t="str">
        <f t="shared" si="15"/>
        <v>0452220155放課後等デイサービス</v>
      </c>
      <c r="B363" s="214" t="s">
        <v>3041</v>
      </c>
      <c r="C363" s="214" t="s">
        <v>3769</v>
      </c>
      <c r="D363" s="214" t="s">
        <v>3042</v>
      </c>
      <c r="E363" s="214" t="s">
        <v>3043</v>
      </c>
      <c r="K363" s="214" t="s">
        <v>4134</v>
      </c>
      <c r="L363" s="214" t="s">
        <v>4713</v>
      </c>
      <c r="N363" s="214" t="s">
        <v>3162</v>
      </c>
      <c r="O363" s="214" t="s">
        <v>1375</v>
      </c>
      <c r="P363" s="214" t="s">
        <v>4245</v>
      </c>
      <c r="T363" s="214" t="s">
        <v>1910</v>
      </c>
      <c r="V363" s="298" t="s">
        <v>3166</v>
      </c>
      <c r="X363" s="216"/>
      <c r="AA363" s="216"/>
      <c r="AB363" s="216"/>
      <c r="AH363" s="214">
        <v>10</v>
      </c>
      <c r="AK363" s="215" t="str">
        <f t="shared" si="16"/>
        <v>983</v>
      </c>
      <c r="AL363" s="214" t="str">
        <f t="shared" si="17"/>
        <v>0852</v>
      </c>
    </row>
    <row r="364" spans="1:38" s="214" customFormat="1" ht="13.5" customHeight="1">
      <c r="A364" s="214" t="str">
        <f t="shared" si="15"/>
        <v>0452220163児童発達支援</v>
      </c>
      <c r="B364" s="214" t="s">
        <v>3228</v>
      </c>
      <c r="C364" s="214" t="s">
        <v>3783</v>
      </c>
      <c r="D364" s="214" t="s">
        <v>3229</v>
      </c>
      <c r="E364" s="214" t="s">
        <v>3230</v>
      </c>
      <c r="K364" s="214" t="s">
        <v>3231</v>
      </c>
      <c r="L364" s="214" t="s">
        <v>3231</v>
      </c>
      <c r="N364" s="214" t="s">
        <v>3232</v>
      </c>
      <c r="O364" s="214" t="s">
        <v>559</v>
      </c>
      <c r="P364" s="214" t="s">
        <v>4254</v>
      </c>
      <c r="T364" s="214" t="s">
        <v>1909</v>
      </c>
      <c r="V364" s="298" t="s">
        <v>3233</v>
      </c>
      <c r="X364" s="216"/>
      <c r="AA364" s="216"/>
      <c r="AB364" s="216"/>
      <c r="AH364" s="214">
        <v>10</v>
      </c>
      <c r="AK364" s="215" t="str">
        <f t="shared" si="16"/>
        <v>107</v>
      </c>
      <c r="AL364" s="214" t="str">
        <f t="shared" si="17"/>
        <v>0052</v>
      </c>
    </row>
    <row r="365" spans="1:38" s="214" customFormat="1" ht="13.5" customHeight="1">
      <c r="A365" s="214" t="str">
        <f t="shared" si="15"/>
        <v>0452220163放課後等デイサービス</v>
      </c>
      <c r="B365" s="214" t="s">
        <v>3228</v>
      </c>
      <c r="C365" s="214" t="s">
        <v>3783</v>
      </c>
      <c r="D365" s="214" t="s">
        <v>3229</v>
      </c>
      <c r="E365" s="214" t="s">
        <v>3230</v>
      </c>
      <c r="K365" s="214" t="s">
        <v>3231</v>
      </c>
      <c r="L365" s="214" t="s">
        <v>3231</v>
      </c>
      <c r="N365" s="214" t="s">
        <v>3232</v>
      </c>
      <c r="O365" s="214" t="s">
        <v>559</v>
      </c>
      <c r="P365" s="214" t="s">
        <v>4254</v>
      </c>
      <c r="T365" s="214" t="s">
        <v>1910</v>
      </c>
      <c r="V365" s="298" t="s">
        <v>3233</v>
      </c>
      <c r="X365" s="216"/>
      <c r="AA365" s="216"/>
      <c r="AB365" s="216"/>
      <c r="AH365" s="214">
        <v>10</v>
      </c>
      <c r="AK365" s="215" t="str">
        <f t="shared" si="16"/>
        <v>107</v>
      </c>
      <c r="AL365" s="214" t="str">
        <f t="shared" si="17"/>
        <v>0052</v>
      </c>
    </row>
    <row r="366" spans="1:38" s="214" customFormat="1" ht="13.5" customHeight="1">
      <c r="A366" s="214" t="str">
        <f t="shared" si="15"/>
        <v>0452220163保育所等訪問支援</v>
      </c>
      <c r="B366" s="214" t="s">
        <v>3228</v>
      </c>
      <c r="C366" s="214" t="s">
        <v>3783</v>
      </c>
      <c r="D366" s="214" t="s">
        <v>3229</v>
      </c>
      <c r="E366" s="214" t="s">
        <v>3230</v>
      </c>
      <c r="K366" s="214" t="s">
        <v>3231</v>
      </c>
      <c r="L366" s="214" t="s">
        <v>3231</v>
      </c>
      <c r="N366" s="214" t="s">
        <v>3232</v>
      </c>
      <c r="O366" s="214" t="s">
        <v>637</v>
      </c>
      <c r="P366" s="214" t="s">
        <v>4254</v>
      </c>
      <c r="T366" s="214" t="s">
        <v>1911</v>
      </c>
      <c r="V366" s="298" t="s">
        <v>3233</v>
      </c>
      <c r="X366" s="216"/>
      <c r="AA366" s="216"/>
      <c r="AB366" s="216"/>
      <c r="AK366" s="215" t="str">
        <f t="shared" si="16"/>
        <v>107</v>
      </c>
      <c r="AL366" s="214" t="str">
        <f t="shared" si="17"/>
        <v>0052</v>
      </c>
    </row>
    <row r="367" spans="1:38" s="214" customFormat="1" ht="13.5" customHeight="1">
      <c r="A367" s="214" t="str">
        <f t="shared" si="15"/>
        <v>0452220163居宅訪問型児童発達支援</v>
      </c>
      <c r="B367" s="214" t="s">
        <v>3228</v>
      </c>
      <c r="C367" s="214" t="s">
        <v>3783</v>
      </c>
      <c r="D367" s="214" t="s">
        <v>3229</v>
      </c>
      <c r="E367" s="214" t="s">
        <v>3230</v>
      </c>
      <c r="K367" s="214" t="s">
        <v>3231</v>
      </c>
      <c r="L367" s="214" t="s">
        <v>3231</v>
      </c>
      <c r="N367" s="214" t="s">
        <v>3232</v>
      </c>
      <c r="O367" s="214" t="s">
        <v>637</v>
      </c>
      <c r="P367" s="214" t="s">
        <v>4254</v>
      </c>
      <c r="T367" s="214" t="s">
        <v>2000</v>
      </c>
      <c r="V367" s="298" t="s">
        <v>3233</v>
      </c>
      <c r="X367" s="216"/>
      <c r="AA367" s="216"/>
      <c r="AB367" s="216"/>
      <c r="AK367" s="215" t="str">
        <f t="shared" si="16"/>
        <v>107</v>
      </c>
      <c r="AL367" s="214" t="str">
        <f t="shared" si="17"/>
        <v>0052</v>
      </c>
    </row>
    <row r="368" spans="1:38" s="214" customFormat="1" ht="13.5" customHeight="1">
      <c r="A368" s="214" t="str">
        <f t="shared" si="15"/>
        <v>0452220171児童発達支援</v>
      </c>
      <c r="B368" s="214" t="s">
        <v>3035</v>
      </c>
      <c r="C368" s="214" t="s">
        <v>3765</v>
      </c>
      <c r="D368" s="214" t="s">
        <v>3016</v>
      </c>
      <c r="E368" s="214" t="s">
        <v>2621</v>
      </c>
      <c r="K368" s="214" t="s">
        <v>3167</v>
      </c>
      <c r="L368" s="214" t="s">
        <v>3167</v>
      </c>
      <c r="N368" s="214" t="s">
        <v>3168</v>
      </c>
      <c r="O368" s="214" t="s">
        <v>818</v>
      </c>
      <c r="P368" s="214" t="s">
        <v>4245</v>
      </c>
      <c r="T368" s="214" t="s">
        <v>1909</v>
      </c>
      <c r="V368" s="298" t="s">
        <v>3169</v>
      </c>
      <c r="X368" s="216"/>
      <c r="AA368" s="216"/>
      <c r="AB368" s="216"/>
      <c r="AH368" s="214">
        <v>10</v>
      </c>
      <c r="AK368" s="215" t="str">
        <f t="shared" si="16"/>
        <v>982</v>
      </c>
      <c r="AL368" s="214" t="str">
        <f t="shared" si="17"/>
        <v>0011</v>
      </c>
    </row>
    <row r="369" spans="1:38" s="214" customFormat="1" ht="13.5" customHeight="1">
      <c r="A369" s="214" t="str">
        <f t="shared" si="15"/>
        <v>0452220171児童発達支援</v>
      </c>
      <c r="B369" s="214" t="s">
        <v>3035</v>
      </c>
      <c r="C369" s="214" t="s">
        <v>3765</v>
      </c>
      <c r="D369" s="214" t="s">
        <v>3016</v>
      </c>
      <c r="E369" s="214" t="s">
        <v>2621</v>
      </c>
      <c r="K369" s="214" t="s">
        <v>3167</v>
      </c>
      <c r="L369" s="214" t="s">
        <v>3167</v>
      </c>
      <c r="N369" s="214" t="s">
        <v>3168</v>
      </c>
      <c r="O369" s="214" t="s">
        <v>818</v>
      </c>
      <c r="P369" s="214" t="s">
        <v>4245</v>
      </c>
      <c r="T369" s="214" t="s">
        <v>1909</v>
      </c>
      <c r="V369" s="298" t="s">
        <v>3169</v>
      </c>
      <c r="X369" s="216"/>
      <c r="AA369" s="216"/>
      <c r="AB369" s="216"/>
      <c r="AH369" s="214">
        <v>10</v>
      </c>
      <c r="AK369" s="215" t="str">
        <f t="shared" si="16"/>
        <v>982</v>
      </c>
      <c r="AL369" s="214" t="str">
        <f t="shared" si="17"/>
        <v>0011</v>
      </c>
    </row>
    <row r="370" spans="1:38" s="214" customFormat="1" ht="13.5" customHeight="1">
      <c r="A370" s="214" t="str">
        <f t="shared" si="15"/>
        <v>0452220171放課後等デイサービス</v>
      </c>
      <c r="B370" s="214" t="s">
        <v>3035</v>
      </c>
      <c r="C370" s="214" t="s">
        <v>3765</v>
      </c>
      <c r="D370" s="214" t="s">
        <v>3016</v>
      </c>
      <c r="E370" s="214" t="s">
        <v>2621</v>
      </c>
      <c r="K370" s="214" t="s">
        <v>3167</v>
      </c>
      <c r="L370" s="214" t="s">
        <v>3167</v>
      </c>
      <c r="N370" s="214" t="s">
        <v>3168</v>
      </c>
      <c r="O370" s="214" t="s">
        <v>61</v>
      </c>
      <c r="P370" s="214" t="s">
        <v>4245</v>
      </c>
      <c r="T370" s="214" t="s">
        <v>1910</v>
      </c>
      <c r="V370" s="298" t="s">
        <v>3169</v>
      </c>
      <c r="X370" s="216"/>
      <c r="AA370" s="216"/>
      <c r="AB370" s="216"/>
      <c r="AH370" s="214">
        <v>10</v>
      </c>
      <c r="AK370" s="215" t="str">
        <f t="shared" si="16"/>
        <v>982</v>
      </c>
      <c r="AL370" s="214" t="str">
        <f t="shared" si="17"/>
        <v>0011</v>
      </c>
    </row>
    <row r="371" spans="1:38" s="214" customFormat="1" ht="13.5" customHeight="1">
      <c r="A371" s="214" t="str">
        <f t="shared" si="15"/>
        <v>0452220189放課後等デイサービス</v>
      </c>
      <c r="B371" s="214" t="s">
        <v>3041</v>
      </c>
      <c r="C371" s="214" t="s">
        <v>3769</v>
      </c>
      <c r="D371" s="214" t="s">
        <v>3042</v>
      </c>
      <c r="E371" s="214" t="s">
        <v>3043</v>
      </c>
      <c r="K371" s="214" t="s">
        <v>3170</v>
      </c>
      <c r="L371" s="214" t="s">
        <v>3170</v>
      </c>
      <c r="N371" s="214" t="s">
        <v>3171</v>
      </c>
      <c r="O371" s="214" t="s">
        <v>61</v>
      </c>
      <c r="P371" s="214" t="s">
        <v>4245</v>
      </c>
      <c r="T371" s="214" t="s">
        <v>1910</v>
      </c>
      <c r="V371" s="298" t="s">
        <v>3172</v>
      </c>
      <c r="X371" s="216"/>
      <c r="AA371" s="216"/>
      <c r="AB371" s="216"/>
      <c r="AH371" s="214">
        <v>10</v>
      </c>
      <c r="AK371" s="215" t="str">
        <f t="shared" si="16"/>
        <v>983</v>
      </c>
      <c r="AL371" s="214" t="str">
        <f t="shared" si="17"/>
        <v>0852</v>
      </c>
    </row>
    <row r="372" spans="1:38" s="214" customFormat="1" ht="13.5" customHeight="1">
      <c r="A372" s="214" t="str">
        <f t="shared" si="15"/>
        <v>0452220197児童発達支援</v>
      </c>
      <c r="B372" s="214" t="s">
        <v>3745</v>
      </c>
      <c r="C372" s="214" t="s">
        <v>3930</v>
      </c>
      <c r="D372" s="214" t="s">
        <v>3168</v>
      </c>
      <c r="E372" s="214" t="s">
        <v>4078</v>
      </c>
      <c r="K372" s="214" t="s">
        <v>4152</v>
      </c>
      <c r="L372" s="214" t="s">
        <v>4152</v>
      </c>
      <c r="N372" s="214" t="s">
        <v>3168</v>
      </c>
      <c r="O372" s="214" t="s">
        <v>61</v>
      </c>
      <c r="P372" s="214" t="s">
        <v>4245</v>
      </c>
      <c r="T372" s="214" t="s">
        <v>1909</v>
      </c>
      <c r="V372" s="298" t="s">
        <v>4325</v>
      </c>
      <c r="X372" s="216"/>
      <c r="AA372" s="216"/>
      <c r="AB372" s="216"/>
      <c r="AC372" s="216"/>
      <c r="AE372" s="216"/>
      <c r="AH372" s="214">
        <v>10</v>
      </c>
      <c r="AK372" s="215" t="str">
        <f t="shared" si="16"/>
        <v>989</v>
      </c>
      <c r="AL372" s="214" t="str">
        <f t="shared" si="17"/>
        <v>1606</v>
      </c>
    </row>
    <row r="373" spans="1:38" s="214" customFormat="1" ht="13.5" customHeight="1">
      <c r="A373" s="214" t="str">
        <f t="shared" si="15"/>
        <v>0452220197放課後等デイサービス</v>
      </c>
      <c r="B373" s="214" t="s">
        <v>3745</v>
      </c>
      <c r="C373" s="214" t="s">
        <v>3930</v>
      </c>
      <c r="D373" s="214" t="s">
        <v>3168</v>
      </c>
      <c r="E373" s="214" t="s">
        <v>4078</v>
      </c>
      <c r="K373" s="214" t="s">
        <v>4152</v>
      </c>
      <c r="L373" s="214" t="s">
        <v>4152</v>
      </c>
      <c r="N373" s="214" t="s">
        <v>3168</v>
      </c>
      <c r="O373" s="214" t="s">
        <v>61</v>
      </c>
      <c r="P373" s="214" t="s">
        <v>4245</v>
      </c>
      <c r="T373" s="214" t="s">
        <v>1910</v>
      </c>
      <c r="V373" s="298" t="s">
        <v>4325</v>
      </c>
      <c r="X373" s="216"/>
      <c r="AA373" s="216"/>
      <c r="AB373" s="216"/>
      <c r="AC373" s="216"/>
      <c r="AE373" s="216"/>
      <c r="AH373" s="214">
        <v>10</v>
      </c>
      <c r="AK373" s="215" t="str">
        <f t="shared" si="16"/>
        <v>989</v>
      </c>
      <c r="AL373" s="214" t="str">
        <f t="shared" si="17"/>
        <v>1606</v>
      </c>
    </row>
    <row r="374" spans="1:38" s="214" customFormat="1" ht="13.5" customHeight="1">
      <c r="A374" s="214" t="str">
        <f t="shared" si="15"/>
        <v>0452300015児童発達支援</v>
      </c>
      <c r="B374" s="214" t="s">
        <v>3755</v>
      </c>
      <c r="C374" s="214" t="s">
        <v>3979</v>
      </c>
      <c r="D374" s="214" t="s">
        <v>4040</v>
      </c>
      <c r="E374" s="214" t="s">
        <v>4088</v>
      </c>
      <c r="K374" s="214" t="s">
        <v>4174</v>
      </c>
      <c r="L374" s="214" t="s">
        <v>4174</v>
      </c>
      <c r="N374" s="214" t="s">
        <v>4040</v>
      </c>
      <c r="O374" s="214" t="s">
        <v>896</v>
      </c>
      <c r="P374" s="214" t="s">
        <v>4267</v>
      </c>
      <c r="T374" s="214" t="s">
        <v>1909</v>
      </c>
      <c r="V374" s="298" t="s">
        <v>4349</v>
      </c>
      <c r="X374" s="216"/>
      <c r="AA374" s="216"/>
      <c r="AB374" s="216"/>
      <c r="AH374" s="214">
        <v>10</v>
      </c>
      <c r="AK374" s="215" t="str">
        <f t="shared" si="16"/>
        <v>981</v>
      </c>
      <c r="AL374" s="214" t="str">
        <f t="shared" si="17"/>
        <v>2402</v>
      </c>
    </row>
    <row r="375" spans="1:38" s="214" customFormat="1" ht="13.5" customHeight="1">
      <c r="A375" s="214" t="str">
        <f t="shared" si="15"/>
        <v>0452300015放課後等デイサービス</v>
      </c>
      <c r="B375" s="214" t="s">
        <v>3755</v>
      </c>
      <c r="C375" s="214" t="s">
        <v>3979</v>
      </c>
      <c r="D375" s="214" t="s">
        <v>4040</v>
      </c>
      <c r="E375" s="214" t="s">
        <v>4088</v>
      </c>
      <c r="K375" s="214" t="s">
        <v>4174</v>
      </c>
      <c r="L375" s="214" t="s">
        <v>4174</v>
      </c>
      <c r="N375" s="214" t="s">
        <v>4040</v>
      </c>
      <c r="O375" s="214" t="s">
        <v>896</v>
      </c>
      <c r="P375" s="214" t="s">
        <v>4267</v>
      </c>
      <c r="T375" s="214" t="s">
        <v>1910</v>
      </c>
      <c r="V375" s="298" t="s">
        <v>4349</v>
      </c>
      <c r="X375" s="216"/>
      <c r="AA375" s="216"/>
      <c r="AB375" s="216"/>
      <c r="AH375" s="214">
        <v>10</v>
      </c>
      <c r="AK375" s="215" t="str">
        <f t="shared" si="16"/>
        <v>981</v>
      </c>
      <c r="AL375" s="214" t="str">
        <f t="shared" si="17"/>
        <v>2402</v>
      </c>
    </row>
    <row r="376" spans="1:38" s="214" customFormat="1" ht="13.5" customHeight="1">
      <c r="A376" s="214" t="str">
        <f t="shared" si="15"/>
        <v>0452405012医療型障害児入所支援</v>
      </c>
      <c r="B376" s="214" t="s">
        <v>2172</v>
      </c>
      <c r="C376" s="214" t="s">
        <v>3988</v>
      </c>
      <c r="D376" s="214" t="s">
        <v>2963</v>
      </c>
      <c r="E376" s="214" t="s">
        <v>2173</v>
      </c>
      <c r="K376" s="214" t="s">
        <v>2172</v>
      </c>
      <c r="L376" s="214" t="s">
        <v>2172</v>
      </c>
      <c r="N376" s="214" t="s">
        <v>2963</v>
      </c>
      <c r="O376" s="214" t="s">
        <v>1093</v>
      </c>
      <c r="P376" s="214" t="s">
        <v>4262</v>
      </c>
      <c r="T376" s="214" t="s">
        <v>2175</v>
      </c>
      <c r="V376" s="298" t="s">
        <v>2174</v>
      </c>
      <c r="X376" s="216"/>
      <c r="AA376" s="216"/>
      <c r="AB376" s="216"/>
      <c r="AK376" s="215" t="str">
        <f t="shared" si="16"/>
        <v>989</v>
      </c>
      <c r="AL376" s="214" t="str">
        <f t="shared" si="17"/>
        <v>2202</v>
      </c>
    </row>
    <row r="377" spans="1:38" s="214" customFormat="1" ht="13.5" customHeight="1">
      <c r="A377" s="214" t="str">
        <f t="shared" si="15"/>
        <v>0452405137児童発達支援</v>
      </c>
      <c r="B377" s="214" t="s">
        <v>2176</v>
      </c>
      <c r="C377" s="214" t="s">
        <v>3829</v>
      </c>
      <c r="D377" s="214" t="s">
        <v>3173</v>
      </c>
      <c r="E377" s="214" t="s">
        <v>2177</v>
      </c>
      <c r="K377" s="214" t="s">
        <v>2178</v>
      </c>
      <c r="L377" s="214" t="s">
        <v>2178</v>
      </c>
      <c r="N377" s="214" t="s">
        <v>3173</v>
      </c>
      <c r="O377" s="214" t="s">
        <v>1093</v>
      </c>
      <c r="P377" s="214" t="s">
        <v>4243</v>
      </c>
      <c r="T377" s="214" t="s">
        <v>1909</v>
      </c>
      <c r="V377" s="298" t="s">
        <v>2179</v>
      </c>
      <c r="X377" s="216"/>
      <c r="AA377" s="216"/>
      <c r="AB377" s="216"/>
      <c r="AH377" s="214">
        <v>5</v>
      </c>
      <c r="AK377" s="215" t="str">
        <f t="shared" si="16"/>
        <v>989</v>
      </c>
      <c r="AL377" s="214" t="str">
        <f t="shared" si="17"/>
        <v>2351</v>
      </c>
    </row>
    <row r="378" spans="1:38" s="214" customFormat="1" ht="13.5" customHeight="1">
      <c r="A378" s="214" t="str">
        <f t="shared" si="15"/>
        <v>0452405137放課後等デイサービス</v>
      </c>
      <c r="B378" s="214" t="s">
        <v>2176</v>
      </c>
      <c r="C378" s="214" t="s">
        <v>3829</v>
      </c>
      <c r="D378" s="214" t="s">
        <v>3173</v>
      </c>
      <c r="E378" s="214" t="s">
        <v>2177</v>
      </c>
      <c r="K378" s="214" t="s">
        <v>2178</v>
      </c>
      <c r="L378" s="214" t="s">
        <v>2178</v>
      </c>
      <c r="N378" s="214" t="s">
        <v>3173</v>
      </c>
      <c r="O378" s="214" t="s">
        <v>928</v>
      </c>
      <c r="P378" s="214" t="s">
        <v>4243</v>
      </c>
      <c r="T378" s="214" t="s">
        <v>1910</v>
      </c>
      <c r="V378" s="298" t="s">
        <v>2179</v>
      </c>
      <c r="X378" s="216"/>
      <c r="AA378" s="216"/>
      <c r="AB378" s="216"/>
      <c r="AH378" s="214">
        <v>5</v>
      </c>
      <c r="AK378" s="215" t="str">
        <f t="shared" si="16"/>
        <v>989</v>
      </c>
      <c r="AL378" s="214" t="str">
        <f t="shared" si="17"/>
        <v>2351</v>
      </c>
    </row>
    <row r="379" spans="1:38" s="214" customFormat="1" ht="13.5" customHeight="1">
      <c r="A379" s="214" t="str">
        <f t="shared" si="15"/>
        <v>0452405145放課後等デイサービス</v>
      </c>
      <c r="B379" s="214" t="s">
        <v>2049</v>
      </c>
      <c r="C379" s="214" t="s">
        <v>3931</v>
      </c>
      <c r="D379" s="214" t="s">
        <v>3064</v>
      </c>
      <c r="E379" s="214" t="s">
        <v>2593</v>
      </c>
      <c r="K379" s="214" t="s">
        <v>2180</v>
      </c>
      <c r="L379" s="214" t="s">
        <v>2180</v>
      </c>
      <c r="N379" s="214" t="s">
        <v>3174</v>
      </c>
      <c r="O379" s="214" t="s">
        <v>928</v>
      </c>
      <c r="P379" s="214" t="s">
        <v>4243</v>
      </c>
      <c r="T379" s="214" t="s">
        <v>1910</v>
      </c>
      <c r="V379" s="298" t="s">
        <v>2181</v>
      </c>
      <c r="X379" s="216"/>
      <c r="AA379" s="216"/>
      <c r="AB379" s="216"/>
      <c r="AH379" s="214">
        <v>10</v>
      </c>
      <c r="AK379" s="215" t="str">
        <f t="shared" si="16"/>
        <v>981</v>
      </c>
      <c r="AL379" s="214" t="str">
        <f t="shared" si="17"/>
        <v>3124</v>
      </c>
    </row>
    <row r="380" spans="1:38" s="214" customFormat="1" ht="13.5" customHeight="1">
      <c r="A380" s="214" t="str">
        <f t="shared" si="15"/>
        <v>0452405145放課後等デイサービス</v>
      </c>
      <c r="B380" s="214" t="s">
        <v>2049</v>
      </c>
      <c r="C380" s="214" t="s">
        <v>3931</v>
      </c>
      <c r="D380" s="214" t="s">
        <v>3064</v>
      </c>
      <c r="E380" s="214" t="s">
        <v>2593</v>
      </c>
      <c r="K380" s="214" t="s">
        <v>2180</v>
      </c>
      <c r="L380" s="214" t="s">
        <v>2180</v>
      </c>
      <c r="N380" s="214" t="s">
        <v>3174</v>
      </c>
      <c r="O380" s="214" t="s">
        <v>1459</v>
      </c>
      <c r="P380" s="214" t="s">
        <v>4243</v>
      </c>
      <c r="T380" s="214" t="s">
        <v>1910</v>
      </c>
      <c r="V380" s="298" t="s">
        <v>2181</v>
      </c>
      <c r="X380" s="216"/>
      <c r="AA380" s="216"/>
      <c r="AB380" s="216"/>
      <c r="AH380" s="214">
        <v>10</v>
      </c>
      <c r="AK380" s="215" t="str">
        <f t="shared" si="16"/>
        <v>981</v>
      </c>
      <c r="AL380" s="214" t="str">
        <f t="shared" si="17"/>
        <v>3124</v>
      </c>
    </row>
    <row r="381" spans="1:38" s="214" customFormat="1" ht="13.5" customHeight="1">
      <c r="A381" s="214" t="str">
        <f t="shared" si="15"/>
        <v>0452405152放課後等デイサービス</v>
      </c>
      <c r="B381" s="214" t="s">
        <v>1175</v>
      </c>
      <c r="C381" s="214" t="s">
        <v>3850</v>
      </c>
      <c r="D381" s="214" t="s">
        <v>3046</v>
      </c>
      <c r="E381" s="214" t="s">
        <v>1176</v>
      </c>
      <c r="K381" s="214" t="s">
        <v>2182</v>
      </c>
      <c r="L381" s="214" t="s">
        <v>2182</v>
      </c>
      <c r="N381" s="214" t="s">
        <v>3175</v>
      </c>
      <c r="O381" s="214" t="s">
        <v>1459</v>
      </c>
      <c r="P381" s="214" t="s">
        <v>4243</v>
      </c>
      <c r="T381" s="214" t="s">
        <v>1910</v>
      </c>
      <c r="V381" s="298" t="s">
        <v>2183</v>
      </c>
      <c r="X381" s="216"/>
      <c r="AA381" s="216"/>
      <c r="AB381" s="216"/>
      <c r="AH381" s="214">
        <v>10</v>
      </c>
      <c r="AK381" s="215" t="str">
        <f t="shared" si="16"/>
        <v>981</v>
      </c>
      <c r="AL381" s="214" t="str">
        <f t="shared" si="17"/>
        <v>0134</v>
      </c>
    </row>
    <row r="382" spans="1:38" s="214" customFormat="1" ht="13.5" customHeight="1">
      <c r="A382" s="214" t="str">
        <f t="shared" si="15"/>
        <v>0452405160児童発達支援</v>
      </c>
      <c r="B382" s="214" t="s">
        <v>2184</v>
      </c>
      <c r="C382" s="214" t="s">
        <v>4006</v>
      </c>
      <c r="D382" s="214" t="s">
        <v>2963</v>
      </c>
      <c r="E382" s="214" t="s">
        <v>3176</v>
      </c>
      <c r="K382" s="214" t="s">
        <v>2185</v>
      </c>
      <c r="L382" s="214" t="s">
        <v>2185</v>
      </c>
      <c r="N382" s="214" t="s">
        <v>2963</v>
      </c>
      <c r="O382" s="214" t="s">
        <v>1057</v>
      </c>
      <c r="P382" s="214" t="s">
        <v>4262</v>
      </c>
      <c r="T382" s="214" t="s">
        <v>1909</v>
      </c>
      <c r="V382" s="298" t="s">
        <v>2186</v>
      </c>
      <c r="X382" s="216"/>
      <c r="AA382" s="216"/>
      <c r="AB382" s="216"/>
      <c r="AH382" s="227">
        <v>5</v>
      </c>
      <c r="AK382" s="215" t="str">
        <f t="shared" si="16"/>
        <v>989</v>
      </c>
      <c r="AL382" s="214" t="str">
        <f t="shared" si="17"/>
        <v>2202</v>
      </c>
    </row>
    <row r="383" spans="1:38" s="214" customFormat="1" ht="13.5" customHeight="1">
      <c r="A383" s="214" t="str">
        <f t="shared" si="15"/>
        <v>0452405160放課後等デイサービス</v>
      </c>
      <c r="B383" s="214" t="s">
        <v>2184</v>
      </c>
      <c r="C383" s="214" t="s">
        <v>4006</v>
      </c>
      <c r="D383" s="214" t="s">
        <v>2963</v>
      </c>
      <c r="E383" s="214" t="s">
        <v>3176</v>
      </c>
      <c r="K383" s="214" t="s">
        <v>2185</v>
      </c>
      <c r="L383" s="214" t="s">
        <v>2185</v>
      </c>
      <c r="N383" s="214" t="s">
        <v>2963</v>
      </c>
      <c r="O383" s="214" t="s">
        <v>1057</v>
      </c>
      <c r="P383" s="214" t="s">
        <v>4262</v>
      </c>
      <c r="T383" s="214" t="s">
        <v>1910</v>
      </c>
      <c r="V383" s="298" t="s">
        <v>2186</v>
      </c>
      <c r="X383" s="216"/>
      <c r="AA383" s="216"/>
      <c r="AB383" s="216"/>
      <c r="AH383" s="227">
        <v>5</v>
      </c>
      <c r="AK383" s="215" t="str">
        <f t="shared" si="16"/>
        <v>989</v>
      </c>
      <c r="AL383" s="214" t="str">
        <f t="shared" si="17"/>
        <v>2202</v>
      </c>
    </row>
    <row r="384" spans="1:38" s="214" customFormat="1" ht="13.5" customHeight="1">
      <c r="A384" s="214" t="str">
        <f t="shared" si="15"/>
        <v>0452405202児童発達支援</v>
      </c>
      <c r="B384" s="214" t="s">
        <v>3035</v>
      </c>
      <c r="C384" s="214" t="s">
        <v>3765</v>
      </c>
      <c r="D384" s="214" t="s">
        <v>3703</v>
      </c>
      <c r="E384" s="214" t="s">
        <v>4043</v>
      </c>
      <c r="K384" s="214" t="s">
        <v>4687</v>
      </c>
      <c r="L384" s="214" t="s">
        <v>4687</v>
      </c>
      <c r="N384" s="214" t="s">
        <v>2947</v>
      </c>
      <c r="O384" s="214" t="s">
        <v>1093</v>
      </c>
      <c r="P384" s="214" t="s">
        <v>4243</v>
      </c>
      <c r="T384" s="214" t="s">
        <v>1909</v>
      </c>
      <c r="V384" s="298" t="s">
        <v>3177</v>
      </c>
      <c r="X384" s="216"/>
      <c r="AA384" s="216"/>
      <c r="AB384" s="216"/>
      <c r="AH384" s="214">
        <v>10</v>
      </c>
      <c r="AK384" s="215" t="str">
        <f t="shared" si="16"/>
        <v>980</v>
      </c>
      <c r="AL384" s="214" t="str">
        <f t="shared" si="17"/>
        <v>0021</v>
      </c>
    </row>
    <row r="385" spans="1:38" s="214" customFormat="1" ht="13.5" customHeight="1">
      <c r="A385" s="214" t="str">
        <f t="shared" si="15"/>
        <v>0452405202放課後等デイサービス</v>
      </c>
      <c r="B385" s="214" t="s">
        <v>3035</v>
      </c>
      <c r="C385" s="214" t="s">
        <v>3765</v>
      </c>
      <c r="D385" s="214" t="s">
        <v>3703</v>
      </c>
      <c r="E385" s="214" t="s">
        <v>4043</v>
      </c>
      <c r="K385" s="214" t="s">
        <v>4687</v>
      </c>
      <c r="L385" s="214" t="s">
        <v>4687</v>
      </c>
      <c r="N385" s="214" t="s">
        <v>2947</v>
      </c>
      <c r="O385" s="214" t="s">
        <v>61</v>
      </c>
      <c r="P385" s="214" t="s">
        <v>4243</v>
      </c>
      <c r="T385" s="214" t="s">
        <v>1910</v>
      </c>
      <c r="V385" s="298" t="s">
        <v>3177</v>
      </c>
      <c r="X385" s="216"/>
      <c r="AA385" s="216"/>
      <c r="AB385" s="216"/>
      <c r="AH385" s="214">
        <v>10</v>
      </c>
      <c r="AK385" s="215" t="str">
        <f t="shared" si="16"/>
        <v>980</v>
      </c>
      <c r="AL385" s="214" t="str">
        <f t="shared" si="17"/>
        <v>0021</v>
      </c>
    </row>
    <row r="386" spans="1:38" s="214" customFormat="1" ht="13.5" customHeight="1">
      <c r="A386" s="214" t="str">
        <f t="shared" si="15"/>
        <v>0452405210児童発達支援</v>
      </c>
      <c r="B386" s="214" t="s">
        <v>3035</v>
      </c>
      <c r="C386" s="214" t="s">
        <v>3765</v>
      </c>
      <c r="D386" s="214" t="s">
        <v>3703</v>
      </c>
      <c r="E386" s="214" t="s">
        <v>4043</v>
      </c>
      <c r="K386" s="214" t="s">
        <v>4097</v>
      </c>
      <c r="L386" s="214" t="s">
        <v>4097</v>
      </c>
      <c r="N386" s="214" t="s">
        <v>2947</v>
      </c>
      <c r="O386" s="214" t="s">
        <v>591</v>
      </c>
      <c r="P386" s="214" t="s">
        <v>4243</v>
      </c>
      <c r="T386" s="214" t="s">
        <v>1909</v>
      </c>
      <c r="V386" s="298" t="s">
        <v>4270</v>
      </c>
      <c r="X386" s="216"/>
      <c r="AA386" s="216"/>
      <c r="AB386" s="216"/>
      <c r="AH386" s="214">
        <v>10</v>
      </c>
      <c r="AK386" s="215" t="str">
        <f t="shared" si="16"/>
        <v>980</v>
      </c>
      <c r="AL386" s="214" t="str">
        <f t="shared" si="17"/>
        <v>0021</v>
      </c>
    </row>
    <row r="387" spans="1:38" s="214" customFormat="1" ht="13.5" customHeight="1">
      <c r="A387" s="214" t="str">
        <f t="shared" ref="A387:A450" si="18">V387&amp;T387</f>
        <v>0452600216放課後等デイサービス</v>
      </c>
      <c r="B387" s="214" t="s">
        <v>1962</v>
      </c>
      <c r="C387" s="214" t="s">
        <v>3828</v>
      </c>
      <c r="D387" s="214" t="s">
        <v>2988</v>
      </c>
      <c r="E387" s="214" t="s">
        <v>1264</v>
      </c>
      <c r="K387" s="214" t="s">
        <v>1212</v>
      </c>
      <c r="L387" s="214" t="s">
        <v>2188</v>
      </c>
      <c r="N387" s="214" t="s">
        <v>3178</v>
      </c>
      <c r="O387" s="214" t="s">
        <v>928</v>
      </c>
      <c r="P387" s="214" t="s">
        <v>4239</v>
      </c>
      <c r="T387" s="214" t="s">
        <v>1910</v>
      </c>
      <c r="V387" s="298" t="s">
        <v>2187</v>
      </c>
      <c r="X387" s="216"/>
      <c r="AA387" s="216"/>
      <c r="AB387" s="216"/>
      <c r="AH387" s="214">
        <v>10</v>
      </c>
      <c r="AK387" s="215" t="str">
        <f t="shared" ref="AK387:AK450" si="19">LEFT(D387,3)</f>
        <v>981</v>
      </c>
      <c r="AL387" s="214" t="str">
        <f t="shared" ref="AL387:AL450" si="20">RIGHT(D387,4)</f>
        <v>0112</v>
      </c>
    </row>
    <row r="388" spans="1:38" s="214" customFormat="1" ht="13.5" customHeight="1">
      <c r="A388" s="214" t="str">
        <f t="shared" si="18"/>
        <v>0452600273児童発達支援</v>
      </c>
      <c r="B388" s="214" t="s">
        <v>1962</v>
      </c>
      <c r="C388" s="214" t="s">
        <v>3828</v>
      </c>
      <c r="D388" s="214" t="s">
        <v>2988</v>
      </c>
      <c r="E388" s="214" t="s">
        <v>1264</v>
      </c>
      <c r="K388" s="214" t="s">
        <v>2189</v>
      </c>
      <c r="L388" s="214" t="s">
        <v>2191</v>
      </c>
      <c r="N388" s="214" t="s">
        <v>2988</v>
      </c>
      <c r="O388" s="214" t="s">
        <v>591</v>
      </c>
      <c r="P388" s="214" t="s">
        <v>4239</v>
      </c>
      <c r="T388" s="214" t="s">
        <v>1909</v>
      </c>
      <c r="V388" s="298" t="s">
        <v>2190</v>
      </c>
      <c r="X388" s="216"/>
      <c r="AA388" s="216"/>
      <c r="AB388" s="216"/>
      <c r="AH388" s="214">
        <v>10</v>
      </c>
      <c r="AK388" s="215" t="str">
        <f t="shared" si="19"/>
        <v>981</v>
      </c>
      <c r="AL388" s="214" t="str">
        <f t="shared" si="20"/>
        <v>0112</v>
      </c>
    </row>
    <row r="389" spans="1:38" s="214" customFormat="1" ht="13.5" customHeight="1">
      <c r="A389" s="214" t="str">
        <f t="shared" si="18"/>
        <v>0452600273放課後等デイサービス</v>
      </c>
      <c r="B389" s="214" t="s">
        <v>1962</v>
      </c>
      <c r="C389" s="214" t="s">
        <v>3828</v>
      </c>
      <c r="D389" s="214" t="s">
        <v>2988</v>
      </c>
      <c r="E389" s="214" t="s">
        <v>1264</v>
      </c>
      <c r="K389" s="214" t="s">
        <v>2189</v>
      </c>
      <c r="L389" s="214" t="s">
        <v>2192</v>
      </c>
      <c r="N389" s="214" t="s">
        <v>2988</v>
      </c>
      <c r="O389" s="214" t="s">
        <v>591</v>
      </c>
      <c r="P389" s="214" t="s">
        <v>4239</v>
      </c>
      <c r="T389" s="214" t="s">
        <v>1910</v>
      </c>
      <c r="V389" s="298" t="s">
        <v>2190</v>
      </c>
      <c r="X389" s="216"/>
      <c r="AA389" s="216"/>
      <c r="AB389" s="216"/>
      <c r="AH389" s="214">
        <v>10</v>
      </c>
      <c r="AK389" s="215" t="str">
        <f t="shared" si="19"/>
        <v>981</v>
      </c>
      <c r="AL389" s="214" t="str">
        <f t="shared" si="20"/>
        <v>0112</v>
      </c>
    </row>
    <row r="390" spans="1:38" s="214" customFormat="1" ht="13.5" customHeight="1">
      <c r="A390" s="214" t="str">
        <f t="shared" si="18"/>
        <v>0452600273保育所等訪問支援</v>
      </c>
      <c r="B390" s="214" t="s">
        <v>1962</v>
      </c>
      <c r="C390" s="214" t="s">
        <v>3828</v>
      </c>
      <c r="D390" s="214" t="s">
        <v>2988</v>
      </c>
      <c r="E390" s="214" t="s">
        <v>1264</v>
      </c>
      <c r="K390" s="214" t="s">
        <v>2189</v>
      </c>
      <c r="L390" s="214" t="s">
        <v>2193</v>
      </c>
      <c r="N390" s="214" t="s">
        <v>2988</v>
      </c>
      <c r="O390" s="214" t="s">
        <v>61</v>
      </c>
      <c r="P390" s="214" t="s">
        <v>4239</v>
      </c>
      <c r="T390" s="214" t="s">
        <v>1911</v>
      </c>
      <c r="V390" s="298" t="s">
        <v>2190</v>
      </c>
      <c r="X390" s="216"/>
      <c r="AA390" s="216"/>
      <c r="AB390" s="216"/>
      <c r="AK390" s="215" t="str">
        <f t="shared" si="19"/>
        <v>981</v>
      </c>
      <c r="AL390" s="214" t="str">
        <f t="shared" si="20"/>
        <v>0112</v>
      </c>
    </row>
    <row r="391" spans="1:38" s="214" customFormat="1" ht="13.5" customHeight="1">
      <c r="A391" s="214" t="str">
        <f t="shared" si="18"/>
        <v>0452630023児童発達支援</v>
      </c>
      <c r="B391" s="214" t="s">
        <v>1259</v>
      </c>
      <c r="C391" s="214" t="s">
        <v>3852</v>
      </c>
      <c r="D391" s="214" t="s">
        <v>2970</v>
      </c>
      <c r="E391" s="214" t="s">
        <v>2566</v>
      </c>
      <c r="K391" s="214" t="s">
        <v>2194</v>
      </c>
      <c r="L391" s="214" t="s">
        <v>2194</v>
      </c>
      <c r="N391" s="214" t="s">
        <v>2970</v>
      </c>
      <c r="O391" s="214" t="s">
        <v>61</v>
      </c>
      <c r="P391" s="214" t="s">
        <v>4239</v>
      </c>
      <c r="T391" s="214" t="s">
        <v>1909</v>
      </c>
      <c r="V391" s="298" t="s">
        <v>2195</v>
      </c>
      <c r="X391" s="216"/>
      <c r="AA391" s="216"/>
      <c r="AB391" s="216"/>
      <c r="AH391" s="214">
        <v>5</v>
      </c>
      <c r="AK391" s="215" t="str">
        <f t="shared" si="19"/>
        <v>981</v>
      </c>
      <c r="AL391" s="214" t="str">
        <f t="shared" si="20"/>
        <v>0132</v>
      </c>
    </row>
    <row r="392" spans="1:38" s="214" customFormat="1" ht="13.5" customHeight="1">
      <c r="A392" s="214" t="str">
        <f t="shared" si="18"/>
        <v>0452630023放課後等デイサービス</v>
      </c>
      <c r="B392" s="214" t="s">
        <v>1259</v>
      </c>
      <c r="C392" s="214" t="s">
        <v>3852</v>
      </c>
      <c r="D392" s="214" t="s">
        <v>2970</v>
      </c>
      <c r="E392" s="214" t="s">
        <v>2566</v>
      </c>
      <c r="K392" s="214" t="s">
        <v>2194</v>
      </c>
      <c r="L392" s="214" t="s">
        <v>2194</v>
      </c>
      <c r="N392" s="214" t="s">
        <v>2970</v>
      </c>
      <c r="O392" s="214" t="s">
        <v>1370</v>
      </c>
      <c r="P392" s="214" t="s">
        <v>4239</v>
      </c>
      <c r="T392" s="214" t="s">
        <v>1910</v>
      </c>
      <c r="V392" s="298" t="s">
        <v>2195</v>
      </c>
      <c r="X392" s="216"/>
      <c r="AA392" s="216"/>
      <c r="AB392" s="216"/>
      <c r="AH392" s="214">
        <v>5</v>
      </c>
      <c r="AK392" s="215" t="str">
        <f t="shared" si="19"/>
        <v>981</v>
      </c>
      <c r="AL392" s="214" t="str">
        <f t="shared" si="20"/>
        <v>0132</v>
      </c>
    </row>
    <row r="393" spans="1:38" s="214" customFormat="1" ht="13.5" customHeight="1">
      <c r="A393" s="214" t="str">
        <f t="shared" si="18"/>
        <v>0452630023放課後等デイサービス</v>
      </c>
      <c r="B393" s="214" t="s">
        <v>1259</v>
      </c>
      <c r="C393" s="214" t="s">
        <v>3852</v>
      </c>
      <c r="D393" s="214" t="s">
        <v>2970</v>
      </c>
      <c r="E393" s="214" t="s">
        <v>2566</v>
      </c>
      <c r="K393" s="214" t="s">
        <v>2194</v>
      </c>
      <c r="L393" s="214" t="s">
        <v>2194</v>
      </c>
      <c r="N393" s="214" t="s">
        <v>2970</v>
      </c>
      <c r="O393" s="214" t="s">
        <v>1370</v>
      </c>
      <c r="P393" s="214" t="s">
        <v>4239</v>
      </c>
      <c r="T393" s="214" t="s">
        <v>1910</v>
      </c>
      <c r="V393" s="298" t="s">
        <v>2195</v>
      </c>
      <c r="X393" s="216"/>
      <c r="AA393" s="216"/>
      <c r="AB393" s="216"/>
      <c r="AH393" s="214">
        <v>5</v>
      </c>
      <c r="AK393" s="215" t="str">
        <f t="shared" si="19"/>
        <v>981</v>
      </c>
      <c r="AL393" s="214" t="str">
        <f t="shared" si="20"/>
        <v>0132</v>
      </c>
    </row>
    <row r="394" spans="1:38" s="214" customFormat="1" ht="13.5" customHeight="1">
      <c r="A394" s="214" t="str">
        <f t="shared" si="18"/>
        <v>0452630031放課後等デイサービス</v>
      </c>
      <c r="B394" s="214" t="s">
        <v>2196</v>
      </c>
      <c r="C394" s="214" t="s">
        <v>3762</v>
      </c>
      <c r="D394" s="214" t="s">
        <v>3180</v>
      </c>
      <c r="E394" s="214" t="s">
        <v>2197</v>
      </c>
      <c r="K394" s="214" t="s">
        <v>2198</v>
      </c>
      <c r="L394" s="214" t="s">
        <v>2198</v>
      </c>
      <c r="N394" s="214" t="s">
        <v>2970</v>
      </c>
      <c r="O394" s="214" t="s">
        <v>1394</v>
      </c>
      <c r="P394" s="214" t="s">
        <v>4239</v>
      </c>
      <c r="T394" s="214" t="s">
        <v>1910</v>
      </c>
      <c r="V394" s="298" t="s">
        <v>2199</v>
      </c>
      <c r="X394" s="216"/>
      <c r="AA394" s="216"/>
      <c r="AB394" s="216"/>
      <c r="AH394" s="214">
        <v>10</v>
      </c>
      <c r="AK394" s="215" t="str">
        <f t="shared" si="19"/>
        <v>981</v>
      </c>
      <c r="AL394" s="214" t="str">
        <f t="shared" si="20"/>
        <v>3215</v>
      </c>
    </row>
    <row r="395" spans="1:38" s="214" customFormat="1" ht="13.5" customHeight="1">
      <c r="A395" s="214" t="str">
        <f t="shared" si="18"/>
        <v>0452630064放課後等デイサービス</v>
      </c>
      <c r="B395" s="214" t="s">
        <v>2200</v>
      </c>
      <c r="C395" s="214" t="s">
        <v>4020</v>
      </c>
      <c r="D395" s="214" t="s">
        <v>3181</v>
      </c>
      <c r="E395" s="214" t="s">
        <v>1854</v>
      </c>
      <c r="K395" s="214" t="s">
        <v>2201</v>
      </c>
      <c r="L395" s="214" t="s">
        <v>2201</v>
      </c>
      <c r="N395" s="214" t="s">
        <v>3179</v>
      </c>
      <c r="O395" s="214" t="s">
        <v>928</v>
      </c>
      <c r="P395" s="214" t="s">
        <v>4239</v>
      </c>
      <c r="T395" s="214" t="s">
        <v>1910</v>
      </c>
      <c r="V395" s="298" t="s">
        <v>2202</v>
      </c>
      <c r="X395" s="216"/>
      <c r="AA395" s="216"/>
      <c r="AB395" s="216"/>
      <c r="AH395" s="214">
        <v>10</v>
      </c>
      <c r="AK395" s="215" t="str">
        <f t="shared" si="19"/>
        <v>981</v>
      </c>
      <c r="AL395" s="214" t="str">
        <f t="shared" si="20"/>
        <v>3111</v>
      </c>
    </row>
    <row r="396" spans="1:38" s="214" customFormat="1" ht="13.5" customHeight="1">
      <c r="A396" s="214" t="str">
        <f t="shared" si="18"/>
        <v>0452630064放課後等デイサービス</v>
      </c>
      <c r="B396" s="214" t="s">
        <v>2200</v>
      </c>
      <c r="C396" s="214" t="s">
        <v>4020</v>
      </c>
      <c r="D396" s="214" t="s">
        <v>3181</v>
      </c>
      <c r="E396" s="214" t="s">
        <v>1854</v>
      </c>
      <c r="K396" s="214" t="s">
        <v>2201</v>
      </c>
      <c r="L396" s="214" t="s">
        <v>2201</v>
      </c>
      <c r="N396" s="214" t="s">
        <v>3179</v>
      </c>
      <c r="O396" s="214" t="s">
        <v>1400</v>
      </c>
      <c r="P396" s="214" t="s">
        <v>4239</v>
      </c>
      <c r="T396" s="214" t="s">
        <v>1910</v>
      </c>
      <c r="V396" s="298" t="s">
        <v>2202</v>
      </c>
      <c r="X396" s="216"/>
      <c r="AA396" s="216"/>
      <c r="AB396" s="216"/>
      <c r="AH396" s="214">
        <v>10</v>
      </c>
      <c r="AK396" s="215" t="str">
        <f t="shared" si="19"/>
        <v>981</v>
      </c>
      <c r="AL396" s="214" t="str">
        <f t="shared" si="20"/>
        <v>3111</v>
      </c>
    </row>
    <row r="397" spans="1:38" s="214" customFormat="1" ht="13.5" customHeight="1">
      <c r="A397" s="214" t="str">
        <f t="shared" si="18"/>
        <v>0452630072児童発達支援</v>
      </c>
      <c r="B397" s="214" t="s">
        <v>494</v>
      </c>
      <c r="C397" s="214" t="s">
        <v>3778</v>
      </c>
      <c r="D397" s="214" t="s">
        <v>3016</v>
      </c>
      <c r="E397" s="214" t="s">
        <v>2839</v>
      </c>
      <c r="K397" s="214" t="s">
        <v>2203</v>
      </c>
      <c r="L397" s="214" t="s">
        <v>2203</v>
      </c>
      <c r="N397" s="214" t="s">
        <v>2970</v>
      </c>
      <c r="O397" s="214" t="s">
        <v>591</v>
      </c>
      <c r="P397" s="214" t="s">
        <v>4239</v>
      </c>
      <c r="T397" s="214" t="s">
        <v>1909</v>
      </c>
      <c r="V397" s="298" t="s">
        <v>2204</v>
      </c>
      <c r="X397" s="216"/>
      <c r="AA397" s="216"/>
      <c r="AB397" s="216"/>
      <c r="AH397" s="214">
        <v>10</v>
      </c>
      <c r="AK397" s="215" t="str">
        <f t="shared" si="19"/>
        <v>982</v>
      </c>
      <c r="AL397" s="214" t="str">
        <f t="shared" si="20"/>
        <v>0011</v>
      </c>
    </row>
    <row r="398" spans="1:38" s="214" customFormat="1" ht="13.5" customHeight="1">
      <c r="A398" s="214" t="str">
        <f t="shared" si="18"/>
        <v>0452630072放課後等デイサービス</v>
      </c>
      <c r="B398" s="214" t="s">
        <v>494</v>
      </c>
      <c r="C398" s="214" t="s">
        <v>3778</v>
      </c>
      <c r="D398" s="214" t="s">
        <v>3016</v>
      </c>
      <c r="E398" s="214" t="s">
        <v>2839</v>
      </c>
      <c r="K398" s="214" t="s">
        <v>2203</v>
      </c>
      <c r="L398" s="214" t="s">
        <v>2203</v>
      </c>
      <c r="N398" s="214" t="s">
        <v>2970</v>
      </c>
      <c r="O398" s="214" t="s">
        <v>637</v>
      </c>
      <c r="P398" s="214" t="s">
        <v>4239</v>
      </c>
      <c r="T398" s="214" t="s">
        <v>1910</v>
      </c>
      <c r="V398" s="298" t="s">
        <v>2204</v>
      </c>
      <c r="X398" s="216"/>
      <c r="AA398" s="216"/>
      <c r="AB398" s="216"/>
      <c r="AH398" s="214">
        <v>10</v>
      </c>
      <c r="AK398" s="215" t="str">
        <f t="shared" si="19"/>
        <v>982</v>
      </c>
      <c r="AL398" s="214" t="str">
        <f t="shared" si="20"/>
        <v>0011</v>
      </c>
    </row>
    <row r="399" spans="1:38" s="214" customFormat="1" ht="13.5" customHeight="1">
      <c r="A399" s="214" t="str">
        <f t="shared" si="18"/>
        <v>0452630080放課後等デイサービス</v>
      </c>
      <c r="B399" s="214" t="s">
        <v>2848</v>
      </c>
      <c r="C399" s="214" t="s">
        <v>3903</v>
      </c>
      <c r="D399" s="214" t="s">
        <v>3149</v>
      </c>
      <c r="E399" s="214" t="s">
        <v>2145</v>
      </c>
      <c r="K399" s="214" t="s">
        <v>2205</v>
      </c>
      <c r="L399" s="214" t="s">
        <v>2205</v>
      </c>
      <c r="N399" s="214" t="s">
        <v>3182</v>
      </c>
      <c r="O399" s="214" t="s">
        <v>1394</v>
      </c>
      <c r="P399" s="214" t="s">
        <v>4239</v>
      </c>
      <c r="T399" s="214" t="s">
        <v>1910</v>
      </c>
      <c r="V399" s="298" t="s">
        <v>2206</v>
      </c>
      <c r="X399" s="216"/>
      <c r="AA399" s="216"/>
      <c r="AB399" s="216"/>
      <c r="AC399" s="216"/>
      <c r="AH399" s="214">
        <v>10</v>
      </c>
      <c r="AK399" s="215" t="str">
        <f t="shared" si="19"/>
        <v>981</v>
      </c>
      <c r="AL399" s="214" t="str">
        <f t="shared" si="20"/>
        <v>3205</v>
      </c>
    </row>
    <row r="400" spans="1:38" s="214" customFormat="1" ht="13.5" customHeight="1">
      <c r="A400" s="214" t="str">
        <f t="shared" si="18"/>
        <v>0452630098放課後等デイサービス</v>
      </c>
      <c r="B400" s="214" t="s">
        <v>2207</v>
      </c>
      <c r="C400" s="214" t="s">
        <v>4009</v>
      </c>
      <c r="D400" s="214" t="s">
        <v>3183</v>
      </c>
      <c r="E400" s="214" t="s">
        <v>1285</v>
      </c>
      <c r="K400" s="214" t="s">
        <v>1286</v>
      </c>
      <c r="L400" s="214" t="s">
        <v>2209</v>
      </c>
      <c r="N400" s="214" t="s">
        <v>3184</v>
      </c>
      <c r="O400" s="214" t="s">
        <v>1394</v>
      </c>
      <c r="P400" s="214" t="s">
        <v>4239</v>
      </c>
      <c r="T400" s="214" t="s">
        <v>1910</v>
      </c>
      <c r="V400" s="298" t="s">
        <v>2208</v>
      </c>
      <c r="X400" s="216"/>
      <c r="AA400" s="216"/>
      <c r="AB400" s="216"/>
      <c r="AC400" s="216"/>
      <c r="AH400" s="214">
        <v>10</v>
      </c>
      <c r="AK400" s="215" t="str">
        <f t="shared" si="19"/>
        <v>981</v>
      </c>
      <c r="AL400" s="214" t="str">
        <f t="shared" si="20"/>
        <v>0413</v>
      </c>
    </row>
    <row r="401" spans="1:38" s="214" customFormat="1" ht="13.5" customHeight="1">
      <c r="A401" s="214" t="str">
        <f t="shared" si="18"/>
        <v>0452630106児童発達支援</v>
      </c>
      <c r="B401" s="214" t="s">
        <v>2210</v>
      </c>
      <c r="C401" s="214" t="s">
        <v>3820</v>
      </c>
      <c r="D401" s="214" t="s">
        <v>3185</v>
      </c>
      <c r="E401" s="214" t="s">
        <v>2211</v>
      </c>
      <c r="K401" s="214" t="s">
        <v>2212</v>
      </c>
      <c r="L401" s="214" t="s">
        <v>2212</v>
      </c>
      <c r="N401" s="214" t="s">
        <v>3185</v>
      </c>
      <c r="O401" s="214" t="s">
        <v>1394</v>
      </c>
      <c r="P401" s="214" t="s">
        <v>4239</v>
      </c>
      <c r="T401" s="214" t="s">
        <v>1909</v>
      </c>
      <c r="V401" s="298" t="s">
        <v>2213</v>
      </c>
      <c r="X401" s="216"/>
      <c r="AA401" s="216"/>
      <c r="AB401" s="216"/>
      <c r="AC401" s="216"/>
      <c r="AH401" s="214">
        <v>10</v>
      </c>
      <c r="AK401" s="215" t="str">
        <f t="shared" si="19"/>
        <v>981</v>
      </c>
      <c r="AL401" s="214" t="str">
        <f t="shared" si="20"/>
        <v>0104</v>
      </c>
    </row>
    <row r="402" spans="1:38" s="214" customFormat="1" ht="13.5" customHeight="1">
      <c r="A402" s="214" t="str">
        <f t="shared" si="18"/>
        <v>0452630106放課後等デイサービス</v>
      </c>
      <c r="B402" s="214" t="s">
        <v>2210</v>
      </c>
      <c r="C402" s="214" t="s">
        <v>3820</v>
      </c>
      <c r="D402" s="214" t="s">
        <v>3185</v>
      </c>
      <c r="E402" s="214" t="s">
        <v>2211</v>
      </c>
      <c r="K402" s="214" t="s">
        <v>2212</v>
      </c>
      <c r="L402" s="214" t="s">
        <v>2212</v>
      </c>
      <c r="N402" s="214" t="s">
        <v>3185</v>
      </c>
      <c r="O402" s="214" t="s">
        <v>1087</v>
      </c>
      <c r="P402" s="214" t="s">
        <v>4239</v>
      </c>
      <c r="T402" s="214" t="s">
        <v>1910</v>
      </c>
      <c r="V402" s="298" t="s">
        <v>2213</v>
      </c>
      <c r="X402" s="216"/>
      <c r="AA402" s="216"/>
      <c r="AB402" s="216"/>
      <c r="AC402" s="216"/>
      <c r="AE402" s="216"/>
      <c r="AH402" s="214">
        <v>10</v>
      </c>
      <c r="AK402" s="215" t="str">
        <f t="shared" si="19"/>
        <v>981</v>
      </c>
      <c r="AL402" s="214" t="str">
        <f t="shared" si="20"/>
        <v>0104</v>
      </c>
    </row>
    <row r="403" spans="1:38" s="214" customFormat="1" ht="13.5" customHeight="1">
      <c r="A403" s="214" t="str">
        <f t="shared" si="18"/>
        <v>0452630114児童発達支援</v>
      </c>
      <c r="B403" s="214" t="s">
        <v>2210</v>
      </c>
      <c r="C403" s="214" t="s">
        <v>3820</v>
      </c>
      <c r="D403" s="214" t="s">
        <v>3185</v>
      </c>
      <c r="E403" s="214" t="s">
        <v>2211</v>
      </c>
      <c r="K403" s="214" t="s">
        <v>2622</v>
      </c>
      <c r="L403" s="214" t="s">
        <v>2622</v>
      </c>
      <c r="N403" s="214" t="s">
        <v>3179</v>
      </c>
      <c r="O403" s="214" t="s">
        <v>637</v>
      </c>
      <c r="P403" s="214" t="s">
        <v>4239</v>
      </c>
      <c r="T403" s="214" t="s">
        <v>1909</v>
      </c>
      <c r="V403" s="298" t="s">
        <v>2623</v>
      </c>
      <c r="X403" s="216"/>
      <c r="AA403" s="216"/>
      <c r="AB403" s="216"/>
      <c r="AH403" s="214">
        <v>5</v>
      </c>
      <c r="AK403" s="215" t="str">
        <f t="shared" si="19"/>
        <v>981</v>
      </c>
      <c r="AL403" s="214" t="str">
        <f t="shared" si="20"/>
        <v>0104</v>
      </c>
    </row>
    <row r="404" spans="1:38" s="214" customFormat="1" ht="13.5" customHeight="1">
      <c r="A404" s="214" t="str">
        <f t="shared" si="18"/>
        <v>0452630114放課後等デイサービス</v>
      </c>
      <c r="B404" s="214" t="s">
        <v>2210</v>
      </c>
      <c r="C404" s="214" t="s">
        <v>3820</v>
      </c>
      <c r="D404" s="214" t="s">
        <v>3185</v>
      </c>
      <c r="E404" s="214" t="s">
        <v>2211</v>
      </c>
      <c r="K404" s="214" t="s">
        <v>2622</v>
      </c>
      <c r="L404" s="214" t="s">
        <v>2622</v>
      </c>
      <c r="N404" s="214" t="s">
        <v>3179</v>
      </c>
      <c r="O404" s="214" t="s">
        <v>61</v>
      </c>
      <c r="P404" s="214" t="s">
        <v>4239</v>
      </c>
      <c r="T404" s="214" t="s">
        <v>1910</v>
      </c>
      <c r="V404" s="298" t="s">
        <v>2623</v>
      </c>
      <c r="X404" s="216"/>
      <c r="AA404" s="216"/>
      <c r="AB404" s="216"/>
      <c r="AH404" s="214">
        <v>5</v>
      </c>
      <c r="AK404" s="215" t="str">
        <f t="shared" si="19"/>
        <v>981</v>
      </c>
      <c r="AL404" s="214" t="str">
        <f t="shared" si="20"/>
        <v>0104</v>
      </c>
    </row>
    <row r="405" spans="1:38" s="214" customFormat="1" ht="13.5" customHeight="1">
      <c r="A405" s="214" t="str">
        <f t="shared" si="18"/>
        <v>0452630122児童発達支援</v>
      </c>
      <c r="B405" s="214" t="s">
        <v>1936</v>
      </c>
      <c r="C405" s="214" t="s">
        <v>3870</v>
      </c>
      <c r="D405" s="214" t="s">
        <v>2939</v>
      </c>
      <c r="E405" s="214" t="s">
        <v>3186</v>
      </c>
      <c r="K405" s="214" t="s">
        <v>3187</v>
      </c>
      <c r="L405" s="214" t="s">
        <v>3187</v>
      </c>
      <c r="N405" s="214" t="s">
        <v>3188</v>
      </c>
      <c r="O405" s="214" t="s">
        <v>928</v>
      </c>
      <c r="P405" s="214" t="s">
        <v>4260</v>
      </c>
      <c r="T405" s="214" t="s">
        <v>1909</v>
      </c>
      <c r="V405" s="298" t="s">
        <v>3189</v>
      </c>
      <c r="X405" s="216"/>
      <c r="AA405" s="216"/>
      <c r="AB405" s="216"/>
      <c r="AH405" s="214">
        <v>10</v>
      </c>
      <c r="AK405" s="215" t="str">
        <f t="shared" si="19"/>
        <v>986</v>
      </c>
      <c r="AL405" s="214" t="str">
        <f t="shared" si="20"/>
        <v>0863</v>
      </c>
    </row>
    <row r="406" spans="1:38" s="214" customFormat="1" ht="13.5" customHeight="1">
      <c r="A406" s="214" t="str">
        <f t="shared" si="18"/>
        <v>0452630122放課後等デイサービス</v>
      </c>
      <c r="B406" s="214" t="s">
        <v>1936</v>
      </c>
      <c r="C406" s="214" t="s">
        <v>3870</v>
      </c>
      <c r="D406" s="214" t="s">
        <v>2939</v>
      </c>
      <c r="E406" s="214" t="s">
        <v>3186</v>
      </c>
      <c r="K406" s="214" t="s">
        <v>3187</v>
      </c>
      <c r="L406" s="214" t="s">
        <v>3187</v>
      </c>
      <c r="N406" s="214" t="s">
        <v>3188</v>
      </c>
      <c r="O406" s="214" t="s">
        <v>818</v>
      </c>
      <c r="P406" s="214" t="s">
        <v>4260</v>
      </c>
      <c r="T406" s="214" t="s">
        <v>1910</v>
      </c>
      <c r="V406" s="298" t="s">
        <v>3189</v>
      </c>
      <c r="X406" s="216"/>
      <c r="AA406" s="216"/>
      <c r="AB406" s="216"/>
      <c r="AH406" s="214">
        <v>10</v>
      </c>
      <c r="AK406" s="215" t="str">
        <f t="shared" si="19"/>
        <v>986</v>
      </c>
      <c r="AL406" s="214" t="str">
        <f t="shared" si="20"/>
        <v>0863</v>
      </c>
    </row>
    <row r="407" spans="1:38" s="214" customFormat="1" ht="13.5" customHeight="1">
      <c r="A407" s="214" t="str">
        <f t="shared" si="18"/>
        <v>0452630130放課後等デイサービス</v>
      </c>
      <c r="B407" s="214" t="s">
        <v>1175</v>
      </c>
      <c r="C407" s="214" t="s">
        <v>3850</v>
      </c>
      <c r="D407" s="214" t="s">
        <v>3046</v>
      </c>
      <c r="E407" s="214" t="s">
        <v>4656</v>
      </c>
      <c r="K407" s="214" t="s">
        <v>4688</v>
      </c>
      <c r="L407" s="214" t="s">
        <v>4688</v>
      </c>
      <c r="N407" s="214" t="s">
        <v>3046</v>
      </c>
      <c r="O407" s="214" t="s">
        <v>818</v>
      </c>
      <c r="P407" s="214" t="s">
        <v>4239</v>
      </c>
      <c r="T407" s="214" t="s">
        <v>1910</v>
      </c>
      <c r="V407" s="298" t="s">
        <v>4739</v>
      </c>
      <c r="X407" s="216"/>
      <c r="AA407" s="216"/>
      <c r="AB407" s="216"/>
      <c r="AH407" s="214">
        <v>10</v>
      </c>
      <c r="AK407" s="215" t="str">
        <f t="shared" si="19"/>
        <v>981</v>
      </c>
      <c r="AL407" s="214" t="str">
        <f t="shared" si="20"/>
        <v>0134</v>
      </c>
    </row>
    <row r="408" spans="1:38" s="214" customFormat="1" ht="13.5" customHeight="1">
      <c r="A408" s="214" t="str">
        <f t="shared" si="18"/>
        <v>0452700495放課後等デイサービス</v>
      </c>
      <c r="B408" s="214" t="s">
        <v>936</v>
      </c>
      <c r="C408" s="214" t="s">
        <v>3809</v>
      </c>
      <c r="D408" s="214" t="s">
        <v>3190</v>
      </c>
      <c r="E408" s="214" t="s">
        <v>2214</v>
      </c>
      <c r="K408" s="214" t="s">
        <v>1298</v>
      </c>
      <c r="L408" s="214" t="s">
        <v>1298</v>
      </c>
      <c r="N408" s="214" t="s">
        <v>3191</v>
      </c>
      <c r="O408" s="214" t="s">
        <v>818</v>
      </c>
      <c r="P408" s="214" t="s">
        <v>4237</v>
      </c>
      <c r="T408" s="214" t="s">
        <v>1910</v>
      </c>
      <c r="V408" s="298" t="s">
        <v>2215</v>
      </c>
      <c r="X408" s="216"/>
      <c r="AA408" s="216"/>
      <c r="AB408" s="216"/>
      <c r="AH408" s="214">
        <v>10</v>
      </c>
      <c r="AK408" s="215" t="str">
        <f t="shared" si="19"/>
        <v>981</v>
      </c>
      <c r="AL408" s="214" t="str">
        <f t="shared" si="20"/>
        <v>3621</v>
      </c>
    </row>
    <row r="409" spans="1:38" s="214" customFormat="1" ht="13.5" customHeight="1">
      <c r="A409" s="214" t="str">
        <f t="shared" si="18"/>
        <v>0452700529児童発達支援</v>
      </c>
      <c r="B409" s="214" t="s">
        <v>1309</v>
      </c>
      <c r="C409" s="214" t="s">
        <v>3835</v>
      </c>
      <c r="D409" s="214" t="s">
        <v>3192</v>
      </c>
      <c r="E409" s="214" t="s">
        <v>1475</v>
      </c>
      <c r="K409" s="214" t="s">
        <v>2216</v>
      </c>
      <c r="L409" s="214" t="s">
        <v>2216</v>
      </c>
      <c r="N409" s="214" t="s">
        <v>3190</v>
      </c>
      <c r="O409" s="214" t="s">
        <v>272</v>
      </c>
      <c r="P409" s="214" t="s">
        <v>4248</v>
      </c>
      <c r="T409" s="214" t="s">
        <v>1909</v>
      </c>
      <c r="V409" s="298" t="s">
        <v>2217</v>
      </c>
      <c r="X409" s="216"/>
      <c r="AA409" s="216"/>
      <c r="AB409" s="216"/>
      <c r="AH409" s="214">
        <v>10</v>
      </c>
      <c r="AK409" s="215" t="str">
        <f t="shared" si="19"/>
        <v>980</v>
      </c>
      <c r="AL409" s="214" t="str">
        <f t="shared" si="20"/>
        <v>0011</v>
      </c>
    </row>
    <row r="410" spans="1:38" s="214" customFormat="1" ht="13.5" customHeight="1">
      <c r="A410" s="214" t="str">
        <f t="shared" si="18"/>
        <v>0452700529放課後等デイサービス</v>
      </c>
      <c r="B410" s="214" t="s">
        <v>1309</v>
      </c>
      <c r="C410" s="214" t="s">
        <v>3835</v>
      </c>
      <c r="D410" s="214" t="s">
        <v>3192</v>
      </c>
      <c r="E410" s="214" t="s">
        <v>1475</v>
      </c>
      <c r="K410" s="214" t="s">
        <v>2216</v>
      </c>
      <c r="L410" s="214" t="s">
        <v>2218</v>
      </c>
      <c r="N410" s="214" t="s">
        <v>3190</v>
      </c>
      <c r="O410" s="214" t="s">
        <v>441</v>
      </c>
      <c r="P410" s="214" t="s">
        <v>4248</v>
      </c>
      <c r="T410" s="214" t="s">
        <v>1910</v>
      </c>
      <c r="V410" s="298" t="s">
        <v>4777</v>
      </c>
      <c r="X410" s="216"/>
      <c r="AA410" s="216"/>
      <c r="AB410" s="216"/>
      <c r="AH410" s="227">
        <v>5</v>
      </c>
      <c r="AK410" s="215" t="str">
        <f t="shared" si="19"/>
        <v>980</v>
      </c>
      <c r="AL410" s="214" t="str">
        <f t="shared" si="20"/>
        <v>0011</v>
      </c>
    </row>
    <row r="411" spans="1:38" s="214" customFormat="1" ht="13.5" customHeight="1">
      <c r="A411" s="214" t="str">
        <f t="shared" si="18"/>
        <v>0452700545放課後等デイサービス</v>
      </c>
      <c r="B411" s="214" t="s">
        <v>1782</v>
      </c>
      <c r="C411" s="214" t="s">
        <v>3878</v>
      </c>
      <c r="D411" s="214" t="s">
        <v>3193</v>
      </c>
      <c r="E411" s="214" t="s">
        <v>2219</v>
      </c>
      <c r="K411" s="214" t="s">
        <v>1784</v>
      </c>
      <c r="L411" s="214" t="s">
        <v>1784</v>
      </c>
      <c r="N411" s="214" t="s">
        <v>3153</v>
      </c>
      <c r="O411" s="214" t="s">
        <v>441</v>
      </c>
      <c r="P411" s="214" t="s">
        <v>4237</v>
      </c>
      <c r="T411" s="214" t="s">
        <v>1910</v>
      </c>
      <c r="V411" s="298" t="s">
        <v>2220</v>
      </c>
      <c r="X411" s="216"/>
      <c r="AA411" s="216"/>
      <c r="AB411" s="216"/>
      <c r="AH411" s="214">
        <v>10</v>
      </c>
      <c r="AK411" s="215" t="str">
        <f t="shared" si="19"/>
        <v>984</v>
      </c>
      <c r="AL411" s="214" t="str">
        <f t="shared" si="20"/>
        <v>0063</v>
      </c>
    </row>
    <row r="412" spans="1:38" s="214" customFormat="1" ht="13.5" customHeight="1">
      <c r="A412" s="214" t="str">
        <f t="shared" si="18"/>
        <v>0452700610放課後等デイサービス</v>
      </c>
      <c r="B412" s="214" t="s">
        <v>2221</v>
      </c>
      <c r="C412" s="214" t="s">
        <v>3825</v>
      </c>
      <c r="D412" s="214" t="s">
        <v>3194</v>
      </c>
      <c r="E412" s="214" t="s">
        <v>2222</v>
      </c>
      <c r="K412" s="214" t="s">
        <v>2223</v>
      </c>
      <c r="L412" s="214" t="s">
        <v>2223</v>
      </c>
      <c r="N412" s="214" t="s">
        <v>3194</v>
      </c>
      <c r="O412" s="214" t="s">
        <v>441</v>
      </c>
      <c r="P412" s="214" t="s">
        <v>4237</v>
      </c>
      <c r="T412" s="214" t="s">
        <v>1910</v>
      </c>
      <c r="V412" s="298" t="s">
        <v>2224</v>
      </c>
      <c r="X412" s="216"/>
      <c r="AA412" s="216"/>
      <c r="AB412" s="216"/>
      <c r="AH412" s="214">
        <v>10</v>
      </c>
      <c r="AK412" s="215" t="str">
        <f t="shared" si="19"/>
        <v>981</v>
      </c>
      <c r="AL412" s="214" t="str">
        <f t="shared" si="20"/>
        <v>3341</v>
      </c>
    </row>
    <row r="413" spans="1:38" s="214" customFormat="1" ht="13.5" customHeight="1">
      <c r="A413" s="214" t="str">
        <f t="shared" si="18"/>
        <v>0452700677児童発達支援</v>
      </c>
      <c r="B413" s="214" t="s">
        <v>1962</v>
      </c>
      <c r="C413" s="214" t="s">
        <v>3828</v>
      </c>
      <c r="D413" s="214" t="s">
        <v>2988</v>
      </c>
      <c r="E413" s="214" t="s">
        <v>1264</v>
      </c>
      <c r="K413" s="214" t="s">
        <v>2225</v>
      </c>
      <c r="L413" s="214" t="s">
        <v>2225</v>
      </c>
      <c r="N413" s="214" t="s">
        <v>3150</v>
      </c>
      <c r="O413" s="214" t="s">
        <v>559</v>
      </c>
      <c r="P413" s="214" t="s">
        <v>4237</v>
      </c>
      <c r="T413" s="214" t="s">
        <v>1909</v>
      </c>
      <c r="V413" s="298" t="s">
        <v>2226</v>
      </c>
      <c r="X413" s="216"/>
      <c r="AA413" s="216"/>
      <c r="AB413" s="216"/>
      <c r="AH413" s="214">
        <v>30</v>
      </c>
      <c r="AK413" s="215" t="str">
        <f t="shared" si="19"/>
        <v>981</v>
      </c>
      <c r="AL413" s="214" t="str">
        <f t="shared" si="20"/>
        <v>0112</v>
      </c>
    </row>
    <row r="414" spans="1:38" s="214" customFormat="1" ht="13.5" customHeight="1">
      <c r="A414" s="214" t="str">
        <f t="shared" si="18"/>
        <v>0452700677放課後等デイサービス</v>
      </c>
      <c r="B414" s="214" t="s">
        <v>1962</v>
      </c>
      <c r="C414" s="214" t="s">
        <v>3828</v>
      </c>
      <c r="D414" s="214" t="s">
        <v>2988</v>
      </c>
      <c r="E414" s="214" t="s">
        <v>1264</v>
      </c>
      <c r="K414" s="214" t="s">
        <v>2225</v>
      </c>
      <c r="L414" s="214" t="s">
        <v>2227</v>
      </c>
      <c r="N414" s="214" t="s">
        <v>3150</v>
      </c>
      <c r="O414" s="214" t="s">
        <v>559</v>
      </c>
      <c r="P414" s="214" t="s">
        <v>4237</v>
      </c>
      <c r="T414" s="214" t="s">
        <v>1910</v>
      </c>
      <c r="V414" s="298" t="s">
        <v>2226</v>
      </c>
      <c r="X414" s="216"/>
      <c r="AA414" s="216"/>
      <c r="AB414" s="216"/>
      <c r="AH414" s="214">
        <v>10</v>
      </c>
      <c r="AK414" s="215" t="str">
        <f t="shared" si="19"/>
        <v>981</v>
      </c>
      <c r="AL414" s="214" t="str">
        <f t="shared" si="20"/>
        <v>0112</v>
      </c>
    </row>
    <row r="415" spans="1:38" s="214" customFormat="1" ht="13.5" customHeight="1">
      <c r="A415" s="214" t="str">
        <f t="shared" si="18"/>
        <v>0452700677保育所等訪問支援</v>
      </c>
      <c r="B415" s="214" t="s">
        <v>1962</v>
      </c>
      <c r="C415" s="214" t="s">
        <v>3828</v>
      </c>
      <c r="D415" s="214" t="s">
        <v>2988</v>
      </c>
      <c r="E415" s="214" t="s">
        <v>1264</v>
      </c>
      <c r="K415" s="214" t="s">
        <v>2225</v>
      </c>
      <c r="L415" s="214" t="s">
        <v>2228</v>
      </c>
      <c r="N415" s="214" t="s">
        <v>3150</v>
      </c>
      <c r="O415" s="214" t="s">
        <v>1296</v>
      </c>
      <c r="P415" s="214" t="s">
        <v>4237</v>
      </c>
      <c r="T415" s="214" t="s">
        <v>1911</v>
      </c>
      <c r="V415" s="298" t="s">
        <v>2226</v>
      </c>
      <c r="X415" s="216"/>
      <c r="AA415" s="216"/>
      <c r="AB415" s="216"/>
      <c r="AK415" s="215" t="str">
        <f t="shared" si="19"/>
        <v>981</v>
      </c>
      <c r="AL415" s="214" t="str">
        <f t="shared" si="20"/>
        <v>0112</v>
      </c>
    </row>
    <row r="416" spans="1:38" s="214" customFormat="1" ht="13.5" customHeight="1">
      <c r="A416" s="214" t="str">
        <f t="shared" si="18"/>
        <v>0452700677居宅訪問型児童発達支援</v>
      </c>
      <c r="B416" s="214" t="s">
        <v>1962</v>
      </c>
      <c r="C416" s="214" t="s">
        <v>3828</v>
      </c>
      <c r="D416" s="214" t="s">
        <v>2988</v>
      </c>
      <c r="E416" s="214" t="s">
        <v>1264</v>
      </c>
      <c r="K416" s="214" t="s">
        <v>2225</v>
      </c>
      <c r="L416" s="214" t="s">
        <v>2229</v>
      </c>
      <c r="N416" s="214" t="s">
        <v>3150</v>
      </c>
      <c r="O416" s="214" t="s">
        <v>1296</v>
      </c>
      <c r="P416" s="214" t="s">
        <v>4237</v>
      </c>
      <c r="T416" s="214" t="s">
        <v>2000</v>
      </c>
      <c r="V416" s="298" t="s">
        <v>2226</v>
      </c>
      <c r="X416" s="216"/>
      <c r="AA416" s="216"/>
      <c r="AB416" s="216"/>
      <c r="AK416" s="215" t="str">
        <f t="shared" si="19"/>
        <v>981</v>
      </c>
      <c r="AL416" s="214" t="str">
        <f t="shared" si="20"/>
        <v>0112</v>
      </c>
    </row>
    <row r="417" spans="1:38" s="214" customFormat="1" ht="13.5" customHeight="1">
      <c r="A417" s="214" t="str">
        <f t="shared" si="18"/>
        <v>0452700701放課後等デイサービス</v>
      </c>
      <c r="B417" s="214" t="s">
        <v>2230</v>
      </c>
      <c r="C417" s="214" t="s">
        <v>4010</v>
      </c>
      <c r="D417" s="214" t="s">
        <v>3195</v>
      </c>
      <c r="E417" s="214" t="s">
        <v>2624</v>
      </c>
      <c r="K417" s="214" t="s">
        <v>2231</v>
      </c>
      <c r="L417" s="214" t="s">
        <v>2231</v>
      </c>
      <c r="N417" s="214" t="s">
        <v>3196</v>
      </c>
      <c r="O417" s="214" t="s">
        <v>61</v>
      </c>
      <c r="P417" s="214" t="s">
        <v>4237</v>
      </c>
      <c r="T417" s="214" t="s">
        <v>1910</v>
      </c>
      <c r="V417" s="298" t="s">
        <v>2232</v>
      </c>
      <c r="X417" s="216"/>
      <c r="AA417" s="216"/>
      <c r="AB417" s="216"/>
      <c r="AH417" s="214">
        <v>10</v>
      </c>
      <c r="AK417" s="215" t="str">
        <f t="shared" si="19"/>
        <v>989</v>
      </c>
      <c r="AL417" s="214" t="str">
        <f t="shared" si="20"/>
        <v>3202</v>
      </c>
    </row>
    <row r="418" spans="1:38" s="214" customFormat="1" ht="13.5" customHeight="1">
      <c r="A418" s="214" t="str">
        <f t="shared" si="18"/>
        <v>0452700727放課後等デイサービス</v>
      </c>
      <c r="B418" s="214" t="s">
        <v>2221</v>
      </c>
      <c r="C418" s="214" t="s">
        <v>3825</v>
      </c>
      <c r="D418" s="214" t="s">
        <v>3194</v>
      </c>
      <c r="E418" s="214" t="s">
        <v>2222</v>
      </c>
      <c r="K418" s="214" t="s">
        <v>2233</v>
      </c>
      <c r="L418" s="214" t="s">
        <v>2233</v>
      </c>
      <c r="N418" s="214" t="s">
        <v>3197</v>
      </c>
      <c r="O418" s="214" t="s">
        <v>61</v>
      </c>
      <c r="P418" s="214" t="s">
        <v>4248</v>
      </c>
      <c r="T418" s="214" t="s">
        <v>1910</v>
      </c>
      <c r="V418" s="298" t="s">
        <v>2234</v>
      </c>
      <c r="X418" s="216"/>
      <c r="AA418" s="216"/>
      <c r="AB418" s="216"/>
      <c r="AH418" s="214">
        <v>10</v>
      </c>
      <c r="AK418" s="215" t="str">
        <f t="shared" si="19"/>
        <v>981</v>
      </c>
      <c r="AL418" s="214" t="str">
        <f t="shared" si="20"/>
        <v>3341</v>
      </c>
    </row>
    <row r="419" spans="1:38" s="214" customFormat="1" ht="13.5" customHeight="1">
      <c r="A419" s="214" t="str">
        <f t="shared" si="18"/>
        <v>0452700727放課後等デイサービス</v>
      </c>
      <c r="B419" s="214" t="s">
        <v>2221</v>
      </c>
      <c r="C419" s="214" t="s">
        <v>3825</v>
      </c>
      <c r="D419" s="214" t="s">
        <v>3194</v>
      </c>
      <c r="E419" s="214" t="s">
        <v>2222</v>
      </c>
      <c r="K419" s="214" t="s">
        <v>2233</v>
      </c>
      <c r="L419" s="214" t="s">
        <v>2233</v>
      </c>
      <c r="N419" s="214" t="s">
        <v>3197</v>
      </c>
      <c r="O419" s="214" t="s">
        <v>61</v>
      </c>
      <c r="P419" s="214" t="s">
        <v>4248</v>
      </c>
      <c r="T419" s="214" t="s">
        <v>1910</v>
      </c>
      <c r="V419" s="298" t="s">
        <v>2234</v>
      </c>
      <c r="X419" s="216"/>
      <c r="AA419" s="216"/>
      <c r="AB419" s="216"/>
      <c r="AC419" s="216"/>
      <c r="AH419" s="214">
        <v>10</v>
      </c>
      <c r="AK419" s="215" t="str">
        <f t="shared" si="19"/>
        <v>981</v>
      </c>
      <c r="AL419" s="214" t="str">
        <f t="shared" si="20"/>
        <v>3341</v>
      </c>
    </row>
    <row r="420" spans="1:38" s="214" customFormat="1" ht="13.5" customHeight="1">
      <c r="A420" s="214" t="str">
        <f t="shared" si="18"/>
        <v>0452700735放課後等デイサービス</v>
      </c>
      <c r="B420" s="214" t="s">
        <v>2235</v>
      </c>
      <c r="C420" s="214" t="s">
        <v>3890</v>
      </c>
      <c r="D420" s="214" t="s">
        <v>3198</v>
      </c>
      <c r="E420" s="214" t="s">
        <v>2236</v>
      </c>
      <c r="K420" s="214" t="s">
        <v>2861</v>
      </c>
      <c r="L420" s="214" t="s">
        <v>2862</v>
      </c>
      <c r="N420" s="214" t="s">
        <v>3199</v>
      </c>
      <c r="O420" s="214" t="s">
        <v>338</v>
      </c>
      <c r="P420" s="214" t="s">
        <v>4261</v>
      </c>
      <c r="T420" s="214" t="s">
        <v>1910</v>
      </c>
      <c r="V420" s="298" t="s">
        <v>2237</v>
      </c>
      <c r="X420" s="216"/>
      <c r="AA420" s="216"/>
      <c r="AB420" s="216"/>
      <c r="AC420" s="216"/>
      <c r="AE420" s="216"/>
      <c r="AH420" s="214">
        <v>10</v>
      </c>
      <c r="AK420" s="215" t="str">
        <f t="shared" si="19"/>
        <v>981</v>
      </c>
      <c r="AL420" s="214" t="str">
        <f t="shared" si="20"/>
        <v>3522</v>
      </c>
    </row>
    <row r="421" spans="1:38" s="214" customFormat="1" ht="13.5" customHeight="1">
      <c r="A421" s="214" t="str">
        <f t="shared" si="18"/>
        <v>0452700735放課後等デイサービス</v>
      </c>
      <c r="B421" s="214" t="s">
        <v>2235</v>
      </c>
      <c r="C421" s="214" t="s">
        <v>3890</v>
      </c>
      <c r="D421" s="214" t="s">
        <v>3198</v>
      </c>
      <c r="E421" s="214" t="s">
        <v>2236</v>
      </c>
      <c r="K421" s="214" t="s">
        <v>2861</v>
      </c>
      <c r="L421" s="214" t="s">
        <v>2862</v>
      </c>
      <c r="N421" s="214" t="s">
        <v>3199</v>
      </c>
      <c r="O421" s="214" t="s">
        <v>928</v>
      </c>
      <c r="P421" s="214" t="s">
        <v>4261</v>
      </c>
      <c r="T421" s="214" t="s">
        <v>1910</v>
      </c>
      <c r="V421" s="298" t="s">
        <v>2237</v>
      </c>
      <c r="X421" s="216"/>
      <c r="AA421" s="216"/>
      <c r="AB421" s="216"/>
      <c r="AH421" s="214">
        <v>10</v>
      </c>
      <c r="AK421" s="215" t="str">
        <f t="shared" si="19"/>
        <v>981</v>
      </c>
      <c r="AL421" s="214" t="str">
        <f t="shared" si="20"/>
        <v>3522</v>
      </c>
    </row>
    <row r="422" spans="1:38" s="214" customFormat="1" ht="13.5" customHeight="1">
      <c r="A422" s="214" t="str">
        <f t="shared" si="18"/>
        <v>0452700735放課後等デイサービス</v>
      </c>
      <c r="B422" s="214" t="s">
        <v>2235</v>
      </c>
      <c r="C422" s="214" t="s">
        <v>3890</v>
      </c>
      <c r="D422" s="214" t="s">
        <v>3198</v>
      </c>
      <c r="E422" s="214" t="s">
        <v>2236</v>
      </c>
      <c r="K422" s="214" t="s">
        <v>2861</v>
      </c>
      <c r="L422" s="214" t="s">
        <v>2862</v>
      </c>
      <c r="N422" s="214" t="s">
        <v>3199</v>
      </c>
      <c r="O422" s="214" t="s">
        <v>61</v>
      </c>
      <c r="P422" s="214" t="s">
        <v>4261</v>
      </c>
      <c r="T422" s="214" t="s">
        <v>1910</v>
      </c>
      <c r="V422" s="298" t="s">
        <v>2237</v>
      </c>
      <c r="X422" s="216"/>
      <c r="AA422" s="216"/>
      <c r="AB422" s="216"/>
      <c r="AH422" s="214">
        <v>10</v>
      </c>
      <c r="AK422" s="215" t="str">
        <f t="shared" si="19"/>
        <v>981</v>
      </c>
      <c r="AL422" s="214" t="str">
        <f t="shared" si="20"/>
        <v>3522</v>
      </c>
    </row>
    <row r="423" spans="1:38" s="214" customFormat="1" ht="13.5" customHeight="1">
      <c r="A423" s="214" t="str">
        <f t="shared" si="18"/>
        <v>0452700743放課後等デイサービス</v>
      </c>
      <c r="B423" s="214" t="s">
        <v>2238</v>
      </c>
      <c r="C423" s="214" t="s">
        <v>3827</v>
      </c>
      <c r="D423" s="214" t="s">
        <v>3197</v>
      </c>
      <c r="E423" s="214" t="s">
        <v>2239</v>
      </c>
      <c r="K423" s="214" t="s">
        <v>2240</v>
      </c>
      <c r="L423" s="214" t="s">
        <v>2240</v>
      </c>
      <c r="N423" s="214" t="s">
        <v>3197</v>
      </c>
      <c r="O423" s="214" t="s">
        <v>1400</v>
      </c>
      <c r="P423" s="214" t="s">
        <v>4248</v>
      </c>
      <c r="T423" s="214" t="s">
        <v>1910</v>
      </c>
      <c r="V423" s="298" t="s">
        <v>2241</v>
      </c>
      <c r="X423" s="216"/>
      <c r="AA423" s="216"/>
      <c r="AB423" s="216"/>
      <c r="AH423" s="214">
        <v>10</v>
      </c>
      <c r="AK423" s="215" t="str">
        <f t="shared" si="19"/>
        <v>981</v>
      </c>
      <c r="AL423" s="214" t="str">
        <f t="shared" si="20"/>
        <v>3626</v>
      </c>
    </row>
    <row r="424" spans="1:38" s="214" customFormat="1" ht="13.5" customHeight="1">
      <c r="A424" s="214" t="str">
        <f t="shared" si="18"/>
        <v>0452700750放課後等デイサービス</v>
      </c>
      <c r="B424" s="214" t="s">
        <v>2235</v>
      </c>
      <c r="C424" s="214" t="s">
        <v>3890</v>
      </c>
      <c r="D424" s="214" t="s">
        <v>3198</v>
      </c>
      <c r="E424" s="214" t="s">
        <v>2236</v>
      </c>
      <c r="K424" s="214" t="s">
        <v>2242</v>
      </c>
      <c r="L424" s="214" t="s">
        <v>2242</v>
      </c>
      <c r="N424" s="214" t="s">
        <v>3200</v>
      </c>
      <c r="O424" s="214" t="s">
        <v>1394</v>
      </c>
      <c r="P424" s="214" t="s">
        <v>4261</v>
      </c>
      <c r="T424" s="214" t="s">
        <v>1910</v>
      </c>
      <c r="V424" s="298" t="s">
        <v>2243</v>
      </c>
      <c r="X424" s="216"/>
      <c r="AA424" s="216"/>
      <c r="AB424" s="216"/>
      <c r="AH424" s="214">
        <v>10</v>
      </c>
      <c r="AK424" s="215" t="str">
        <f t="shared" si="19"/>
        <v>981</v>
      </c>
      <c r="AL424" s="214" t="str">
        <f t="shared" si="20"/>
        <v>3522</v>
      </c>
    </row>
    <row r="425" spans="1:38" s="214" customFormat="1" ht="13.5" customHeight="1">
      <c r="A425" s="214" t="str">
        <f t="shared" si="18"/>
        <v>0452700768放課後等デイサービス</v>
      </c>
      <c r="B425" s="214" t="s">
        <v>1365</v>
      </c>
      <c r="C425" s="214" t="s">
        <v>3854</v>
      </c>
      <c r="D425" s="214" t="s">
        <v>3201</v>
      </c>
      <c r="E425" s="214" t="s">
        <v>2863</v>
      </c>
      <c r="K425" s="214" t="s">
        <v>2778</v>
      </c>
      <c r="L425" s="214" t="s">
        <v>2778</v>
      </c>
      <c r="N425" s="214" t="s">
        <v>3202</v>
      </c>
      <c r="O425" s="214" t="s">
        <v>61</v>
      </c>
      <c r="P425" s="214" t="s">
        <v>4248</v>
      </c>
      <c r="T425" s="214" t="s">
        <v>1910</v>
      </c>
      <c r="V425" s="298" t="s">
        <v>2864</v>
      </c>
      <c r="X425" s="216"/>
      <c r="AA425" s="216"/>
      <c r="AB425" s="216"/>
      <c r="AH425" s="214">
        <v>20</v>
      </c>
      <c r="AK425" s="215" t="str">
        <f t="shared" si="19"/>
        <v>715</v>
      </c>
      <c r="AL425" s="214" t="str">
        <f t="shared" si="20"/>
        <v>0019</v>
      </c>
    </row>
    <row r="426" spans="1:38" s="214" customFormat="1" ht="13.5" customHeight="1">
      <c r="A426" s="214" t="str">
        <f t="shared" si="18"/>
        <v>0452800188児童発達支援</v>
      </c>
      <c r="B426" s="214" t="s">
        <v>2244</v>
      </c>
      <c r="C426" s="214" t="s">
        <v>3773</v>
      </c>
      <c r="D426" s="214" t="s">
        <v>3203</v>
      </c>
      <c r="E426" s="214" t="s">
        <v>4046</v>
      </c>
      <c r="K426" s="214" t="s">
        <v>4689</v>
      </c>
      <c r="L426" s="214" t="s">
        <v>4689</v>
      </c>
      <c r="N426" s="214" t="s">
        <v>4719</v>
      </c>
      <c r="O426" s="214" t="s">
        <v>61</v>
      </c>
      <c r="P426" s="214" t="s">
        <v>4251</v>
      </c>
      <c r="T426" s="214" t="s">
        <v>1909</v>
      </c>
      <c r="V426" s="298" t="s">
        <v>2245</v>
      </c>
      <c r="X426" s="216"/>
      <c r="AA426" s="216"/>
      <c r="AB426" s="216"/>
      <c r="AH426" s="214">
        <v>10</v>
      </c>
      <c r="AK426" s="215" t="str">
        <f t="shared" si="19"/>
        <v>987</v>
      </c>
      <c r="AL426" s="214" t="str">
        <f t="shared" si="20"/>
        <v>1304</v>
      </c>
    </row>
    <row r="427" spans="1:38" s="214" customFormat="1" ht="13.5" customHeight="1">
      <c r="A427" s="214" t="str">
        <f t="shared" si="18"/>
        <v>0452800188放課後等デイサービス</v>
      </c>
      <c r="B427" s="214" t="s">
        <v>2244</v>
      </c>
      <c r="C427" s="214" t="s">
        <v>3773</v>
      </c>
      <c r="D427" s="214" t="s">
        <v>3203</v>
      </c>
      <c r="E427" s="214" t="s">
        <v>4046</v>
      </c>
      <c r="K427" s="214" t="s">
        <v>4689</v>
      </c>
      <c r="L427" s="214" t="s">
        <v>4689</v>
      </c>
      <c r="N427" s="214" t="s">
        <v>4719</v>
      </c>
      <c r="O427" s="214" t="s">
        <v>61</v>
      </c>
      <c r="P427" s="214" t="s">
        <v>4251</v>
      </c>
      <c r="T427" s="214" t="s">
        <v>1910</v>
      </c>
      <c r="V427" s="298" t="s">
        <v>2245</v>
      </c>
      <c r="X427" s="216"/>
      <c r="AA427" s="216"/>
      <c r="AB427" s="216"/>
      <c r="AH427" s="214">
        <v>10</v>
      </c>
      <c r="AK427" s="215" t="str">
        <f t="shared" si="19"/>
        <v>987</v>
      </c>
      <c r="AL427" s="214" t="str">
        <f t="shared" si="20"/>
        <v>1304</v>
      </c>
    </row>
    <row r="428" spans="1:38" s="214" customFormat="1" ht="13.5" customHeight="1">
      <c r="A428" s="214" t="str">
        <f t="shared" si="18"/>
        <v>0452800204放課後等デイサービス</v>
      </c>
      <c r="B428" s="214" t="s">
        <v>2244</v>
      </c>
      <c r="C428" s="214" t="s">
        <v>3773</v>
      </c>
      <c r="D428" s="214" t="s">
        <v>3203</v>
      </c>
      <c r="E428" s="214" t="s">
        <v>4046</v>
      </c>
      <c r="K428" s="214" t="s">
        <v>4690</v>
      </c>
      <c r="L428" s="214" t="s">
        <v>4690</v>
      </c>
      <c r="N428" s="214" t="s">
        <v>4719</v>
      </c>
      <c r="O428" s="214" t="s">
        <v>61</v>
      </c>
      <c r="P428" s="214" t="s">
        <v>4251</v>
      </c>
      <c r="T428" s="214" t="s">
        <v>1910</v>
      </c>
      <c r="V428" s="298" t="s">
        <v>2625</v>
      </c>
      <c r="X428" s="216"/>
      <c r="AA428" s="216"/>
      <c r="AB428" s="216"/>
      <c r="AH428" s="214">
        <v>10</v>
      </c>
      <c r="AK428" s="215" t="str">
        <f t="shared" si="19"/>
        <v>987</v>
      </c>
      <c r="AL428" s="214" t="str">
        <f t="shared" si="20"/>
        <v>1304</v>
      </c>
    </row>
    <row r="429" spans="1:38" s="214" customFormat="1" ht="13.5" customHeight="1">
      <c r="A429" s="214" t="str">
        <f t="shared" si="18"/>
        <v>0452800204保育所等訪問支援</v>
      </c>
      <c r="B429" s="214" t="s">
        <v>2244</v>
      </c>
      <c r="C429" s="214" t="s">
        <v>3773</v>
      </c>
      <c r="D429" s="214" t="s">
        <v>3203</v>
      </c>
      <c r="E429" s="214" t="s">
        <v>4046</v>
      </c>
      <c r="K429" s="214" t="s">
        <v>4690</v>
      </c>
      <c r="L429" s="214" t="s">
        <v>4690</v>
      </c>
      <c r="N429" s="214" t="s">
        <v>4719</v>
      </c>
      <c r="O429" s="214" t="s">
        <v>1296</v>
      </c>
      <c r="P429" s="214" t="s">
        <v>4251</v>
      </c>
      <c r="T429" s="214" t="s">
        <v>1911</v>
      </c>
      <c r="V429" s="298" t="s">
        <v>2625</v>
      </c>
      <c r="X429" s="216"/>
      <c r="AA429" s="216"/>
      <c r="AB429" s="216"/>
      <c r="AK429" s="215" t="str">
        <f t="shared" si="19"/>
        <v>987</v>
      </c>
      <c r="AL429" s="214" t="str">
        <f t="shared" si="20"/>
        <v>1304</v>
      </c>
    </row>
    <row r="430" spans="1:38" s="214" customFormat="1" ht="13.5" customHeight="1">
      <c r="A430" s="214" t="str">
        <f t="shared" si="18"/>
        <v>0452800212放課後等デイサービス</v>
      </c>
      <c r="B430" s="214" t="s">
        <v>2865</v>
      </c>
      <c r="C430" s="214" t="s">
        <v>3997</v>
      </c>
      <c r="D430" s="214" t="s">
        <v>3205</v>
      </c>
      <c r="E430" s="214" t="s">
        <v>2866</v>
      </c>
      <c r="K430" s="214" t="s">
        <v>2867</v>
      </c>
      <c r="L430" s="214" t="s">
        <v>2867</v>
      </c>
      <c r="N430" s="214" t="s">
        <v>3205</v>
      </c>
      <c r="O430" s="214" t="s">
        <v>1296</v>
      </c>
      <c r="P430" s="214" t="s">
        <v>4251</v>
      </c>
      <c r="T430" s="214" t="s">
        <v>1910</v>
      </c>
      <c r="V430" s="298" t="s">
        <v>2868</v>
      </c>
      <c r="X430" s="216"/>
      <c r="AA430" s="216"/>
      <c r="AB430" s="216"/>
      <c r="AH430" s="214">
        <v>10</v>
      </c>
      <c r="AK430" s="215" t="str">
        <f t="shared" si="19"/>
        <v>981</v>
      </c>
      <c r="AL430" s="214" t="str">
        <f t="shared" si="20"/>
        <v>4221</v>
      </c>
    </row>
    <row r="431" spans="1:38" s="214" customFormat="1" ht="13.5" customHeight="1">
      <c r="A431" s="214" t="str">
        <f t="shared" si="18"/>
        <v>0452800220児童発達支援</v>
      </c>
      <c r="B431" s="214" t="s">
        <v>2869</v>
      </c>
      <c r="C431" s="214" t="s">
        <v>3830</v>
      </c>
      <c r="D431" s="214" t="s">
        <v>3234</v>
      </c>
      <c r="E431" s="214" t="s">
        <v>2870</v>
      </c>
      <c r="K431" s="214" t="s">
        <v>2871</v>
      </c>
      <c r="L431" s="214" t="s">
        <v>2871</v>
      </c>
      <c r="N431" s="214" t="s">
        <v>3234</v>
      </c>
      <c r="O431" s="214" t="s">
        <v>61</v>
      </c>
      <c r="P431" s="214" t="s">
        <v>4251</v>
      </c>
      <c r="T431" s="214" t="s">
        <v>1909</v>
      </c>
      <c r="V431" s="298" t="s">
        <v>2872</v>
      </c>
      <c r="X431" s="216"/>
      <c r="AA431" s="216"/>
      <c r="AB431" s="216"/>
      <c r="AH431" s="214">
        <v>10</v>
      </c>
      <c r="AK431" s="215" t="str">
        <f t="shared" si="19"/>
        <v>981</v>
      </c>
      <c r="AL431" s="214" t="str">
        <f t="shared" si="20"/>
        <v>4265</v>
      </c>
    </row>
    <row r="432" spans="1:38" s="214" customFormat="1" ht="13.5" customHeight="1">
      <c r="A432" s="214" t="str">
        <f t="shared" si="18"/>
        <v>0452800220保育所等訪問支援</v>
      </c>
      <c r="B432" s="214" t="s">
        <v>2869</v>
      </c>
      <c r="C432" s="214" t="s">
        <v>3830</v>
      </c>
      <c r="D432" s="214" t="s">
        <v>3234</v>
      </c>
      <c r="E432" s="214" t="s">
        <v>2870</v>
      </c>
      <c r="K432" s="214" t="s">
        <v>2871</v>
      </c>
      <c r="L432" s="214" t="s">
        <v>2871</v>
      </c>
      <c r="N432" s="214" t="s">
        <v>3234</v>
      </c>
      <c r="O432" s="214" t="s">
        <v>61</v>
      </c>
      <c r="P432" s="214" t="s">
        <v>4251</v>
      </c>
      <c r="T432" s="214" t="s">
        <v>1911</v>
      </c>
      <c r="V432" s="298" t="s">
        <v>2872</v>
      </c>
      <c r="X432" s="216"/>
      <c r="AA432" s="216"/>
      <c r="AB432" s="216"/>
      <c r="AK432" s="215" t="str">
        <f t="shared" si="19"/>
        <v>981</v>
      </c>
      <c r="AL432" s="214" t="str">
        <f t="shared" si="20"/>
        <v>4265</v>
      </c>
    </row>
    <row r="433" spans="1:38" s="214" customFormat="1" ht="13.5" customHeight="1">
      <c r="A433" s="214" t="str">
        <f t="shared" si="18"/>
        <v>0452800238放課後等デイサービス</v>
      </c>
      <c r="B433" s="214" t="s">
        <v>2873</v>
      </c>
      <c r="C433" s="214" t="s">
        <v>4014</v>
      </c>
      <c r="D433" s="214" t="s">
        <v>3206</v>
      </c>
      <c r="E433" s="214" t="s">
        <v>2874</v>
      </c>
      <c r="K433" s="214" t="s">
        <v>2875</v>
      </c>
      <c r="L433" s="214" t="s">
        <v>2875</v>
      </c>
      <c r="N433" s="214" t="s">
        <v>3206</v>
      </c>
      <c r="O433" s="214" t="s">
        <v>928</v>
      </c>
      <c r="P433" s="214" t="s">
        <v>4266</v>
      </c>
      <c r="T433" s="214" t="s">
        <v>1910</v>
      </c>
      <c r="V433" s="298" t="s">
        <v>2876</v>
      </c>
      <c r="X433" s="216"/>
      <c r="AA433" s="216"/>
      <c r="AB433" s="216"/>
      <c r="AH433" s="214">
        <v>10</v>
      </c>
      <c r="AK433" s="215" t="str">
        <f t="shared" si="19"/>
        <v>981</v>
      </c>
      <c r="AL433" s="214" t="str">
        <f t="shared" si="20"/>
        <v>4131</v>
      </c>
    </row>
    <row r="434" spans="1:38" s="214" customFormat="1" ht="13.5" customHeight="1">
      <c r="A434" s="214" t="str">
        <f t="shared" si="18"/>
        <v>0452800246児童発達支援</v>
      </c>
      <c r="B434" s="214" t="s">
        <v>2869</v>
      </c>
      <c r="C434" s="214" t="s">
        <v>3830</v>
      </c>
      <c r="D434" s="214" t="s">
        <v>3234</v>
      </c>
      <c r="E434" s="214" t="s">
        <v>2870</v>
      </c>
      <c r="K434" s="214" t="s">
        <v>4113</v>
      </c>
      <c r="L434" s="214" t="s">
        <v>4113</v>
      </c>
      <c r="N434" s="214" t="s">
        <v>3506</v>
      </c>
      <c r="O434" s="214" t="s">
        <v>441</v>
      </c>
      <c r="P434" s="214" t="s">
        <v>4251</v>
      </c>
      <c r="T434" s="214" t="s">
        <v>1909</v>
      </c>
      <c r="V434" s="298" t="s">
        <v>4283</v>
      </c>
      <c r="X434" s="216"/>
      <c r="AA434" s="216"/>
      <c r="AB434" s="216"/>
      <c r="AH434" s="214">
        <v>10</v>
      </c>
      <c r="AK434" s="215" t="str">
        <f t="shared" si="19"/>
        <v>981</v>
      </c>
      <c r="AL434" s="214" t="str">
        <f t="shared" si="20"/>
        <v>4265</v>
      </c>
    </row>
    <row r="435" spans="1:38" s="214" customFormat="1" ht="13.5" customHeight="1">
      <c r="A435" s="214" t="str">
        <f t="shared" si="18"/>
        <v>0452800253児童発達支援</v>
      </c>
      <c r="B435" s="214" t="s">
        <v>2244</v>
      </c>
      <c r="C435" s="214" t="s">
        <v>3773</v>
      </c>
      <c r="D435" s="214" t="s">
        <v>3204</v>
      </c>
      <c r="E435" s="214" t="s">
        <v>4657</v>
      </c>
      <c r="K435" s="214" t="s">
        <v>4691</v>
      </c>
      <c r="L435" s="214" t="s">
        <v>4691</v>
      </c>
      <c r="N435" s="214" t="s">
        <v>4720</v>
      </c>
      <c r="O435" s="214" t="s">
        <v>61</v>
      </c>
      <c r="P435" s="214" t="s">
        <v>4251</v>
      </c>
      <c r="T435" s="214" t="s">
        <v>1909</v>
      </c>
      <c r="V435" s="298" t="s">
        <v>4740</v>
      </c>
      <c r="X435" s="216"/>
      <c r="AA435" s="216"/>
      <c r="AB435" s="216"/>
      <c r="AH435" s="214">
        <v>10</v>
      </c>
      <c r="AK435" s="215" t="str">
        <f t="shared" si="19"/>
        <v>981</v>
      </c>
      <c r="AL435" s="214" t="str">
        <f t="shared" si="20"/>
        <v>4261</v>
      </c>
    </row>
    <row r="436" spans="1:38" s="214" customFormat="1" ht="13.5" customHeight="1">
      <c r="A436" s="214" t="str">
        <f t="shared" si="18"/>
        <v>0452800253放課後等デイサービス</v>
      </c>
      <c r="B436" s="214" t="s">
        <v>2244</v>
      </c>
      <c r="C436" s="214" t="s">
        <v>3773</v>
      </c>
      <c r="D436" s="214" t="s">
        <v>3204</v>
      </c>
      <c r="E436" s="214" t="s">
        <v>4657</v>
      </c>
      <c r="K436" s="214" t="s">
        <v>4691</v>
      </c>
      <c r="L436" s="214" t="s">
        <v>4691</v>
      </c>
      <c r="N436" s="214" t="s">
        <v>4720</v>
      </c>
      <c r="O436" s="214" t="s">
        <v>61</v>
      </c>
      <c r="P436" s="214" t="s">
        <v>4251</v>
      </c>
      <c r="T436" s="214" t="s">
        <v>1910</v>
      </c>
      <c r="V436" s="298" t="s">
        <v>4740</v>
      </c>
      <c r="X436" s="216"/>
      <c r="AA436" s="216"/>
      <c r="AB436" s="216"/>
      <c r="AH436" s="214">
        <v>10</v>
      </c>
      <c r="AK436" s="215" t="str">
        <f t="shared" si="19"/>
        <v>981</v>
      </c>
      <c r="AL436" s="214" t="str">
        <f t="shared" si="20"/>
        <v>4261</v>
      </c>
    </row>
    <row r="437" spans="1:38" s="214" customFormat="1" ht="13.5" customHeight="1">
      <c r="A437" s="214" t="str">
        <f t="shared" si="18"/>
        <v>0453100091放課後等デイサービス</v>
      </c>
      <c r="B437" s="214" t="s">
        <v>2246</v>
      </c>
      <c r="C437" s="214" t="s">
        <v>3935</v>
      </c>
      <c r="D437" s="214" t="s">
        <v>3126</v>
      </c>
      <c r="E437" s="214" t="s">
        <v>2247</v>
      </c>
      <c r="K437" s="214" t="s">
        <v>2248</v>
      </c>
      <c r="L437" s="214" t="s">
        <v>2248</v>
      </c>
      <c r="N437" s="214" t="s">
        <v>3207</v>
      </c>
      <c r="O437" s="214" t="s">
        <v>61</v>
      </c>
      <c r="P437" s="214" t="s">
        <v>4241</v>
      </c>
      <c r="T437" s="214" t="s">
        <v>1910</v>
      </c>
      <c r="V437" s="298" t="s">
        <v>2249</v>
      </c>
      <c r="X437" s="216"/>
      <c r="AA437" s="216"/>
      <c r="AB437" s="216"/>
      <c r="AH437" s="214">
        <v>10</v>
      </c>
      <c r="AK437" s="215" t="str">
        <f t="shared" si="19"/>
        <v>987</v>
      </c>
      <c r="AL437" s="214" t="str">
        <f t="shared" si="20"/>
        <v>0121</v>
      </c>
    </row>
    <row r="438" spans="1:38" s="214" customFormat="1" ht="13.5" customHeight="1">
      <c r="A438" s="214" t="str">
        <f t="shared" si="18"/>
        <v>0453100109児童発達支援</v>
      </c>
      <c r="B438" s="214" t="s">
        <v>2246</v>
      </c>
      <c r="C438" s="214" t="s">
        <v>3935</v>
      </c>
      <c r="D438" s="214" t="s">
        <v>3126</v>
      </c>
      <c r="E438" s="214" t="s">
        <v>2247</v>
      </c>
      <c r="K438" s="214" t="s">
        <v>2250</v>
      </c>
      <c r="L438" s="214" t="s">
        <v>2250</v>
      </c>
      <c r="N438" s="214" t="s">
        <v>3207</v>
      </c>
      <c r="O438" s="214" t="s">
        <v>405</v>
      </c>
      <c r="P438" s="214" t="s">
        <v>4241</v>
      </c>
      <c r="T438" s="214" t="s">
        <v>1909</v>
      </c>
      <c r="V438" s="298" t="s">
        <v>2251</v>
      </c>
      <c r="X438" s="216"/>
      <c r="AA438" s="216"/>
      <c r="AB438" s="216"/>
      <c r="AH438" s="214">
        <v>10</v>
      </c>
      <c r="AK438" s="215" t="str">
        <f t="shared" si="19"/>
        <v>987</v>
      </c>
      <c r="AL438" s="214" t="str">
        <f t="shared" si="20"/>
        <v>0121</v>
      </c>
    </row>
    <row r="439" spans="1:38" s="214" customFormat="1" ht="13.5" customHeight="1">
      <c r="A439" s="214" t="str">
        <f t="shared" si="18"/>
        <v>0453100117放課後等デイサービス</v>
      </c>
      <c r="B439" s="214" t="s">
        <v>2252</v>
      </c>
      <c r="C439" s="214" t="s">
        <v>3763</v>
      </c>
      <c r="D439" s="214" t="s">
        <v>3208</v>
      </c>
      <c r="E439" s="214" t="s">
        <v>2253</v>
      </c>
      <c r="K439" s="214" t="s">
        <v>2254</v>
      </c>
      <c r="L439" s="214" t="s">
        <v>2254</v>
      </c>
      <c r="N439" s="214" t="s">
        <v>3209</v>
      </c>
      <c r="O439" s="214" t="s">
        <v>405</v>
      </c>
      <c r="P439" s="214" t="s">
        <v>4241</v>
      </c>
      <c r="T439" s="214" t="s">
        <v>1910</v>
      </c>
      <c r="V439" s="298" t="s">
        <v>2255</v>
      </c>
      <c r="X439" s="216"/>
      <c r="AA439" s="216"/>
      <c r="AB439" s="216"/>
      <c r="AH439" s="214">
        <v>10</v>
      </c>
      <c r="AK439" s="215" t="str">
        <f t="shared" si="19"/>
        <v>989</v>
      </c>
      <c r="AL439" s="214" t="str">
        <f t="shared" si="20"/>
        <v>5613</v>
      </c>
    </row>
    <row r="440" spans="1:38" s="214" customFormat="1" ht="13.5" customHeight="1">
      <c r="A440" s="214" t="str">
        <f t="shared" si="18"/>
        <v>0453100117放課後等デイサービス</v>
      </c>
      <c r="B440" s="214" t="s">
        <v>2252</v>
      </c>
      <c r="C440" s="214" t="s">
        <v>3763</v>
      </c>
      <c r="D440" s="214" t="s">
        <v>3208</v>
      </c>
      <c r="E440" s="214" t="s">
        <v>2253</v>
      </c>
      <c r="K440" s="214" t="s">
        <v>2254</v>
      </c>
      <c r="L440" s="214" t="s">
        <v>2254</v>
      </c>
      <c r="N440" s="214" t="s">
        <v>3209</v>
      </c>
      <c r="O440" s="214" t="s">
        <v>1152</v>
      </c>
      <c r="P440" s="214" t="s">
        <v>4241</v>
      </c>
      <c r="T440" s="214" t="s">
        <v>1910</v>
      </c>
      <c r="V440" s="298" t="s">
        <v>2255</v>
      </c>
      <c r="X440" s="216"/>
      <c r="AA440" s="216"/>
      <c r="AB440" s="216"/>
      <c r="AH440" s="214">
        <v>10</v>
      </c>
      <c r="AK440" s="215" t="str">
        <f t="shared" si="19"/>
        <v>989</v>
      </c>
      <c r="AL440" s="214" t="str">
        <f t="shared" si="20"/>
        <v>5613</v>
      </c>
    </row>
    <row r="441" spans="1:38" s="214" customFormat="1" ht="13.5" customHeight="1">
      <c r="A441" s="214" t="str">
        <f t="shared" si="18"/>
        <v>0453100125放課後等デイサービス</v>
      </c>
      <c r="B441" s="214" t="s">
        <v>1423</v>
      </c>
      <c r="C441" s="214" t="s">
        <v>3849</v>
      </c>
      <c r="D441" s="214" t="s">
        <v>2906</v>
      </c>
      <c r="E441" s="214" t="s">
        <v>1424</v>
      </c>
      <c r="K441" s="214" t="s">
        <v>2256</v>
      </c>
      <c r="L441" s="214" t="s">
        <v>2256</v>
      </c>
      <c r="N441" s="214" t="s">
        <v>3210</v>
      </c>
      <c r="O441" s="214" t="s">
        <v>61</v>
      </c>
      <c r="P441" s="214" t="s">
        <v>4250</v>
      </c>
      <c r="T441" s="214" t="s">
        <v>1910</v>
      </c>
      <c r="V441" s="298" t="s">
        <v>2257</v>
      </c>
      <c r="X441" s="216"/>
      <c r="AA441" s="216"/>
      <c r="AB441" s="216"/>
      <c r="AH441" s="214">
        <v>10</v>
      </c>
      <c r="AK441" s="215" t="str">
        <f t="shared" si="19"/>
        <v>987</v>
      </c>
      <c r="AL441" s="214" t="str">
        <f t="shared" si="20"/>
        <v>0053</v>
      </c>
    </row>
    <row r="442" spans="1:38" s="214" customFormat="1" ht="13.5" customHeight="1">
      <c r="A442" s="214" t="str">
        <f t="shared" si="18"/>
        <v>0453100133放課後等デイサービス</v>
      </c>
      <c r="B442" s="214" t="s">
        <v>1423</v>
      </c>
      <c r="C442" s="214" t="s">
        <v>3849</v>
      </c>
      <c r="D442" s="214" t="s">
        <v>2906</v>
      </c>
      <c r="E442" s="214" t="s">
        <v>1424</v>
      </c>
      <c r="K442" s="214" t="s">
        <v>2626</v>
      </c>
      <c r="L442" s="214" t="s">
        <v>2626</v>
      </c>
      <c r="N442" s="214" t="s">
        <v>3211</v>
      </c>
      <c r="O442" s="214" t="s">
        <v>61</v>
      </c>
      <c r="P442" s="214" t="s">
        <v>4241</v>
      </c>
      <c r="T442" s="214" t="s">
        <v>1910</v>
      </c>
      <c r="V442" s="298" t="s">
        <v>2627</v>
      </c>
      <c r="X442" s="216"/>
      <c r="AA442" s="216"/>
      <c r="AB442" s="216"/>
      <c r="AH442" s="214">
        <v>10</v>
      </c>
      <c r="AK442" s="215" t="str">
        <f t="shared" si="19"/>
        <v>987</v>
      </c>
      <c r="AL442" s="214" t="str">
        <f t="shared" si="20"/>
        <v>0053</v>
      </c>
    </row>
    <row r="443" spans="1:38" s="214" customFormat="1" ht="13.5" customHeight="1">
      <c r="A443" s="214" t="str">
        <f t="shared" si="18"/>
        <v>0453100141児童発達支援</v>
      </c>
      <c r="B443" s="214" t="s">
        <v>870</v>
      </c>
      <c r="C443" s="214" t="s">
        <v>3841</v>
      </c>
      <c r="D443" s="214" t="s">
        <v>3092</v>
      </c>
      <c r="E443" s="214" t="s">
        <v>2084</v>
      </c>
      <c r="K443" s="214" t="s">
        <v>3212</v>
      </c>
      <c r="L443" s="214" t="s">
        <v>3212</v>
      </c>
      <c r="N443" s="214" t="s">
        <v>3213</v>
      </c>
      <c r="O443" s="214" t="s">
        <v>692</v>
      </c>
      <c r="P443" s="214" t="s">
        <v>4241</v>
      </c>
      <c r="T443" s="214" t="s">
        <v>1909</v>
      </c>
      <c r="V443" s="298" t="s">
        <v>3214</v>
      </c>
      <c r="X443" s="216"/>
      <c r="AA443" s="216"/>
      <c r="AB443" s="216"/>
      <c r="AH443" s="303">
        <v>10</v>
      </c>
      <c r="AK443" s="215" t="str">
        <f t="shared" si="19"/>
        <v>989</v>
      </c>
      <c r="AL443" s="214" t="str">
        <f t="shared" si="20"/>
        <v>5301</v>
      </c>
    </row>
    <row r="444" spans="1:38" s="214" customFormat="1" ht="13.5" customHeight="1">
      <c r="A444" s="214" t="str">
        <f t="shared" si="18"/>
        <v>0453100141放課後等デイサービス</v>
      </c>
      <c r="B444" s="214" t="s">
        <v>870</v>
      </c>
      <c r="C444" s="214" t="s">
        <v>3841</v>
      </c>
      <c r="D444" s="214" t="s">
        <v>3092</v>
      </c>
      <c r="E444" s="214" t="s">
        <v>2084</v>
      </c>
      <c r="K444" s="214" t="s">
        <v>3212</v>
      </c>
      <c r="L444" s="214" t="s">
        <v>3212</v>
      </c>
      <c r="N444" s="214" t="s">
        <v>3213</v>
      </c>
      <c r="O444" s="214" t="s">
        <v>1093</v>
      </c>
      <c r="P444" s="214" t="s">
        <v>4241</v>
      </c>
      <c r="T444" s="214" t="s">
        <v>1910</v>
      </c>
      <c r="V444" s="298" t="s">
        <v>3214</v>
      </c>
      <c r="X444" s="216"/>
      <c r="AA444" s="216"/>
      <c r="AB444" s="216"/>
      <c r="AH444" s="303">
        <v>10</v>
      </c>
      <c r="AK444" s="215" t="str">
        <f t="shared" si="19"/>
        <v>989</v>
      </c>
      <c r="AL444" s="214" t="str">
        <f t="shared" si="20"/>
        <v>5301</v>
      </c>
    </row>
    <row r="445" spans="1:38" s="214" customFormat="1" ht="13.5" customHeight="1">
      <c r="A445" s="214" t="str">
        <f t="shared" si="18"/>
        <v>0453600025放課後等デイサービス</v>
      </c>
      <c r="B445" s="214" t="s">
        <v>2258</v>
      </c>
      <c r="C445" s="214" t="s">
        <v>3864</v>
      </c>
      <c r="D445" s="214" t="s">
        <v>3181</v>
      </c>
      <c r="E445" s="214" t="s">
        <v>4067</v>
      </c>
      <c r="K445" s="214" t="s">
        <v>2259</v>
      </c>
      <c r="L445" s="214" t="s">
        <v>2259</v>
      </c>
      <c r="N445" s="214" t="s">
        <v>3215</v>
      </c>
      <c r="O445" s="214" t="s">
        <v>1093</v>
      </c>
      <c r="P445" s="214" t="s">
        <v>4265</v>
      </c>
      <c r="T445" s="214" t="s">
        <v>1910</v>
      </c>
      <c r="V445" s="298" t="s">
        <v>2260</v>
      </c>
      <c r="X445" s="216"/>
      <c r="AA445" s="216"/>
      <c r="AB445" s="216"/>
      <c r="AH445" s="214">
        <v>10</v>
      </c>
      <c r="AK445" s="215" t="str">
        <f t="shared" si="19"/>
        <v>981</v>
      </c>
      <c r="AL445" s="214" t="str">
        <f t="shared" si="20"/>
        <v>3111</v>
      </c>
    </row>
    <row r="446" spans="1:38" s="214" customFormat="1" ht="13.5" customHeight="1">
      <c r="A446" s="214" t="str">
        <f t="shared" si="18"/>
        <v>0453600058放課後等デイサービス</v>
      </c>
      <c r="B446" s="214" t="s">
        <v>3216</v>
      </c>
      <c r="C446" s="214" t="s">
        <v>3863</v>
      </c>
      <c r="D446" s="214" t="s">
        <v>3217</v>
      </c>
      <c r="E446" s="214" t="s">
        <v>277</v>
      </c>
      <c r="K446" s="214" t="s">
        <v>2259</v>
      </c>
      <c r="L446" s="214" t="s">
        <v>2259</v>
      </c>
      <c r="N446" s="214" t="s">
        <v>3215</v>
      </c>
      <c r="O446" s="214" t="s">
        <v>1093</v>
      </c>
      <c r="P446" s="214" t="s">
        <v>4265</v>
      </c>
      <c r="T446" s="214" t="s">
        <v>1910</v>
      </c>
      <c r="V446" s="298" t="s">
        <v>3218</v>
      </c>
      <c r="X446" s="216"/>
      <c r="AA446" s="216"/>
      <c r="AB446" s="216"/>
      <c r="AH446" s="214">
        <v>10</v>
      </c>
      <c r="AK446" s="215" t="str">
        <f t="shared" si="19"/>
        <v>983</v>
      </c>
      <c r="AL446" s="214" t="str">
        <f t="shared" si="20"/>
        <v>0836</v>
      </c>
    </row>
    <row r="447" spans="1:38" s="214" customFormat="1" ht="13.5" customHeight="1">
      <c r="A447" s="214" t="str">
        <f t="shared" si="18"/>
        <v>0470210014障害児相談支援事業</v>
      </c>
      <c r="B447" s="214" t="s">
        <v>66</v>
      </c>
      <c r="C447" s="214" t="s">
        <v>3855</v>
      </c>
      <c r="D447" s="214" t="s">
        <v>2967</v>
      </c>
      <c r="E447" s="214" t="s">
        <v>72</v>
      </c>
      <c r="K447" s="214" t="s">
        <v>2263</v>
      </c>
      <c r="L447" s="214" t="s">
        <v>2263</v>
      </c>
      <c r="N447" s="214" t="s">
        <v>3289</v>
      </c>
      <c r="O447" s="214" t="s">
        <v>1093</v>
      </c>
      <c r="P447" s="214" t="s">
        <v>4234</v>
      </c>
      <c r="T447" s="214" t="s">
        <v>2628</v>
      </c>
      <c r="V447" s="298" t="s">
        <v>2264</v>
      </c>
      <c r="X447" s="216"/>
      <c r="AA447" s="216"/>
      <c r="AB447" s="216"/>
      <c r="AK447" s="215" t="str">
        <f t="shared" si="19"/>
        <v>986</v>
      </c>
      <c r="AL447" s="214" t="str">
        <f t="shared" si="20"/>
        <v>0853</v>
      </c>
    </row>
    <row r="448" spans="1:38" s="214" customFormat="1" ht="13.5" customHeight="1">
      <c r="A448" s="214" t="str">
        <f t="shared" si="18"/>
        <v>0470210030障害児相談支援事業</v>
      </c>
      <c r="B448" s="214" t="s">
        <v>261</v>
      </c>
      <c r="C448" s="214" t="s">
        <v>3911</v>
      </c>
      <c r="D448" s="214" t="s">
        <v>2937</v>
      </c>
      <c r="E448" s="214" t="s">
        <v>130</v>
      </c>
      <c r="K448" s="214" t="s">
        <v>1650</v>
      </c>
      <c r="L448" s="214" t="s">
        <v>1650</v>
      </c>
      <c r="N448" s="214" t="s">
        <v>3451</v>
      </c>
      <c r="O448" s="214" t="s">
        <v>637</v>
      </c>
      <c r="P448" s="214" t="s">
        <v>4234</v>
      </c>
      <c r="T448" s="214" t="s">
        <v>2628</v>
      </c>
      <c r="V448" s="298" t="s">
        <v>2265</v>
      </c>
      <c r="X448" s="216"/>
      <c r="AA448" s="216"/>
      <c r="AB448" s="216"/>
      <c r="AK448" s="215" t="str">
        <f t="shared" si="19"/>
        <v>986</v>
      </c>
      <c r="AL448" s="214" t="str">
        <f t="shared" si="20"/>
        <v>0834</v>
      </c>
    </row>
    <row r="449" spans="1:38" s="214" customFormat="1" ht="13.5" customHeight="1">
      <c r="A449" s="214" t="str">
        <f t="shared" si="18"/>
        <v>0470210063障害児相談支援事業</v>
      </c>
      <c r="B449" s="214" t="s">
        <v>61</v>
      </c>
      <c r="C449" s="214" t="s">
        <v>3957</v>
      </c>
      <c r="D449" s="214" t="s">
        <v>2964</v>
      </c>
      <c r="E449" s="214" t="s">
        <v>1907</v>
      </c>
      <c r="K449" s="214" t="s">
        <v>1652</v>
      </c>
      <c r="L449" s="214" t="s">
        <v>1652</v>
      </c>
      <c r="N449" s="214" t="s">
        <v>2939</v>
      </c>
      <c r="O449" s="214" t="s">
        <v>637</v>
      </c>
      <c r="P449" s="214" t="s">
        <v>4234</v>
      </c>
      <c r="T449" s="214" t="s">
        <v>2628</v>
      </c>
      <c r="V449" s="298" t="s">
        <v>2266</v>
      </c>
      <c r="X449" s="216"/>
      <c r="AA449" s="216"/>
      <c r="AB449" s="216"/>
      <c r="AK449" s="215" t="str">
        <f t="shared" si="19"/>
        <v>986</v>
      </c>
      <c r="AL449" s="214" t="str">
        <f t="shared" si="20"/>
        <v>8501</v>
      </c>
    </row>
    <row r="450" spans="1:38" s="214" customFormat="1" ht="13.5" customHeight="1">
      <c r="A450" s="214" t="str">
        <f t="shared" si="18"/>
        <v>0470210089障害児相談支援事業</v>
      </c>
      <c r="B450" s="214" t="s">
        <v>1654</v>
      </c>
      <c r="C450" s="214" t="s">
        <v>3964</v>
      </c>
      <c r="D450" s="214" t="s">
        <v>2977</v>
      </c>
      <c r="E450" s="214" t="s">
        <v>1655</v>
      </c>
      <c r="K450" s="214" t="s">
        <v>1656</v>
      </c>
      <c r="L450" s="214" t="s">
        <v>1656</v>
      </c>
      <c r="N450" s="214" t="s">
        <v>2977</v>
      </c>
      <c r="O450" s="214" t="s">
        <v>405</v>
      </c>
      <c r="P450" s="214" t="s">
        <v>4234</v>
      </c>
      <c r="T450" s="214" t="s">
        <v>2628</v>
      </c>
      <c r="V450" s="298" t="s">
        <v>2267</v>
      </c>
      <c r="X450" s="216"/>
      <c r="AA450" s="216"/>
      <c r="AB450" s="216"/>
      <c r="AK450" s="215" t="str">
        <f t="shared" si="19"/>
        <v>986</v>
      </c>
      <c r="AL450" s="214" t="str">
        <f t="shared" si="20"/>
        <v>0857</v>
      </c>
    </row>
    <row r="451" spans="1:38" s="214" customFormat="1" ht="13.5" customHeight="1">
      <c r="A451" s="214" t="str">
        <f t="shared" ref="A451:A514" si="21">V451&amp;T451</f>
        <v>0470210097障害児相談支援事業</v>
      </c>
      <c r="B451" s="214" t="s">
        <v>255</v>
      </c>
      <c r="C451" s="214" t="s">
        <v>3967</v>
      </c>
      <c r="D451" s="214" t="s">
        <v>3416</v>
      </c>
      <c r="E451" s="214" t="s">
        <v>1658</v>
      </c>
      <c r="K451" s="214" t="s">
        <v>1659</v>
      </c>
      <c r="L451" s="214" t="s">
        <v>1659</v>
      </c>
      <c r="N451" s="214" t="s">
        <v>3417</v>
      </c>
      <c r="O451" s="214" t="s">
        <v>441</v>
      </c>
      <c r="P451" s="214" t="s">
        <v>4234</v>
      </c>
      <c r="T451" s="214" t="s">
        <v>2628</v>
      </c>
      <c r="V451" s="298" t="s">
        <v>2268</v>
      </c>
      <c r="X451" s="216"/>
      <c r="AA451" s="216"/>
      <c r="AB451" s="216"/>
      <c r="AK451" s="215" t="str">
        <f t="shared" ref="AK451:AK514" si="22">LEFT(D451,3)</f>
        <v>981</v>
      </c>
      <c r="AL451" s="214" t="str">
        <f t="shared" ref="AL451:AL514" si="23">RIGHT(D451,4)</f>
        <v>0913</v>
      </c>
    </row>
    <row r="452" spans="1:38" s="214" customFormat="1" ht="13.5" customHeight="1">
      <c r="A452" s="214" t="str">
        <f t="shared" si="21"/>
        <v>0470210105障害児相談支援事業</v>
      </c>
      <c r="B452" s="214" t="s">
        <v>2269</v>
      </c>
      <c r="C452" s="214" t="s">
        <v>3926</v>
      </c>
      <c r="D452" s="214" t="s">
        <v>3081</v>
      </c>
      <c r="E452" s="214" t="s">
        <v>2270</v>
      </c>
      <c r="K452" s="214" t="s">
        <v>2271</v>
      </c>
      <c r="L452" s="214" t="s">
        <v>2271</v>
      </c>
      <c r="N452" s="214" t="s">
        <v>2972</v>
      </c>
      <c r="O452" s="214" t="s">
        <v>441</v>
      </c>
      <c r="P452" s="214" t="s">
        <v>4234</v>
      </c>
      <c r="T452" s="214" t="s">
        <v>2628</v>
      </c>
      <c r="V452" s="298" t="s">
        <v>2272</v>
      </c>
      <c r="X452" s="216"/>
      <c r="AA452" s="216"/>
      <c r="AB452" s="216"/>
      <c r="AK452" s="215" t="str">
        <f t="shared" si="22"/>
        <v>987</v>
      </c>
      <c r="AL452" s="214" t="str">
        <f t="shared" si="23"/>
        <v>0511</v>
      </c>
    </row>
    <row r="453" spans="1:38" s="214" customFormat="1" ht="13.5" customHeight="1">
      <c r="A453" s="214" t="str">
        <f t="shared" si="21"/>
        <v>0470210113障害児相談支援事業</v>
      </c>
      <c r="B453" s="214" t="s">
        <v>2787</v>
      </c>
      <c r="C453" s="214" t="s">
        <v>3974</v>
      </c>
      <c r="D453" s="214" t="s">
        <v>3418</v>
      </c>
      <c r="E453" s="214" t="s">
        <v>2877</v>
      </c>
      <c r="K453" s="214" t="s">
        <v>2789</v>
      </c>
      <c r="L453" s="214" t="s">
        <v>2789</v>
      </c>
      <c r="N453" s="214" t="s">
        <v>3418</v>
      </c>
      <c r="O453" s="214" t="s">
        <v>441</v>
      </c>
      <c r="P453" s="214" t="s">
        <v>4234</v>
      </c>
      <c r="T453" s="214" t="s">
        <v>2628</v>
      </c>
      <c r="V453" s="298" t="s">
        <v>2878</v>
      </c>
      <c r="X453" s="216"/>
      <c r="AA453" s="216"/>
      <c r="AB453" s="216"/>
      <c r="AK453" s="215" t="str">
        <f t="shared" si="22"/>
        <v>987</v>
      </c>
      <c r="AL453" s="214" t="str">
        <f t="shared" si="23"/>
        <v>1222</v>
      </c>
    </row>
    <row r="454" spans="1:38" s="214" customFormat="1" ht="13.5" customHeight="1">
      <c r="A454" s="214" t="str">
        <f t="shared" si="21"/>
        <v>0470210139障害児相談支援事業</v>
      </c>
      <c r="B454" s="214" t="s">
        <v>4394</v>
      </c>
      <c r="C454" s="214" t="s">
        <v>4409</v>
      </c>
      <c r="D454" s="214" t="s">
        <v>2968</v>
      </c>
      <c r="E454" s="214" t="s">
        <v>4658</v>
      </c>
      <c r="K454" s="214" t="s">
        <v>4692</v>
      </c>
      <c r="L454" s="214" t="s">
        <v>4692</v>
      </c>
      <c r="N454" s="214" t="s">
        <v>2968</v>
      </c>
      <c r="O454" s="214" t="s">
        <v>441</v>
      </c>
      <c r="P454" s="214" t="s">
        <v>4234</v>
      </c>
      <c r="T454" s="214" t="s">
        <v>2628</v>
      </c>
      <c r="V454" s="298" t="s">
        <v>4741</v>
      </c>
      <c r="X454" s="216"/>
      <c r="AA454" s="216"/>
      <c r="AB454" s="216"/>
      <c r="AK454" s="215" t="str">
        <f t="shared" si="22"/>
        <v>986</v>
      </c>
      <c r="AL454" s="214" t="str">
        <f t="shared" si="23"/>
        <v>0861</v>
      </c>
    </row>
    <row r="455" spans="1:38" s="214" customFormat="1" ht="13.5" customHeight="1">
      <c r="A455" s="214" t="str">
        <f t="shared" si="21"/>
        <v>0470300021障害児相談支援事業</v>
      </c>
      <c r="B455" s="214" t="s">
        <v>1975</v>
      </c>
      <c r="C455" s="214" t="s">
        <v>3948</v>
      </c>
      <c r="D455" s="214" t="s">
        <v>2994</v>
      </c>
      <c r="E455" s="214" t="s">
        <v>295</v>
      </c>
      <c r="K455" s="214" t="s">
        <v>1664</v>
      </c>
      <c r="L455" s="214" t="s">
        <v>1664</v>
      </c>
      <c r="N455" s="214" t="s">
        <v>2994</v>
      </c>
      <c r="O455" s="214" t="s">
        <v>441</v>
      </c>
      <c r="P455" s="214" t="s">
        <v>4255</v>
      </c>
      <c r="T455" s="214" t="s">
        <v>2628</v>
      </c>
      <c r="V455" s="298" t="s">
        <v>2273</v>
      </c>
      <c r="X455" s="216"/>
      <c r="AA455" s="216"/>
      <c r="AB455" s="216"/>
      <c r="AK455" s="215" t="str">
        <f t="shared" si="22"/>
        <v>985</v>
      </c>
      <c r="AL455" s="214" t="str">
        <f t="shared" si="23"/>
        <v>0005</v>
      </c>
    </row>
    <row r="456" spans="1:38" s="214" customFormat="1" ht="13.5" customHeight="1">
      <c r="A456" s="214" t="str">
        <f t="shared" si="21"/>
        <v>0470500018障害児相談支援事業</v>
      </c>
      <c r="B456" s="214" t="s">
        <v>340</v>
      </c>
      <c r="C456" s="214" t="s">
        <v>3909</v>
      </c>
      <c r="D456" s="214" t="s">
        <v>3266</v>
      </c>
      <c r="E456" s="214" t="s">
        <v>341</v>
      </c>
      <c r="K456" s="214" t="s">
        <v>1666</v>
      </c>
      <c r="L456" s="214" t="s">
        <v>1666</v>
      </c>
      <c r="N456" s="214" t="s">
        <v>3267</v>
      </c>
      <c r="O456" s="214" t="s">
        <v>441</v>
      </c>
      <c r="P456" s="214" t="s">
        <v>4249</v>
      </c>
      <c r="T456" s="214" t="s">
        <v>2628</v>
      </c>
      <c r="V456" s="298" t="s">
        <v>2274</v>
      </c>
      <c r="X456" s="216"/>
      <c r="AA456" s="216"/>
      <c r="AB456" s="216"/>
      <c r="AK456" s="215" t="str">
        <f t="shared" si="22"/>
        <v>988</v>
      </c>
      <c r="AL456" s="214" t="str">
        <f t="shared" si="23"/>
        <v>0524</v>
      </c>
    </row>
    <row r="457" spans="1:38" s="214" customFormat="1" ht="13.5" customHeight="1">
      <c r="A457" s="214" t="str">
        <f t="shared" si="21"/>
        <v>0470500026障害児相談支援事業</v>
      </c>
      <c r="B457" s="214" t="s">
        <v>1985</v>
      </c>
      <c r="C457" s="214" t="s">
        <v>3908</v>
      </c>
      <c r="D457" s="214" t="s">
        <v>3000</v>
      </c>
      <c r="E457" s="214" t="s">
        <v>1986</v>
      </c>
      <c r="K457" s="214" t="s">
        <v>1670</v>
      </c>
      <c r="L457" s="214" t="s">
        <v>1670</v>
      </c>
      <c r="N457" s="214" t="s">
        <v>3001</v>
      </c>
      <c r="O457" s="214" t="s">
        <v>441</v>
      </c>
      <c r="P457" s="214" t="s">
        <v>4249</v>
      </c>
      <c r="T457" s="214" t="s">
        <v>2628</v>
      </c>
      <c r="V457" s="298" t="s">
        <v>2275</v>
      </c>
      <c r="X457" s="216"/>
      <c r="AA457" s="216"/>
      <c r="AB457" s="216"/>
      <c r="AK457" s="215" t="str">
        <f t="shared" si="22"/>
        <v>988</v>
      </c>
      <c r="AL457" s="214" t="str">
        <f t="shared" si="23"/>
        <v>0066</v>
      </c>
    </row>
    <row r="458" spans="1:38" s="214" customFormat="1" ht="13.5" customHeight="1">
      <c r="A458" s="214" t="str">
        <f t="shared" si="21"/>
        <v>0470500034障害児相談支援事業</v>
      </c>
      <c r="B458" s="214" t="s">
        <v>1672</v>
      </c>
      <c r="C458" s="214" t="s">
        <v>3966</v>
      </c>
      <c r="D458" s="214" t="s">
        <v>3268</v>
      </c>
      <c r="E458" s="214" t="s">
        <v>2276</v>
      </c>
      <c r="K458" s="214" t="s">
        <v>1674</v>
      </c>
      <c r="L458" s="214" t="s">
        <v>1674</v>
      </c>
      <c r="N458" s="214" t="s">
        <v>3002</v>
      </c>
      <c r="O458" s="214" t="s">
        <v>441</v>
      </c>
      <c r="P458" s="214" t="s">
        <v>4249</v>
      </c>
      <c r="T458" s="214" t="s">
        <v>2628</v>
      </c>
      <c r="V458" s="298" t="s">
        <v>2277</v>
      </c>
      <c r="X458" s="216"/>
      <c r="AA458" s="216"/>
      <c r="AB458" s="216"/>
      <c r="AK458" s="215" t="str">
        <f t="shared" si="22"/>
        <v>988</v>
      </c>
      <c r="AL458" s="214" t="str">
        <f t="shared" si="23"/>
        <v>0331</v>
      </c>
    </row>
    <row r="459" spans="1:38" s="214" customFormat="1" ht="13.5" customHeight="1">
      <c r="A459" s="214" t="str">
        <f t="shared" si="21"/>
        <v>0470500042障害児相談支援事業</v>
      </c>
      <c r="B459" s="214" t="s">
        <v>335</v>
      </c>
      <c r="C459" s="214" t="s">
        <v>3791</v>
      </c>
      <c r="D459" s="214" t="s">
        <v>3364</v>
      </c>
      <c r="E459" s="214" t="s">
        <v>2278</v>
      </c>
      <c r="K459" s="214" t="s">
        <v>1676</v>
      </c>
      <c r="L459" s="214" t="s">
        <v>1676</v>
      </c>
      <c r="N459" s="214" t="s">
        <v>3419</v>
      </c>
      <c r="O459" s="214" t="s">
        <v>441</v>
      </c>
      <c r="P459" s="214" t="s">
        <v>4249</v>
      </c>
      <c r="T459" s="214" t="s">
        <v>2628</v>
      </c>
      <c r="V459" s="298" t="s">
        <v>2279</v>
      </c>
      <c r="X459" s="216"/>
      <c r="AA459" s="216"/>
      <c r="AB459" s="216"/>
      <c r="AK459" s="215" t="str">
        <f t="shared" si="22"/>
        <v>988</v>
      </c>
      <c r="AL459" s="214" t="str">
        <f t="shared" si="23"/>
        <v>0203</v>
      </c>
    </row>
    <row r="460" spans="1:38" s="214" customFormat="1" ht="13.5" customHeight="1">
      <c r="A460" s="214" t="str">
        <f t="shared" si="21"/>
        <v>0470500059障害児相談支援事業</v>
      </c>
      <c r="B460" s="214" t="s">
        <v>384</v>
      </c>
      <c r="C460" s="214" t="s">
        <v>3776</v>
      </c>
      <c r="D460" s="214" t="s">
        <v>2998</v>
      </c>
      <c r="E460" s="214" t="s">
        <v>387</v>
      </c>
      <c r="K460" s="214" t="s">
        <v>1678</v>
      </c>
      <c r="L460" s="214" t="s">
        <v>1678</v>
      </c>
      <c r="N460" s="214" t="s">
        <v>3000</v>
      </c>
      <c r="O460" s="214" t="s">
        <v>441</v>
      </c>
      <c r="P460" s="214" t="s">
        <v>4249</v>
      </c>
      <c r="T460" s="214" t="s">
        <v>2628</v>
      </c>
      <c r="V460" s="298" t="s">
        <v>2280</v>
      </c>
      <c r="X460" s="216"/>
      <c r="AA460" s="216"/>
      <c r="AB460" s="216"/>
      <c r="AK460" s="215" t="str">
        <f t="shared" si="22"/>
        <v>988</v>
      </c>
      <c r="AL460" s="214" t="str">
        <f t="shared" si="23"/>
        <v>0085</v>
      </c>
    </row>
    <row r="461" spans="1:38" s="214" customFormat="1" ht="13.5" customHeight="1">
      <c r="A461" s="214" t="str">
        <f t="shared" si="21"/>
        <v>0470500075障害児相談支援事業</v>
      </c>
      <c r="B461" s="214" t="s">
        <v>367</v>
      </c>
      <c r="C461" s="214" t="s">
        <v>3962</v>
      </c>
      <c r="D461" s="214" t="s">
        <v>3420</v>
      </c>
      <c r="E461" s="214" t="s">
        <v>368</v>
      </c>
      <c r="K461" s="214" t="s">
        <v>1680</v>
      </c>
      <c r="L461" s="214" t="s">
        <v>1680</v>
      </c>
      <c r="N461" s="214" t="s">
        <v>3420</v>
      </c>
      <c r="O461" s="214" t="s">
        <v>61</v>
      </c>
      <c r="P461" s="214" t="s">
        <v>4249</v>
      </c>
      <c r="T461" s="214" t="s">
        <v>2628</v>
      </c>
      <c r="V461" s="298" t="s">
        <v>2281</v>
      </c>
      <c r="X461" s="216"/>
      <c r="AA461" s="216"/>
      <c r="AB461" s="216"/>
      <c r="AK461" s="215" t="str">
        <f t="shared" si="22"/>
        <v>988</v>
      </c>
      <c r="AL461" s="214" t="str">
        <f t="shared" si="23"/>
        <v>0042</v>
      </c>
    </row>
    <row r="462" spans="1:38" s="214" customFormat="1" ht="13.5" customHeight="1">
      <c r="A462" s="214" t="str">
        <f t="shared" si="21"/>
        <v>0470500083障害児相談支援事業</v>
      </c>
      <c r="B462" s="214" t="s">
        <v>1461</v>
      </c>
      <c r="C462" s="214" t="s">
        <v>3971</v>
      </c>
      <c r="D462" s="214" t="s">
        <v>3002</v>
      </c>
      <c r="E462" s="214" t="s">
        <v>1462</v>
      </c>
      <c r="K462" s="214" t="s">
        <v>1682</v>
      </c>
      <c r="L462" s="214" t="s">
        <v>1682</v>
      </c>
      <c r="N462" s="214" t="s">
        <v>3002</v>
      </c>
      <c r="O462" s="214" t="s">
        <v>1400</v>
      </c>
      <c r="P462" s="214" t="s">
        <v>4249</v>
      </c>
      <c r="T462" s="214" t="s">
        <v>2628</v>
      </c>
      <c r="V462" s="298" t="s">
        <v>2282</v>
      </c>
      <c r="X462" s="216"/>
      <c r="AA462" s="216"/>
      <c r="AB462" s="216"/>
      <c r="AK462" s="215" t="str">
        <f t="shared" si="22"/>
        <v>988</v>
      </c>
      <c r="AL462" s="214" t="str">
        <f t="shared" si="23"/>
        <v>0347</v>
      </c>
    </row>
    <row r="463" spans="1:38" s="214" customFormat="1" ht="13.5" customHeight="1">
      <c r="A463" s="214" t="str">
        <f t="shared" si="21"/>
        <v>0470610023障害児相談支援事業</v>
      </c>
      <c r="B463" s="214" t="s">
        <v>2549</v>
      </c>
      <c r="C463" s="214" t="s">
        <v>3963</v>
      </c>
      <c r="D463" s="214" t="s">
        <v>3010</v>
      </c>
      <c r="E463" s="214" t="s">
        <v>2629</v>
      </c>
      <c r="K463" s="214" t="s">
        <v>2551</v>
      </c>
      <c r="L463" s="214" t="s">
        <v>2551</v>
      </c>
      <c r="N463" s="214" t="s">
        <v>3421</v>
      </c>
      <c r="O463" s="214" t="s">
        <v>637</v>
      </c>
      <c r="P463" s="214" t="s">
        <v>4235</v>
      </c>
      <c r="T463" s="214" t="s">
        <v>2628</v>
      </c>
      <c r="V463" s="298" t="s">
        <v>2630</v>
      </c>
      <c r="X463" s="216"/>
      <c r="AA463" s="216"/>
      <c r="AB463" s="216"/>
      <c r="AK463" s="215" t="str">
        <f t="shared" si="22"/>
        <v>989</v>
      </c>
      <c r="AL463" s="214" t="str">
        <f t="shared" si="23"/>
        <v>0232</v>
      </c>
    </row>
    <row r="464" spans="1:38" s="214" customFormat="1" ht="13.5" customHeight="1">
      <c r="A464" s="214" t="str">
        <f t="shared" si="21"/>
        <v>0470700055障害児相談支援事業</v>
      </c>
      <c r="B464" s="214" t="s">
        <v>2283</v>
      </c>
      <c r="C464" s="214" t="s">
        <v>3862</v>
      </c>
      <c r="D464" s="214" t="s">
        <v>3245</v>
      </c>
      <c r="E464" s="214" t="s">
        <v>2284</v>
      </c>
      <c r="K464" s="214" t="s">
        <v>1690</v>
      </c>
      <c r="L464" s="214" t="s">
        <v>1690</v>
      </c>
      <c r="N464" s="214" t="s">
        <v>3245</v>
      </c>
      <c r="O464" s="214" t="s">
        <v>1152</v>
      </c>
      <c r="P464" s="214" t="s">
        <v>4238</v>
      </c>
      <c r="T464" s="214" t="s">
        <v>2628</v>
      </c>
      <c r="V464" s="298" t="s">
        <v>2285</v>
      </c>
      <c r="X464" s="216"/>
      <c r="AA464" s="216"/>
      <c r="AB464" s="216"/>
      <c r="AK464" s="215" t="str">
        <f t="shared" si="22"/>
        <v>981</v>
      </c>
      <c r="AL464" s="214" t="str">
        <f t="shared" si="23"/>
        <v>1222</v>
      </c>
    </row>
    <row r="465" spans="1:38" s="214" customFormat="1" ht="13.5" customHeight="1">
      <c r="A465" s="214" t="str">
        <f t="shared" si="21"/>
        <v>0470700063障害児相談支援事業</v>
      </c>
      <c r="B465" s="214" t="s">
        <v>1198</v>
      </c>
      <c r="C465" s="214" t="s">
        <v>3838</v>
      </c>
      <c r="D465" s="214" t="s">
        <v>3269</v>
      </c>
      <c r="E465" s="214" t="s">
        <v>2286</v>
      </c>
      <c r="K465" s="214" t="s">
        <v>2287</v>
      </c>
      <c r="L465" s="214" t="s">
        <v>2287</v>
      </c>
      <c r="N465" s="214" t="s">
        <v>3026</v>
      </c>
      <c r="O465" s="214" t="s">
        <v>272</v>
      </c>
      <c r="P465" s="214" t="s">
        <v>4238</v>
      </c>
      <c r="T465" s="214" t="s">
        <v>2628</v>
      </c>
      <c r="V465" s="298" t="s">
        <v>2288</v>
      </c>
      <c r="X465" s="216"/>
      <c r="AA465" s="216"/>
      <c r="AB465" s="216"/>
      <c r="AK465" s="215" t="str">
        <f t="shared" si="22"/>
        <v>982</v>
      </c>
      <c r="AL465" s="214" t="str">
        <f t="shared" si="23"/>
        <v>8544</v>
      </c>
    </row>
    <row r="466" spans="1:38" s="214" customFormat="1" ht="13.5" customHeight="1">
      <c r="A466" s="214" t="str">
        <f t="shared" si="21"/>
        <v>0470700089障害児相談支援事業</v>
      </c>
      <c r="B466" s="214" t="s">
        <v>488</v>
      </c>
      <c r="C466" s="214" t="s">
        <v>3871</v>
      </c>
      <c r="D466" s="214" t="s">
        <v>3026</v>
      </c>
      <c r="E466" s="214" t="s">
        <v>1697</v>
      </c>
      <c r="K466" s="214" t="s">
        <v>1695</v>
      </c>
      <c r="L466" s="214" t="s">
        <v>1695</v>
      </c>
      <c r="N466" s="214" t="s">
        <v>3026</v>
      </c>
      <c r="O466" s="214" t="s">
        <v>272</v>
      </c>
      <c r="P466" s="214" t="s">
        <v>4238</v>
      </c>
      <c r="T466" s="214" t="s">
        <v>2628</v>
      </c>
      <c r="V466" s="298" t="s">
        <v>2289</v>
      </c>
      <c r="X466" s="216"/>
      <c r="AA466" s="216"/>
      <c r="AB466" s="216"/>
      <c r="AK466" s="215" t="str">
        <f t="shared" si="22"/>
        <v>981</v>
      </c>
      <c r="AL466" s="214" t="str">
        <f t="shared" si="23"/>
        <v>1232</v>
      </c>
    </row>
    <row r="467" spans="1:38" s="214" customFormat="1" ht="13.5" customHeight="1">
      <c r="A467" s="214" t="str">
        <f t="shared" si="21"/>
        <v>0470700139障害児相談支援事業</v>
      </c>
      <c r="B467" s="214" t="s">
        <v>534</v>
      </c>
      <c r="C467" s="214" t="s">
        <v>3943</v>
      </c>
      <c r="D467" s="214" t="s">
        <v>3021</v>
      </c>
      <c r="E467" s="214" t="s">
        <v>2021</v>
      </c>
      <c r="K467" s="214" t="s">
        <v>2793</v>
      </c>
      <c r="L467" s="214" t="s">
        <v>2793</v>
      </c>
      <c r="N467" s="214" t="s">
        <v>3022</v>
      </c>
      <c r="O467" s="214" t="s">
        <v>1459</v>
      </c>
      <c r="P467" s="214" t="s">
        <v>4238</v>
      </c>
      <c r="T467" s="214" t="s">
        <v>2628</v>
      </c>
      <c r="V467" s="298" t="s">
        <v>2879</v>
      </c>
      <c r="X467" s="216"/>
      <c r="AA467" s="216"/>
      <c r="AB467" s="216"/>
      <c r="AK467" s="215" t="str">
        <f t="shared" si="22"/>
        <v>989</v>
      </c>
      <c r="AL467" s="214" t="str">
        <f t="shared" si="23"/>
        <v>3123</v>
      </c>
    </row>
    <row r="468" spans="1:38" s="214" customFormat="1" ht="13.5" customHeight="1">
      <c r="A468" s="214" t="str">
        <f t="shared" si="21"/>
        <v>0470700147障害児相談支援事業</v>
      </c>
      <c r="B468" s="214" t="s">
        <v>2795</v>
      </c>
      <c r="C468" s="214" t="s">
        <v>3770</v>
      </c>
      <c r="D468" s="214" t="s">
        <v>3422</v>
      </c>
      <c r="E468" s="214" t="s">
        <v>2796</v>
      </c>
      <c r="K468" s="214" t="s">
        <v>2797</v>
      </c>
      <c r="L468" s="214" t="s">
        <v>2797</v>
      </c>
      <c r="N468" s="214" t="s">
        <v>3015</v>
      </c>
      <c r="O468" s="214" t="s">
        <v>1459</v>
      </c>
      <c r="P468" s="214" t="s">
        <v>4238</v>
      </c>
      <c r="T468" s="214" t="s">
        <v>2628</v>
      </c>
      <c r="V468" s="298" t="s">
        <v>2880</v>
      </c>
      <c r="X468" s="216"/>
      <c r="AA468" s="216"/>
      <c r="AB468" s="216"/>
      <c r="AK468" s="215" t="str">
        <f t="shared" si="22"/>
        <v>983</v>
      </c>
      <c r="AL468" s="214" t="str">
        <f t="shared" si="23"/>
        <v>0841</v>
      </c>
    </row>
    <row r="469" spans="1:38" s="214" customFormat="1" ht="13.5" customHeight="1">
      <c r="A469" s="214" t="str">
        <f t="shared" si="21"/>
        <v>0470700154障害児相談支援事業</v>
      </c>
      <c r="B469" s="214" t="s">
        <v>445</v>
      </c>
      <c r="C469" s="214" t="s">
        <v>3860</v>
      </c>
      <c r="D469" s="214" t="s">
        <v>3020</v>
      </c>
      <c r="E469" s="214" t="s">
        <v>2881</v>
      </c>
      <c r="K469" s="214" t="s">
        <v>2799</v>
      </c>
      <c r="L469" s="214" t="s">
        <v>2799</v>
      </c>
      <c r="N469" s="214" t="s">
        <v>3020</v>
      </c>
      <c r="O469" s="214" t="s">
        <v>441</v>
      </c>
      <c r="P469" s="214" t="s">
        <v>4238</v>
      </c>
      <c r="T469" s="214" t="s">
        <v>2628</v>
      </c>
      <c r="V469" s="298" t="s">
        <v>2882</v>
      </c>
      <c r="X469" s="216"/>
      <c r="AA469" s="216"/>
      <c r="AB469" s="216"/>
      <c r="AK469" s="215" t="str">
        <f t="shared" si="22"/>
        <v>981</v>
      </c>
      <c r="AL469" s="214" t="str">
        <f t="shared" si="23"/>
        <v>1224</v>
      </c>
    </row>
    <row r="470" spans="1:38" s="214" customFormat="1" ht="13.5" customHeight="1">
      <c r="A470" s="214" t="str">
        <f t="shared" si="21"/>
        <v>0470700162障害児相談支援事業</v>
      </c>
      <c r="B470" s="214" t="s">
        <v>445</v>
      </c>
      <c r="C470" s="214" t="s">
        <v>3860</v>
      </c>
      <c r="D470" s="214" t="s">
        <v>3020</v>
      </c>
      <c r="E470" s="214" t="s">
        <v>2881</v>
      </c>
      <c r="K470" s="214" t="s">
        <v>1688</v>
      </c>
      <c r="L470" s="214" t="s">
        <v>1688</v>
      </c>
      <c r="N470" s="214" t="s">
        <v>3020</v>
      </c>
      <c r="O470" s="214" t="s">
        <v>441</v>
      </c>
      <c r="P470" s="214" t="s">
        <v>4238</v>
      </c>
      <c r="T470" s="214" t="s">
        <v>2628</v>
      </c>
      <c r="V470" s="298" t="s">
        <v>2883</v>
      </c>
      <c r="X470" s="216"/>
      <c r="AA470" s="216"/>
      <c r="AB470" s="216"/>
      <c r="AK470" s="215" t="str">
        <f t="shared" si="22"/>
        <v>981</v>
      </c>
      <c r="AL470" s="214" t="str">
        <f t="shared" si="23"/>
        <v>1224</v>
      </c>
    </row>
    <row r="471" spans="1:38" s="214" customFormat="1" ht="13.5" customHeight="1">
      <c r="A471" s="214" t="str">
        <f t="shared" si="21"/>
        <v>0470700170障害児相談支援事業</v>
      </c>
      <c r="B471" s="214" t="s">
        <v>2801</v>
      </c>
      <c r="C471" s="214" t="s">
        <v>3978</v>
      </c>
      <c r="D471" s="214" t="s">
        <v>3030</v>
      </c>
      <c r="E471" s="214" t="s">
        <v>2802</v>
      </c>
      <c r="K471" s="214" t="s">
        <v>2803</v>
      </c>
      <c r="L471" s="214" t="s">
        <v>2803</v>
      </c>
      <c r="N471" s="214" t="s">
        <v>3032</v>
      </c>
      <c r="O471" s="214" t="s">
        <v>61</v>
      </c>
      <c r="P471" s="214" t="s">
        <v>4238</v>
      </c>
      <c r="T471" s="214" t="s">
        <v>2628</v>
      </c>
      <c r="V471" s="298" t="s">
        <v>2884</v>
      </c>
      <c r="X471" s="216"/>
      <c r="AA471" s="216"/>
      <c r="AB471" s="216"/>
      <c r="AK471" s="215" t="str">
        <f t="shared" si="22"/>
        <v>980</v>
      </c>
      <c r="AL471" s="214" t="str">
        <f t="shared" si="23"/>
        <v>0003</v>
      </c>
    </row>
    <row r="472" spans="1:38" s="214" customFormat="1" ht="13.5" customHeight="1">
      <c r="A472" s="214" t="str">
        <f t="shared" si="21"/>
        <v>0470700188障害児相談支援事業</v>
      </c>
      <c r="B472" s="214" t="s">
        <v>3219</v>
      </c>
      <c r="C472" s="214" t="s">
        <v>3861</v>
      </c>
      <c r="D472" s="214" t="s">
        <v>3020</v>
      </c>
      <c r="E472" s="214" t="s">
        <v>3220</v>
      </c>
      <c r="K472" s="214" t="s">
        <v>3221</v>
      </c>
      <c r="L472" s="214" t="s">
        <v>3221</v>
      </c>
      <c r="N472" s="214" t="s">
        <v>3020</v>
      </c>
      <c r="O472" s="214" t="s">
        <v>61</v>
      </c>
      <c r="P472" s="214" t="s">
        <v>4238</v>
      </c>
      <c r="T472" s="214" t="s">
        <v>2628</v>
      </c>
      <c r="V472" s="298" t="s">
        <v>3423</v>
      </c>
      <c r="X472" s="216"/>
      <c r="AA472" s="216"/>
      <c r="AB472" s="216"/>
      <c r="AK472" s="215" t="str">
        <f t="shared" si="22"/>
        <v>981</v>
      </c>
      <c r="AL472" s="214" t="str">
        <f t="shared" si="23"/>
        <v>1224</v>
      </c>
    </row>
    <row r="473" spans="1:38" s="214" customFormat="1" ht="13.5" customHeight="1">
      <c r="A473" s="214" t="str">
        <f t="shared" si="21"/>
        <v>0470700196障害児相談支援事業</v>
      </c>
      <c r="B473" s="214" t="s">
        <v>4395</v>
      </c>
      <c r="C473" s="214" t="s">
        <v>4410</v>
      </c>
      <c r="D473" s="214" t="s">
        <v>4643</v>
      </c>
      <c r="E473" s="214" t="s">
        <v>4659</v>
      </c>
      <c r="K473" s="214" t="s">
        <v>4693</v>
      </c>
      <c r="L473" s="214" t="s">
        <v>4693</v>
      </c>
      <c r="N473" s="214" t="s">
        <v>4643</v>
      </c>
      <c r="O473" s="214" t="s">
        <v>818</v>
      </c>
      <c r="P473" s="214" t="s">
        <v>4238</v>
      </c>
      <c r="T473" s="214" t="s">
        <v>2628</v>
      </c>
      <c r="V473" s="298" t="s">
        <v>4742</v>
      </c>
      <c r="X473" s="216"/>
      <c r="AA473" s="216"/>
      <c r="AB473" s="216"/>
      <c r="AK473" s="215" t="str">
        <f t="shared" si="22"/>
        <v>981</v>
      </c>
      <c r="AL473" s="214" t="str">
        <f t="shared" si="23"/>
        <v>1202</v>
      </c>
    </row>
    <row r="474" spans="1:38" s="214" customFormat="1" ht="13.5" customHeight="1">
      <c r="A474" s="214" t="str">
        <f t="shared" si="21"/>
        <v>0470800012障害児相談支援事業</v>
      </c>
      <c r="B474" s="214" t="s">
        <v>4392</v>
      </c>
      <c r="C474" s="214" t="s">
        <v>4406</v>
      </c>
      <c r="D474" s="214" t="s">
        <v>3312</v>
      </c>
      <c r="E474" s="214" t="s">
        <v>4653</v>
      </c>
      <c r="K474" s="214" t="s">
        <v>4694</v>
      </c>
      <c r="L474" s="214" t="s">
        <v>4694</v>
      </c>
      <c r="N474" s="214" t="s">
        <v>3312</v>
      </c>
      <c r="O474" s="214" t="s">
        <v>818</v>
      </c>
      <c r="P474" s="214" t="s">
        <v>4256</v>
      </c>
      <c r="T474" s="214" t="s">
        <v>2628</v>
      </c>
      <c r="V474" s="298" t="s">
        <v>4743</v>
      </c>
      <c r="X474" s="216"/>
      <c r="AA474" s="216"/>
      <c r="AB474" s="216"/>
      <c r="AK474" s="215" t="str">
        <f t="shared" si="22"/>
        <v>981</v>
      </c>
      <c r="AL474" s="214" t="str">
        <f t="shared" si="23"/>
        <v>1503</v>
      </c>
    </row>
    <row r="475" spans="1:38" s="214" customFormat="1" ht="13.5" customHeight="1">
      <c r="A475" s="214" t="str">
        <f t="shared" si="21"/>
        <v>0470913021障害児相談支援事業</v>
      </c>
      <c r="B475" s="214" t="s">
        <v>635</v>
      </c>
      <c r="C475" s="214" t="s">
        <v>3824</v>
      </c>
      <c r="D475" s="214" t="s">
        <v>3270</v>
      </c>
      <c r="E475" s="214" t="s">
        <v>636</v>
      </c>
      <c r="K475" s="214" t="s">
        <v>1700</v>
      </c>
      <c r="L475" s="214" t="s">
        <v>1700</v>
      </c>
      <c r="N475" s="214" t="s">
        <v>3047</v>
      </c>
      <c r="O475" s="214" t="s">
        <v>1375</v>
      </c>
      <c r="P475" s="214" t="s">
        <v>4236</v>
      </c>
      <c r="T475" s="214" t="s">
        <v>2628</v>
      </c>
      <c r="V475" s="298" t="s">
        <v>2290</v>
      </c>
      <c r="X475" s="216"/>
      <c r="AA475" s="216"/>
      <c r="AB475" s="216"/>
      <c r="AK475" s="215" t="str">
        <f t="shared" si="22"/>
        <v>983</v>
      </c>
      <c r="AL475" s="214" t="str">
        <f t="shared" si="23"/>
        <v>0046</v>
      </c>
    </row>
    <row r="476" spans="1:38" s="214" customFormat="1" ht="13.5" customHeight="1">
      <c r="A476" s="214" t="str">
        <f t="shared" si="21"/>
        <v>0470915026障害児相談支援事業</v>
      </c>
      <c r="B476" s="214" t="s">
        <v>591</v>
      </c>
      <c r="C476" s="214" t="s">
        <v>3977</v>
      </c>
      <c r="D476" s="214" t="s">
        <v>3051</v>
      </c>
      <c r="E476" s="214" t="s">
        <v>2034</v>
      </c>
      <c r="K476" s="214" t="s">
        <v>1703</v>
      </c>
      <c r="L476" s="214" t="s">
        <v>1703</v>
      </c>
      <c r="N476" s="214" t="s">
        <v>3223</v>
      </c>
      <c r="O476" s="214" t="s">
        <v>1375</v>
      </c>
      <c r="P476" s="214" t="s">
        <v>4236</v>
      </c>
      <c r="T476" s="214" t="s">
        <v>2628</v>
      </c>
      <c r="V476" s="298" t="s">
        <v>2291</v>
      </c>
      <c r="X476" s="216"/>
      <c r="AA476" s="216"/>
      <c r="AB476" s="216"/>
      <c r="AK476" s="215" t="str">
        <f t="shared" si="22"/>
        <v>985</v>
      </c>
      <c r="AL476" s="214" t="str">
        <f t="shared" si="23"/>
        <v>0873</v>
      </c>
    </row>
    <row r="477" spans="1:38" s="214" customFormat="1" ht="13.5" customHeight="1">
      <c r="A477" s="214" t="str">
        <f t="shared" si="21"/>
        <v>0470917022障害児相談支援事業</v>
      </c>
      <c r="B477" s="214" t="s">
        <v>1705</v>
      </c>
      <c r="C477" s="214" t="s">
        <v>3972</v>
      </c>
      <c r="D477" s="214" t="s">
        <v>3424</v>
      </c>
      <c r="E477" s="214" t="s">
        <v>3425</v>
      </c>
      <c r="K477" s="214" t="s">
        <v>1706</v>
      </c>
      <c r="L477" s="214" t="s">
        <v>1706</v>
      </c>
      <c r="N477" s="214" t="s">
        <v>3424</v>
      </c>
      <c r="O477" s="214" t="s">
        <v>1375</v>
      </c>
      <c r="P477" s="214" t="s">
        <v>4236</v>
      </c>
      <c r="T477" s="214" t="s">
        <v>2628</v>
      </c>
      <c r="V477" s="298" t="s">
        <v>2292</v>
      </c>
      <c r="X477" s="216"/>
      <c r="AA477" s="216"/>
      <c r="AB477" s="216"/>
      <c r="AK477" s="215" t="str">
        <f t="shared" si="22"/>
        <v>985</v>
      </c>
      <c r="AL477" s="214" t="str">
        <f t="shared" si="23"/>
        <v>0871</v>
      </c>
    </row>
    <row r="478" spans="1:38" s="214" customFormat="1" ht="13.5" customHeight="1">
      <c r="A478" s="214" t="str">
        <f t="shared" si="21"/>
        <v>0471100024障害児相談支援事業</v>
      </c>
      <c r="B478" s="214" t="s">
        <v>1708</v>
      </c>
      <c r="C478" s="214" t="s">
        <v>3840</v>
      </c>
      <c r="D478" s="214" t="s">
        <v>3016</v>
      </c>
      <c r="E478" s="214" t="s">
        <v>2591</v>
      </c>
      <c r="K478" s="214" t="s">
        <v>1709</v>
      </c>
      <c r="L478" s="214" t="s">
        <v>1709</v>
      </c>
      <c r="N478" s="214" t="s">
        <v>3426</v>
      </c>
      <c r="O478" s="214" t="s">
        <v>559</v>
      </c>
      <c r="P478" s="214" t="s">
        <v>4244</v>
      </c>
      <c r="T478" s="214" t="s">
        <v>2628</v>
      </c>
      <c r="V478" s="298" t="s">
        <v>2293</v>
      </c>
      <c r="X478" s="216"/>
      <c r="AA478" s="216"/>
      <c r="AB478" s="216"/>
      <c r="AK478" s="215" t="str">
        <f t="shared" si="22"/>
        <v>982</v>
      </c>
      <c r="AL478" s="214" t="str">
        <f t="shared" si="23"/>
        <v>0011</v>
      </c>
    </row>
    <row r="479" spans="1:38" s="214" customFormat="1" ht="13.5" customHeight="1">
      <c r="A479" s="214" t="str">
        <f t="shared" si="21"/>
        <v>0471100032障害児相談支援事業</v>
      </c>
      <c r="B479" s="214" t="s">
        <v>1711</v>
      </c>
      <c r="C479" s="214" t="s">
        <v>3991</v>
      </c>
      <c r="D479" s="214" t="s">
        <v>3427</v>
      </c>
      <c r="E479" s="214" t="s">
        <v>1712</v>
      </c>
      <c r="K479" s="214" t="s">
        <v>1713</v>
      </c>
      <c r="L479" s="214" t="s">
        <v>1713</v>
      </c>
      <c r="N479" s="214" t="s">
        <v>3077</v>
      </c>
      <c r="O479" s="214" t="s">
        <v>61</v>
      </c>
      <c r="P479" s="214" t="s">
        <v>4244</v>
      </c>
      <c r="T479" s="214" t="s">
        <v>2628</v>
      </c>
      <c r="V479" s="298" t="s">
        <v>2294</v>
      </c>
      <c r="X479" s="216"/>
      <c r="AA479" s="216"/>
      <c r="AB479" s="216"/>
      <c r="AK479" s="215" t="str">
        <f t="shared" si="22"/>
        <v>989</v>
      </c>
      <c r="AL479" s="214" t="str">
        <f t="shared" si="23"/>
        <v>2483</v>
      </c>
    </row>
    <row r="480" spans="1:38" s="214" customFormat="1" ht="13.5" customHeight="1">
      <c r="A480" s="214" t="str">
        <f t="shared" si="21"/>
        <v>0471100040障害児相談支援事業</v>
      </c>
      <c r="B480" s="214" t="s">
        <v>654</v>
      </c>
      <c r="C480" s="214" t="s">
        <v>3766</v>
      </c>
      <c r="D480" s="214" t="s">
        <v>3066</v>
      </c>
      <c r="E480" s="214" t="s">
        <v>2052</v>
      </c>
      <c r="K480" s="214" t="s">
        <v>1715</v>
      </c>
      <c r="L480" s="214" t="s">
        <v>1715</v>
      </c>
      <c r="N480" s="214" t="s">
        <v>3063</v>
      </c>
      <c r="O480" s="214" t="s">
        <v>61</v>
      </c>
      <c r="P480" s="214" t="s">
        <v>4244</v>
      </c>
      <c r="T480" s="214" t="s">
        <v>2628</v>
      </c>
      <c r="V480" s="298" t="s">
        <v>2295</v>
      </c>
      <c r="X480" s="216"/>
      <c r="AA480" s="216"/>
      <c r="AB480" s="216"/>
      <c r="AK480" s="215" t="str">
        <f t="shared" si="22"/>
        <v>399</v>
      </c>
      <c r="AL480" s="214" t="str">
        <f t="shared" si="23"/>
        <v>4112</v>
      </c>
    </row>
    <row r="481" spans="1:38" s="214" customFormat="1" ht="13.5" customHeight="1">
      <c r="A481" s="214" t="str">
        <f t="shared" si="21"/>
        <v>0471100057障害児相談支援事業</v>
      </c>
      <c r="B481" s="214" t="s">
        <v>2296</v>
      </c>
      <c r="C481" s="214" t="s">
        <v>3965</v>
      </c>
      <c r="D481" s="214" t="s">
        <v>3247</v>
      </c>
      <c r="E481" s="214" t="s">
        <v>668</v>
      </c>
      <c r="K481" s="214" t="s">
        <v>1717</v>
      </c>
      <c r="L481" s="214" t="s">
        <v>1717</v>
      </c>
      <c r="N481" s="214" t="s">
        <v>3315</v>
      </c>
      <c r="O481" s="214" t="s">
        <v>272</v>
      </c>
      <c r="P481" s="214" t="s">
        <v>4244</v>
      </c>
      <c r="T481" s="214" t="s">
        <v>2628</v>
      </c>
      <c r="V481" s="298" t="s">
        <v>2297</v>
      </c>
      <c r="X481" s="216"/>
      <c r="AA481" s="216"/>
      <c r="AB481" s="216"/>
      <c r="AK481" s="215" t="str">
        <f t="shared" si="22"/>
        <v>989</v>
      </c>
      <c r="AL481" s="214" t="str">
        <f t="shared" si="23"/>
        <v>2433</v>
      </c>
    </row>
    <row r="482" spans="1:38" s="214" customFormat="1" ht="13.5" customHeight="1">
      <c r="A482" s="214" t="str">
        <f t="shared" si="21"/>
        <v>0471100065障害児相談支援事業</v>
      </c>
      <c r="B482" s="214" t="s">
        <v>2807</v>
      </c>
      <c r="C482" s="214" t="s">
        <v>3907</v>
      </c>
      <c r="D482" s="214" t="s">
        <v>3077</v>
      </c>
      <c r="E482" s="214" t="s">
        <v>2808</v>
      </c>
      <c r="K482" s="214" t="s">
        <v>2809</v>
      </c>
      <c r="L482" s="214" t="s">
        <v>2809</v>
      </c>
      <c r="N482" s="214" t="s">
        <v>3065</v>
      </c>
      <c r="O482" s="214" t="s">
        <v>272</v>
      </c>
      <c r="P482" s="214" t="s">
        <v>4244</v>
      </c>
      <c r="T482" s="214" t="s">
        <v>2628</v>
      </c>
      <c r="V482" s="298" t="s">
        <v>2885</v>
      </c>
      <c r="X482" s="216"/>
      <c r="AA482" s="216"/>
      <c r="AB482" s="216"/>
      <c r="AK482" s="215" t="str">
        <f t="shared" si="22"/>
        <v>989</v>
      </c>
      <c r="AL482" s="214" t="str">
        <f t="shared" si="23"/>
        <v>2427</v>
      </c>
    </row>
    <row r="483" spans="1:38" s="214" customFormat="1" ht="13.5" customHeight="1">
      <c r="A483" s="214" t="str">
        <f t="shared" si="21"/>
        <v>0471100073障害児相談支援事業</v>
      </c>
      <c r="B483" s="214" t="s">
        <v>3073</v>
      </c>
      <c r="C483" s="214" t="s">
        <v>3790</v>
      </c>
      <c r="D483" s="214" t="s">
        <v>3074</v>
      </c>
      <c r="E483" s="214" t="s">
        <v>3075</v>
      </c>
      <c r="K483" s="214" t="s">
        <v>4170</v>
      </c>
      <c r="L483" s="214" t="s">
        <v>4170</v>
      </c>
      <c r="N483" s="214" t="s">
        <v>3074</v>
      </c>
      <c r="O483" s="214" t="s">
        <v>272</v>
      </c>
      <c r="P483" s="214" t="s">
        <v>4244</v>
      </c>
      <c r="T483" s="214" t="s">
        <v>2628</v>
      </c>
      <c r="V483" s="298" t="s">
        <v>4343</v>
      </c>
      <c r="X483" s="216"/>
      <c r="AA483" s="216"/>
      <c r="AB483" s="216"/>
      <c r="AK483" s="215" t="str">
        <f t="shared" si="22"/>
        <v>989</v>
      </c>
      <c r="AL483" s="214" t="str">
        <f t="shared" si="23"/>
        <v>2431</v>
      </c>
    </row>
    <row r="484" spans="1:38" s="214" customFormat="1" ht="13.5" customHeight="1">
      <c r="A484" s="214" t="str">
        <f t="shared" si="21"/>
        <v>0471200014障害児相談支援事業</v>
      </c>
      <c r="B484" s="214" t="s">
        <v>694</v>
      </c>
      <c r="C484" s="214" t="s">
        <v>3918</v>
      </c>
      <c r="D484" s="214" t="s">
        <v>3081</v>
      </c>
      <c r="E484" s="214" t="s">
        <v>695</v>
      </c>
      <c r="K484" s="214" t="s">
        <v>2298</v>
      </c>
      <c r="L484" s="214" t="s">
        <v>2298</v>
      </c>
      <c r="N484" s="214" t="s">
        <v>3082</v>
      </c>
      <c r="O484" s="214" t="s">
        <v>559</v>
      </c>
      <c r="P484" s="214" t="s">
        <v>4253</v>
      </c>
      <c r="T484" s="214" t="s">
        <v>2628</v>
      </c>
      <c r="V484" s="298" t="s">
        <v>2299</v>
      </c>
      <c r="X484" s="216"/>
      <c r="AA484" s="216"/>
      <c r="AB484" s="216"/>
      <c r="AK484" s="215" t="str">
        <f t="shared" si="22"/>
        <v>987</v>
      </c>
      <c r="AL484" s="214" t="str">
        <f t="shared" si="23"/>
        <v>0511</v>
      </c>
    </row>
    <row r="485" spans="1:38" s="214" customFormat="1" ht="13.5" customHeight="1">
      <c r="A485" s="214" t="str">
        <f t="shared" si="21"/>
        <v>0471200022障害児相談支援事業</v>
      </c>
      <c r="B485" s="214" t="s">
        <v>694</v>
      </c>
      <c r="C485" s="214" t="s">
        <v>3918</v>
      </c>
      <c r="D485" s="214" t="s">
        <v>3081</v>
      </c>
      <c r="E485" s="214" t="s">
        <v>695</v>
      </c>
      <c r="K485" s="214" t="s">
        <v>1721</v>
      </c>
      <c r="L485" s="214" t="s">
        <v>694</v>
      </c>
      <c r="N485" s="214" t="s">
        <v>3081</v>
      </c>
      <c r="O485" s="214" t="s">
        <v>637</v>
      </c>
      <c r="P485" s="214" t="s">
        <v>4253</v>
      </c>
      <c r="T485" s="214" t="s">
        <v>2628</v>
      </c>
      <c r="V485" s="298" t="s">
        <v>2300</v>
      </c>
      <c r="X485" s="216"/>
      <c r="AA485" s="216"/>
      <c r="AB485" s="216"/>
      <c r="AK485" s="215" t="str">
        <f t="shared" si="22"/>
        <v>987</v>
      </c>
      <c r="AL485" s="214" t="str">
        <f t="shared" si="23"/>
        <v>0511</v>
      </c>
    </row>
    <row r="486" spans="1:38" s="214" customFormat="1" ht="13.5" customHeight="1">
      <c r="A486" s="214" t="str">
        <f t="shared" si="21"/>
        <v>0471200105障害児相談支援事業</v>
      </c>
      <c r="B486" s="214" t="s">
        <v>2269</v>
      </c>
      <c r="C486" s="214" t="s">
        <v>3926</v>
      </c>
      <c r="D486" s="214" t="s">
        <v>3081</v>
      </c>
      <c r="E486" s="214" t="s">
        <v>2270</v>
      </c>
      <c r="K486" s="214" t="s">
        <v>1725</v>
      </c>
      <c r="L486" s="214" t="s">
        <v>1725</v>
      </c>
      <c r="N486" s="214" t="s">
        <v>3081</v>
      </c>
      <c r="O486" s="214" t="s">
        <v>637</v>
      </c>
      <c r="P486" s="214" t="s">
        <v>4253</v>
      </c>
      <c r="T486" s="214" t="s">
        <v>2628</v>
      </c>
      <c r="V486" s="298" t="s">
        <v>2301</v>
      </c>
      <c r="X486" s="216"/>
      <c r="AA486" s="216"/>
      <c r="AB486" s="216"/>
      <c r="AK486" s="215" t="str">
        <f t="shared" si="22"/>
        <v>987</v>
      </c>
      <c r="AL486" s="214" t="str">
        <f t="shared" si="23"/>
        <v>0511</v>
      </c>
    </row>
    <row r="487" spans="1:38" s="214" customFormat="1" ht="13.5" customHeight="1">
      <c r="A487" s="214" t="str">
        <f t="shared" si="21"/>
        <v>0471200121障害児相談支援事業</v>
      </c>
      <c r="B487" s="214" t="s">
        <v>1727</v>
      </c>
      <c r="C487" s="214" t="s">
        <v>3960</v>
      </c>
      <c r="D487" s="214" t="s">
        <v>3086</v>
      </c>
      <c r="E487" s="214" t="s">
        <v>2066</v>
      </c>
      <c r="K487" s="214" t="s">
        <v>1729</v>
      </c>
      <c r="L487" s="214" t="s">
        <v>1729</v>
      </c>
      <c r="N487" s="214" t="s">
        <v>3086</v>
      </c>
      <c r="O487" s="214" t="s">
        <v>637</v>
      </c>
      <c r="P487" s="214" t="s">
        <v>4253</v>
      </c>
      <c r="T487" s="214" t="s">
        <v>2628</v>
      </c>
      <c r="V487" s="298" t="s">
        <v>2302</v>
      </c>
      <c r="X487" s="216"/>
      <c r="AA487" s="216"/>
      <c r="AB487" s="216"/>
      <c r="AK487" s="215" t="str">
        <f t="shared" si="22"/>
        <v>987</v>
      </c>
      <c r="AL487" s="214" t="str">
        <f t="shared" si="23"/>
        <v>0401</v>
      </c>
    </row>
    <row r="488" spans="1:38" s="214" customFormat="1" ht="13.5" customHeight="1">
      <c r="A488" s="214" t="str">
        <f t="shared" si="21"/>
        <v>0471200303障害児相談支援事業</v>
      </c>
      <c r="B488" s="214" t="s">
        <v>793</v>
      </c>
      <c r="C488" s="214" t="s">
        <v>3876</v>
      </c>
      <c r="D488" s="214" t="s">
        <v>3318</v>
      </c>
      <c r="E488" s="214" t="s">
        <v>2303</v>
      </c>
      <c r="K488" s="214" t="s">
        <v>1733</v>
      </c>
      <c r="L488" s="214" t="s">
        <v>1733</v>
      </c>
      <c r="N488" s="214" t="s">
        <v>3083</v>
      </c>
      <c r="O488" s="214" t="s">
        <v>637</v>
      </c>
      <c r="P488" s="214" t="s">
        <v>4253</v>
      </c>
      <c r="T488" s="214" t="s">
        <v>2628</v>
      </c>
      <c r="V488" s="298" t="s">
        <v>2304</v>
      </c>
      <c r="X488" s="216"/>
      <c r="AA488" s="216"/>
      <c r="AB488" s="216"/>
      <c r="AK488" s="215" t="str">
        <f t="shared" si="22"/>
        <v>987</v>
      </c>
      <c r="AL488" s="214" t="str">
        <f t="shared" si="23"/>
        <v>0311</v>
      </c>
    </row>
    <row r="489" spans="1:38" s="214" customFormat="1" ht="13.5" customHeight="1">
      <c r="A489" s="214" t="str">
        <f t="shared" si="21"/>
        <v>0471300012障害児相談支援事業</v>
      </c>
      <c r="B489" s="214" t="s">
        <v>828</v>
      </c>
      <c r="C489" s="214" t="s">
        <v>3792</v>
      </c>
      <c r="D489" s="214" t="s">
        <v>3272</v>
      </c>
      <c r="E489" s="214" t="s">
        <v>831</v>
      </c>
      <c r="K489" s="214" t="s">
        <v>1736</v>
      </c>
      <c r="L489" s="214" t="s">
        <v>1736</v>
      </c>
      <c r="N489" s="214" t="s">
        <v>3273</v>
      </c>
      <c r="O489" s="214" t="s">
        <v>928</v>
      </c>
      <c r="P489" s="214" t="s">
        <v>4240</v>
      </c>
      <c r="T489" s="214" t="s">
        <v>2628</v>
      </c>
      <c r="V489" s="298" t="s">
        <v>2305</v>
      </c>
      <c r="X489" s="216"/>
      <c r="AA489" s="216"/>
      <c r="AB489" s="216"/>
      <c r="AK489" s="215" t="str">
        <f t="shared" si="22"/>
        <v>989</v>
      </c>
      <c r="AL489" s="214" t="str">
        <f t="shared" si="23"/>
        <v>5173</v>
      </c>
    </row>
    <row r="490" spans="1:38" s="214" customFormat="1" ht="13.5" customHeight="1">
      <c r="A490" s="214" t="str">
        <f t="shared" si="21"/>
        <v>0471300020障害児相談支援事業</v>
      </c>
      <c r="B490" s="214" t="s">
        <v>855</v>
      </c>
      <c r="C490" s="214" t="s">
        <v>3883</v>
      </c>
      <c r="D490" s="214" t="s">
        <v>3258</v>
      </c>
      <c r="E490" s="214" t="s">
        <v>2306</v>
      </c>
      <c r="K490" s="214" t="s">
        <v>1739</v>
      </c>
      <c r="L490" s="214" t="s">
        <v>1739</v>
      </c>
      <c r="N490" s="214" t="s">
        <v>3224</v>
      </c>
      <c r="O490" s="214" t="s">
        <v>928</v>
      </c>
      <c r="P490" s="214" t="s">
        <v>4240</v>
      </c>
      <c r="T490" s="214" t="s">
        <v>2628</v>
      </c>
      <c r="V490" s="298" t="s">
        <v>2307</v>
      </c>
      <c r="X490" s="216"/>
      <c r="AA490" s="216"/>
      <c r="AB490" s="216"/>
      <c r="AK490" s="215" t="str">
        <f t="shared" si="22"/>
        <v>989</v>
      </c>
      <c r="AL490" s="214" t="str">
        <f t="shared" si="23"/>
        <v>6223</v>
      </c>
    </row>
    <row r="491" spans="1:38" s="214" customFormat="1" ht="13.5" customHeight="1">
      <c r="A491" s="214" t="str">
        <f t="shared" si="21"/>
        <v>0471300434障害児相談支援事業</v>
      </c>
      <c r="B491" s="214" t="s">
        <v>851</v>
      </c>
      <c r="C491" s="214" t="s">
        <v>3810</v>
      </c>
      <c r="D491" s="214" t="s">
        <v>3088</v>
      </c>
      <c r="E491" s="214" t="s">
        <v>2073</v>
      </c>
      <c r="K491" s="214" t="s">
        <v>1743</v>
      </c>
      <c r="L491" s="214" t="s">
        <v>1743</v>
      </c>
      <c r="N491" s="214" t="s">
        <v>3090</v>
      </c>
      <c r="O491" s="214" t="s">
        <v>928</v>
      </c>
      <c r="P491" s="214" t="s">
        <v>4240</v>
      </c>
      <c r="T491" s="214" t="s">
        <v>2628</v>
      </c>
      <c r="V491" s="298" t="s">
        <v>2308</v>
      </c>
      <c r="X491" s="216"/>
      <c r="AA491" s="216"/>
      <c r="AB491" s="216"/>
      <c r="AK491" s="215" t="str">
        <f t="shared" si="22"/>
        <v>989</v>
      </c>
      <c r="AL491" s="214" t="str">
        <f t="shared" si="23"/>
        <v>5508</v>
      </c>
    </row>
    <row r="492" spans="1:38" s="214" customFormat="1" ht="13.5" customHeight="1">
      <c r="A492" s="214" t="str">
        <f t="shared" si="21"/>
        <v>0471300442障害児相談支援事業</v>
      </c>
      <c r="B492" s="214" t="s">
        <v>818</v>
      </c>
      <c r="C492" s="214" t="s">
        <v>3917</v>
      </c>
      <c r="D492" s="214" t="s">
        <v>3095</v>
      </c>
      <c r="E492" s="214" t="s">
        <v>2071</v>
      </c>
      <c r="K492" s="214" t="s">
        <v>1745</v>
      </c>
      <c r="L492" s="214" t="s">
        <v>2310</v>
      </c>
      <c r="N492" s="214" t="s">
        <v>3224</v>
      </c>
      <c r="O492" s="214" t="s">
        <v>818</v>
      </c>
      <c r="P492" s="214" t="s">
        <v>4240</v>
      </c>
      <c r="T492" s="214" t="s">
        <v>2628</v>
      </c>
      <c r="V492" s="298" t="s">
        <v>2309</v>
      </c>
      <c r="X492" s="216"/>
      <c r="AA492" s="216"/>
      <c r="AB492" s="216"/>
      <c r="AK492" s="215" t="str">
        <f t="shared" si="22"/>
        <v>987</v>
      </c>
      <c r="AL492" s="214" t="str">
        <f t="shared" si="23"/>
        <v>2252</v>
      </c>
    </row>
    <row r="493" spans="1:38" s="214" customFormat="1" ht="13.5" customHeight="1">
      <c r="A493" s="214" t="str">
        <f t="shared" si="21"/>
        <v>0471300467障害児相談支援事業</v>
      </c>
      <c r="B493" s="214" t="s">
        <v>870</v>
      </c>
      <c r="C493" s="214" t="s">
        <v>3841</v>
      </c>
      <c r="D493" s="214" t="s">
        <v>3092</v>
      </c>
      <c r="E493" s="214" t="s">
        <v>2084</v>
      </c>
      <c r="K493" s="214" t="s">
        <v>1749</v>
      </c>
      <c r="L493" s="214" t="s">
        <v>1749</v>
      </c>
      <c r="N493" s="214" t="s">
        <v>3092</v>
      </c>
      <c r="O493" s="214" t="s">
        <v>818</v>
      </c>
      <c r="P493" s="214" t="s">
        <v>4240</v>
      </c>
      <c r="T493" s="214" t="s">
        <v>2628</v>
      </c>
      <c r="V493" s="298" t="s">
        <v>2311</v>
      </c>
      <c r="X493" s="216"/>
      <c r="AA493" s="216"/>
      <c r="AB493" s="216"/>
      <c r="AK493" s="215" t="str">
        <f t="shared" si="22"/>
        <v>989</v>
      </c>
      <c r="AL493" s="214" t="str">
        <f t="shared" si="23"/>
        <v>5301</v>
      </c>
    </row>
    <row r="494" spans="1:38" s="214" customFormat="1" ht="13.5" customHeight="1">
      <c r="A494" s="214" t="str">
        <f t="shared" si="21"/>
        <v>0471300475障害児相談支援事業</v>
      </c>
      <c r="B494" s="214" t="s">
        <v>878</v>
      </c>
      <c r="C494" s="214" t="s">
        <v>3995</v>
      </c>
      <c r="D494" s="214" t="s">
        <v>3093</v>
      </c>
      <c r="E494" s="214" t="s">
        <v>879</v>
      </c>
      <c r="K494" s="214" t="s">
        <v>880</v>
      </c>
      <c r="L494" s="214" t="s">
        <v>2553</v>
      </c>
      <c r="N494" s="214" t="s">
        <v>3093</v>
      </c>
      <c r="O494" s="214" t="s">
        <v>1157</v>
      </c>
      <c r="P494" s="214" t="s">
        <v>4240</v>
      </c>
      <c r="T494" s="214" t="s">
        <v>2628</v>
      </c>
      <c r="V494" s="298" t="s">
        <v>2631</v>
      </c>
      <c r="X494" s="216"/>
      <c r="AA494" s="216"/>
      <c r="AB494" s="216"/>
      <c r="AK494" s="215" t="str">
        <f t="shared" si="22"/>
        <v>989</v>
      </c>
      <c r="AL494" s="214" t="str">
        <f t="shared" si="23"/>
        <v>5402</v>
      </c>
    </row>
    <row r="495" spans="1:38" s="214" customFormat="1" ht="13.5" customHeight="1">
      <c r="A495" s="214" t="str">
        <f t="shared" si="21"/>
        <v>0471300483障害児相談支援事業</v>
      </c>
      <c r="B495" s="214" t="s">
        <v>820</v>
      </c>
      <c r="C495" s="214" t="s">
        <v>3916</v>
      </c>
      <c r="D495" s="214" t="s">
        <v>3095</v>
      </c>
      <c r="E495" s="214" t="s">
        <v>2632</v>
      </c>
      <c r="K495" s="214" t="s">
        <v>1747</v>
      </c>
      <c r="L495" s="214" t="s">
        <v>1747</v>
      </c>
      <c r="N495" s="214" t="s">
        <v>3095</v>
      </c>
      <c r="O495" s="214" t="s">
        <v>1157</v>
      </c>
      <c r="P495" s="214" t="s">
        <v>4240</v>
      </c>
      <c r="T495" s="214" t="s">
        <v>2628</v>
      </c>
      <c r="V495" s="298" t="s">
        <v>2633</v>
      </c>
      <c r="X495" s="216"/>
      <c r="AA495" s="216"/>
      <c r="AB495" s="216"/>
      <c r="AK495" s="215" t="str">
        <f t="shared" si="22"/>
        <v>987</v>
      </c>
      <c r="AL495" s="214" t="str">
        <f t="shared" si="23"/>
        <v>2252</v>
      </c>
    </row>
    <row r="496" spans="1:38" s="214" customFormat="1">
      <c r="A496" s="214" t="str">
        <f t="shared" si="21"/>
        <v>0471300491障害児相談支援事業</v>
      </c>
      <c r="B496" s="214" t="s">
        <v>870</v>
      </c>
      <c r="C496" s="214" t="s">
        <v>3841</v>
      </c>
      <c r="D496" s="214" t="s">
        <v>3092</v>
      </c>
      <c r="E496" s="214" t="s">
        <v>2084</v>
      </c>
      <c r="K496" s="214" t="s">
        <v>2811</v>
      </c>
      <c r="L496" s="214" t="s">
        <v>2811</v>
      </c>
      <c r="N496" s="214" t="s">
        <v>3094</v>
      </c>
      <c r="O496" s="214" t="s">
        <v>1296</v>
      </c>
      <c r="P496" s="214" t="s">
        <v>4240</v>
      </c>
      <c r="T496" s="214" t="s">
        <v>2628</v>
      </c>
      <c r="V496" s="298" t="s">
        <v>2886</v>
      </c>
      <c r="X496" s="216"/>
      <c r="AA496" s="216"/>
      <c r="AB496" s="216"/>
      <c r="AK496" s="215" t="str">
        <f t="shared" si="22"/>
        <v>989</v>
      </c>
      <c r="AL496" s="214" t="str">
        <f t="shared" si="23"/>
        <v>5301</v>
      </c>
    </row>
    <row r="497" spans="1:38" s="214" customFormat="1" ht="13.5" customHeight="1">
      <c r="A497" s="214" t="str">
        <f t="shared" si="21"/>
        <v>0471300509障害児相談支援事業</v>
      </c>
      <c r="B497" s="214" t="s">
        <v>2887</v>
      </c>
      <c r="C497" s="214" t="s">
        <v>3959</v>
      </c>
      <c r="D497" s="214" t="s">
        <v>3274</v>
      </c>
      <c r="E497" s="214" t="s">
        <v>2888</v>
      </c>
      <c r="K497" s="214" t="s">
        <v>2889</v>
      </c>
      <c r="L497" s="214" t="s">
        <v>2889</v>
      </c>
      <c r="N497" s="214" t="s">
        <v>3274</v>
      </c>
      <c r="O497" s="214" t="s">
        <v>1296</v>
      </c>
      <c r="P497" s="214" t="s">
        <v>4240</v>
      </c>
      <c r="T497" s="214" t="s">
        <v>2628</v>
      </c>
      <c r="V497" s="298" t="s">
        <v>2890</v>
      </c>
      <c r="X497" s="216"/>
      <c r="AA497" s="216"/>
      <c r="AB497" s="216"/>
      <c r="AK497" s="215" t="str">
        <f t="shared" si="22"/>
        <v>987</v>
      </c>
      <c r="AL497" s="214" t="str">
        <f t="shared" si="23"/>
        <v>2308</v>
      </c>
    </row>
    <row r="498" spans="1:38" s="214" customFormat="1" ht="13.5" customHeight="1">
      <c r="A498" s="214" t="str">
        <f t="shared" si="21"/>
        <v>0471400192障害児相談支援事業</v>
      </c>
      <c r="B498" s="214" t="s">
        <v>100</v>
      </c>
      <c r="C498" s="214" t="s">
        <v>3898</v>
      </c>
      <c r="D498" s="214" t="s">
        <v>3275</v>
      </c>
      <c r="E498" s="214" t="s">
        <v>2312</v>
      </c>
      <c r="K498" s="214" t="s">
        <v>2313</v>
      </c>
      <c r="L498" s="214" t="s">
        <v>2313</v>
      </c>
      <c r="N498" s="214" t="s">
        <v>2910</v>
      </c>
      <c r="O498" s="214" t="s">
        <v>61</v>
      </c>
      <c r="P498" s="214" t="s">
        <v>4252</v>
      </c>
      <c r="T498" s="214" t="s">
        <v>2628</v>
      </c>
      <c r="V498" s="298" t="s">
        <v>2314</v>
      </c>
      <c r="X498" s="216"/>
      <c r="AA498" s="216"/>
      <c r="AB498" s="216"/>
      <c r="AK498" s="215" t="str">
        <f t="shared" si="22"/>
        <v>174</v>
      </c>
      <c r="AL498" s="214" t="str">
        <f t="shared" si="23"/>
        <v>0075</v>
      </c>
    </row>
    <row r="499" spans="1:38" s="214" customFormat="1" ht="13.5" customHeight="1">
      <c r="A499" s="214" t="str">
        <f t="shared" si="21"/>
        <v>0471400200障害児相談支援事業</v>
      </c>
      <c r="B499" s="214" t="s">
        <v>894</v>
      </c>
      <c r="C499" s="214" t="s">
        <v>3927</v>
      </c>
      <c r="D499" s="214" t="s">
        <v>3097</v>
      </c>
      <c r="E499" s="214" t="s">
        <v>3098</v>
      </c>
      <c r="K499" s="214" t="s">
        <v>2315</v>
      </c>
      <c r="L499" s="214" t="s">
        <v>2315</v>
      </c>
      <c r="N499" s="214" t="s">
        <v>3097</v>
      </c>
      <c r="O499" s="214" t="s">
        <v>61</v>
      </c>
      <c r="P499" s="214" t="s">
        <v>4252</v>
      </c>
      <c r="T499" s="214" t="s">
        <v>2628</v>
      </c>
      <c r="V499" s="298" t="s">
        <v>2316</v>
      </c>
      <c r="X499" s="216"/>
      <c r="AA499" s="216"/>
      <c r="AB499" s="216"/>
      <c r="AK499" s="215" t="str">
        <f t="shared" si="22"/>
        <v>981</v>
      </c>
      <c r="AL499" s="214" t="str">
        <f t="shared" si="23"/>
        <v>0503</v>
      </c>
    </row>
    <row r="500" spans="1:38" s="214" customFormat="1" ht="13.5" customHeight="1">
      <c r="A500" s="214" t="str">
        <f t="shared" si="21"/>
        <v>0471400309障害児相談支援事業</v>
      </c>
      <c r="B500" s="214" t="s">
        <v>894</v>
      </c>
      <c r="C500" s="214" t="s">
        <v>3927</v>
      </c>
      <c r="D500" s="214" t="s">
        <v>3097</v>
      </c>
      <c r="E500" s="214" t="s">
        <v>3098</v>
      </c>
      <c r="K500" s="214" t="s">
        <v>1756</v>
      </c>
      <c r="L500" s="214" t="s">
        <v>1756</v>
      </c>
      <c r="N500" s="214" t="s">
        <v>3097</v>
      </c>
      <c r="O500" s="214" t="s">
        <v>61</v>
      </c>
      <c r="P500" s="214" t="s">
        <v>4252</v>
      </c>
      <c r="T500" s="214" t="s">
        <v>2628</v>
      </c>
      <c r="V500" s="298" t="s">
        <v>2317</v>
      </c>
      <c r="X500" s="216"/>
      <c r="AA500" s="216"/>
      <c r="AB500" s="216"/>
      <c r="AK500" s="215" t="str">
        <f t="shared" si="22"/>
        <v>981</v>
      </c>
      <c r="AL500" s="214" t="str">
        <f t="shared" si="23"/>
        <v>0503</v>
      </c>
    </row>
    <row r="501" spans="1:38" s="214" customFormat="1" ht="13.5" customHeight="1">
      <c r="A501" s="214" t="str">
        <f t="shared" si="21"/>
        <v>0471400317障害児相談支援事業</v>
      </c>
      <c r="B501" s="214" t="s">
        <v>1758</v>
      </c>
      <c r="C501" s="214" t="s">
        <v>3899</v>
      </c>
      <c r="D501" s="214" t="s">
        <v>2968</v>
      </c>
      <c r="E501" s="214" t="s">
        <v>1759</v>
      </c>
      <c r="K501" s="214" t="s">
        <v>1760</v>
      </c>
      <c r="L501" s="214" t="s">
        <v>1760</v>
      </c>
      <c r="N501" s="214" t="s">
        <v>2910</v>
      </c>
      <c r="O501" s="214" t="s">
        <v>591</v>
      </c>
      <c r="P501" s="214" t="s">
        <v>4252</v>
      </c>
      <c r="T501" s="214" t="s">
        <v>2628</v>
      </c>
      <c r="V501" s="298" t="s">
        <v>2318</v>
      </c>
      <c r="X501" s="216"/>
      <c r="AA501" s="216"/>
      <c r="AB501" s="216"/>
      <c r="AK501" s="215" t="str">
        <f t="shared" si="22"/>
        <v>986</v>
      </c>
      <c r="AL501" s="214" t="str">
        <f t="shared" si="23"/>
        <v>0861</v>
      </c>
    </row>
    <row r="502" spans="1:38" s="214" customFormat="1" ht="13.5" customHeight="1">
      <c r="A502" s="214" t="str">
        <f t="shared" si="21"/>
        <v>0471500025障害児相談支援事業</v>
      </c>
      <c r="B502" s="214" t="s">
        <v>930</v>
      </c>
      <c r="C502" s="214" t="s">
        <v>3867</v>
      </c>
      <c r="D502" s="214" t="s">
        <v>3108</v>
      </c>
      <c r="E502" s="214" t="s">
        <v>2111</v>
      </c>
      <c r="K502" s="214" t="s">
        <v>1764</v>
      </c>
      <c r="L502" s="214" t="s">
        <v>1764</v>
      </c>
      <c r="N502" s="214" t="s">
        <v>3366</v>
      </c>
      <c r="O502" s="214" t="s">
        <v>591</v>
      </c>
      <c r="P502" s="214" t="s">
        <v>4246</v>
      </c>
      <c r="T502" s="214" t="s">
        <v>2628</v>
      </c>
      <c r="V502" s="298" t="s">
        <v>2319</v>
      </c>
      <c r="X502" s="216"/>
      <c r="AA502" s="216"/>
      <c r="AB502" s="216"/>
      <c r="AK502" s="215" t="str">
        <f t="shared" si="22"/>
        <v>989</v>
      </c>
      <c r="AL502" s="214" t="str">
        <f t="shared" si="23"/>
        <v>6251</v>
      </c>
    </row>
    <row r="503" spans="1:38" s="214" customFormat="1" ht="13.5" customHeight="1">
      <c r="A503" s="214" t="str">
        <f t="shared" si="21"/>
        <v>0471500033障害児相談支援事業</v>
      </c>
      <c r="B503" s="214" t="s">
        <v>1770</v>
      </c>
      <c r="C503" s="214" t="s">
        <v>3780</v>
      </c>
      <c r="D503" s="214" t="s">
        <v>3428</v>
      </c>
      <c r="E503" s="214" t="s">
        <v>1771</v>
      </c>
      <c r="K503" s="214" t="s">
        <v>1772</v>
      </c>
      <c r="L503" s="214" t="s">
        <v>1772</v>
      </c>
      <c r="N503" s="214" t="s">
        <v>3331</v>
      </c>
      <c r="O503" s="214" t="s">
        <v>591</v>
      </c>
      <c r="P503" s="214" t="s">
        <v>4246</v>
      </c>
      <c r="T503" s="214" t="s">
        <v>2628</v>
      </c>
      <c r="V503" s="298" t="s">
        <v>2320</v>
      </c>
      <c r="X503" s="216"/>
      <c r="AA503" s="216"/>
      <c r="AB503" s="216"/>
      <c r="AK503" s="215" t="str">
        <f t="shared" si="22"/>
        <v>988</v>
      </c>
      <c r="AL503" s="214" t="str">
        <f t="shared" si="23"/>
        <v>0051</v>
      </c>
    </row>
    <row r="504" spans="1:38" s="214" customFormat="1" ht="13.5" customHeight="1">
      <c r="A504" s="214" t="str">
        <f t="shared" si="21"/>
        <v>0471500041障害児相談支援事業</v>
      </c>
      <c r="B504" s="214" t="s">
        <v>930</v>
      </c>
      <c r="C504" s="214" t="s">
        <v>3867</v>
      </c>
      <c r="D504" s="214" t="s">
        <v>3108</v>
      </c>
      <c r="E504" s="214" t="s">
        <v>2111</v>
      </c>
      <c r="K504" s="214" t="s">
        <v>1774</v>
      </c>
      <c r="L504" s="214" t="s">
        <v>1774</v>
      </c>
      <c r="N504" s="214" t="s">
        <v>3109</v>
      </c>
      <c r="O504" s="214" t="s">
        <v>1093</v>
      </c>
      <c r="P504" s="214" t="s">
        <v>4246</v>
      </c>
      <c r="T504" s="214" t="s">
        <v>2628</v>
      </c>
      <c r="V504" s="298" t="s">
        <v>2321</v>
      </c>
      <c r="X504" s="216"/>
      <c r="AA504" s="216"/>
      <c r="AB504" s="216"/>
      <c r="AK504" s="215" t="str">
        <f t="shared" si="22"/>
        <v>989</v>
      </c>
      <c r="AL504" s="214" t="str">
        <f t="shared" si="23"/>
        <v>6251</v>
      </c>
    </row>
    <row r="505" spans="1:38" s="214" customFormat="1" ht="13.5" customHeight="1">
      <c r="A505" s="214" t="str">
        <f t="shared" si="21"/>
        <v>0471500058障害児相談支援事業</v>
      </c>
      <c r="B505" s="214" t="s">
        <v>1776</v>
      </c>
      <c r="C505" s="214" t="s">
        <v>3983</v>
      </c>
      <c r="D505" s="214" t="s">
        <v>3226</v>
      </c>
      <c r="E505" s="214" t="s">
        <v>2107</v>
      </c>
      <c r="K505" s="214" t="s">
        <v>1778</v>
      </c>
      <c r="L505" s="214" t="s">
        <v>1778</v>
      </c>
      <c r="N505" s="214" t="s">
        <v>3227</v>
      </c>
      <c r="O505" s="214" t="s">
        <v>1093</v>
      </c>
      <c r="P505" s="214" t="s">
        <v>4246</v>
      </c>
      <c r="T505" s="214" t="s">
        <v>2628</v>
      </c>
      <c r="V505" s="298" t="s">
        <v>2322</v>
      </c>
      <c r="X505" s="216"/>
      <c r="AA505" s="216"/>
      <c r="AB505" s="216"/>
      <c r="AK505" s="215" t="str">
        <f t="shared" si="22"/>
        <v>989</v>
      </c>
      <c r="AL505" s="214" t="str">
        <f t="shared" si="23"/>
        <v>6174</v>
      </c>
    </row>
    <row r="506" spans="1:38" s="214" customFormat="1" ht="13.5" customHeight="1">
      <c r="A506" s="214" t="str">
        <f t="shared" si="21"/>
        <v>0471500066障害児相談支援事業</v>
      </c>
      <c r="B506" s="214" t="s">
        <v>2113</v>
      </c>
      <c r="C506" s="214" t="s">
        <v>3934</v>
      </c>
      <c r="D506" s="214" t="s">
        <v>3110</v>
      </c>
      <c r="E506" s="214" t="s">
        <v>2114</v>
      </c>
      <c r="K506" s="214" t="s">
        <v>1780</v>
      </c>
      <c r="L506" s="214" t="s">
        <v>1780</v>
      </c>
      <c r="N506" s="214" t="s">
        <v>3111</v>
      </c>
      <c r="O506" s="214" t="s">
        <v>1152</v>
      </c>
      <c r="P506" s="214" t="s">
        <v>4246</v>
      </c>
      <c r="T506" s="214" t="s">
        <v>2628</v>
      </c>
      <c r="V506" s="298" t="s">
        <v>2323</v>
      </c>
      <c r="X506" s="216"/>
      <c r="AA506" s="216"/>
      <c r="AB506" s="216"/>
      <c r="AK506" s="215" t="str">
        <f t="shared" si="22"/>
        <v>983</v>
      </c>
      <c r="AL506" s="214" t="str">
        <f t="shared" si="23"/>
        <v>0021</v>
      </c>
    </row>
    <row r="507" spans="1:38" s="214" customFormat="1" ht="13.5" customHeight="1">
      <c r="A507" s="214" t="str">
        <f t="shared" si="21"/>
        <v>0471500090障害児相談支援事業</v>
      </c>
      <c r="B507" s="214" t="s">
        <v>2058</v>
      </c>
      <c r="C507" s="214" t="s">
        <v>3949</v>
      </c>
      <c r="D507" s="214" t="s">
        <v>2915</v>
      </c>
      <c r="E507" s="214" t="s">
        <v>2059</v>
      </c>
      <c r="K507" s="214" t="s">
        <v>2944</v>
      </c>
      <c r="L507" s="214" t="s">
        <v>2944</v>
      </c>
      <c r="N507" s="214" t="s">
        <v>2915</v>
      </c>
      <c r="O507" s="214" t="s">
        <v>1152</v>
      </c>
      <c r="P507" s="214" t="s">
        <v>4246</v>
      </c>
      <c r="T507" s="214" t="s">
        <v>2628</v>
      </c>
      <c r="V507" s="298" t="s">
        <v>2916</v>
      </c>
      <c r="X507" s="216"/>
      <c r="AA507" s="216"/>
      <c r="AB507" s="216"/>
      <c r="AK507" s="215" t="str">
        <f t="shared" si="22"/>
        <v>989</v>
      </c>
      <c r="AL507" s="214" t="str">
        <f t="shared" si="23"/>
        <v>6143</v>
      </c>
    </row>
    <row r="508" spans="1:38" s="214" customFormat="1" ht="13.5" customHeight="1">
      <c r="A508" s="214" t="str">
        <f t="shared" si="21"/>
        <v>0471500108障害児相談支援事業</v>
      </c>
      <c r="B508" s="214" t="s">
        <v>2610</v>
      </c>
      <c r="C508" s="214" t="s">
        <v>3782</v>
      </c>
      <c r="D508" s="214" t="s">
        <v>3128</v>
      </c>
      <c r="E508" s="214" t="s">
        <v>2611</v>
      </c>
      <c r="K508" s="214" t="s">
        <v>3429</v>
      </c>
      <c r="L508" s="214" t="s">
        <v>3429</v>
      </c>
      <c r="N508" s="214" t="s">
        <v>3109</v>
      </c>
      <c r="O508" s="214" t="s">
        <v>1394</v>
      </c>
      <c r="P508" s="214" t="s">
        <v>4246</v>
      </c>
      <c r="T508" s="214" t="s">
        <v>2628</v>
      </c>
      <c r="V508" s="298" t="s">
        <v>3430</v>
      </c>
      <c r="X508" s="216"/>
      <c r="AA508" s="216"/>
      <c r="AB508" s="216"/>
      <c r="AK508" s="215" t="str">
        <f t="shared" si="22"/>
        <v>989</v>
      </c>
      <c r="AL508" s="214" t="str">
        <f t="shared" si="23"/>
        <v>6204</v>
      </c>
    </row>
    <row r="509" spans="1:38" s="214" customFormat="1" ht="13.5" customHeight="1">
      <c r="A509" s="214" t="str">
        <f t="shared" si="21"/>
        <v>0471500116障害児相談支援事業</v>
      </c>
      <c r="B509" s="214" t="s">
        <v>3753</v>
      </c>
      <c r="C509" s="214" t="s">
        <v>3944</v>
      </c>
      <c r="D509" s="214" t="s">
        <v>4036</v>
      </c>
      <c r="E509" s="214" t="s">
        <v>4081</v>
      </c>
      <c r="K509" s="214" t="s">
        <v>4172</v>
      </c>
      <c r="L509" s="214" t="s">
        <v>4172</v>
      </c>
      <c r="N509" s="214" t="s">
        <v>4227</v>
      </c>
      <c r="O509" s="214" t="s">
        <v>61</v>
      </c>
      <c r="P509" s="214" t="s">
        <v>4246</v>
      </c>
      <c r="T509" s="214" t="s">
        <v>2628</v>
      </c>
      <c r="V509" s="298" t="s">
        <v>4347</v>
      </c>
      <c r="X509" s="216"/>
      <c r="AA509" s="216"/>
      <c r="AB509" s="216"/>
      <c r="AC509" s="216"/>
      <c r="AK509" s="215" t="str">
        <f t="shared" si="22"/>
        <v>989</v>
      </c>
      <c r="AL509" s="214" t="str">
        <f t="shared" si="23"/>
        <v>5323</v>
      </c>
    </row>
    <row r="510" spans="1:38" s="214" customFormat="1" ht="13.5" customHeight="1">
      <c r="A510" s="214" t="str">
        <f t="shared" si="21"/>
        <v>0471500124障害児相談支援事業</v>
      </c>
      <c r="B510" s="214" t="s">
        <v>797</v>
      </c>
      <c r="C510" s="214" t="s">
        <v>3961</v>
      </c>
      <c r="D510" s="214" t="s">
        <v>3087</v>
      </c>
      <c r="E510" s="214" t="s">
        <v>4085</v>
      </c>
      <c r="K510" s="214" t="s">
        <v>4169</v>
      </c>
      <c r="L510" s="214" t="s">
        <v>4169</v>
      </c>
      <c r="N510" s="214" t="s">
        <v>3125</v>
      </c>
      <c r="O510" s="214" t="s">
        <v>61</v>
      </c>
      <c r="P510" s="214" t="s">
        <v>4246</v>
      </c>
      <c r="T510" s="214" t="s">
        <v>2628</v>
      </c>
      <c r="V510" s="298" t="s">
        <v>4341</v>
      </c>
      <c r="X510" s="216"/>
      <c r="AA510" s="216"/>
      <c r="AB510" s="216"/>
      <c r="AC510" s="216"/>
      <c r="AK510" s="215" t="str">
        <f t="shared" si="22"/>
        <v>987</v>
      </c>
      <c r="AL510" s="214" t="str">
        <f t="shared" si="23"/>
        <v>0513</v>
      </c>
    </row>
    <row r="511" spans="1:38" s="214" customFormat="1" ht="13.5" customHeight="1">
      <c r="A511" s="214" t="str">
        <f t="shared" si="21"/>
        <v>0471600015障害児相談支援事業</v>
      </c>
      <c r="B511" s="214" t="s">
        <v>1782</v>
      </c>
      <c r="C511" s="214" t="s">
        <v>3878</v>
      </c>
      <c r="D511" s="214" t="s">
        <v>3193</v>
      </c>
      <c r="E511" s="214" t="s">
        <v>2219</v>
      </c>
      <c r="K511" s="214" t="s">
        <v>1784</v>
      </c>
      <c r="L511" s="214" t="s">
        <v>1784</v>
      </c>
      <c r="N511" s="214" t="s">
        <v>3357</v>
      </c>
      <c r="O511" s="214" t="s">
        <v>61</v>
      </c>
      <c r="P511" s="214" t="s">
        <v>4237</v>
      </c>
      <c r="T511" s="214" t="s">
        <v>2628</v>
      </c>
      <c r="V511" s="298" t="s">
        <v>2324</v>
      </c>
      <c r="X511" s="216"/>
      <c r="AA511" s="216"/>
      <c r="AB511" s="216"/>
      <c r="AC511" s="216"/>
      <c r="AK511" s="215" t="str">
        <f t="shared" si="22"/>
        <v>984</v>
      </c>
      <c r="AL511" s="214" t="str">
        <f t="shared" si="23"/>
        <v>0063</v>
      </c>
    </row>
    <row r="512" spans="1:38" s="214" customFormat="1" ht="13.5" customHeight="1">
      <c r="A512" s="214" t="str">
        <f t="shared" si="21"/>
        <v>0471600056障害児相談支援事業</v>
      </c>
      <c r="B512" s="214" t="s">
        <v>1322</v>
      </c>
      <c r="C512" s="214" t="s">
        <v>3925</v>
      </c>
      <c r="D512" s="214" t="s">
        <v>3194</v>
      </c>
      <c r="E512" s="214" t="s">
        <v>2325</v>
      </c>
      <c r="K512" s="214" t="s">
        <v>1790</v>
      </c>
      <c r="L512" s="214" t="s">
        <v>1790</v>
      </c>
      <c r="N512" s="214" t="s">
        <v>3194</v>
      </c>
      <c r="O512" s="214" t="s">
        <v>1459</v>
      </c>
      <c r="P512" s="214" t="s">
        <v>4237</v>
      </c>
      <c r="T512" s="214" t="s">
        <v>2628</v>
      </c>
      <c r="V512" s="298" t="s">
        <v>2326</v>
      </c>
      <c r="X512" s="216"/>
      <c r="AA512" s="216"/>
      <c r="AB512" s="216"/>
      <c r="AK512" s="215" t="str">
        <f t="shared" si="22"/>
        <v>981</v>
      </c>
      <c r="AL512" s="214" t="str">
        <f t="shared" si="23"/>
        <v>3341</v>
      </c>
    </row>
    <row r="513" spans="1:38" s="214" customFormat="1" ht="13.5" customHeight="1">
      <c r="A513" s="214" t="str">
        <f t="shared" si="21"/>
        <v>0471600064障害児相談支援事業</v>
      </c>
      <c r="B513" s="214" t="s">
        <v>1792</v>
      </c>
      <c r="C513" s="214" t="s">
        <v>3866</v>
      </c>
      <c r="D513" s="214" t="s">
        <v>3431</v>
      </c>
      <c r="E513" s="214" t="s">
        <v>1793</v>
      </c>
      <c r="K513" s="214" t="s">
        <v>1794</v>
      </c>
      <c r="L513" s="214" t="s">
        <v>1794</v>
      </c>
      <c r="N513" s="214" t="s">
        <v>3431</v>
      </c>
      <c r="O513" s="214" t="s">
        <v>1057</v>
      </c>
      <c r="P513" s="214" t="s">
        <v>4237</v>
      </c>
      <c r="T513" s="214" t="s">
        <v>2628</v>
      </c>
      <c r="V513" s="298" t="s">
        <v>2327</v>
      </c>
      <c r="X513" s="216"/>
      <c r="AA513" s="216"/>
      <c r="AB513" s="216"/>
      <c r="AK513" s="215" t="str">
        <f t="shared" si="22"/>
        <v>981</v>
      </c>
      <c r="AL513" s="214" t="str">
        <f t="shared" si="23"/>
        <v>3331</v>
      </c>
    </row>
    <row r="514" spans="1:38" s="214" customFormat="1" ht="13.5" customHeight="1">
      <c r="A514" s="214" t="str">
        <f t="shared" si="21"/>
        <v>0471600072障害児相談支援事業</v>
      </c>
      <c r="B514" s="214" t="s">
        <v>1786</v>
      </c>
      <c r="C514" s="214" t="s">
        <v>3768</v>
      </c>
      <c r="D514" s="214" t="s">
        <v>3357</v>
      </c>
      <c r="E514" s="214" t="s">
        <v>4045</v>
      </c>
      <c r="K514" s="214" t="s">
        <v>4101</v>
      </c>
      <c r="L514" s="214" t="s">
        <v>4101</v>
      </c>
      <c r="N514" s="214" t="s">
        <v>3357</v>
      </c>
      <c r="O514" s="214" t="s">
        <v>1057</v>
      </c>
      <c r="P514" s="214" t="s">
        <v>4237</v>
      </c>
      <c r="T514" s="214" t="s">
        <v>2628</v>
      </c>
      <c r="V514" s="298" t="s">
        <v>4272</v>
      </c>
      <c r="X514" s="216"/>
      <c r="AA514" s="216"/>
      <c r="AB514" s="216"/>
      <c r="AK514" s="215" t="str">
        <f t="shared" si="22"/>
        <v>981</v>
      </c>
      <c r="AL514" s="214" t="str">
        <f t="shared" si="23"/>
        <v>3303</v>
      </c>
    </row>
    <row r="515" spans="1:38" s="214" customFormat="1" ht="13.5" customHeight="1">
      <c r="A515" s="214" t="str">
        <f t="shared" ref="A515:A578" si="24">V515&amp;T515</f>
        <v>0472100015障害児相談支援事業</v>
      </c>
      <c r="B515" s="214" t="s">
        <v>1072</v>
      </c>
      <c r="C515" s="214" t="s">
        <v>3940</v>
      </c>
      <c r="D515" s="214" t="s">
        <v>3432</v>
      </c>
      <c r="E515" s="214" t="s">
        <v>1073</v>
      </c>
      <c r="K515" s="214" t="s">
        <v>1072</v>
      </c>
      <c r="L515" s="214" t="s">
        <v>1072</v>
      </c>
      <c r="N515" s="214" t="s">
        <v>3432</v>
      </c>
      <c r="O515" s="214" t="s">
        <v>928</v>
      </c>
      <c r="P515" s="214" t="s">
        <v>4259</v>
      </c>
      <c r="T515" s="214" t="s">
        <v>2628</v>
      </c>
      <c r="V515" s="298" t="s">
        <v>2328</v>
      </c>
      <c r="X515" s="216"/>
      <c r="AA515" s="216"/>
      <c r="AB515" s="216"/>
      <c r="AK515" s="215" t="str">
        <f t="shared" ref="AK515:AK578" si="25">LEFT(D515,3)</f>
        <v>989</v>
      </c>
      <c r="AL515" s="214" t="str">
        <f t="shared" ref="AL515:AL578" si="26">RIGHT(D515,4)</f>
        <v>0821</v>
      </c>
    </row>
    <row r="516" spans="1:38" s="214" customFormat="1" ht="13.5" customHeight="1">
      <c r="A516" s="214" t="str">
        <f t="shared" si="24"/>
        <v>0472210012障害児相談支援事業</v>
      </c>
      <c r="B516" s="214" t="s">
        <v>402</v>
      </c>
      <c r="C516" s="214" t="s">
        <v>3789</v>
      </c>
      <c r="D516" s="214" t="s">
        <v>3010</v>
      </c>
      <c r="E516" s="214" t="s">
        <v>403</v>
      </c>
      <c r="K516" s="214" t="s">
        <v>2329</v>
      </c>
      <c r="L516" s="214" t="s">
        <v>2329</v>
      </c>
      <c r="N516" s="214" t="s">
        <v>3158</v>
      </c>
      <c r="O516" s="214" t="s">
        <v>928</v>
      </c>
      <c r="P516" s="214" t="s">
        <v>4247</v>
      </c>
      <c r="T516" s="214" t="s">
        <v>2628</v>
      </c>
      <c r="V516" s="298" t="s">
        <v>2330</v>
      </c>
      <c r="X516" s="216"/>
      <c r="AA516" s="216"/>
      <c r="AB516" s="216"/>
      <c r="AK516" s="215" t="str">
        <f t="shared" si="25"/>
        <v>989</v>
      </c>
      <c r="AL516" s="214" t="str">
        <f t="shared" si="26"/>
        <v>0232</v>
      </c>
    </row>
    <row r="517" spans="1:38" s="214" customFormat="1" ht="13.5" customHeight="1">
      <c r="A517" s="214" t="str">
        <f t="shared" si="24"/>
        <v>0472220029障害児相談支援事業</v>
      </c>
      <c r="B517" s="214" t="s">
        <v>739</v>
      </c>
      <c r="C517" s="214" t="s">
        <v>3872</v>
      </c>
      <c r="D517" s="214" t="s">
        <v>3162</v>
      </c>
      <c r="E517" s="214" t="s">
        <v>740</v>
      </c>
      <c r="K517" s="214" t="s">
        <v>1798</v>
      </c>
      <c r="L517" s="214" t="s">
        <v>1798</v>
      </c>
      <c r="N517" s="214" t="s">
        <v>3433</v>
      </c>
      <c r="O517" s="214" t="s">
        <v>928</v>
      </c>
      <c r="P517" s="214" t="s">
        <v>4245</v>
      </c>
      <c r="T517" s="214" t="s">
        <v>2628</v>
      </c>
      <c r="V517" s="298" t="s">
        <v>2331</v>
      </c>
      <c r="X517" s="216"/>
      <c r="AA517" s="216"/>
      <c r="AB517" s="216"/>
      <c r="AK517" s="215" t="str">
        <f t="shared" si="25"/>
        <v>989</v>
      </c>
      <c r="AL517" s="214" t="str">
        <f t="shared" si="26"/>
        <v>1601</v>
      </c>
    </row>
    <row r="518" spans="1:38" s="214" customFormat="1" ht="13.5" customHeight="1">
      <c r="A518" s="214" t="str">
        <f t="shared" si="24"/>
        <v>0472220086障害児相談支援事業</v>
      </c>
      <c r="B518" s="214" t="s">
        <v>1600</v>
      </c>
      <c r="C518" s="214" t="s">
        <v>3775</v>
      </c>
      <c r="D518" s="214" t="s">
        <v>3232</v>
      </c>
      <c r="E518" s="214" t="s">
        <v>1601</v>
      </c>
      <c r="K518" s="214" t="s">
        <v>1800</v>
      </c>
      <c r="L518" s="214" t="s">
        <v>1800</v>
      </c>
      <c r="N518" s="214" t="s">
        <v>3232</v>
      </c>
      <c r="O518" s="214" t="s">
        <v>928</v>
      </c>
      <c r="P518" s="214" t="s">
        <v>4254</v>
      </c>
      <c r="T518" s="214" t="s">
        <v>2628</v>
      </c>
      <c r="V518" s="298" t="s">
        <v>2332</v>
      </c>
      <c r="X518" s="216"/>
      <c r="AA518" s="216"/>
      <c r="AB518" s="216"/>
      <c r="AK518" s="215" t="str">
        <f t="shared" si="25"/>
        <v>989</v>
      </c>
      <c r="AL518" s="214" t="str">
        <f t="shared" si="26"/>
        <v>1501</v>
      </c>
    </row>
    <row r="519" spans="1:38" s="214" customFormat="1" ht="13.5" customHeight="1">
      <c r="A519" s="214" t="str">
        <f t="shared" si="24"/>
        <v>0472220102障害児相談支援事業</v>
      </c>
      <c r="B519" s="214" t="s">
        <v>1117</v>
      </c>
      <c r="C519" s="214" t="s">
        <v>3875</v>
      </c>
      <c r="D519" s="214" t="s">
        <v>3164</v>
      </c>
      <c r="E519" s="214" t="s">
        <v>1118</v>
      </c>
      <c r="K519" s="214" t="s">
        <v>1803</v>
      </c>
      <c r="L519" s="214" t="s">
        <v>1803</v>
      </c>
      <c r="N519" s="214" t="s">
        <v>3434</v>
      </c>
      <c r="O519" s="214" t="s">
        <v>441</v>
      </c>
      <c r="P519" s="214" t="s">
        <v>4257</v>
      </c>
      <c r="T519" s="214" t="s">
        <v>2628</v>
      </c>
      <c r="V519" s="298" t="s">
        <v>2333</v>
      </c>
      <c r="X519" s="216"/>
      <c r="AA519" s="216"/>
      <c r="AB519" s="216"/>
      <c r="AK519" s="215" t="str">
        <f t="shared" si="25"/>
        <v>989</v>
      </c>
      <c r="AL519" s="214" t="str">
        <f t="shared" si="26"/>
        <v>1261</v>
      </c>
    </row>
    <row r="520" spans="1:38" s="214" customFormat="1" ht="13.5" customHeight="1">
      <c r="A520" s="214" t="str">
        <f t="shared" si="24"/>
        <v>0472220110障害児相談支援事業</v>
      </c>
      <c r="B520" s="214" t="s">
        <v>1469</v>
      </c>
      <c r="C520" s="214" t="s">
        <v>3880</v>
      </c>
      <c r="D520" s="214" t="s">
        <v>3161</v>
      </c>
      <c r="E520" s="214" t="s">
        <v>2771</v>
      </c>
      <c r="K520" s="214" t="s">
        <v>1805</v>
      </c>
      <c r="L520" s="214" t="s">
        <v>1805</v>
      </c>
      <c r="N520" s="214" t="s">
        <v>3435</v>
      </c>
      <c r="O520" s="214" t="s">
        <v>61</v>
      </c>
      <c r="P520" s="214" t="s">
        <v>4245</v>
      </c>
      <c r="T520" s="214" t="s">
        <v>2628</v>
      </c>
      <c r="V520" s="298" t="s">
        <v>2334</v>
      </c>
      <c r="X520" s="216"/>
      <c r="AA520" s="216"/>
      <c r="AB520" s="216"/>
      <c r="AK520" s="215" t="str">
        <f t="shared" si="25"/>
        <v>989</v>
      </c>
      <c r="AL520" s="214" t="str">
        <f t="shared" si="26"/>
        <v>1754</v>
      </c>
    </row>
    <row r="521" spans="1:38" s="214" customFormat="1" ht="13.5" customHeight="1">
      <c r="A521" s="214" t="str">
        <f t="shared" si="24"/>
        <v>0472220128障害児相談支援事業</v>
      </c>
      <c r="B521" s="214" t="s">
        <v>1807</v>
      </c>
      <c r="C521" s="214" t="s">
        <v>3976</v>
      </c>
      <c r="D521" s="214" t="s">
        <v>3276</v>
      </c>
      <c r="E521" s="214" t="s">
        <v>1808</v>
      </c>
      <c r="K521" s="214" t="s">
        <v>1809</v>
      </c>
      <c r="L521" s="214" t="s">
        <v>1809</v>
      </c>
      <c r="N521" s="214" t="s">
        <v>3276</v>
      </c>
      <c r="O521" s="214" t="s">
        <v>441</v>
      </c>
      <c r="P521" s="214" t="s">
        <v>4245</v>
      </c>
      <c r="T521" s="214" t="s">
        <v>2628</v>
      </c>
      <c r="V521" s="298" t="s">
        <v>2335</v>
      </c>
      <c r="X521" s="216"/>
      <c r="AA521" s="216"/>
      <c r="AB521" s="216"/>
      <c r="AK521" s="215" t="str">
        <f t="shared" si="25"/>
        <v>989</v>
      </c>
      <c r="AL521" s="214" t="str">
        <f t="shared" si="26"/>
        <v>1602</v>
      </c>
    </row>
    <row r="522" spans="1:38" s="214" customFormat="1" ht="13.5" customHeight="1">
      <c r="A522" s="214" t="str">
        <f t="shared" si="24"/>
        <v>0472220136障害児相談支援事業</v>
      </c>
      <c r="B522" s="214" t="s">
        <v>2555</v>
      </c>
      <c r="C522" s="214" t="s">
        <v>3990</v>
      </c>
      <c r="D522" s="214" t="s">
        <v>3160</v>
      </c>
      <c r="E522" s="214" t="s">
        <v>2556</v>
      </c>
      <c r="K522" s="214" t="s">
        <v>2557</v>
      </c>
      <c r="L522" s="214" t="s">
        <v>2557</v>
      </c>
      <c r="N522" s="214" t="s">
        <v>3160</v>
      </c>
      <c r="O522" s="214" t="s">
        <v>559</v>
      </c>
      <c r="P522" s="214" t="s">
        <v>4247</v>
      </c>
      <c r="T522" s="214" t="s">
        <v>2628</v>
      </c>
      <c r="V522" s="298" t="s">
        <v>2634</v>
      </c>
      <c r="X522" s="216"/>
      <c r="AA522" s="216"/>
      <c r="AB522" s="216"/>
      <c r="AK522" s="215" t="str">
        <f t="shared" si="25"/>
        <v>989</v>
      </c>
      <c r="AL522" s="214" t="str">
        <f t="shared" si="26"/>
        <v>1272</v>
      </c>
    </row>
    <row r="523" spans="1:38" s="214" customFormat="1" ht="13.5" customHeight="1">
      <c r="A523" s="214" t="str">
        <f t="shared" si="24"/>
        <v>0472220144障害児相談支援事業</v>
      </c>
      <c r="B523" s="214" t="s">
        <v>1469</v>
      </c>
      <c r="C523" s="214" t="s">
        <v>3880</v>
      </c>
      <c r="D523" s="214" t="s">
        <v>3161</v>
      </c>
      <c r="E523" s="214" t="s">
        <v>2813</v>
      </c>
      <c r="K523" s="214" t="s">
        <v>2814</v>
      </c>
      <c r="L523" s="214" t="s">
        <v>2814</v>
      </c>
      <c r="N523" s="214" t="s">
        <v>3161</v>
      </c>
      <c r="O523" s="214" t="s">
        <v>559</v>
      </c>
      <c r="P523" s="214" t="s">
        <v>4245</v>
      </c>
      <c r="T523" s="214" t="s">
        <v>2628</v>
      </c>
      <c r="V523" s="298" t="s">
        <v>2891</v>
      </c>
      <c r="X523" s="216"/>
      <c r="AA523" s="216"/>
      <c r="AB523" s="216"/>
      <c r="AK523" s="215" t="str">
        <f t="shared" si="25"/>
        <v>989</v>
      </c>
      <c r="AL523" s="214" t="str">
        <f t="shared" si="26"/>
        <v>1754</v>
      </c>
    </row>
    <row r="524" spans="1:38" s="214" customFormat="1" ht="13.5" customHeight="1">
      <c r="A524" s="214" t="str">
        <f t="shared" si="24"/>
        <v>0472220151障害児相談支援事業</v>
      </c>
      <c r="B524" s="214" t="s">
        <v>3228</v>
      </c>
      <c r="C524" s="214" t="s">
        <v>3783</v>
      </c>
      <c r="D524" s="214" t="s">
        <v>3232</v>
      </c>
      <c r="E524" s="214" t="s">
        <v>4086</v>
      </c>
      <c r="K524" s="214" t="s">
        <v>4171</v>
      </c>
      <c r="L524" s="214" t="s">
        <v>4171</v>
      </c>
      <c r="N524" s="214" t="s">
        <v>3232</v>
      </c>
      <c r="O524" s="214" t="s">
        <v>559</v>
      </c>
      <c r="P524" s="214" t="s">
        <v>4254</v>
      </c>
      <c r="T524" s="214" t="s">
        <v>2628</v>
      </c>
      <c r="V524" s="298" t="s">
        <v>4345</v>
      </c>
      <c r="X524" s="216"/>
      <c r="AA524" s="216"/>
      <c r="AB524" s="216"/>
      <c r="AK524" s="215" t="str">
        <f t="shared" si="25"/>
        <v>989</v>
      </c>
      <c r="AL524" s="214" t="str">
        <f t="shared" si="26"/>
        <v>1501</v>
      </c>
    </row>
    <row r="525" spans="1:38" s="214" customFormat="1" ht="13.5" customHeight="1">
      <c r="A525" s="214" t="str">
        <f t="shared" si="24"/>
        <v>0472220169障害児相談支援事業</v>
      </c>
      <c r="B525" s="214" t="s">
        <v>4396</v>
      </c>
      <c r="C525" s="214" t="s">
        <v>4411</v>
      </c>
      <c r="D525" s="214" t="s">
        <v>4644</v>
      </c>
      <c r="E525" s="214" t="s">
        <v>4660</v>
      </c>
      <c r="K525" s="214" t="s">
        <v>4695</v>
      </c>
      <c r="L525" s="214" t="s">
        <v>4695</v>
      </c>
      <c r="N525" s="214" t="s">
        <v>3158</v>
      </c>
      <c r="O525" s="214" t="s">
        <v>559</v>
      </c>
      <c r="P525" s="214" t="s">
        <v>4247</v>
      </c>
      <c r="T525" s="214" t="s">
        <v>2628</v>
      </c>
      <c r="V525" s="298" t="s">
        <v>4744</v>
      </c>
      <c r="X525" s="216"/>
      <c r="AA525" s="216"/>
      <c r="AB525" s="216"/>
      <c r="AK525" s="215" t="str">
        <f t="shared" si="25"/>
        <v>989</v>
      </c>
      <c r="AL525" s="214" t="str">
        <f t="shared" si="26"/>
        <v>1243</v>
      </c>
    </row>
    <row r="526" spans="1:38" s="214" customFormat="1" ht="13.5" customHeight="1">
      <c r="A526" s="214" t="str">
        <f t="shared" si="24"/>
        <v>0472220177障害児相談支援事業</v>
      </c>
      <c r="B526" s="214" t="s">
        <v>1117</v>
      </c>
      <c r="C526" s="214" t="s">
        <v>3875</v>
      </c>
      <c r="D526" s="214" t="s">
        <v>3164</v>
      </c>
      <c r="E526" s="214" t="s">
        <v>1118</v>
      </c>
      <c r="K526" s="214" t="s">
        <v>4696</v>
      </c>
      <c r="L526" s="214" t="s">
        <v>4696</v>
      </c>
      <c r="N526" s="214" t="s">
        <v>3164</v>
      </c>
      <c r="O526" s="214" t="s">
        <v>928</v>
      </c>
      <c r="P526" s="214" t="s">
        <v>4247</v>
      </c>
      <c r="T526" s="214" t="s">
        <v>2628</v>
      </c>
      <c r="V526" s="298" t="s">
        <v>4745</v>
      </c>
      <c r="X526" s="216"/>
      <c r="AA526" s="216"/>
      <c r="AB526" s="216"/>
      <c r="AK526" s="215" t="str">
        <f t="shared" si="25"/>
        <v>989</v>
      </c>
      <c r="AL526" s="214" t="str">
        <f t="shared" si="26"/>
        <v>1261</v>
      </c>
    </row>
    <row r="527" spans="1:38" s="214" customFormat="1" ht="13.5" customHeight="1">
      <c r="A527" s="214" t="str">
        <f t="shared" si="24"/>
        <v>0472220185障害児相談支援事業</v>
      </c>
      <c r="B527" s="214" t="s">
        <v>2853</v>
      </c>
      <c r="C527" s="214" t="s">
        <v>3928</v>
      </c>
      <c r="D527" s="214" t="s">
        <v>3342</v>
      </c>
      <c r="E527" s="214" t="s">
        <v>4661</v>
      </c>
      <c r="K527" s="214" t="s">
        <v>4697</v>
      </c>
      <c r="L527" s="214" t="s">
        <v>4697</v>
      </c>
      <c r="N527" s="214" t="s">
        <v>3158</v>
      </c>
      <c r="O527" s="214" t="s">
        <v>928</v>
      </c>
      <c r="P527" s="214" t="s">
        <v>4247</v>
      </c>
      <c r="T527" s="214" t="s">
        <v>2628</v>
      </c>
      <c r="V527" s="298" t="s">
        <v>4746</v>
      </c>
      <c r="X527" s="216"/>
      <c r="AA527" s="216"/>
      <c r="AB527" s="216"/>
      <c r="AK527" s="215" t="str">
        <f t="shared" si="25"/>
        <v>989</v>
      </c>
      <c r="AL527" s="214" t="str">
        <f t="shared" si="26"/>
        <v>1621</v>
      </c>
    </row>
    <row r="528" spans="1:38" s="214" customFormat="1" ht="13.5" customHeight="1">
      <c r="A528" s="214" t="str">
        <f t="shared" si="24"/>
        <v>0472400019障害児相談支援事業</v>
      </c>
      <c r="B528" s="214" t="s">
        <v>1179</v>
      </c>
      <c r="C528" s="214" t="s">
        <v>3923</v>
      </c>
      <c r="D528" s="214" t="s">
        <v>3436</v>
      </c>
      <c r="E528" s="214" t="s">
        <v>2336</v>
      </c>
      <c r="K528" s="214" t="s">
        <v>1817</v>
      </c>
      <c r="L528" s="214" t="s">
        <v>1817</v>
      </c>
      <c r="N528" s="214" t="s">
        <v>3281</v>
      </c>
      <c r="O528" s="214" t="s">
        <v>692</v>
      </c>
      <c r="P528" s="214" t="s">
        <v>4262</v>
      </c>
      <c r="T528" s="214" t="s">
        <v>2628</v>
      </c>
      <c r="V528" s="298" t="s">
        <v>2337</v>
      </c>
      <c r="X528" s="216"/>
      <c r="AA528" s="216"/>
      <c r="AB528" s="216"/>
      <c r="AK528" s="215" t="str">
        <f t="shared" si="25"/>
        <v>989</v>
      </c>
      <c r="AL528" s="214" t="str">
        <f t="shared" si="26"/>
        <v>2292</v>
      </c>
    </row>
    <row r="529" spans="1:38" s="214" customFormat="1" ht="13.5" customHeight="1">
      <c r="A529" s="214" t="str">
        <f t="shared" si="24"/>
        <v>0472400027障害児相談支援事業</v>
      </c>
      <c r="B529" s="214" t="s">
        <v>1198</v>
      </c>
      <c r="C529" s="214" t="s">
        <v>3838</v>
      </c>
      <c r="D529" s="214" t="s">
        <v>3269</v>
      </c>
      <c r="E529" s="214" t="s">
        <v>2286</v>
      </c>
      <c r="K529" s="214" t="s">
        <v>1819</v>
      </c>
      <c r="L529" s="214" t="s">
        <v>1819</v>
      </c>
      <c r="N529" s="214" t="s">
        <v>3173</v>
      </c>
      <c r="O529" s="214" t="s">
        <v>61</v>
      </c>
      <c r="P529" s="214" t="s">
        <v>4243</v>
      </c>
      <c r="T529" s="214" t="s">
        <v>2628</v>
      </c>
      <c r="V529" s="298" t="s">
        <v>2338</v>
      </c>
      <c r="X529" s="216"/>
      <c r="AA529" s="216"/>
      <c r="AB529" s="216"/>
      <c r="AK529" s="215" t="str">
        <f t="shared" si="25"/>
        <v>982</v>
      </c>
      <c r="AL529" s="214" t="str">
        <f t="shared" si="26"/>
        <v>8544</v>
      </c>
    </row>
    <row r="530" spans="1:38" s="214" customFormat="1" ht="13.5" customHeight="1">
      <c r="A530" s="214" t="str">
        <f t="shared" si="24"/>
        <v>0472405117障害児相談支援事業</v>
      </c>
      <c r="B530" s="214" t="s">
        <v>1186</v>
      </c>
      <c r="C530" s="214" t="s">
        <v>3975</v>
      </c>
      <c r="D530" s="214" t="s">
        <v>2963</v>
      </c>
      <c r="E530" s="214" t="s">
        <v>1187</v>
      </c>
      <c r="K530" s="214" t="s">
        <v>1829</v>
      </c>
      <c r="L530" s="214" t="s">
        <v>1829</v>
      </c>
      <c r="N530" s="214" t="s">
        <v>2963</v>
      </c>
      <c r="O530" s="214" t="s">
        <v>61</v>
      </c>
      <c r="P530" s="214" t="s">
        <v>4262</v>
      </c>
      <c r="T530" s="214" t="s">
        <v>2628</v>
      </c>
      <c r="V530" s="298" t="s">
        <v>2339</v>
      </c>
      <c r="X530" s="216"/>
      <c r="AA530" s="216"/>
      <c r="AB530" s="216"/>
      <c r="AK530" s="215" t="str">
        <f t="shared" si="25"/>
        <v>989</v>
      </c>
      <c r="AL530" s="214" t="str">
        <f t="shared" si="26"/>
        <v>2202</v>
      </c>
    </row>
    <row r="531" spans="1:38" s="214" customFormat="1" ht="13.5" customHeight="1">
      <c r="A531" s="214" t="str">
        <f t="shared" si="24"/>
        <v>0472405125障害児相談支援事業</v>
      </c>
      <c r="B531" s="214" t="s">
        <v>1194</v>
      </c>
      <c r="C531" s="214" t="s">
        <v>3968</v>
      </c>
      <c r="D531" s="214" t="s">
        <v>2947</v>
      </c>
      <c r="E531" s="214" t="s">
        <v>2340</v>
      </c>
      <c r="K531" s="214" t="s">
        <v>1825</v>
      </c>
      <c r="L531" s="214" t="s">
        <v>1825</v>
      </c>
      <c r="N531" s="214" t="s">
        <v>2947</v>
      </c>
      <c r="O531" s="214" t="s">
        <v>61</v>
      </c>
      <c r="P531" s="214" t="s">
        <v>4243</v>
      </c>
      <c r="T531" s="214" t="s">
        <v>2628</v>
      </c>
      <c r="V531" s="298" t="s">
        <v>2341</v>
      </c>
      <c r="X531" s="216"/>
      <c r="AA531" s="216"/>
      <c r="AB531" s="216"/>
      <c r="AK531" s="215" t="str">
        <f t="shared" si="25"/>
        <v>989</v>
      </c>
      <c r="AL531" s="214" t="str">
        <f t="shared" si="26"/>
        <v>2331</v>
      </c>
    </row>
    <row r="532" spans="1:38" s="214" customFormat="1" ht="13.5" customHeight="1">
      <c r="A532" s="214" t="str">
        <f t="shared" si="24"/>
        <v>0472405141障害児相談支援事業</v>
      </c>
      <c r="B532" s="214" t="s">
        <v>1198</v>
      </c>
      <c r="C532" s="214" t="s">
        <v>3838</v>
      </c>
      <c r="D532" s="214" t="s">
        <v>3269</v>
      </c>
      <c r="E532" s="214" t="s">
        <v>2286</v>
      </c>
      <c r="K532" s="214" t="s">
        <v>1831</v>
      </c>
      <c r="L532" s="214" t="s">
        <v>1831</v>
      </c>
      <c r="N532" s="214" t="s">
        <v>3173</v>
      </c>
      <c r="O532" s="214" t="s">
        <v>1296</v>
      </c>
      <c r="P532" s="214" t="s">
        <v>4243</v>
      </c>
      <c r="T532" s="214" t="s">
        <v>2628</v>
      </c>
      <c r="V532" s="298" t="s">
        <v>2342</v>
      </c>
      <c r="X532" s="216"/>
      <c r="AA532" s="216"/>
      <c r="AB532" s="216"/>
      <c r="AK532" s="215" t="str">
        <f t="shared" si="25"/>
        <v>982</v>
      </c>
      <c r="AL532" s="214" t="str">
        <f t="shared" si="26"/>
        <v>8544</v>
      </c>
    </row>
    <row r="533" spans="1:38" s="214" customFormat="1" ht="13.5" customHeight="1">
      <c r="A533" s="214" t="str">
        <f t="shared" si="24"/>
        <v>0472405158障害児相談支援事業</v>
      </c>
      <c r="B533" s="214" t="s">
        <v>2559</v>
      </c>
      <c r="C533" s="214" t="s">
        <v>3970</v>
      </c>
      <c r="D533" s="214" t="s">
        <v>3278</v>
      </c>
      <c r="E533" s="214" t="s">
        <v>2635</v>
      </c>
      <c r="K533" s="214" t="s">
        <v>2561</v>
      </c>
      <c r="L533" s="214" t="s">
        <v>2561</v>
      </c>
      <c r="N533" s="214" t="s">
        <v>3278</v>
      </c>
      <c r="O533" s="214" t="s">
        <v>441</v>
      </c>
      <c r="P533" s="214" t="s">
        <v>4262</v>
      </c>
      <c r="T533" s="214" t="s">
        <v>2628</v>
      </c>
      <c r="V533" s="298" t="s">
        <v>2636</v>
      </c>
      <c r="X533" s="216"/>
      <c r="AA533" s="216"/>
      <c r="AB533" s="216"/>
      <c r="AC533" s="216"/>
      <c r="AK533" s="215" t="str">
        <f t="shared" si="25"/>
        <v>989</v>
      </c>
      <c r="AL533" s="214" t="str">
        <f t="shared" si="26"/>
        <v>2201</v>
      </c>
    </row>
    <row r="534" spans="1:38" s="214" customFormat="1" ht="13.5" customHeight="1">
      <c r="A534" s="214" t="str">
        <f t="shared" si="24"/>
        <v>0472405166障害児相談支援事業</v>
      </c>
      <c r="B534" s="214" t="s">
        <v>2818</v>
      </c>
      <c r="C534" s="214" t="s">
        <v>3922</v>
      </c>
      <c r="D534" s="214" t="s">
        <v>3173</v>
      </c>
      <c r="E534" s="214" t="s">
        <v>2819</v>
      </c>
      <c r="K534" s="214" t="s">
        <v>2818</v>
      </c>
      <c r="L534" s="214" t="s">
        <v>2818</v>
      </c>
      <c r="N534" s="214" t="s">
        <v>3173</v>
      </c>
      <c r="O534" s="214" t="s">
        <v>441</v>
      </c>
      <c r="P534" s="214" t="s">
        <v>4243</v>
      </c>
      <c r="T534" s="214" t="s">
        <v>2628</v>
      </c>
      <c r="V534" s="298" t="s">
        <v>2892</v>
      </c>
      <c r="X534" s="216"/>
      <c r="AA534" s="216"/>
      <c r="AB534" s="216"/>
      <c r="AC534" s="216"/>
      <c r="AK534" s="215" t="str">
        <f t="shared" si="25"/>
        <v>989</v>
      </c>
      <c r="AL534" s="214" t="str">
        <f t="shared" si="26"/>
        <v>2351</v>
      </c>
    </row>
    <row r="535" spans="1:38" s="214" customFormat="1" ht="13.5" customHeight="1">
      <c r="A535" s="214" t="str">
        <f t="shared" si="24"/>
        <v>0472405174障害児相談支援事業</v>
      </c>
      <c r="B535" s="214" t="s">
        <v>3437</v>
      </c>
      <c r="C535" s="214" t="s">
        <v>3842</v>
      </c>
      <c r="D535" s="214" t="s">
        <v>3173</v>
      </c>
      <c r="E535" s="214" t="s">
        <v>3438</v>
      </c>
      <c r="K535" s="214" t="s">
        <v>3439</v>
      </c>
      <c r="L535" s="214" t="s">
        <v>3439</v>
      </c>
      <c r="N535" s="214" t="s">
        <v>3173</v>
      </c>
      <c r="O535" s="214" t="s">
        <v>1216</v>
      </c>
      <c r="P535" s="214" t="s">
        <v>4243</v>
      </c>
      <c r="T535" s="214" t="s">
        <v>2628</v>
      </c>
      <c r="V535" s="298" t="s">
        <v>3440</v>
      </c>
      <c r="X535" s="216"/>
      <c r="AA535" s="216"/>
      <c r="AB535" s="216"/>
      <c r="AK535" s="215" t="str">
        <f t="shared" si="25"/>
        <v>989</v>
      </c>
      <c r="AL535" s="214" t="str">
        <f t="shared" si="26"/>
        <v>2351</v>
      </c>
    </row>
    <row r="536" spans="1:38" s="214" customFormat="1" ht="13.5" customHeight="1">
      <c r="A536" s="214" t="str">
        <f t="shared" si="24"/>
        <v>0472610047障害児相談支援事業</v>
      </c>
      <c r="B536" s="214" t="s">
        <v>1962</v>
      </c>
      <c r="C536" s="214" t="s">
        <v>3828</v>
      </c>
      <c r="D536" s="214" t="s">
        <v>2988</v>
      </c>
      <c r="E536" s="214" t="s">
        <v>1264</v>
      </c>
      <c r="K536" s="214" t="s">
        <v>1833</v>
      </c>
      <c r="L536" s="214" t="s">
        <v>1833</v>
      </c>
      <c r="N536" s="214" t="s">
        <v>3178</v>
      </c>
      <c r="O536" s="214" t="s">
        <v>1216</v>
      </c>
      <c r="P536" s="214" t="s">
        <v>4239</v>
      </c>
      <c r="T536" s="214" t="s">
        <v>2628</v>
      </c>
      <c r="V536" s="298" t="s">
        <v>2343</v>
      </c>
      <c r="X536" s="216"/>
      <c r="AA536" s="216"/>
      <c r="AB536" s="216"/>
      <c r="AK536" s="215" t="str">
        <f t="shared" si="25"/>
        <v>981</v>
      </c>
      <c r="AL536" s="214" t="str">
        <f t="shared" si="26"/>
        <v>0112</v>
      </c>
    </row>
    <row r="537" spans="1:38" s="214" customFormat="1" ht="13.5" customHeight="1">
      <c r="A537" s="214" t="str">
        <f t="shared" si="24"/>
        <v>0472610062障害児相談支援事業</v>
      </c>
      <c r="B537" s="214" t="s">
        <v>1224</v>
      </c>
      <c r="C537" s="214" t="s">
        <v>4024</v>
      </c>
      <c r="D537" s="214" t="s">
        <v>3185</v>
      </c>
      <c r="E537" s="214" t="s">
        <v>1225</v>
      </c>
      <c r="K537" s="214" t="s">
        <v>2344</v>
      </c>
      <c r="L537" s="214" t="s">
        <v>2344</v>
      </c>
      <c r="N537" s="214" t="s">
        <v>3182</v>
      </c>
      <c r="O537" s="214" t="s">
        <v>1074</v>
      </c>
      <c r="P537" s="214" t="s">
        <v>4239</v>
      </c>
      <c r="T537" s="214" t="s">
        <v>2628</v>
      </c>
      <c r="V537" s="298" t="s">
        <v>2345</v>
      </c>
      <c r="X537" s="216"/>
      <c r="AA537" s="216"/>
      <c r="AB537" s="216"/>
      <c r="AK537" s="215" t="str">
        <f t="shared" si="25"/>
        <v>981</v>
      </c>
      <c r="AL537" s="214" t="str">
        <f t="shared" si="26"/>
        <v>0104</v>
      </c>
    </row>
    <row r="538" spans="1:38" s="214" customFormat="1" ht="13.5" customHeight="1">
      <c r="A538" s="214" t="str">
        <f t="shared" si="24"/>
        <v>0472610070障害児相談支援事業</v>
      </c>
      <c r="B538" s="214" t="s">
        <v>1962</v>
      </c>
      <c r="C538" s="214" t="s">
        <v>3828</v>
      </c>
      <c r="D538" s="214" t="s">
        <v>2988</v>
      </c>
      <c r="E538" s="214" t="s">
        <v>1264</v>
      </c>
      <c r="K538" s="214" t="s">
        <v>2346</v>
      </c>
      <c r="L538" s="214" t="s">
        <v>2346</v>
      </c>
      <c r="N538" s="214" t="s">
        <v>2988</v>
      </c>
      <c r="O538" s="214" t="s">
        <v>1074</v>
      </c>
      <c r="P538" s="214" t="s">
        <v>4239</v>
      </c>
      <c r="T538" s="214" t="s">
        <v>2628</v>
      </c>
      <c r="V538" s="298" t="s">
        <v>2347</v>
      </c>
      <c r="X538" s="216"/>
      <c r="AA538" s="216"/>
      <c r="AB538" s="216"/>
      <c r="AK538" s="215" t="str">
        <f t="shared" si="25"/>
        <v>981</v>
      </c>
      <c r="AL538" s="214" t="str">
        <f t="shared" si="26"/>
        <v>0112</v>
      </c>
    </row>
    <row r="539" spans="1:38" s="214" customFormat="1" ht="13.5" customHeight="1">
      <c r="A539" s="214" t="str">
        <f t="shared" si="24"/>
        <v>0472620020障害児相談支援事業</v>
      </c>
      <c r="B539" s="214" t="s">
        <v>2348</v>
      </c>
      <c r="C539" s="214" t="s">
        <v>3953</v>
      </c>
      <c r="D539" s="214" t="s">
        <v>3441</v>
      </c>
      <c r="E539" s="214" t="s">
        <v>1839</v>
      </c>
      <c r="K539" s="214" t="s">
        <v>1840</v>
      </c>
      <c r="L539" s="214" t="s">
        <v>1840</v>
      </c>
      <c r="N539" s="214" t="s">
        <v>3441</v>
      </c>
      <c r="O539" s="214" t="s">
        <v>1074</v>
      </c>
      <c r="P539" s="214" t="s">
        <v>4242</v>
      </c>
      <c r="T539" s="214" t="s">
        <v>2628</v>
      </c>
      <c r="V539" s="298" t="s">
        <v>2349</v>
      </c>
      <c r="X539" s="216"/>
      <c r="AA539" s="216"/>
      <c r="AB539" s="216"/>
      <c r="AK539" s="215" t="str">
        <f t="shared" si="25"/>
        <v>985</v>
      </c>
      <c r="AL539" s="214" t="str">
        <f t="shared" si="26"/>
        <v>0821</v>
      </c>
    </row>
    <row r="540" spans="1:38" s="214" customFormat="1" ht="13.5" customHeight="1">
      <c r="A540" s="214" t="str">
        <f t="shared" si="24"/>
        <v>0472630011障害児相談支援事業</v>
      </c>
      <c r="B540" s="214" t="s">
        <v>1218</v>
      </c>
      <c r="C540" s="214" t="s">
        <v>3945</v>
      </c>
      <c r="D540" s="214" t="s">
        <v>3348</v>
      </c>
      <c r="E540" s="214" t="s">
        <v>2350</v>
      </c>
      <c r="K540" s="214" t="s">
        <v>1842</v>
      </c>
      <c r="L540" s="214" t="s">
        <v>1842</v>
      </c>
      <c r="N540" s="214" t="s">
        <v>3348</v>
      </c>
      <c r="O540" s="214" t="s">
        <v>1087</v>
      </c>
      <c r="P540" s="214" t="s">
        <v>4260</v>
      </c>
      <c r="T540" s="214" t="s">
        <v>2628</v>
      </c>
      <c r="V540" s="298" t="s">
        <v>2351</v>
      </c>
      <c r="X540" s="216"/>
      <c r="AA540" s="216"/>
      <c r="AB540" s="216"/>
      <c r="AK540" s="215" t="str">
        <f t="shared" si="25"/>
        <v>981</v>
      </c>
      <c r="AL540" s="214" t="str">
        <f t="shared" si="26"/>
        <v>0203</v>
      </c>
    </row>
    <row r="541" spans="1:38" s="214" customFormat="1" ht="13.5" customHeight="1">
      <c r="A541" s="214" t="str">
        <f t="shared" si="24"/>
        <v>0472630029障害児相談支援事業</v>
      </c>
      <c r="B541" s="214" t="s">
        <v>2352</v>
      </c>
      <c r="C541" s="214" t="s">
        <v>3950</v>
      </c>
      <c r="D541" s="214" t="s">
        <v>3017</v>
      </c>
      <c r="E541" s="214" t="s">
        <v>2353</v>
      </c>
      <c r="K541" s="214" t="s">
        <v>1851</v>
      </c>
      <c r="L541" s="214" t="s">
        <v>1851</v>
      </c>
      <c r="N541" s="214" t="s">
        <v>3442</v>
      </c>
      <c r="O541" s="214" t="s">
        <v>1087</v>
      </c>
      <c r="P541" s="214" t="s">
        <v>4260</v>
      </c>
      <c r="T541" s="214" t="s">
        <v>2628</v>
      </c>
      <c r="V541" s="298" t="s">
        <v>2354</v>
      </c>
      <c r="X541" s="216"/>
      <c r="AA541" s="216"/>
      <c r="AB541" s="216"/>
      <c r="AK541" s="215" t="str">
        <f t="shared" si="25"/>
        <v>981</v>
      </c>
      <c r="AL541" s="214" t="str">
        <f t="shared" si="26"/>
        <v>1242</v>
      </c>
    </row>
    <row r="542" spans="1:38" s="214" customFormat="1" ht="13.5" customHeight="1">
      <c r="A542" s="214" t="str">
        <f t="shared" si="24"/>
        <v>0472630037障害児相談支援事業</v>
      </c>
      <c r="B542" s="214" t="s">
        <v>2200</v>
      </c>
      <c r="C542" s="214" t="s">
        <v>3969</v>
      </c>
      <c r="D542" s="214" t="s">
        <v>3181</v>
      </c>
      <c r="E542" s="214" t="s">
        <v>1854</v>
      </c>
      <c r="K542" s="214" t="s">
        <v>1855</v>
      </c>
      <c r="L542" s="214" t="s">
        <v>1855</v>
      </c>
      <c r="N542" s="214" t="s">
        <v>3179</v>
      </c>
      <c r="O542" s="214" t="s">
        <v>692</v>
      </c>
      <c r="P542" s="214" t="s">
        <v>4239</v>
      </c>
      <c r="T542" s="214" t="s">
        <v>2628</v>
      </c>
      <c r="V542" s="298" t="s">
        <v>2355</v>
      </c>
      <c r="X542" s="216"/>
      <c r="AA542" s="216"/>
      <c r="AB542" s="216"/>
      <c r="AK542" s="215" t="str">
        <f t="shared" si="25"/>
        <v>981</v>
      </c>
      <c r="AL542" s="214" t="str">
        <f t="shared" si="26"/>
        <v>3111</v>
      </c>
    </row>
    <row r="543" spans="1:38" s="214" customFormat="1" ht="13.5" customHeight="1">
      <c r="A543" s="214" t="str">
        <f t="shared" si="24"/>
        <v>0472700012障害児相談支援事業</v>
      </c>
      <c r="B543" s="214" t="s">
        <v>1309</v>
      </c>
      <c r="C543" s="214" t="s">
        <v>3835</v>
      </c>
      <c r="D543" s="214" t="s">
        <v>3192</v>
      </c>
      <c r="E543" s="214" t="s">
        <v>1475</v>
      </c>
      <c r="K543" s="214" t="s">
        <v>1857</v>
      </c>
      <c r="L543" s="214" t="s">
        <v>1857</v>
      </c>
      <c r="N543" s="214" t="s">
        <v>3190</v>
      </c>
      <c r="O543" s="214" t="s">
        <v>591</v>
      </c>
      <c r="P543" s="214" t="s">
        <v>4248</v>
      </c>
      <c r="T543" s="214" t="s">
        <v>2628</v>
      </c>
      <c r="V543" s="298" t="s">
        <v>2356</v>
      </c>
      <c r="X543" s="216"/>
      <c r="AA543" s="216"/>
      <c r="AB543" s="216"/>
      <c r="AK543" s="215" t="str">
        <f t="shared" si="25"/>
        <v>980</v>
      </c>
      <c r="AL543" s="214" t="str">
        <f t="shared" si="26"/>
        <v>0011</v>
      </c>
    </row>
    <row r="544" spans="1:38" s="214" customFormat="1" ht="13.5" customHeight="1">
      <c r="A544" s="214" t="str">
        <f t="shared" si="24"/>
        <v>0472700020障害児相談支援事業</v>
      </c>
      <c r="B544" s="214" t="s">
        <v>1014</v>
      </c>
      <c r="C544" s="214" t="s">
        <v>3802</v>
      </c>
      <c r="D544" s="214" t="s">
        <v>3282</v>
      </c>
      <c r="E544" s="214" t="s">
        <v>1363</v>
      </c>
      <c r="K544" s="214" t="s">
        <v>1859</v>
      </c>
      <c r="L544" s="214" t="s">
        <v>1859</v>
      </c>
      <c r="N544" s="214" t="s">
        <v>3405</v>
      </c>
      <c r="O544" s="214" t="s">
        <v>692</v>
      </c>
      <c r="P544" s="214" t="s">
        <v>4261</v>
      </c>
      <c r="T544" s="214" t="s">
        <v>2628</v>
      </c>
      <c r="V544" s="298" t="s">
        <v>2357</v>
      </c>
      <c r="X544" s="216"/>
      <c r="AA544" s="216"/>
      <c r="AB544" s="216"/>
      <c r="AK544" s="215" t="str">
        <f t="shared" si="25"/>
        <v>981</v>
      </c>
      <c r="AL544" s="214" t="str">
        <f t="shared" si="26"/>
        <v>3602</v>
      </c>
    </row>
    <row r="545" spans="1:38" s="214" customFormat="1" ht="13.5" customHeight="1">
      <c r="A545" s="214" t="str">
        <f t="shared" si="24"/>
        <v>0472700038障害児相談支援事業</v>
      </c>
      <c r="B545" s="214" t="s">
        <v>1861</v>
      </c>
      <c r="C545" s="214" t="s">
        <v>3954</v>
      </c>
      <c r="D545" s="214" t="s">
        <v>3191</v>
      </c>
      <c r="E545" s="214" t="s">
        <v>1862</v>
      </c>
      <c r="K545" s="214" t="s">
        <v>1863</v>
      </c>
      <c r="L545" s="214" t="s">
        <v>1863</v>
      </c>
      <c r="N545" s="214" t="s">
        <v>3191</v>
      </c>
      <c r="O545" s="214" t="s">
        <v>692</v>
      </c>
      <c r="P545" s="214" t="s">
        <v>4237</v>
      </c>
      <c r="T545" s="214" t="s">
        <v>2628</v>
      </c>
      <c r="V545" s="298" t="s">
        <v>2358</v>
      </c>
      <c r="X545" s="216"/>
      <c r="AA545" s="216"/>
      <c r="AB545" s="216"/>
      <c r="AK545" s="215" t="str">
        <f t="shared" si="25"/>
        <v>981</v>
      </c>
      <c r="AL545" s="214" t="str">
        <f t="shared" si="26"/>
        <v>3311</v>
      </c>
    </row>
    <row r="546" spans="1:38" s="214" customFormat="1" ht="13.5" customHeight="1">
      <c r="A546" s="214" t="str">
        <f t="shared" si="24"/>
        <v>0472700046障害児相談支援事業</v>
      </c>
      <c r="B546" s="214" t="s">
        <v>2359</v>
      </c>
      <c r="C546" s="214" t="s">
        <v>3982</v>
      </c>
      <c r="D546" s="214" t="s">
        <v>3443</v>
      </c>
      <c r="E546" s="214" t="s">
        <v>1866</v>
      </c>
      <c r="K546" s="214" t="s">
        <v>1867</v>
      </c>
      <c r="L546" s="214" t="s">
        <v>1867</v>
      </c>
      <c r="N546" s="214" t="s">
        <v>3443</v>
      </c>
      <c r="O546" s="214" t="s">
        <v>692</v>
      </c>
      <c r="P546" s="214" t="s">
        <v>4268</v>
      </c>
      <c r="T546" s="214" t="s">
        <v>2628</v>
      </c>
      <c r="V546" s="298" t="s">
        <v>2360</v>
      </c>
      <c r="X546" s="216"/>
      <c r="AA546" s="216"/>
      <c r="AB546" s="216"/>
      <c r="AK546" s="215" t="str">
        <f t="shared" si="25"/>
        <v>981</v>
      </c>
      <c r="AL546" s="214" t="str">
        <f t="shared" si="26"/>
        <v>3692</v>
      </c>
    </row>
    <row r="547" spans="1:38" s="214" customFormat="1" ht="13.5" customHeight="1">
      <c r="A547" s="214" t="str">
        <f t="shared" si="24"/>
        <v>0472700061障害児相談支援事業</v>
      </c>
      <c r="B547" s="214" t="s">
        <v>936</v>
      </c>
      <c r="C547" s="214" t="s">
        <v>3809</v>
      </c>
      <c r="D547" s="214" t="s">
        <v>3190</v>
      </c>
      <c r="E547" s="214" t="s">
        <v>2214</v>
      </c>
      <c r="K547" s="214" t="s">
        <v>1869</v>
      </c>
      <c r="L547" s="214" t="s">
        <v>2362</v>
      </c>
      <c r="N547" s="214" t="s">
        <v>3355</v>
      </c>
      <c r="O547" s="214" t="s">
        <v>692</v>
      </c>
      <c r="P547" s="214" t="s">
        <v>4248</v>
      </c>
      <c r="T547" s="214" t="s">
        <v>2628</v>
      </c>
      <c r="V547" s="298" t="s">
        <v>2361</v>
      </c>
      <c r="X547" s="216"/>
      <c r="AA547" s="216"/>
      <c r="AB547" s="216"/>
      <c r="AK547" s="215" t="str">
        <f t="shared" si="25"/>
        <v>981</v>
      </c>
      <c r="AL547" s="214" t="str">
        <f t="shared" si="26"/>
        <v>3621</v>
      </c>
    </row>
    <row r="548" spans="1:38" s="214" customFormat="1" ht="13.5" customHeight="1">
      <c r="A548" s="214" t="str">
        <f t="shared" si="24"/>
        <v>0472700079障害児相談支援事業</v>
      </c>
      <c r="B548" s="214" t="s">
        <v>1962</v>
      </c>
      <c r="C548" s="214" t="s">
        <v>3828</v>
      </c>
      <c r="D548" s="214" t="s">
        <v>2988</v>
      </c>
      <c r="E548" s="214" t="s">
        <v>1264</v>
      </c>
      <c r="K548" s="214" t="s">
        <v>1871</v>
      </c>
      <c r="L548" s="214" t="s">
        <v>1871</v>
      </c>
      <c r="N548" s="214" t="s">
        <v>3150</v>
      </c>
      <c r="O548" s="214" t="s">
        <v>692</v>
      </c>
      <c r="P548" s="214" t="s">
        <v>4237</v>
      </c>
      <c r="T548" s="214" t="s">
        <v>2628</v>
      </c>
      <c r="V548" s="298" t="s">
        <v>2363</v>
      </c>
      <c r="X548" s="216"/>
      <c r="AA548" s="216"/>
      <c r="AB548" s="216"/>
      <c r="AK548" s="215" t="str">
        <f t="shared" si="25"/>
        <v>981</v>
      </c>
      <c r="AL548" s="214" t="str">
        <f t="shared" si="26"/>
        <v>0112</v>
      </c>
    </row>
    <row r="549" spans="1:38" s="214" customFormat="1" ht="13.5" customHeight="1">
      <c r="A549" s="214" t="str">
        <f t="shared" si="24"/>
        <v>0472700087障害児相談支援事業</v>
      </c>
      <c r="B549" s="214" t="s">
        <v>1873</v>
      </c>
      <c r="C549" s="214" t="s">
        <v>3941</v>
      </c>
      <c r="D549" s="214" t="s">
        <v>3190</v>
      </c>
      <c r="E549" s="214" t="s">
        <v>1874</v>
      </c>
      <c r="K549" s="214" t="s">
        <v>2364</v>
      </c>
      <c r="L549" s="214" t="s">
        <v>1873</v>
      </c>
      <c r="N549" s="214" t="s">
        <v>3190</v>
      </c>
      <c r="O549" s="214" t="s">
        <v>692</v>
      </c>
      <c r="P549" s="214" t="s">
        <v>4248</v>
      </c>
      <c r="T549" s="214" t="s">
        <v>2628</v>
      </c>
      <c r="V549" s="298" t="s">
        <v>2365</v>
      </c>
      <c r="X549" s="216"/>
      <c r="AA549" s="216"/>
      <c r="AB549" s="216"/>
      <c r="AK549" s="215" t="str">
        <f t="shared" si="25"/>
        <v>981</v>
      </c>
      <c r="AL549" s="214" t="str">
        <f t="shared" si="26"/>
        <v>3621</v>
      </c>
    </row>
    <row r="550" spans="1:38" s="214" customFormat="1" ht="13.5" customHeight="1">
      <c r="A550" s="214" t="str">
        <f t="shared" si="24"/>
        <v>0472700095障害児相談支援事業</v>
      </c>
      <c r="B550" s="214" t="s">
        <v>1014</v>
      </c>
      <c r="C550" s="214" t="s">
        <v>3802</v>
      </c>
      <c r="D550" s="214" t="s">
        <v>3282</v>
      </c>
      <c r="E550" s="214" t="s">
        <v>1363</v>
      </c>
      <c r="K550" s="214" t="s">
        <v>1877</v>
      </c>
      <c r="L550" s="214" t="s">
        <v>1877</v>
      </c>
      <c r="N550" s="214" t="s">
        <v>3282</v>
      </c>
      <c r="O550" s="214" t="s">
        <v>559</v>
      </c>
      <c r="P550" s="214" t="s">
        <v>4268</v>
      </c>
      <c r="T550" s="214" t="s">
        <v>2628</v>
      </c>
      <c r="V550" s="298" t="s">
        <v>2366</v>
      </c>
      <c r="X550" s="216"/>
      <c r="AA550" s="216"/>
      <c r="AB550" s="216"/>
      <c r="AK550" s="215" t="str">
        <f t="shared" si="25"/>
        <v>981</v>
      </c>
      <c r="AL550" s="214" t="str">
        <f t="shared" si="26"/>
        <v>3602</v>
      </c>
    </row>
    <row r="551" spans="1:38" s="214" customFormat="1" ht="13.5" customHeight="1">
      <c r="A551" s="214" t="str">
        <f t="shared" si="24"/>
        <v>0472800010障害児相談支援事業</v>
      </c>
      <c r="B551" s="214" t="s">
        <v>930</v>
      </c>
      <c r="C551" s="214" t="s">
        <v>3867</v>
      </c>
      <c r="D551" s="214" t="s">
        <v>3108</v>
      </c>
      <c r="E551" s="214" t="s">
        <v>2111</v>
      </c>
      <c r="K551" s="214" t="s">
        <v>1879</v>
      </c>
      <c r="L551" s="214" t="s">
        <v>1879</v>
      </c>
      <c r="N551" s="214" t="s">
        <v>3360</v>
      </c>
      <c r="O551" s="214" t="s">
        <v>1087</v>
      </c>
      <c r="P551" s="214" t="s">
        <v>4251</v>
      </c>
      <c r="T551" s="214" t="s">
        <v>2628</v>
      </c>
      <c r="V551" s="298" t="s">
        <v>2367</v>
      </c>
      <c r="X551" s="216"/>
      <c r="AA551" s="216"/>
      <c r="AB551" s="216"/>
      <c r="AK551" s="215" t="str">
        <f t="shared" si="25"/>
        <v>989</v>
      </c>
      <c r="AL551" s="214" t="str">
        <f t="shared" si="26"/>
        <v>6251</v>
      </c>
    </row>
    <row r="552" spans="1:38" s="214" customFormat="1" ht="13.5" customHeight="1">
      <c r="A552" s="214" t="str">
        <f t="shared" si="24"/>
        <v>0472800028障害児相談支援事業</v>
      </c>
      <c r="B552" s="214" t="s">
        <v>1372</v>
      </c>
      <c r="C552" s="214" t="s">
        <v>3905</v>
      </c>
      <c r="D552" s="214" t="s">
        <v>3204</v>
      </c>
      <c r="E552" s="214" t="s">
        <v>1373</v>
      </c>
      <c r="K552" s="214" t="s">
        <v>1881</v>
      </c>
      <c r="L552" s="214" t="s">
        <v>1881</v>
      </c>
      <c r="N552" s="214" t="s">
        <v>3444</v>
      </c>
      <c r="O552" s="214" t="s">
        <v>61</v>
      </c>
      <c r="P552" s="214" t="s">
        <v>4251</v>
      </c>
      <c r="T552" s="214" t="s">
        <v>2628</v>
      </c>
      <c r="V552" s="298" t="s">
        <v>2368</v>
      </c>
      <c r="X552" s="216"/>
      <c r="AA552" s="216"/>
      <c r="AB552" s="216"/>
      <c r="AK552" s="215" t="str">
        <f t="shared" si="25"/>
        <v>981</v>
      </c>
      <c r="AL552" s="214" t="str">
        <f t="shared" si="26"/>
        <v>4261</v>
      </c>
    </row>
    <row r="553" spans="1:38" s="214" customFormat="1" ht="13.5" customHeight="1">
      <c r="A553" s="214" t="str">
        <f t="shared" si="24"/>
        <v>0472800036障害児相談支援事業</v>
      </c>
      <c r="B553" s="214" t="s">
        <v>2244</v>
      </c>
      <c r="C553" s="214" t="s">
        <v>3773</v>
      </c>
      <c r="D553" s="214" t="s">
        <v>3204</v>
      </c>
      <c r="E553" s="214" t="s">
        <v>4662</v>
      </c>
      <c r="K553" s="214" t="s">
        <v>4698</v>
      </c>
      <c r="L553" s="214" t="s">
        <v>4698</v>
      </c>
      <c r="N553" s="214" t="s">
        <v>4719</v>
      </c>
      <c r="O553" s="214" t="s">
        <v>61</v>
      </c>
      <c r="P553" s="214" t="s">
        <v>4251</v>
      </c>
      <c r="T553" s="214" t="s">
        <v>2628</v>
      </c>
      <c r="V553" s="298" t="s">
        <v>4747</v>
      </c>
      <c r="X553" s="216"/>
      <c r="AA553" s="216"/>
      <c r="AB553" s="216"/>
      <c r="AK553" s="215" t="str">
        <f t="shared" si="25"/>
        <v>981</v>
      </c>
      <c r="AL553" s="214" t="str">
        <f t="shared" si="26"/>
        <v>4261</v>
      </c>
    </row>
    <row r="554" spans="1:38" s="214" customFormat="1" ht="13.5" customHeight="1">
      <c r="A554" s="214" t="str">
        <f t="shared" si="24"/>
        <v>0472800176障害児相談支援事業</v>
      </c>
      <c r="B554" s="214" t="s">
        <v>1885</v>
      </c>
      <c r="C554" s="214" t="s">
        <v>3958</v>
      </c>
      <c r="D554" s="214" t="s">
        <v>3410</v>
      </c>
      <c r="E554" s="214" t="s">
        <v>1886</v>
      </c>
      <c r="K554" s="214" t="s">
        <v>1887</v>
      </c>
      <c r="L554" s="214" t="s">
        <v>1887</v>
      </c>
      <c r="N554" s="214" t="s">
        <v>3445</v>
      </c>
      <c r="O554" s="214" t="s">
        <v>896</v>
      </c>
      <c r="P554" s="214" t="s">
        <v>4266</v>
      </c>
      <c r="T554" s="214" t="s">
        <v>2628</v>
      </c>
      <c r="V554" s="298" t="s">
        <v>2369</v>
      </c>
      <c r="X554" s="216"/>
      <c r="AA554" s="216"/>
      <c r="AB554" s="216"/>
      <c r="AK554" s="215" t="str">
        <f t="shared" si="25"/>
        <v>981</v>
      </c>
      <c r="AL554" s="214" t="str">
        <f t="shared" si="26"/>
        <v>4102</v>
      </c>
    </row>
    <row r="555" spans="1:38" s="214" customFormat="1" ht="13.5" customHeight="1">
      <c r="A555" s="214" t="str">
        <f t="shared" si="24"/>
        <v>0473100014障害児相談支援事業</v>
      </c>
      <c r="B555" s="214" t="s">
        <v>1014</v>
      </c>
      <c r="C555" s="214" t="s">
        <v>3802</v>
      </c>
      <c r="D555" s="214" t="s">
        <v>3282</v>
      </c>
      <c r="E555" s="214" t="s">
        <v>1363</v>
      </c>
      <c r="K555" s="214" t="s">
        <v>1889</v>
      </c>
      <c r="L555" s="214" t="s">
        <v>1889</v>
      </c>
      <c r="N555" s="214" t="s">
        <v>3446</v>
      </c>
      <c r="O555" s="214" t="s">
        <v>896</v>
      </c>
      <c r="P555" s="214" t="s">
        <v>4241</v>
      </c>
      <c r="T555" s="214" t="s">
        <v>2628</v>
      </c>
      <c r="V555" s="298" t="s">
        <v>2370</v>
      </c>
      <c r="X555" s="216"/>
      <c r="AA555" s="216"/>
      <c r="AB555" s="216"/>
      <c r="AK555" s="215" t="str">
        <f t="shared" si="25"/>
        <v>981</v>
      </c>
      <c r="AL555" s="214" t="str">
        <f t="shared" si="26"/>
        <v>3602</v>
      </c>
    </row>
    <row r="556" spans="1:38" s="214" customFormat="1" ht="13.5" customHeight="1">
      <c r="A556" s="214" t="str">
        <f t="shared" si="24"/>
        <v>0473100048障害児相談支援事業</v>
      </c>
      <c r="B556" s="214" t="s">
        <v>894</v>
      </c>
      <c r="C556" s="214" t="s">
        <v>3927</v>
      </c>
      <c r="D556" s="214" t="s">
        <v>3097</v>
      </c>
      <c r="E556" s="214" t="s">
        <v>3098</v>
      </c>
      <c r="K556" s="214" t="s">
        <v>1891</v>
      </c>
      <c r="L556" s="214" t="s">
        <v>1891</v>
      </c>
      <c r="N556" s="214" t="s">
        <v>3361</v>
      </c>
      <c r="O556" s="214" t="s">
        <v>61</v>
      </c>
      <c r="P556" s="214" t="s">
        <v>4241</v>
      </c>
      <c r="T556" s="214" t="s">
        <v>2628</v>
      </c>
      <c r="V556" s="298" t="s">
        <v>2371</v>
      </c>
      <c r="X556" s="216"/>
      <c r="AA556" s="216"/>
      <c r="AB556" s="216"/>
      <c r="AK556" s="215" t="str">
        <f t="shared" si="25"/>
        <v>981</v>
      </c>
      <c r="AL556" s="214" t="str">
        <f t="shared" si="26"/>
        <v>0503</v>
      </c>
    </row>
    <row r="557" spans="1:38" s="214" customFormat="1" ht="13.5" customHeight="1">
      <c r="A557" s="214" t="str">
        <f t="shared" si="24"/>
        <v>0473100071障害児相談支援事業</v>
      </c>
      <c r="B557" s="214" t="s">
        <v>1423</v>
      </c>
      <c r="C557" s="214" t="s">
        <v>3986</v>
      </c>
      <c r="D557" s="214" t="s">
        <v>2906</v>
      </c>
      <c r="E557" s="214" t="s">
        <v>1424</v>
      </c>
      <c r="K557" s="214" t="s">
        <v>1893</v>
      </c>
      <c r="L557" s="214" t="s">
        <v>1893</v>
      </c>
      <c r="N557" s="214" t="s">
        <v>2906</v>
      </c>
      <c r="O557" s="214" t="s">
        <v>61</v>
      </c>
      <c r="P557" s="214" t="s">
        <v>4241</v>
      </c>
      <c r="T557" s="214" t="s">
        <v>2628</v>
      </c>
      <c r="V557" s="298" t="s">
        <v>2372</v>
      </c>
      <c r="X557" s="216"/>
      <c r="AA557" s="216"/>
      <c r="AB557" s="216"/>
      <c r="AK557" s="215" t="str">
        <f t="shared" si="25"/>
        <v>987</v>
      </c>
      <c r="AL557" s="214" t="str">
        <f t="shared" si="26"/>
        <v>0053</v>
      </c>
    </row>
    <row r="558" spans="1:38" s="214" customFormat="1" ht="13.5" customHeight="1">
      <c r="A558" s="214" t="str">
        <f t="shared" si="24"/>
        <v>0473100089障害児相談支援事業</v>
      </c>
      <c r="B558" s="214" t="s">
        <v>1407</v>
      </c>
      <c r="C558" s="214" t="s">
        <v>3910</v>
      </c>
      <c r="D558" s="214" t="s">
        <v>3126</v>
      </c>
      <c r="E558" s="214" t="s">
        <v>1408</v>
      </c>
      <c r="K558" s="214" t="s">
        <v>1895</v>
      </c>
      <c r="L558" s="214" t="s">
        <v>1895</v>
      </c>
      <c r="N558" s="214" t="s">
        <v>3126</v>
      </c>
      <c r="O558" s="214" t="s">
        <v>1303</v>
      </c>
      <c r="P558" s="214" t="s">
        <v>4250</v>
      </c>
      <c r="T558" s="214" t="s">
        <v>2628</v>
      </c>
      <c r="V558" s="298" t="s">
        <v>2373</v>
      </c>
      <c r="X558" s="216"/>
      <c r="AA558" s="216"/>
      <c r="AB558" s="216"/>
      <c r="AK558" s="215" t="str">
        <f t="shared" si="25"/>
        <v>987</v>
      </c>
      <c r="AL558" s="214" t="str">
        <f t="shared" si="26"/>
        <v>0121</v>
      </c>
    </row>
    <row r="559" spans="1:38" s="214" customFormat="1" ht="13.5" customHeight="1">
      <c r="A559" s="214" t="str">
        <f t="shared" si="24"/>
        <v>0473100097障害児相談支援事業</v>
      </c>
      <c r="B559" s="214" t="s">
        <v>1469</v>
      </c>
      <c r="C559" s="214" t="s">
        <v>3880</v>
      </c>
      <c r="D559" s="214" t="s">
        <v>3161</v>
      </c>
      <c r="E559" s="214" t="s">
        <v>2771</v>
      </c>
      <c r="K559" s="214" t="s">
        <v>1898</v>
      </c>
      <c r="L559" s="214" t="s">
        <v>1898</v>
      </c>
      <c r="N559" s="214" t="s">
        <v>3412</v>
      </c>
      <c r="O559" s="214" t="s">
        <v>818</v>
      </c>
      <c r="P559" s="214" t="s">
        <v>4241</v>
      </c>
      <c r="T559" s="214" t="s">
        <v>2628</v>
      </c>
      <c r="V559" s="298" t="s">
        <v>2374</v>
      </c>
      <c r="X559" s="216"/>
      <c r="AA559" s="216"/>
      <c r="AB559" s="216"/>
      <c r="AK559" s="215" t="str">
        <f t="shared" si="25"/>
        <v>989</v>
      </c>
      <c r="AL559" s="214" t="str">
        <f t="shared" si="26"/>
        <v>1754</v>
      </c>
    </row>
    <row r="560" spans="1:38" s="214" customFormat="1" ht="13.5" customHeight="1">
      <c r="A560" s="214" t="str">
        <f t="shared" si="24"/>
        <v>0473100105障害児相談支援事業</v>
      </c>
      <c r="B560" s="214" t="s">
        <v>2637</v>
      </c>
      <c r="C560" s="214" t="s">
        <v>3772</v>
      </c>
      <c r="D560" s="214" t="s">
        <v>3414</v>
      </c>
      <c r="E560" s="214" t="s">
        <v>1439</v>
      </c>
      <c r="K560" s="214" t="s">
        <v>2564</v>
      </c>
      <c r="L560" s="214" t="s">
        <v>2564</v>
      </c>
      <c r="N560" s="214" t="s">
        <v>3414</v>
      </c>
      <c r="O560" s="214" t="s">
        <v>818</v>
      </c>
      <c r="P560" s="214" t="s">
        <v>4250</v>
      </c>
      <c r="T560" s="214" t="s">
        <v>2628</v>
      </c>
      <c r="V560" s="298" t="s">
        <v>2638</v>
      </c>
      <c r="X560" s="216"/>
      <c r="AA560" s="216"/>
      <c r="AB560" s="216"/>
      <c r="AK560" s="215" t="str">
        <f t="shared" si="25"/>
        <v>987</v>
      </c>
      <c r="AL560" s="214" t="str">
        <f t="shared" si="26"/>
        <v>0281</v>
      </c>
    </row>
    <row r="561" spans="1:38" s="214" customFormat="1" ht="13.5" customHeight="1">
      <c r="A561" s="214" t="str">
        <f t="shared" si="24"/>
        <v>0473100113障害児相談支援事業</v>
      </c>
      <c r="B561" s="214" t="s">
        <v>136</v>
      </c>
      <c r="C561" s="214" t="s">
        <v>3937</v>
      </c>
      <c r="D561" s="214" t="s">
        <v>2911</v>
      </c>
      <c r="E561" s="214" t="s">
        <v>1916</v>
      </c>
      <c r="K561" s="214" t="s">
        <v>2912</v>
      </c>
      <c r="L561" s="214" t="s">
        <v>2912</v>
      </c>
      <c r="N561" s="214" t="s">
        <v>2913</v>
      </c>
      <c r="O561" s="214" t="s">
        <v>818</v>
      </c>
      <c r="P561" s="214" t="s">
        <v>4241</v>
      </c>
      <c r="T561" s="214" t="s">
        <v>2628</v>
      </c>
      <c r="V561" s="298" t="s">
        <v>2914</v>
      </c>
      <c r="X561" s="216"/>
      <c r="AA561" s="216"/>
      <c r="AB561" s="216"/>
      <c r="AC561" s="216"/>
      <c r="AE561" s="216"/>
      <c r="AK561" s="215" t="str">
        <f t="shared" si="25"/>
        <v>986</v>
      </c>
      <c r="AL561" s="214" t="str">
        <f t="shared" si="26"/>
        <v>1111</v>
      </c>
    </row>
    <row r="562" spans="1:38" s="214" customFormat="1" ht="13.5" customHeight="1">
      <c r="A562" s="214" t="str">
        <f t="shared" si="24"/>
        <v>0473100121障害児相談支援事業</v>
      </c>
      <c r="B562" s="214" t="s">
        <v>1429</v>
      </c>
      <c r="C562" s="214" t="s">
        <v>3865</v>
      </c>
      <c r="D562" s="214" t="s">
        <v>3264</v>
      </c>
      <c r="E562" s="214" t="s">
        <v>1430</v>
      </c>
      <c r="K562" s="214" t="s">
        <v>1897</v>
      </c>
      <c r="L562" s="214" t="s">
        <v>1897</v>
      </c>
      <c r="N562" s="214" t="s">
        <v>3412</v>
      </c>
      <c r="O562" s="214" t="s">
        <v>1095</v>
      </c>
      <c r="P562" s="214" t="s">
        <v>4241</v>
      </c>
      <c r="T562" s="214" t="s">
        <v>2628</v>
      </c>
      <c r="V562" s="298" t="s">
        <v>3447</v>
      </c>
      <c r="X562" s="216"/>
      <c r="AA562" s="216"/>
      <c r="AB562" s="216"/>
      <c r="AK562" s="215" t="str">
        <f t="shared" si="25"/>
        <v>987</v>
      </c>
      <c r="AL562" s="214" t="str">
        <f t="shared" si="26"/>
        <v>0024</v>
      </c>
    </row>
    <row r="563" spans="1:38" s="214" customFormat="1" ht="13.5" customHeight="1">
      <c r="A563" s="214" t="str">
        <f t="shared" si="24"/>
        <v>0473600013障害児相談支援事業</v>
      </c>
      <c r="B563" s="214" t="s">
        <v>340</v>
      </c>
      <c r="C563" s="214" t="s">
        <v>3909</v>
      </c>
      <c r="D563" s="214" t="s">
        <v>3266</v>
      </c>
      <c r="E563" s="214" t="s">
        <v>341</v>
      </c>
      <c r="K563" s="214" t="s">
        <v>1900</v>
      </c>
      <c r="L563" s="214" t="s">
        <v>1900</v>
      </c>
      <c r="N563" s="214" t="s">
        <v>3283</v>
      </c>
      <c r="O563" s="214" t="s">
        <v>896</v>
      </c>
      <c r="P563" s="214" t="s">
        <v>4265</v>
      </c>
      <c r="T563" s="214" t="s">
        <v>2628</v>
      </c>
      <c r="V563" s="298" t="s">
        <v>2375</v>
      </c>
      <c r="X563" s="216"/>
      <c r="AA563" s="216"/>
      <c r="AB563" s="216"/>
      <c r="AK563" s="215" t="str">
        <f t="shared" si="25"/>
        <v>988</v>
      </c>
      <c r="AL563" s="214" t="str">
        <f t="shared" si="26"/>
        <v>0524</v>
      </c>
    </row>
    <row r="564" spans="1:38" s="214" customFormat="1" ht="13.5" customHeight="1">
      <c r="A564" s="214" t="str">
        <f t="shared" si="24"/>
        <v>0473600021障害児相談支援事業</v>
      </c>
      <c r="B564" s="214" t="s">
        <v>808</v>
      </c>
      <c r="C564" s="214" t="s">
        <v>3973</v>
      </c>
      <c r="D564" s="214" t="s">
        <v>3448</v>
      </c>
      <c r="E564" s="214" t="s">
        <v>1904</v>
      </c>
      <c r="K564" s="214" t="s">
        <v>1903</v>
      </c>
      <c r="L564" s="214" t="s">
        <v>1903</v>
      </c>
      <c r="N564" s="214" t="s">
        <v>3448</v>
      </c>
      <c r="O564" s="214" t="s">
        <v>61</v>
      </c>
      <c r="P564" s="214" t="s">
        <v>4265</v>
      </c>
      <c r="T564" s="214" t="s">
        <v>2628</v>
      </c>
      <c r="V564" s="298" t="s">
        <v>4748</v>
      </c>
      <c r="X564" s="216"/>
      <c r="AA564" s="216"/>
      <c r="AB564" s="216"/>
      <c r="AC564" s="216"/>
      <c r="AE564" s="216"/>
      <c r="AK564" s="215" t="str">
        <f t="shared" si="25"/>
        <v>986</v>
      </c>
      <c r="AL564" s="214" t="str">
        <f t="shared" si="26"/>
        <v>0782</v>
      </c>
    </row>
    <row r="565" spans="1:38" s="214" customFormat="1" ht="13.5" customHeight="1">
      <c r="A565" s="214" t="str">
        <f t="shared" si="24"/>
        <v>0410200026生活介護</v>
      </c>
      <c r="B565" s="214" t="s">
        <v>58</v>
      </c>
      <c r="C565" s="214" t="s">
        <v>4412</v>
      </c>
      <c r="D565" s="214" t="s">
        <v>3085</v>
      </c>
      <c r="E565" s="214" t="s">
        <v>59</v>
      </c>
      <c r="K565" s="214" t="s">
        <v>60</v>
      </c>
      <c r="L565" s="214" t="s">
        <v>64</v>
      </c>
      <c r="N565" s="214" t="s">
        <v>3288</v>
      </c>
      <c r="O565" s="214" t="s">
        <v>637</v>
      </c>
      <c r="P565" s="214" t="s">
        <v>4234</v>
      </c>
      <c r="T565" s="214" t="s">
        <v>63</v>
      </c>
      <c r="V565" s="298" t="s">
        <v>62</v>
      </c>
      <c r="X565" s="216"/>
      <c r="AA565" s="216"/>
      <c r="AB565" s="216"/>
      <c r="AH565" s="214">
        <v>14</v>
      </c>
      <c r="AK565" s="215" t="str">
        <f t="shared" si="25"/>
        <v>989</v>
      </c>
      <c r="AL565" s="214" t="str">
        <f t="shared" si="26"/>
        <v>4601</v>
      </c>
    </row>
    <row r="566" spans="1:38" s="214" customFormat="1" ht="13.5" customHeight="1">
      <c r="A566" s="214" t="str">
        <f t="shared" si="24"/>
        <v>0410200026自立訓練(生活訓練)</v>
      </c>
      <c r="B566" s="214" t="s">
        <v>58</v>
      </c>
      <c r="C566" s="214" t="s">
        <v>4412</v>
      </c>
      <c r="D566" s="214" t="s">
        <v>3085</v>
      </c>
      <c r="E566" s="214" t="s">
        <v>59</v>
      </c>
      <c r="K566" s="214" t="s">
        <v>60</v>
      </c>
      <c r="L566" s="214" t="s">
        <v>64</v>
      </c>
      <c r="N566" s="214" t="s">
        <v>3288</v>
      </c>
      <c r="O566" s="214" t="s">
        <v>637</v>
      </c>
      <c r="P566" s="214" t="s">
        <v>4234</v>
      </c>
      <c r="T566" s="214" t="s">
        <v>2454</v>
      </c>
      <c r="V566" s="298" t="s">
        <v>62</v>
      </c>
      <c r="X566" s="216"/>
      <c r="AA566" s="216"/>
      <c r="AB566" s="216"/>
      <c r="AH566" s="214">
        <v>6</v>
      </c>
      <c r="AK566" s="215" t="str">
        <f t="shared" si="25"/>
        <v>989</v>
      </c>
      <c r="AL566" s="214" t="str">
        <f t="shared" si="26"/>
        <v>4601</v>
      </c>
    </row>
    <row r="567" spans="1:38" s="214" customFormat="1" ht="13.5" customHeight="1">
      <c r="A567" s="214" t="str">
        <f t="shared" si="24"/>
        <v>0410200026就労移行支援</v>
      </c>
      <c r="B567" s="214" t="s">
        <v>58</v>
      </c>
      <c r="C567" s="214" t="s">
        <v>4412</v>
      </c>
      <c r="D567" s="214" t="s">
        <v>3085</v>
      </c>
      <c r="E567" s="214" t="s">
        <v>59</v>
      </c>
      <c r="K567" s="214" t="s">
        <v>60</v>
      </c>
      <c r="L567" s="214" t="s">
        <v>64</v>
      </c>
      <c r="N567" s="214" t="s">
        <v>3288</v>
      </c>
      <c r="O567" s="214" t="s">
        <v>637</v>
      </c>
      <c r="P567" s="214" t="s">
        <v>4234</v>
      </c>
      <c r="T567" s="214" t="s">
        <v>65</v>
      </c>
      <c r="V567" s="298" t="s">
        <v>62</v>
      </c>
      <c r="X567" s="216"/>
      <c r="AA567" s="216"/>
      <c r="AB567" s="216"/>
      <c r="AH567" s="214">
        <v>6</v>
      </c>
      <c r="AK567" s="215" t="str">
        <f t="shared" si="25"/>
        <v>989</v>
      </c>
      <c r="AL567" s="214" t="str">
        <f t="shared" si="26"/>
        <v>4601</v>
      </c>
    </row>
    <row r="568" spans="1:38" s="214" customFormat="1" ht="13.5" customHeight="1">
      <c r="A568" s="214" t="str">
        <f t="shared" si="24"/>
        <v>0410200026就労継続支援(Ｂ型)</v>
      </c>
      <c r="B568" s="214" t="s">
        <v>58</v>
      </c>
      <c r="C568" s="214" t="s">
        <v>4412</v>
      </c>
      <c r="D568" s="214" t="s">
        <v>3085</v>
      </c>
      <c r="E568" s="214" t="s">
        <v>59</v>
      </c>
      <c r="K568" s="214" t="s">
        <v>60</v>
      </c>
      <c r="L568" s="214" t="s">
        <v>64</v>
      </c>
      <c r="N568" s="214" t="s">
        <v>3288</v>
      </c>
      <c r="O568" s="214" t="s">
        <v>441</v>
      </c>
      <c r="P568" s="214" t="s">
        <v>4234</v>
      </c>
      <c r="T568" s="214" t="s">
        <v>2455</v>
      </c>
      <c r="V568" s="298" t="s">
        <v>62</v>
      </c>
      <c r="X568" s="216"/>
      <c r="AA568" s="216"/>
      <c r="AB568" s="216"/>
      <c r="AH568" s="214">
        <v>20</v>
      </c>
      <c r="AK568" s="215" t="str">
        <f t="shared" si="25"/>
        <v>989</v>
      </c>
      <c r="AL568" s="214" t="str">
        <f t="shared" si="26"/>
        <v>4601</v>
      </c>
    </row>
    <row r="569" spans="1:38" s="214" customFormat="1" ht="13.5" customHeight="1">
      <c r="A569" s="214" t="str">
        <f t="shared" si="24"/>
        <v>0410200042生活介護</v>
      </c>
      <c r="B569" s="214" t="s">
        <v>66</v>
      </c>
      <c r="C569" s="214" t="s">
        <v>3760</v>
      </c>
      <c r="D569" s="214" t="s">
        <v>2967</v>
      </c>
      <c r="E569" s="214" t="s">
        <v>67</v>
      </c>
      <c r="K569" s="214" t="s">
        <v>68</v>
      </c>
      <c r="L569" s="214" t="s">
        <v>70</v>
      </c>
      <c r="N569" s="214" t="s">
        <v>2967</v>
      </c>
      <c r="O569" s="214" t="s">
        <v>1152</v>
      </c>
      <c r="P569" s="214" t="s">
        <v>4234</v>
      </c>
      <c r="T569" s="214" t="s">
        <v>63</v>
      </c>
      <c r="V569" s="298" t="s">
        <v>69</v>
      </c>
      <c r="X569" s="216"/>
      <c r="AA569" s="216"/>
      <c r="AB569" s="216"/>
      <c r="AH569" s="214">
        <v>40</v>
      </c>
      <c r="AK569" s="215" t="str">
        <f t="shared" si="25"/>
        <v>986</v>
      </c>
      <c r="AL569" s="214" t="str">
        <f t="shared" si="26"/>
        <v>0853</v>
      </c>
    </row>
    <row r="570" spans="1:38" s="214" customFormat="1" ht="13.5" customHeight="1">
      <c r="A570" s="214" t="str">
        <f t="shared" si="24"/>
        <v>0410200042短期入所</v>
      </c>
      <c r="B570" s="214" t="s">
        <v>66</v>
      </c>
      <c r="C570" s="214" t="s">
        <v>3760</v>
      </c>
      <c r="D570" s="214" t="s">
        <v>2967</v>
      </c>
      <c r="E570" s="214" t="s">
        <v>67</v>
      </c>
      <c r="K570" s="214" t="s">
        <v>68</v>
      </c>
      <c r="L570" s="214" t="s">
        <v>68</v>
      </c>
      <c r="N570" s="214" t="s">
        <v>2967</v>
      </c>
      <c r="O570" s="214" t="s">
        <v>441</v>
      </c>
      <c r="P570" s="214" t="s">
        <v>4234</v>
      </c>
      <c r="T570" s="214" t="s">
        <v>71</v>
      </c>
      <c r="V570" s="298" t="s">
        <v>69</v>
      </c>
      <c r="X570" s="216"/>
      <c r="AA570" s="216"/>
      <c r="AB570" s="216"/>
      <c r="AH570" s="214">
        <v>1</v>
      </c>
      <c r="AK570" s="215" t="str">
        <f t="shared" si="25"/>
        <v>986</v>
      </c>
      <c r="AL570" s="214" t="str">
        <f t="shared" si="26"/>
        <v>0853</v>
      </c>
    </row>
    <row r="571" spans="1:38" s="214" customFormat="1" ht="13.5" customHeight="1">
      <c r="A571" s="214" t="str">
        <f t="shared" si="24"/>
        <v>0410200042施設入所支援</v>
      </c>
      <c r="B571" s="214" t="s">
        <v>66</v>
      </c>
      <c r="C571" s="214" t="s">
        <v>3760</v>
      </c>
      <c r="D571" s="214" t="s">
        <v>2967</v>
      </c>
      <c r="E571" s="214" t="s">
        <v>67</v>
      </c>
      <c r="K571" s="214" t="s">
        <v>68</v>
      </c>
      <c r="L571" s="214" t="s">
        <v>70</v>
      </c>
      <c r="N571" s="214" t="s">
        <v>2967</v>
      </c>
      <c r="O571" s="214" t="s">
        <v>441</v>
      </c>
      <c r="P571" s="214" t="s">
        <v>4234</v>
      </c>
      <c r="T571" s="214" t="s">
        <v>2456</v>
      </c>
      <c r="V571" s="298" t="s">
        <v>69</v>
      </c>
      <c r="X571" s="216"/>
      <c r="AA571" s="216"/>
      <c r="AB571" s="216"/>
      <c r="AH571" s="214">
        <v>40</v>
      </c>
      <c r="AK571" s="215" t="str">
        <f t="shared" si="25"/>
        <v>986</v>
      </c>
      <c r="AL571" s="214" t="str">
        <f t="shared" si="26"/>
        <v>0853</v>
      </c>
    </row>
    <row r="572" spans="1:38" s="214" customFormat="1" ht="13.5" customHeight="1">
      <c r="A572" s="214" t="str">
        <f t="shared" si="24"/>
        <v>0410200059生活介護</v>
      </c>
      <c r="B572" s="214" t="s">
        <v>66</v>
      </c>
      <c r="C572" s="214" t="s">
        <v>3760</v>
      </c>
      <c r="D572" s="214" t="s">
        <v>2967</v>
      </c>
      <c r="E572" s="214" t="s">
        <v>67</v>
      </c>
      <c r="K572" s="214" t="s">
        <v>73</v>
      </c>
      <c r="L572" s="214" t="s">
        <v>73</v>
      </c>
      <c r="N572" s="214" t="s">
        <v>2968</v>
      </c>
      <c r="O572" s="214" t="s">
        <v>1152</v>
      </c>
      <c r="P572" s="214" t="s">
        <v>4234</v>
      </c>
      <c r="T572" s="214" t="s">
        <v>63</v>
      </c>
      <c r="V572" s="298" t="s">
        <v>74</v>
      </c>
      <c r="X572" s="216"/>
      <c r="AA572" s="216"/>
      <c r="AB572" s="216"/>
      <c r="AH572" s="214">
        <v>40</v>
      </c>
      <c r="AK572" s="215" t="str">
        <f t="shared" si="25"/>
        <v>986</v>
      </c>
      <c r="AL572" s="214" t="str">
        <f t="shared" si="26"/>
        <v>0853</v>
      </c>
    </row>
    <row r="573" spans="1:38" s="214" customFormat="1" ht="13.5" customHeight="1">
      <c r="A573" s="214" t="str">
        <f t="shared" si="24"/>
        <v>0410200059短期入所</v>
      </c>
      <c r="B573" s="214" t="s">
        <v>66</v>
      </c>
      <c r="C573" s="214" t="s">
        <v>3760</v>
      </c>
      <c r="D573" s="214" t="s">
        <v>2967</v>
      </c>
      <c r="E573" s="214" t="s">
        <v>67</v>
      </c>
      <c r="K573" s="214" t="s">
        <v>73</v>
      </c>
      <c r="L573" s="214" t="s">
        <v>73</v>
      </c>
      <c r="N573" s="214" t="s">
        <v>2968</v>
      </c>
      <c r="O573" s="214" t="s">
        <v>1296</v>
      </c>
      <c r="P573" s="214" t="s">
        <v>4234</v>
      </c>
      <c r="T573" s="214" t="s">
        <v>71</v>
      </c>
      <c r="V573" s="298" t="s">
        <v>74</v>
      </c>
      <c r="X573" s="216"/>
      <c r="AA573" s="216"/>
      <c r="AB573" s="216"/>
      <c r="AH573" s="214">
        <v>1</v>
      </c>
      <c r="AK573" s="215" t="str">
        <f t="shared" si="25"/>
        <v>986</v>
      </c>
      <c r="AL573" s="214" t="str">
        <f t="shared" si="26"/>
        <v>0853</v>
      </c>
    </row>
    <row r="574" spans="1:38" s="214" customFormat="1" ht="13.5" customHeight="1">
      <c r="A574" s="214" t="str">
        <f t="shared" si="24"/>
        <v>0410200067短期入所</v>
      </c>
      <c r="B574" s="214" t="s">
        <v>75</v>
      </c>
      <c r="C574" s="214" t="s">
        <v>4413</v>
      </c>
      <c r="D574" s="214" t="s">
        <v>3285</v>
      </c>
      <c r="E574" s="214" t="s">
        <v>76</v>
      </c>
      <c r="K574" s="214" t="s">
        <v>77</v>
      </c>
      <c r="L574" s="214" t="s">
        <v>77</v>
      </c>
      <c r="N574" s="214" t="s">
        <v>3286</v>
      </c>
      <c r="O574" s="214" t="s">
        <v>637</v>
      </c>
      <c r="P574" s="214" t="s">
        <v>4234</v>
      </c>
      <c r="T574" s="214" t="s">
        <v>71</v>
      </c>
      <c r="V574" s="298" t="s">
        <v>78</v>
      </c>
      <c r="X574" s="216"/>
      <c r="AA574" s="216"/>
      <c r="AB574" s="216"/>
      <c r="AC574" s="216"/>
      <c r="AH574" s="214">
        <v>1</v>
      </c>
      <c r="AK574" s="215" t="str">
        <f t="shared" si="25"/>
        <v>987</v>
      </c>
      <c r="AL574" s="214" t="str">
        <f t="shared" si="26"/>
        <v>1103</v>
      </c>
    </row>
    <row r="575" spans="1:38" s="214" customFormat="1" ht="13.5" customHeight="1">
      <c r="A575" s="214" t="str">
        <f t="shared" si="24"/>
        <v>0410200075短期入所</v>
      </c>
      <c r="B575" s="214" t="s">
        <v>79</v>
      </c>
      <c r="C575" s="214" t="s">
        <v>4414</v>
      </c>
      <c r="D575" s="214" t="s">
        <v>3287</v>
      </c>
      <c r="E575" s="214" t="s">
        <v>80</v>
      </c>
      <c r="K575" s="214" t="s">
        <v>81</v>
      </c>
      <c r="L575" s="214" t="s">
        <v>81</v>
      </c>
      <c r="N575" s="214" t="s">
        <v>3288</v>
      </c>
      <c r="O575" s="214" t="s">
        <v>637</v>
      </c>
      <c r="P575" s="214" t="s">
        <v>4234</v>
      </c>
      <c r="T575" s="214" t="s">
        <v>71</v>
      </c>
      <c r="V575" s="298" t="s">
        <v>82</v>
      </c>
      <c r="X575" s="216"/>
      <c r="AA575" s="216"/>
      <c r="AB575" s="216"/>
      <c r="AC575" s="216"/>
      <c r="AH575" s="214">
        <v>1</v>
      </c>
      <c r="AK575" s="215" t="str">
        <f t="shared" si="25"/>
        <v>989</v>
      </c>
      <c r="AL575" s="214" t="str">
        <f t="shared" si="26"/>
        <v>3201</v>
      </c>
    </row>
    <row r="576" spans="1:38" s="214" customFormat="1" ht="13.5" customHeight="1">
      <c r="A576" s="214" t="str">
        <f t="shared" si="24"/>
        <v>0410200125居宅介護</v>
      </c>
      <c r="B576" s="214" t="s">
        <v>83</v>
      </c>
      <c r="C576" s="214" t="s">
        <v>4415</v>
      </c>
      <c r="D576" s="214" t="s">
        <v>3449</v>
      </c>
      <c r="E576" s="214" t="s">
        <v>84</v>
      </c>
      <c r="K576" s="214" t="s">
        <v>85</v>
      </c>
      <c r="L576" s="214" t="s">
        <v>85</v>
      </c>
      <c r="N576" s="214" t="s">
        <v>2967</v>
      </c>
      <c r="O576" s="214" t="s">
        <v>61</v>
      </c>
      <c r="P576" s="214" t="s">
        <v>4234</v>
      </c>
      <c r="T576" s="214" t="s">
        <v>87</v>
      </c>
      <c r="V576" s="298" t="s">
        <v>86</v>
      </c>
      <c r="X576" s="216"/>
      <c r="AA576" s="216"/>
      <c r="AB576" s="216"/>
      <c r="AK576" s="215" t="str">
        <f t="shared" si="25"/>
        <v>986</v>
      </c>
      <c r="AL576" s="214" t="str">
        <f t="shared" si="26"/>
        <v>0865</v>
      </c>
    </row>
    <row r="577" spans="1:38" s="214" customFormat="1" ht="13.5" customHeight="1">
      <c r="A577" s="214" t="str">
        <f t="shared" si="24"/>
        <v>0410200125重度訪問介護</v>
      </c>
      <c r="B577" s="214" t="s">
        <v>83</v>
      </c>
      <c r="C577" s="214" t="s">
        <v>4415</v>
      </c>
      <c r="D577" s="214" t="s">
        <v>3449</v>
      </c>
      <c r="E577" s="214" t="s">
        <v>84</v>
      </c>
      <c r="K577" s="214" t="s">
        <v>85</v>
      </c>
      <c r="L577" s="214" t="s">
        <v>85</v>
      </c>
      <c r="N577" s="214" t="s">
        <v>2967</v>
      </c>
      <c r="O577" s="214" t="s">
        <v>637</v>
      </c>
      <c r="P577" s="214" t="s">
        <v>4234</v>
      </c>
      <c r="T577" s="214" t="s">
        <v>88</v>
      </c>
      <c r="V577" s="298" t="s">
        <v>86</v>
      </c>
      <c r="X577" s="216"/>
      <c r="AA577" s="216"/>
      <c r="AB577" s="216"/>
      <c r="AK577" s="215" t="str">
        <f t="shared" si="25"/>
        <v>986</v>
      </c>
      <c r="AL577" s="214" t="str">
        <f t="shared" si="26"/>
        <v>0865</v>
      </c>
    </row>
    <row r="578" spans="1:38" s="214" customFormat="1" ht="13.5" customHeight="1">
      <c r="A578" s="214" t="str">
        <f t="shared" si="24"/>
        <v>0410200174居宅介護</v>
      </c>
      <c r="B578" s="214" t="s">
        <v>89</v>
      </c>
      <c r="C578" s="214" t="s">
        <v>4416</v>
      </c>
      <c r="D578" s="214" t="s">
        <v>3289</v>
      </c>
      <c r="E578" s="214" t="s">
        <v>90</v>
      </c>
      <c r="K578" s="214" t="s">
        <v>91</v>
      </c>
      <c r="L578" s="214" t="s">
        <v>91</v>
      </c>
      <c r="N578" s="214" t="s">
        <v>3451</v>
      </c>
      <c r="O578" s="214" t="s">
        <v>637</v>
      </c>
      <c r="P578" s="214" t="s">
        <v>4234</v>
      </c>
      <c r="T578" s="214" t="s">
        <v>87</v>
      </c>
      <c r="V578" s="298" t="s">
        <v>92</v>
      </c>
      <c r="X578" s="216"/>
      <c r="AA578" s="216"/>
      <c r="AB578" s="216"/>
      <c r="AC578" s="216"/>
      <c r="AK578" s="215" t="str">
        <f t="shared" si="25"/>
        <v>986</v>
      </c>
      <c r="AL578" s="214" t="str">
        <f t="shared" si="26"/>
        <v>0825</v>
      </c>
    </row>
    <row r="579" spans="1:38" s="214" customFormat="1" ht="13.5" customHeight="1">
      <c r="A579" s="214" t="str">
        <f t="shared" ref="A579:A642" si="27">V579&amp;T579</f>
        <v>0410200182居宅介護</v>
      </c>
      <c r="B579" s="214" t="s">
        <v>93</v>
      </c>
      <c r="C579" s="214" t="s">
        <v>3913</v>
      </c>
      <c r="D579" s="214" t="s">
        <v>3449</v>
      </c>
      <c r="E579" s="214" t="s">
        <v>94</v>
      </c>
      <c r="K579" s="214" t="s">
        <v>95</v>
      </c>
      <c r="L579" s="214" t="s">
        <v>95</v>
      </c>
      <c r="N579" s="214" t="s">
        <v>3450</v>
      </c>
      <c r="O579" s="214" t="s">
        <v>637</v>
      </c>
      <c r="P579" s="214" t="s">
        <v>4234</v>
      </c>
      <c r="T579" s="214" t="s">
        <v>87</v>
      </c>
      <c r="V579" s="298" t="s">
        <v>96</v>
      </c>
      <c r="X579" s="216"/>
      <c r="AA579" s="216"/>
      <c r="AB579" s="216"/>
      <c r="AK579" s="215" t="str">
        <f t="shared" ref="AK579:AK642" si="28">LEFT(D579,3)</f>
        <v>986</v>
      </c>
      <c r="AL579" s="214" t="str">
        <f t="shared" ref="AL579:AL642" si="29">RIGHT(D579,4)</f>
        <v>0865</v>
      </c>
    </row>
    <row r="580" spans="1:38" s="214" customFormat="1" ht="13.5" customHeight="1">
      <c r="A580" s="214" t="str">
        <f t="shared" si="27"/>
        <v>0410200182重度訪問介護</v>
      </c>
      <c r="B580" s="214" t="s">
        <v>93</v>
      </c>
      <c r="C580" s="214" t="s">
        <v>3913</v>
      </c>
      <c r="D580" s="214" t="s">
        <v>3449</v>
      </c>
      <c r="E580" s="214" t="s">
        <v>94</v>
      </c>
      <c r="K580" s="214" t="s">
        <v>95</v>
      </c>
      <c r="L580" s="214" t="s">
        <v>95</v>
      </c>
      <c r="N580" s="214" t="s">
        <v>3450</v>
      </c>
      <c r="O580" s="214" t="s">
        <v>818</v>
      </c>
      <c r="P580" s="214" t="s">
        <v>4234</v>
      </c>
      <c r="T580" s="214" t="s">
        <v>88</v>
      </c>
      <c r="V580" s="298" t="s">
        <v>96</v>
      </c>
      <c r="X580" s="216"/>
      <c r="AA580" s="216"/>
      <c r="AB580" s="216"/>
      <c r="AK580" s="215" t="str">
        <f t="shared" si="28"/>
        <v>986</v>
      </c>
      <c r="AL580" s="214" t="str">
        <f t="shared" si="29"/>
        <v>0865</v>
      </c>
    </row>
    <row r="581" spans="1:38" s="214" customFormat="1" ht="13.5" customHeight="1">
      <c r="A581" s="214" t="str">
        <f t="shared" si="27"/>
        <v>0410200224居宅介護</v>
      </c>
      <c r="B581" s="214" t="s">
        <v>66</v>
      </c>
      <c r="C581" s="214" t="s">
        <v>3760</v>
      </c>
      <c r="D581" s="214" t="s">
        <v>2967</v>
      </c>
      <c r="E581" s="214" t="s">
        <v>67</v>
      </c>
      <c r="K581" s="214" t="s">
        <v>97</v>
      </c>
      <c r="L581" s="214" t="s">
        <v>97</v>
      </c>
      <c r="N581" s="214" t="s">
        <v>2967</v>
      </c>
      <c r="O581" s="214" t="s">
        <v>818</v>
      </c>
      <c r="P581" s="214" t="s">
        <v>4234</v>
      </c>
      <c r="T581" s="214" t="s">
        <v>87</v>
      </c>
      <c r="V581" s="298" t="s">
        <v>98</v>
      </c>
      <c r="X581" s="216"/>
      <c r="AA581" s="216"/>
      <c r="AB581" s="216"/>
      <c r="AK581" s="215" t="str">
        <f t="shared" si="28"/>
        <v>986</v>
      </c>
      <c r="AL581" s="214" t="str">
        <f t="shared" si="29"/>
        <v>0853</v>
      </c>
    </row>
    <row r="582" spans="1:38" s="214" customFormat="1" ht="13.5" customHeight="1">
      <c r="A582" s="214" t="str">
        <f t="shared" si="27"/>
        <v>0410200224重度訪問介護</v>
      </c>
      <c r="B582" s="214" t="s">
        <v>66</v>
      </c>
      <c r="C582" s="214" t="s">
        <v>3760</v>
      </c>
      <c r="D582" s="214" t="s">
        <v>2967</v>
      </c>
      <c r="E582" s="214" t="s">
        <v>67</v>
      </c>
      <c r="K582" s="214" t="s">
        <v>97</v>
      </c>
      <c r="L582" s="214" t="s">
        <v>97</v>
      </c>
      <c r="N582" s="214" t="s">
        <v>2967</v>
      </c>
      <c r="O582" s="214" t="s">
        <v>818</v>
      </c>
      <c r="P582" s="214" t="s">
        <v>4234</v>
      </c>
      <c r="T582" s="214" t="s">
        <v>88</v>
      </c>
      <c r="V582" s="298" t="s">
        <v>98</v>
      </c>
      <c r="X582" s="216"/>
      <c r="AA582" s="216"/>
      <c r="AB582" s="216"/>
      <c r="AK582" s="215" t="str">
        <f t="shared" si="28"/>
        <v>986</v>
      </c>
      <c r="AL582" s="214" t="str">
        <f t="shared" si="29"/>
        <v>0853</v>
      </c>
    </row>
    <row r="583" spans="1:38" s="214" customFormat="1" ht="13.5" customHeight="1">
      <c r="A583" s="214" t="str">
        <f t="shared" si="27"/>
        <v>0410200224行動援護</v>
      </c>
      <c r="B583" s="214" t="s">
        <v>66</v>
      </c>
      <c r="C583" s="214" t="s">
        <v>3760</v>
      </c>
      <c r="D583" s="214" t="s">
        <v>2967</v>
      </c>
      <c r="E583" s="214" t="s">
        <v>67</v>
      </c>
      <c r="K583" s="214" t="s">
        <v>97</v>
      </c>
      <c r="L583" s="214" t="s">
        <v>97</v>
      </c>
      <c r="N583" s="214" t="s">
        <v>2967</v>
      </c>
      <c r="O583" s="214" t="s">
        <v>1093</v>
      </c>
      <c r="P583" s="214" t="s">
        <v>4234</v>
      </c>
      <c r="T583" s="214" t="s">
        <v>99</v>
      </c>
      <c r="V583" s="298" t="s">
        <v>98</v>
      </c>
      <c r="X583" s="216"/>
      <c r="AA583" s="216"/>
      <c r="AB583" s="216"/>
      <c r="AK583" s="215" t="str">
        <f t="shared" si="28"/>
        <v>986</v>
      </c>
      <c r="AL583" s="214" t="str">
        <f t="shared" si="29"/>
        <v>0853</v>
      </c>
    </row>
    <row r="584" spans="1:38" s="214" customFormat="1" ht="13.5" customHeight="1">
      <c r="A584" s="214" t="str">
        <f t="shared" si="27"/>
        <v>0410200232居宅介護</v>
      </c>
      <c r="B584" s="214" t="s">
        <v>100</v>
      </c>
      <c r="C584" s="214" t="s">
        <v>3898</v>
      </c>
      <c r="D584" s="214" t="s">
        <v>3275</v>
      </c>
      <c r="E584" s="214" t="s">
        <v>101</v>
      </c>
      <c r="K584" s="214" t="s">
        <v>102</v>
      </c>
      <c r="L584" s="214" t="s">
        <v>102</v>
      </c>
      <c r="N584" s="214" t="s">
        <v>2973</v>
      </c>
      <c r="O584" s="214" t="s">
        <v>1093</v>
      </c>
      <c r="P584" s="214" t="s">
        <v>4234</v>
      </c>
      <c r="T584" s="214" t="s">
        <v>87</v>
      </c>
      <c r="V584" s="298" t="s">
        <v>103</v>
      </c>
      <c r="X584" s="216"/>
      <c r="AA584" s="216"/>
      <c r="AB584" s="216"/>
      <c r="AK584" s="215" t="str">
        <f t="shared" si="28"/>
        <v>174</v>
      </c>
      <c r="AL584" s="214" t="str">
        <f t="shared" si="29"/>
        <v>0075</v>
      </c>
    </row>
    <row r="585" spans="1:38" s="214" customFormat="1" ht="13.5" customHeight="1">
      <c r="A585" s="214" t="str">
        <f t="shared" si="27"/>
        <v>0410200232重度訪問介護</v>
      </c>
      <c r="B585" s="214" t="s">
        <v>100</v>
      </c>
      <c r="C585" s="214" t="s">
        <v>3898</v>
      </c>
      <c r="D585" s="214" t="s">
        <v>3275</v>
      </c>
      <c r="E585" s="214" t="s">
        <v>101</v>
      </c>
      <c r="K585" s="214" t="s">
        <v>102</v>
      </c>
      <c r="L585" s="214" t="s">
        <v>102</v>
      </c>
      <c r="N585" s="214" t="s">
        <v>2973</v>
      </c>
      <c r="O585" s="214" t="s">
        <v>1095</v>
      </c>
      <c r="P585" s="214" t="s">
        <v>4234</v>
      </c>
      <c r="T585" s="214" t="s">
        <v>88</v>
      </c>
      <c r="V585" s="298" t="s">
        <v>103</v>
      </c>
      <c r="X585" s="216"/>
      <c r="AA585" s="216"/>
      <c r="AB585" s="216"/>
      <c r="AK585" s="215" t="str">
        <f t="shared" si="28"/>
        <v>174</v>
      </c>
      <c r="AL585" s="214" t="str">
        <f t="shared" si="29"/>
        <v>0075</v>
      </c>
    </row>
    <row r="586" spans="1:38" s="214" customFormat="1" ht="13.5" customHeight="1">
      <c r="A586" s="214" t="str">
        <f t="shared" si="27"/>
        <v>0410200356自立訓練(生活訓練)</v>
      </c>
      <c r="B586" s="214" t="s">
        <v>66</v>
      </c>
      <c r="C586" s="214" t="s">
        <v>3760</v>
      </c>
      <c r="D586" s="214" t="s">
        <v>2967</v>
      </c>
      <c r="E586" s="214" t="s">
        <v>67</v>
      </c>
      <c r="K586" s="214" t="s">
        <v>104</v>
      </c>
      <c r="L586" s="214" t="s">
        <v>104</v>
      </c>
      <c r="N586" s="214" t="s">
        <v>2968</v>
      </c>
      <c r="O586" s="214" t="s">
        <v>1095</v>
      </c>
      <c r="P586" s="214" t="s">
        <v>4234</v>
      </c>
      <c r="T586" s="214" t="s">
        <v>2454</v>
      </c>
      <c r="V586" s="298" t="s">
        <v>105</v>
      </c>
      <c r="X586" s="216"/>
      <c r="AA586" s="216"/>
      <c r="AB586" s="216"/>
      <c r="AH586" s="214">
        <v>6</v>
      </c>
      <c r="AK586" s="215" t="str">
        <f t="shared" si="28"/>
        <v>986</v>
      </c>
      <c r="AL586" s="214" t="str">
        <f t="shared" si="29"/>
        <v>0853</v>
      </c>
    </row>
    <row r="587" spans="1:38" s="214" customFormat="1" ht="13.5" customHeight="1">
      <c r="A587" s="214" t="str">
        <f t="shared" si="27"/>
        <v>0410200356就労継続支援(Ｂ型)</v>
      </c>
      <c r="B587" s="214" t="s">
        <v>66</v>
      </c>
      <c r="C587" s="214" t="s">
        <v>3760</v>
      </c>
      <c r="D587" s="214" t="s">
        <v>2967</v>
      </c>
      <c r="E587" s="214" t="s">
        <v>67</v>
      </c>
      <c r="K587" s="214" t="s">
        <v>104</v>
      </c>
      <c r="L587" s="214" t="s">
        <v>104</v>
      </c>
      <c r="N587" s="214" t="s">
        <v>2968</v>
      </c>
      <c r="O587" s="214" t="s">
        <v>1095</v>
      </c>
      <c r="P587" s="214" t="s">
        <v>4234</v>
      </c>
      <c r="T587" s="214" t="s">
        <v>2455</v>
      </c>
      <c r="V587" s="298" t="s">
        <v>105</v>
      </c>
      <c r="X587" s="216"/>
      <c r="AA587" s="216"/>
      <c r="AB587" s="216"/>
      <c r="AH587" s="214">
        <v>40</v>
      </c>
      <c r="AK587" s="215" t="str">
        <f t="shared" si="28"/>
        <v>986</v>
      </c>
      <c r="AL587" s="214" t="str">
        <f t="shared" si="29"/>
        <v>0853</v>
      </c>
    </row>
    <row r="588" spans="1:38" s="214" customFormat="1" ht="13.5" customHeight="1">
      <c r="A588" s="214" t="str">
        <f t="shared" si="27"/>
        <v>0410200364就労継続支援(Ｂ型)</v>
      </c>
      <c r="B588" s="214" t="s">
        <v>66</v>
      </c>
      <c r="C588" s="214" t="s">
        <v>3760</v>
      </c>
      <c r="D588" s="214" t="s">
        <v>2967</v>
      </c>
      <c r="E588" s="214" t="s">
        <v>67</v>
      </c>
      <c r="K588" s="214" t="s">
        <v>106</v>
      </c>
      <c r="L588" s="214" t="s">
        <v>106</v>
      </c>
      <c r="N588" s="214" t="s">
        <v>3516</v>
      </c>
      <c r="O588" s="214" t="s">
        <v>1095</v>
      </c>
      <c r="P588" s="214" t="s">
        <v>4234</v>
      </c>
      <c r="T588" s="214" t="s">
        <v>2455</v>
      </c>
      <c r="V588" s="298" t="s">
        <v>107</v>
      </c>
      <c r="X588" s="216"/>
      <c r="AA588" s="216"/>
      <c r="AB588" s="216"/>
      <c r="AH588" s="214">
        <v>30</v>
      </c>
      <c r="AK588" s="215" t="str">
        <f t="shared" si="28"/>
        <v>986</v>
      </c>
      <c r="AL588" s="214" t="str">
        <f t="shared" si="29"/>
        <v>0853</v>
      </c>
    </row>
    <row r="589" spans="1:38" s="214" customFormat="1" ht="13.5" customHeight="1">
      <c r="A589" s="214" t="str">
        <f t="shared" si="27"/>
        <v>0410200372就労継続支援(Ｂ型)</v>
      </c>
      <c r="B589" s="214" t="s">
        <v>66</v>
      </c>
      <c r="C589" s="214" t="s">
        <v>3760</v>
      </c>
      <c r="D589" s="214" t="s">
        <v>2967</v>
      </c>
      <c r="E589" s="214" t="s">
        <v>67</v>
      </c>
      <c r="K589" s="214" t="s">
        <v>108</v>
      </c>
      <c r="L589" s="214" t="s">
        <v>108</v>
      </c>
      <c r="N589" s="214" t="s">
        <v>3368</v>
      </c>
      <c r="O589" s="214" t="s">
        <v>1095</v>
      </c>
      <c r="P589" s="214" t="s">
        <v>4234</v>
      </c>
      <c r="T589" s="214" t="s">
        <v>2455</v>
      </c>
      <c r="V589" s="298" t="s">
        <v>109</v>
      </c>
      <c r="X589" s="216"/>
      <c r="AA589" s="216"/>
      <c r="AB589" s="216"/>
      <c r="AH589" s="214">
        <v>30</v>
      </c>
      <c r="AK589" s="215" t="str">
        <f t="shared" si="28"/>
        <v>986</v>
      </c>
      <c r="AL589" s="214" t="str">
        <f t="shared" si="29"/>
        <v>0853</v>
      </c>
    </row>
    <row r="590" spans="1:38" s="214" customFormat="1" ht="13.5" customHeight="1">
      <c r="A590" s="214" t="str">
        <f t="shared" si="27"/>
        <v>0410200380居宅介護</v>
      </c>
      <c r="B590" s="214" t="s">
        <v>79</v>
      </c>
      <c r="C590" s="214" t="s">
        <v>4414</v>
      </c>
      <c r="D590" s="214" t="s">
        <v>3287</v>
      </c>
      <c r="E590" s="214" t="s">
        <v>80</v>
      </c>
      <c r="K590" s="214" t="s">
        <v>110</v>
      </c>
      <c r="L590" s="214" t="s">
        <v>110</v>
      </c>
      <c r="N590" s="214" t="s">
        <v>3288</v>
      </c>
      <c r="O590" s="214" t="s">
        <v>692</v>
      </c>
      <c r="P590" s="214" t="s">
        <v>4234</v>
      </c>
      <c r="T590" s="214" t="s">
        <v>87</v>
      </c>
      <c r="V590" s="298" t="s">
        <v>4779</v>
      </c>
      <c r="X590" s="216"/>
      <c r="AA590" s="216"/>
      <c r="AB590" s="216"/>
      <c r="AK590" s="215" t="str">
        <f t="shared" si="28"/>
        <v>989</v>
      </c>
      <c r="AL590" s="214" t="str">
        <f t="shared" si="29"/>
        <v>3201</v>
      </c>
    </row>
    <row r="591" spans="1:38" s="214" customFormat="1" ht="13.5" customHeight="1">
      <c r="A591" s="214" t="str">
        <f t="shared" si="27"/>
        <v>0410200448居宅介護</v>
      </c>
      <c r="B591" s="214" t="s">
        <v>111</v>
      </c>
      <c r="C591" s="214" t="s">
        <v>4417</v>
      </c>
      <c r="D591" s="214" t="s">
        <v>3235</v>
      </c>
      <c r="E591" s="214" t="s">
        <v>2457</v>
      </c>
      <c r="K591" s="214" t="s">
        <v>112</v>
      </c>
      <c r="L591" s="214" t="s">
        <v>112</v>
      </c>
      <c r="N591" s="214" t="s">
        <v>3236</v>
      </c>
      <c r="O591" s="214" t="s">
        <v>692</v>
      </c>
      <c r="P591" s="214" t="s">
        <v>4234</v>
      </c>
      <c r="T591" s="214" t="s">
        <v>87</v>
      </c>
      <c r="V591" s="298" t="s">
        <v>113</v>
      </c>
      <c r="X591" s="216"/>
      <c r="AA591" s="216"/>
      <c r="AB591" s="216"/>
      <c r="AK591" s="215" t="str">
        <f t="shared" si="28"/>
        <v>101</v>
      </c>
      <c r="AL591" s="214" t="str">
        <f t="shared" si="29"/>
        <v>8688</v>
      </c>
    </row>
    <row r="592" spans="1:38" s="214" customFormat="1" ht="13.5" customHeight="1">
      <c r="A592" s="214" t="str">
        <f t="shared" si="27"/>
        <v>0410200448重度訪問介護</v>
      </c>
      <c r="B592" s="214" t="s">
        <v>111</v>
      </c>
      <c r="C592" s="214" t="s">
        <v>4417</v>
      </c>
      <c r="D592" s="214" t="s">
        <v>3235</v>
      </c>
      <c r="E592" s="214" t="s">
        <v>2457</v>
      </c>
      <c r="K592" s="214" t="s">
        <v>112</v>
      </c>
      <c r="L592" s="214" t="s">
        <v>112</v>
      </c>
      <c r="N592" s="214" t="s">
        <v>3236</v>
      </c>
      <c r="O592" s="214" t="s">
        <v>61</v>
      </c>
      <c r="P592" s="214" t="s">
        <v>4234</v>
      </c>
      <c r="T592" s="214" t="s">
        <v>88</v>
      </c>
      <c r="V592" s="298" t="s">
        <v>113</v>
      </c>
      <c r="X592" s="216"/>
      <c r="AA592" s="216"/>
      <c r="AB592" s="216"/>
      <c r="AK592" s="215" t="str">
        <f t="shared" si="28"/>
        <v>101</v>
      </c>
      <c r="AL592" s="214" t="str">
        <f t="shared" si="29"/>
        <v>8688</v>
      </c>
    </row>
    <row r="593" spans="1:38" s="214" customFormat="1" ht="13.5" customHeight="1">
      <c r="A593" s="214" t="str">
        <f t="shared" si="27"/>
        <v>0410200455居宅介護</v>
      </c>
      <c r="B593" s="214" t="s">
        <v>115</v>
      </c>
      <c r="C593" s="214" t="s">
        <v>4418</v>
      </c>
      <c r="D593" s="214" t="s">
        <v>3239</v>
      </c>
      <c r="E593" s="214" t="s">
        <v>116</v>
      </c>
      <c r="K593" s="214" t="s">
        <v>117</v>
      </c>
      <c r="L593" s="214" t="s">
        <v>117</v>
      </c>
      <c r="N593" s="214" t="s">
        <v>3451</v>
      </c>
      <c r="O593" s="214" t="s">
        <v>272</v>
      </c>
      <c r="P593" s="214" t="s">
        <v>4234</v>
      </c>
      <c r="T593" s="214" t="s">
        <v>87</v>
      </c>
      <c r="V593" s="298" t="s">
        <v>118</v>
      </c>
      <c r="X593" s="216"/>
      <c r="AA593" s="216"/>
      <c r="AB593" s="216"/>
      <c r="AK593" s="215" t="str">
        <f t="shared" si="28"/>
        <v>980</v>
      </c>
      <c r="AL593" s="214" t="str">
        <f t="shared" si="29"/>
        <v>0014</v>
      </c>
    </row>
    <row r="594" spans="1:38" s="214" customFormat="1" ht="13.5" customHeight="1">
      <c r="A594" s="214" t="str">
        <f t="shared" si="27"/>
        <v>0410200455重度訪問介護</v>
      </c>
      <c r="B594" s="214" t="s">
        <v>115</v>
      </c>
      <c r="C594" s="214" t="s">
        <v>4418</v>
      </c>
      <c r="D594" s="214" t="s">
        <v>3239</v>
      </c>
      <c r="E594" s="214" t="s">
        <v>116</v>
      </c>
      <c r="K594" s="214" t="s">
        <v>117</v>
      </c>
      <c r="L594" s="214" t="s">
        <v>117</v>
      </c>
      <c r="N594" s="214" t="s">
        <v>3451</v>
      </c>
      <c r="O594" s="214" t="s">
        <v>272</v>
      </c>
      <c r="P594" s="214" t="s">
        <v>4234</v>
      </c>
      <c r="T594" s="214" t="s">
        <v>88</v>
      </c>
      <c r="V594" s="298" t="s">
        <v>118</v>
      </c>
      <c r="X594" s="216"/>
      <c r="AA594" s="216"/>
      <c r="AB594" s="216"/>
      <c r="AK594" s="215" t="str">
        <f t="shared" si="28"/>
        <v>980</v>
      </c>
      <c r="AL594" s="214" t="str">
        <f t="shared" si="29"/>
        <v>0014</v>
      </c>
    </row>
    <row r="595" spans="1:38" s="214" customFormat="1" ht="13.5" customHeight="1">
      <c r="A595" s="214" t="str">
        <f t="shared" si="27"/>
        <v>0410200463居宅介護</v>
      </c>
      <c r="B595" s="214" t="s">
        <v>115</v>
      </c>
      <c r="C595" s="214" t="s">
        <v>4418</v>
      </c>
      <c r="D595" s="214" t="s">
        <v>3239</v>
      </c>
      <c r="E595" s="214" t="s">
        <v>116</v>
      </c>
      <c r="K595" s="214" t="s">
        <v>119</v>
      </c>
      <c r="L595" s="214" t="s">
        <v>119</v>
      </c>
      <c r="N595" s="214" t="s">
        <v>3452</v>
      </c>
      <c r="O595" s="214" t="s">
        <v>1057</v>
      </c>
      <c r="P595" s="214" t="s">
        <v>4234</v>
      </c>
      <c r="T595" s="214" t="s">
        <v>87</v>
      </c>
      <c r="V595" s="298" t="s">
        <v>120</v>
      </c>
      <c r="X595" s="216"/>
      <c r="AA595" s="216"/>
      <c r="AB595" s="216"/>
      <c r="AK595" s="215" t="str">
        <f t="shared" si="28"/>
        <v>980</v>
      </c>
      <c r="AL595" s="214" t="str">
        <f t="shared" si="29"/>
        <v>0014</v>
      </c>
    </row>
    <row r="596" spans="1:38" s="214" customFormat="1" ht="13.5" customHeight="1">
      <c r="A596" s="214" t="str">
        <f t="shared" si="27"/>
        <v>0410200463重度訪問介護</v>
      </c>
      <c r="B596" s="214" t="s">
        <v>115</v>
      </c>
      <c r="C596" s="214" t="s">
        <v>4418</v>
      </c>
      <c r="D596" s="214" t="s">
        <v>3239</v>
      </c>
      <c r="E596" s="214" t="s">
        <v>116</v>
      </c>
      <c r="K596" s="214" t="s">
        <v>119</v>
      </c>
      <c r="L596" s="214" t="s">
        <v>119</v>
      </c>
      <c r="N596" s="214" t="s">
        <v>3452</v>
      </c>
      <c r="O596" s="214" t="s">
        <v>1057</v>
      </c>
      <c r="P596" s="214" t="s">
        <v>4234</v>
      </c>
      <c r="T596" s="214" t="s">
        <v>88</v>
      </c>
      <c r="V596" s="298" t="s">
        <v>120</v>
      </c>
      <c r="X596" s="216"/>
      <c r="AA596" s="216"/>
      <c r="AB596" s="216"/>
      <c r="AK596" s="215" t="str">
        <f t="shared" si="28"/>
        <v>980</v>
      </c>
      <c r="AL596" s="214" t="str">
        <f t="shared" si="29"/>
        <v>0014</v>
      </c>
    </row>
    <row r="597" spans="1:38" s="214" customFormat="1" ht="13.5" customHeight="1">
      <c r="A597" s="214" t="str">
        <f t="shared" si="27"/>
        <v>0410200539生活介護</v>
      </c>
      <c r="B597" s="214" t="s">
        <v>66</v>
      </c>
      <c r="C597" s="214" t="s">
        <v>3760</v>
      </c>
      <c r="D597" s="214" t="s">
        <v>2967</v>
      </c>
      <c r="E597" s="214" t="s">
        <v>67</v>
      </c>
      <c r="K597" s="214" t="s">
        <v>121</v>
      </c>
      <c r="L597" s="214" t="s">
        <v>121</v>
      </c>
      <c r="N597" s="214" t="s">
        <v>3367</v>
      </c>
      <c r="O597" s="214" t="s">
        <v>1057</v>
      </c>
      <c r="P597" s="214" t="s">
        <v>4234</v>
      </c>
      <c r="T597" s="214" t="s">
        <v>63</v>
      </c>
      <c r="V597" s="298" t="s">
        <v>122</v>
      </c>
      <c r="X597" s="216"/>
      <c r="AA597" s="216"/>
      <c r="AB597" s="216"/>
      <c r="AH597" s="214">
        <v>20</v>
      </c>
      <c r="AK597" s="215" t="str">
        <f t="shared" si="28"/>
        <v>986</v>
      </c>
      <c r="AL597" s="214" t="str">
        <f t="shared" si="29"/>
        <v>0853</v>
      </c>
    </row>
    <row r="598" spans="1:38" s="214" customFormat="1" ht="13.5" customHeight="1">
      <c r="A598" s="214" t="str">
        <f t="shared" si="27"/>
        <v>0410200562居宅介護</v>
      </c>
      <c r="B598" s="214" t="s">
        <v>123</v>
      </c>
      <c r="C598" s="214" t="s">
        <v>4419</v>
      </c>
      <c r="D598" s="214" t="s">
        <v>3453</v>
      </c>
      <c r="E598" s="214" t="s">
        <v>124</v>
      </c>
      <c r="K598" s="214" t="s">
        <v>125</v>
      </c>
      <c r="L598" s="214" t="s">
        <v>125</v>
      </c>
      <c r="N598" s="214" t="s">
        <v>2968</v>
      </c>
      <c r="O598" s="214" t="s">
        <v>928</v>
      </c>
      <c r="P598" s="214" t="s">
        <v>4234</v>
      </c>
      <c r="T598" s="214" t="s">
        <v>87</v>
      </c>
      <c r="V598" s="298" t="s">
        <v>126</v>
      </c>
      <c r="X598" s="216"/>
      <c r="AA598" s="216"/>
      <c r="AB598" s="216"/>
      <c r="AK598" s="215" t="str">
        <f t="shared" si="28"/>
        <v>151</v>
      </c>
      <c r="AL598" s="214" t="str">
        <f t="shared" si="29"/>
        <v>0071</v>
      </c>
    </row>
    <row r="599" spans="1:38" s="214" customFormat="1" ht="13.5" customHeight="1">
      <c r="A599" s="214" t="str">
        <f t="shared" si="27"/>
        <v>0410200562重度訪問介護</v>
      </c>
      <c r="B599" s="214" t="s">
        <v>123</v>
      </c>
      <c r="C599" s="214" t="s">
        <v>4419</v>
      </c>
      <c r="D599" s="214" t="s">
        <v>3453</v>
      </c>
      <c r="E599" s="214" t="s">
        <v>124</v>
      </c>
      <c r="K599" s="214" t="s">
        <v>125</v>
      </c>
      <c r="L599" s="214" t="s">
        <v>125</v>
      </c>
      <c r="N599" s="214" t="s">
        <v>2968</v>
      </c>
      <c r="O599" s="214" t="s">
        <v>928</v>
      </c>
      <c r="P599" s="214" t="s">
        <v>4234</v>
      </c>
      <c r="T599" s="214" t="s">
        <v>88</v>
      </c>
      <c r="V599" s="298" t="s">
        <v>126</v>
      </c>
      <c r="X599" s="216"/>
      <c r="AA599" s="216"/>
      <c r="AB599" s="216"/>
      <c r="AK599" s="215" t="str">
        <f t="shared" si="28"/>
        <v>151</v>
      </c>
      <c r="AL599" s="214" t="str">
        <f t="shared" si="29"/>
        <v>0071</v>
      </c>
    </row>
    <row r="600" spans="1:38" s="214" customFormat="1" ht="13.5" customHeight="1">
      <c r="A600" s="214" t="str">
        <f t="shared" si="27"/>
        <v>0410200570生活介護</v>
      </c>
      <c r="B600" s="214" t="s">
        <v>66</v>
      </c>
      <c r="C600" s="214" t="s">
        <v>3760</v>
      </c>
      <c r="D600" s="214" t="s">
        <v>2967</v>
      </c>
      <c r="E600" s="214" t="s">
        <v>67</v>
      </c>
      <c r="K600" s="214" t="s">
        <v>127</v>
      </c>
      <c r="L600" s="214" t="s">
        <v>127</v>
      </c>
      <c r="N600" s="214" t="s">
        <v>2911</v>
      </c>
      <c r="O600" s="214" t="s">
        <v>441</v>
      </c>
      <c r="P600" s="214" t="s">
        <v>4234</v>
      </c>
      <c r="T600" s="214" t="s">
        <v>63</v>
      </c>
      <c r="V600" s="298" t="s">
        <v>128</v>
      </c>
      <c r="X600" s="216"/>
      <c r="AA600" s="216"/>
      <c r="AB600" s="216"/>
      <c r="AC600" s="216"/>
      <c r="AE600" s="216"/>
      <c r="AH600" s="303">
        <v>30</v>
      </c>
      <c r="AK600" s="215" t="str">
        <f t="shared" si="28"/>
        <v>986</v>
      </c>
      <c r="AL600" s="214" t="str">
        <f t="shared" si="29"/>
        <v>0853</v>
      </c>
    </row>
    <row r="601" spans="1:38" s="214" customFormat="1" ht="13.5" customHeight="1">
      <c r="A601" s="214" t="str">
        <f t="shared" si="27"/>
        <v>0410200596生活介護</v>
      </c>
      <c r="B601" s="214" t="s">
        <v>129</v>
      </c>
      <c r="C601" s="214" t="s">
        <v>3921</v>
      </c>
      <c r="D601" s="214" t="s">
        <v>2937</v>
      </c>
      <c r="E601" s="214" t="s">
        <v>130</v>
      </c>
      <c r="K601" s="214" t="s">
        <v>131</v>
      </c>
      <c r="L601" s="214" t="s">
        <v>131</v>
      </c>
      <c r="N601" s="214" t="s">
        <v>2968</v>
      </c>
      <c r="O601" s="214" t="s">
        <v>441</v>
      </c>
      <c r="P601" s="214" t="s">
        <v>4234</v>
      </c>
      <c r="T601" s="214" t="s">
        <v>63</v>
      </c>
      <c r="V601" s="298" t="s">
        <v>132</v>
      </c>
      <c r="X601" s="216"/>
      <c r="AA601" s="216"/>
      <c r="AB601" s="216"/>
      <c r="AH601" s="303">
        <v>30</v>
      </c>
      <c r="AK601" s="215" t="str">
        <f t="shared" si="28"/>
        <v>986</v>
      </c>
      <c r="AL601" s="214" t="str">
        <f t="shared" si="29"/>
        <v>0834</v>
      </c>
    </row>
    <row r="602" spans="1:38" s="214" customFormat="1" ht="13.5" customHeight="1">
      <c r="A602" s="214" t="str">
        <f t="shared" si="27"/>
        <v>0410200596就労継続支援(Ｂ型)</v>
      </c>
      <c r="B602" s="214" t="s">
        <v>129</v>
      </c>
      <c r="C602" s="214" t="s">
        <v>3921</v>
      </c>
      <c r="D602" s="214" t="s">
        <v>2937</v>
      </c>
      <c r="E602" s="214" t="s">
        <v>130</v>
      </c>
      <c r="K602" s="214" t="s">
        <v>131</v>
      </c>
      <c r="L602" s="214" t="s">
        <v>133</v>
      </c>
      <c r="N602" s="214" t="s">
        <v>2968</v>
      </c>
      <c r="O602" s="214" t="s">
        <v>441</v>
      </c>
      <c r="P602" s="214" t="s">
        <v>4234</v>
      </c>
      <c r="T602" s="214" t="s">
        <v>2455</v>
      </c>
      <c r="V602" s="298" t="s">
        <v>132</v>
      </c>
      <c r="X602" s="216"/>
      <c r="AA602" s="216"/>
      <c r="AB602" s="216"/>
      <c r="AH602" s="214">
        <v>10</v>
      </c>
      <c r="AK602" s="215" t="str">
        <f t="shared" si="28"/>
        <v>986</v>
      </c>
      <c r="AL602" s="214" t="str">
        <f t="shared" si="29"/>
        <v>0834</v>
      </c>
    </row>
    <row r="603" spans="1:38" s="214" customFormat="1" ht="13.5" customHeight="1">
      <c r="A603" s="214" t="str">
        <f t="shared" si="27"/>
        <v>0410200612生活介護</v>
      </c>
      <c r="B603" s="214" t="s">
        <v>129</v>
      </c>
      <c r="C603" s="214" t="s">
        <v>3921</v>
      </c>
      <c r="D603" s="214" t="s">
        <v>2937</v>
      </c>
      <c r="E603" s="214" t="s">
        <v>130</v>
      </c>
      <c r="K603" s="214" t="s">
        <v>134</v>
      </c>
      <c r="L603" s="214" t="s">
        <v>134</v>
      </c>
      <c r="N603" s="214" t="s">
        <v>3368</v>
      </c>
      <c r="O603" s="214" t="s">
        <v>441</v>
      </c>
      <c r="P603" s="214" t="s">
        <v>4234</v>
      </c>
      <c r="T603" s="214" t="s">
        <v>63</v>
      </c>
      <c r="V603" s="298" t="s">
        <v>135</v>
      </c>
      <c r="X603" s="216"/>
      <c r="AA603" s="216"/>
      <c r="AB603" s="216"/>
      <c r="AH603" s="214">
        <v>20</v>
      </c>
      <c r="AK603" s="215" t="str">
        <f t="shared" si="28"/>
        <v>986</v>
      </c>
      <c r="AL603" s="214" t="str">
        <f t="shared" si="29"/>
        <v>0834</v>
      </c>
    </row>
    <row r="604" spans="1:38" s="214" customFormat="1" ht="13.5" customHeight="1">
      <c r="A604" s="214" t="str">
        <f t="shared" si="27"/>
        <v>0410200646就労継続支援(Ａ型)</v>
      </c>
      <c r="B604" s="214" t="s">
        <v>136</v>
      </c>
      <c r="C604" s="214" t="s">
        <v>3937</v>
      </c>
      <c r="D604" s="214" t="s">
        <v>2911</v>
      </c>
      <c r="E604" s="214" t="s">
        <v>137</v>
      </c>
      <c r="K604" s="214" t="s">
        <v>138</v>
      </c>
      <c r="L604" s="214" t="s">
        <v>138</v>
      </c>
      <c r="N604" s="214" t="s">
        <v>2911</v>
      </c>
      <c r="O604" s="214" t="s">
        <v>61</v>
      </c>
      <c r="P604" s="214" t="s">
        <v>4234</v>
      </c>
      <c r="T604" s="214" t="s">
        <v>2458</v>
      </c>
      <c r="V604" s="298" t="s">
        <v>139</v>
      </c>
      <c r="X604" s="216"/>
      <c r="AA604" s="216"/>
      <c r="AB604" s="216"/>
      <c r="AH604" s="214">
        <v>20</v>
      </c>
      <c r="AK604" s="215" t="str">
        <f t="shared" si="28"/>
        <v>986</v>
      </c>
      <c r="AL604" s="214" t="str">
        <f t="shared" si="29"/>
        <v>1111</v>
      </c>
    </row>
    <row r="605" spans="1:38" s="214" customFormat="1" ht="13.5" customHeight="1">
      <c r="A605" s="214" t="str">
        <f t="shared" si="27"/>
        <v>0410200653居宅介護</v>
      </c>
      <c r="B605" s="214" t="s">
        <v>140</v>
      </c>
      <c r="C605" s="214" t="s">
        <v>4420</v>
      </c>
      <c r="D605" s="214" t="s">
        <v>3454</v>
      </c>
      <c r="E605" s="214" t="s">
        <v>141</v>
      </c>
      <c r="K605" s="214" t="s">
        <v>142</v>
      </c>
      <c r="L605" s="214" t="s">
        <v>142</v>
      </c>
      <c r="N605" s="214" t="s">
        <v>2973</v>
      </c>
      <c r="O605" s="214" t="s">
        <v>692</v>
      </c>
      <c r="P605" s="214" t="s">
        <v>4234</v>
      </c>
      <c r="T605" s="214" t="s">
        <v>87</v>
      </c>
      <c r="V605" s="298" t="s">
        <v>143</v>
      </c>
      <c r="X605" s="216"/>
      <c r="AA605" s="216"/>
      <c r="AB605" s="216"/>
      <c r="AK605" s="215" t="str">
        <f t="shared" si="28"/>
        <v>038</v>
      </c>
      <c r="AL605" s="214" t="str">
        <f t="shared" si="29"/>
        <v>3802</v>
      </c>
    </row>
    <row r="606" spans="1:38" s="214" customFormat="1" ht="13.5" customHeight="1">
      <c r="A606" s="214" t="str">
        <f t="shared" si="27"/>
        <v>0410200653重度訪問介護</v>
      </c>
      <c r="B606" s="214" t="s">
        <v>140</v>
      </c>
      <c r="C606" s="214" t="s">
        <v>4420</v>
      </c>
      <c r="D606" s="214" t="s">
        <v>3454</v>
      </c>
      <c r="E606" s="214" t="s">
        <v>141</v>
      </c>
      <c r="K606" s="214" t="s">
        <v>142</v>
      </c>
      <c r="L606" s="214" t="s">
        <v>142</v>
      </c>
      <c r="N606" s="214" t="s">
        <v>2973</v>
      </c>
      <c r="O606" s="214" t="s">
        <v>1221</v>
      </c>
      <c r="P606" s="214" t="s">
        <v>4234</v>
      </c>
      <c r="T606" s="214" t="s">
        <v>88</v>
      </c>
      <c r="V606" s="298" t="s">
        <v>143</v>
      </c>
      <c r="X606" s="216"/>
      <c r="AA606" s="216"/>
      <c r="AB606" s="216"/>
      <c r="AK606" s="215" t="str">
        <f t="shared" si="28"/>
        <v>038</v>
      </c>
      <c r="AL606" s="214" t="str">
        <f t="shared" si="29"/>
        <v>3802</v>
      </c>
    </row>
    <row r="607" spans="1:38" s="214" customFormat="1" ht="13.5" customHeight="1">
      <c r="A607" s="214" t="str">
        <f t="shared" si="27"/>
        <v>0410200661就労継続支援(Ｂ型)</v>
      </c>
      <c r="B607" s="214" t="s">
        <v>136</v>
      </c>
      <c r="C607" s="214" t="s">
        <v>3937</v>
      </c>
      <c r="D607" s="214" t="s">
        <v>2911</v>
      </c>
      <c r="E607" s="214" t="s">
        <v>137</v>
      </c>
      <c r="K607" s="214" t="s">
        <v>144</v>
      </c>
      <c r="L607" s="214" t="s">
        <v>144</v>
      </c>
      <c r="N607" s="214" t="s">
        <v>2911</v>
      </c>
      <c r="O607" s="214" t="s">
        <v>1221</v>
      </c>
      <c r="P607" s="214" t="s">
        <v>4234</v>
      </c>
      <c r="T607" s="214" t="s">
        <v>2455</v>
      </c>
      <c r="V607" s="298" t="s">
        <v>145</v>
      </c>
      <c r="X607" s="216"/>
      <c r="AA607" s="216"/>
      <c r="AB607" s="216"/>
      <c r="AH607" s="214">
        <v>20</v>
      </c>
      <c r="AK607" s="215" t="str">
        <f t="shared" si="28"/>
        <v>986</v>
      </c>
      <c r="AL607" s="214" t="str">
        <f t="shared" si="29"/>
        <v>1111</v>
      </c>
    </row>
    <row r="608" spans="1:38" s="214" customFormat="1" ht="13.5" customHeight="1">
      <c r="A608" s="214" t="str">
        <f t="shared" si="27"/>
        <v>0410200661就労定着支援</v>
      </c>
      <c r="B608" s="214" t="s">
        <v>136</v>
      </c>
      <c r="C608" s="214" t="s">
        <v>3937</v>
      </c>
      <c r="D608" s="214" t="s">
        <v>2911</v>
      </c>
      <c r="E608" s="214" t="s">
        <v>137</v>
      </c>
      <c r="K608" s="214" t="s">
        <v>144</v>
      </c>
      <c r="L608" s="214" t="s">
        <v>144</v>
      </c>
      <c r="N608" s="214" t="s">
        <v>2911</v>
      </c>
      <c r="O608" s="214" t="s">
        <v>61</v>
      </c>
      <c r="P608" s="214" t="s">
        <v>4234</v>
      </c>
      <c r="T608" s="214" t="s">
        <v>146</v>
      </c>
      <c r="V608" s="298" t="s">
        <v>145</v>
      </c>
      <c r="X608" s="216"/>
      <c r="AA608" s="216"/>
      <c r="AB608" s="216"/>
      <c r="AK608" s="215" t="str">
        <f t="shared" si="28"/>
        <v>986</v>
      </c>
      <c r="AL608" s="214" t="str">
        <f t="shared" si="29"/>
        <v>1111</v>
      </c>
    </row>
    <row r="609" spans="1:38" s="214" customFormat="1" ht="13.5" customHeight="1">
      <c r="A609" s="214" t="str">
        <f t="shared" si="27"/>
        <v>0410200737居宅介護</v>
      </c>
      <c r="B609" s="214" t="s">
        <v>147</v>
      </c>
      <c r="C609" s="214" t="s">
        <v>4421</v>
      </c>
      <c r="D609" s="214" t="s">
        <v>3450</v>
      </c>
      <c r="E609" s="214" t="s">
        <v>148</v>
      </c>
      <c r="K609" s="214" t="s">
        <v>149</v>
      </c>
      <c r="L609" s="214" t="s">
        <v>149</v>
      </c>
      <c r="N609" s="214" t="s">
        <v>3450</v>
      </c>
      <c r="O609" s="214" t="s">
        <v>61</v>
      </c>
      <c r="P609" s="214" t="s">
        <v>4234</v>
      </c>
      <c r="T609" s="214" t="s">
        <v>87</v>
      </c>
      <c r="V609" s="298" t="s">
        <v>150</v>
      </c>
      <c r="X609" s="216"/>
      <c r="AA609" s="216"/>
      <c r="AB609" s="216"/>
      <c r="AK609" s="215" t="str">
        <f t="shared" si="28"/>
        <v>986</v>
      </c>
      <c r="AL609" s="214" t="str">
        <f t="shared" si="29"/>
        <v>0856</v>
      </c>
    </row>
    <row r="610" spans="1:38" s="214" customFormat="1" ht="13.5" customHeight="1">
      <c r="A610" s="214" t="str">
        <f t="shared" si="27"/>
        <v>0410200737重度訪問介護</v>
      </c>
      <c r="B610" s="214" t="s">
        <v>147</v>
      </c>
      <c r="C610" s="214" t="s">
        <v>4421</v>
      </c>
      <c r="D610" s="214" t="s">
        <v>3450</v>
      </c>
      <c r="E610" s="214" t="s">
        <v>148</v>
      </c>
      <c r="K610" s="214" t="s">
        <v>149</v>
      </c>
      <c r="L610" s="214" t="s">
        <v>149</v>
      </c>
      <c r="N610" s="214" t="s">
        <v>3450</v>
      </c>
      <c r="O610" s="214" t="s">
        <v>1057</v>
      </c>
      <c r="P610" s="214" t="s">
        <v>4234</v>
      </c>
      <c r="T610" s="214" t="s">
        <v>88</v>
      </c>
      <c r="V610" s="298" t="s">
        <v>150</v>
      </c>
      <c r="X610" s="216"/>
      <c r="AA610" s="216"/>
      <c r="AB610" s="216"/>
      <c r="AK610" s="215" t="str">
        <f t="shared" si="28"/>
        <v>986</v>
      </c>
      <c r="AL610" s="214" t="str">
        <f t="shared" si="29"/>
        <v>0856</v>
      </c>
    </row>
    <row r="611" spans="1:38" s="214" customFormat="1" ht="13.5" customHeight="1">
      <c r="A611" s="214" t="str">
        <f t="shared" si="27"/>
        <v>0410210058生活介護</v>
      </c>
      <c r="B611" s="214" t="s">
        <v>129</v>
      </c>
      <c r="C611" s="214" t="s">
        <v>3921</v>
      </c>
      <c r="D611" s="214" t="s">
        <v>2937</v>
      </c>
      <c r="E611" s="214" t="s">
        <v>130</v>
      </c>
      <c r="K611" s="214" t="s">
        <v>151</v>
      </c>
      <c r="L611" s="214" t="s">
        <v>151</v>
      </c>
      <c r="N611" s="214" t="s">
        <v>2982</v>
      </c>
      <c r="O611" s="214" t="s">
        <v>1057</v>
      </c>
      <c r="P611" s="214" t="s">
        <v>4234</v>
      </c>
      <c r="T611" s="214" t="s">
        <v>63</v>
      </c>
      <c r="V611" s="298" t="s">
        <v>152</v>
      </c>
      <c r="X611" s="216"/>
      <c r="AA611" s="216"/>
      <c r="AB611" s="216"/>
      <c r="AH611" s="214">
        <v>22</v>
      </c>
      <c r="AK611" s="215" t="str">
        <f t="shared" si="28"/>
        <v>986</v>
      </c>
      <c r="AL611" s="214" t="str">
        <f t="shared" si="29"/>
        <v>0834</v>
      </c>
    </row>
    <row r="612" spans="1:38" s="214" customFormat="1" ht="13.5" customHeight="1">
      <c r="A612" s="214" t="str">
        <f t="shared" si="27"/>
        <v>0410210058短期入所</v>
      </c>
      <c r="B612" s="214" t="s">
        <v>129</v>
      </c>
      <c r="C612" s="214" t="s">
        <v>3921</v>
      </c>
      <c r="D612" s="214" t="s">
        <v>2937</v>
      </c>
      <c r="E612" s="214" t="s">
        <v>130</v>
      </c>
      <c r="K612" s="214" t="s">
        <v>151</v>
      </c>
      <c r="L612" s="214" t="s">
        <v>151</v>
      </c>
      <c r="N612" s="214" t="s">
        <v>2982</v>
      </c>
      <c r="O612" s="214" t="s">
        <v>405</v>
      </c>
      <c r="P612" s="214" t="s">
        <v>4234</v>
      </c>
      <c r="T612" s="214" t="s">
        <v>71</v>
      </c>
      <c r="V612" s="298" t="s">
        <v>152</v>
      </c>
      <c r="X612" s="216"/>
      <c r="AA612" s="216"/>
      <c r="AB612" s="216"/>
      <c r="AH612" s="214">
        <v>1</v>
      </c>
      <c r="AK612" s="215" t="str">
        <f t="shared" si="28"/>
        <v>986</v>
      </c>
      <c r="AL612" s="214" t="str">
        <f t="shared" si="29"/>
        <v>0834</v>
      </c>
    </row>
    <row r="613" spans="1:38" s="214" customFormat="1" ht="13.5" customHeight="1">
      <c r="A613" s="214" t="str">
        <f t="shared" si="27"/>
        <v>0410210058就労継続支援(Ｂ型)</v>
      </c>
      <c r="B613" s="214" t="s">
        <v>129</v>
      </c>
      <c r="C613" s="214" t="s">
        <v>3921</v>
      </c>
      <c r="D613" s="214" t="s">
        <v>2937</v>
      </c>
      <c r="E613" s="214" t="s">
        <v>130</v>
      </c>
      <c r="K613" s="214" t="s">
        <v>151</v>
      </c>
      <c r="L613" s="214" t="s">
        <v>151</v>
      </c>
      <c r="N613" s="214" t="s">
        <v>2982</v>
      </c>
      <c r="O613" s="214" t="s">
        <v>405</v>
      </c>
      <c r="P613" s="214" t="s">
        <v>4234</v>
      </c>
      <c r="T613" s="214" t="s">
        <v>2455</v>
      </c>
      <c r="V613" s="298" t="s">
        <v>152</v>
      </c>
      <c r="X613" s="216"/>
      <c r="AA613" s="216"/>
      <c r="AB613" s="216"/>
      <c r="AH613" s="214">
        <v>18</v>
      </c>
      <c r="AK613" s="215" t="str">
        <f t="shared" si="28"/>
        <v>986</v>
      </c>
      <c r="AL613" s="214" t="str">
        <f t="shared" si="29"/>
        <v>0834</v>
      </c>
    </row>
    <row r="614" spans="1:38" s="214" customFormat="1" ht="13.5" customHeight="1">
      <c r="A614" s="214" t="str">
        <f t="shared" si="27"/>
        <v>0410210074就労継続支援(Ｂ型)</v>
      </c>
      <c r="B614" s="214" t="s">
        <v>66</v>
      </c>
      <c r="C614" s="214" t="s">
        <v>3760</v>
      </c>
      <c r="D614" s="214" t="s">
        <v>2967</v>
      </c>
      <c r="E614" s="214" t="s">
        <v>67</v>
      </c>
      <c r="K614" s="214" t="s">
        <v>153</v>
      </c>
      <c r="L614" s="214" t="s">
        <v>153</v>
      </c>
      <c r="N614" s="214" t="s">
        <v>3370</v>
      </c>
      <c r="O614" s="214" t="s">
        <v>1216</v>
      </c>
      <c r="P614" s="214" t="s">
        <v>4234</v>
      </c>
      <c r="T614" s="214" t="s">
        <v>2455</v>
      </c>
      <c r="V614" s="298" t="s">
        <v>154</v>
      </c>
      <c r="X614" s="216"/>
      <c r="AA614" s="216"/>
      <c r="AB614" s="216"/>
      <c r="AH614" s="214">
        <v>30</v>
      </c>
      <c r="AK614" s="215" t="str">
        <f t="shared" si="28"/>
        <v>986</v>
      </c>
      <c r="AL614" s="214" t="str">
        <f t="shared" si="29"/>
        <v>0853</v>
      </c>
    </row>
    <row r="615" spans="1:38" s="214" customFormat="1" ht="13.5" customHeight="1">
      <c r="A615" s="214" t="str">
        <f t="shared" si="27"/>
        <v>0410210082就労継続支援(Ｂ型)</v>
      </c>
      <c r="B615" s="214" t="s">
        <v>89</v>
      </c>
      <c r="C615" s="214" t="s">
        <v>4416</v>
      </c>
      <c r="D615" s="214" t="s">
        <v>3289</v>
      </c>
      <c r="E615" s="214" t="s">
        <v>90</v>
      </c>
      <c r="K615" s="214" t="s">
        <v>155</v>
      </c>
      <c r="L615" s="214" t="s">
        <v>155</v>
      </c>
      <c r="N615" s="214" t="s">
        <v>3363</v>
      </c>
      <c r="O615" s="214" t="s">
        <v>1216</v>
      </c>
      <c r="P615" s="214" t="s">
        <v>4234</v>
      </c>
      <c r="T615" s="214" t="s">
        <v>2455</v>
      </c>
      <c r="V615" s="298" t="s">
        <v>156</v>
      </c>
      <c r="X615" s="216"/>
      <c r="AA615" s="216"/>
      <c r="AB615" s="216"/>
      <c r="AH615" s="214">
        <v>20</v>
      </c>
      <c r="AK615" s="215" t="str">
        <f t="shared" si="28"/>
        <v>986</v>
      </c>
      <c r="AL615" s="214" t="str">
        <f t="shared" si="29"/>
        <v>0825</v>
      </c>
    </row>
    <row r="616" spans="1:38" s="214" customFormat="1" ht="13.5" customHeight="1">
      <c r="A616" s="214" t="str">
        <f t="shared" si="27"/>
        <v>0410210090就労継続支援(Ｂ型)</v>
      </c>
      <c r="B616" s="214" t="s">
        <v>89</v>
      </c>
      <c r="C616" s="214" t="s">
        <v>4416</v>
      </c>
      <c r="D616" s="214" t="s">
        <v>3289</v>
      </c>
      <c r="E616" s="214" t="s">
        <v>90</v>
      </c>
      <c r="K616" s="214" t="s">
        <v>157</v>
      </c>
      <c r="L616" s="214" t="s">
        <v>157</v>
      </c>
      <c r="N616" s="214" t="s">
        <v>3517</v>
      </c>
      <c r="O616" s="214" t="s">
        <v>441</v>
      </c>
      <c r="P616" s="214" t="s">
        <v>4234</v>
      </c>
      <c r="T616" s="214" t="s">
        <v>2455</v>
      </c>
      <c r="V616" s="298" t="s">
        <v>158</v>
      </c>
      <c r="X616" s="216"/>
      <c r="AA616" s="216"/>
      <c r="AB616" s="216"/>
      <c r="AH616" s="214">
        <v>20</v>
      </c>
      <c r="AK616" s="215" t="str">
        <f t="shared" si="28"/>
        <v>986</v>
      </c>
      <c r="AL616" s="214" t="str">
        <f t="shared" si="29"/>
        <v>0825</v>
      </c>
    </row>
    <row r="617" spans="1:38" s="214" customFormat="1" ht="13.5" customHeight="1">
      <c r="A617" s="214" t="str">
        <f t="shared" si="27"/>
        <v>0410210132就労継続支援(Ｂ型)</v>
      </c>
      <c r="B617" s="214" t="s">
        <v>159</v>
      </c>
      <c r="C617" s="214" t="s">
        <v>3897</v>
      </c>
      <c r="D617" s="214" t="s">
        <v>3241</v>
      </c>
      <c r="E617" s="214" t="s">
        <v>160</v>
      </c>
      <c r="K617" s="214" t="s">
        <v>162</v>
      </c>
      <c r="L617" s="214" t="s">
        <v>162</v>
      </c>
      <c r="N617" s="214" t="s">
        <v>3455</v>
      </c>
      <c r="O617" s="214" t="s">
        <v>441</v>
      </c>
      <c r="P617" s="214" t="s">
        <v>4234</v>
      </c>
      <c r="T617" s="214" t="s">
        <v>2455</v>
      </c>
      <c r="V617" s="298" t="s">
        <v>161</v>
      </c>
      <c r="X617" s="216"/>
      <c r="AA617" s="216"/>
      <c r="AB617" s="216"/>
      <c r="AC617" s="216"/>
      <c r="AE617" s="216"/>
      <c r="AH617" s="214">
        <v>20</v>
      </c>
      <c r="AK617" s="215" t="str">
        <f t="shared" si="28"/>
        <v>985</v>
      </c>
      <c r="AL617" s="214" t="str">
        <f t="shared" si="29"/>
        <v>0052</v>
      </c>
    </row>
    <row r="618" spans="1:38" s="214" customFormat="1" ht="13.5" customHeight="1">
      <c r="A618" s="214" t="str">
        <f t="shared" si="27"/>
        <v>0410210140生活介護</v>
      </c>
      <c r="B618" s="214" t="s">
        <v>129</v>
      </c>
      <c r="C618" s="214" t="s">
        <v>3921</v>
      </c>
      <c r="D618" s="214" t="s">
        <v>2937</v>
      </c>
      <c r="E618" s="214" t="s">
        <v>130</v>
      </c>
      <c r="K618" s="214" t="s">
        <v>163</v>
      </c>
      <c r="L618" s="214" t="s">
        <v>163</v>
      </c>
      <c r="N618" s="214" t="s">
        <v>2982</v>
      </c>
      <c r="O618" s="214" t="s">
        <v>338</v>
      </c>
      <c r="P618" s="214" t="s">
        <v>4234</v>
      </c>
      <c r="T618" s="214" t="s">
        <v>63</v>
      </c>
      <c r="V618" s="298" t="s">
        <v>164</v>
      </c>
      <c r="X618" s="216"/>
      <c r="AA618" s="216"/>
      <c r="AB618" s="216"/>
      <c r="AH618" s="214">
        <v>20</v>
      </c>
      <c r="AK618" s="215" t="str">
        <f t="shared" si="28"/>
        <v>986</v>
      </c>
      <c r="AL618" s="214" t="str">
        <f t="shared" si="29"/>
        <v>0834</v>
      </c>
    </row>
    <row r="619" spans="1:38" s="214" customFormat="1" ht="13.5" customHeight="1">
      <c r="A619" s="214" t="str">
        <f t="shared" si="27"/>
        <v>0410210173自立訓練(生活訓練)</v>
      </c>
      <c r="B619" s="214" t="s">
        <v>165</v>
      </c>
      <c r="C619" s="214" t="s">
        <v>4422</v>
      </c>
      <c r="D619" s="214" t="s">
        <v>2911</v>
      </c>
      <c r="E619" s="214" t="s">
        <v>166</v>
      </c>
      <c r="K619" s="214" t="s">
        <v>167</v>
      </c>
      <c r="L619" s="214" t="s">
        <v>167</v>
      </c>
      <c r="N619" s="214" t="s">
        <v>3518</v>
      </c>
      <c r="O619" s="214" t="s">
        <v>338</v>
      </c>
      <c r="P619" s="214" t="s">
        <v>4234</v>
      </c>
      <c r="T619" s="214" t="s">
        <v>2454</v>
      </c>
      <c r="V619" s="298" t="s">
        <v>168</v>
      </c>
      <c r="X619" s="216"/>
      <c r="AA619" s="216"/>
      <c r="AB619" s="216"/>
      <c r="AH619" s="214">
        <v>12</v>
      </c>
      <c r="AK619" s="215" t="str">
        <f t="shared" si="28"/>
        <v>986</v>
      </c>
      <c r="AL619" s="214" t="str">
        <f t="shared" si="29"/>
        <v>1111</v>
      </c>
    </row>
    <row r="620" spans="1:38" s="214" customFormat="1" ht="13.5" customHeight="1">
      <c r="A620" s="214" t="str">
        <f t="shared" si="27"/>
        <v>0410210173就労移行支援</v>
      </c>
      <c r="B620" s="214" t="s">
        <v>165</v>
      </c>
      <c r="C620" s="214" t="s">
        <v>4422</v>
      </c>
      <c r="D620" s="214" t="s">
        <v>2911</v>
      </c>
      <c r="E620" s="214" t="s">
        <v>166</v>
      </c>
      <c r="K620" s="214" t="s">
        <v>167</v>
      </c>
      <c r="L620" s="214" t="s">
        <v>167</v>
      </c>
      <c r="N620" s="214" t="s">
        <v>3518</v>
      </c>
      <c r="O620" s="214" t="s">
        <v>1093</v>
      </c>
      <c r="P620" s="214" t="s">
        <v>4234</v>
      </c>
      <c r="T620" s="214" t="s">
        <v>65</v>
      </c>
      <c r="V620" s="298" t="s">
        <v>168</v>
      </c>
      <c r="X620" s="216"/>
      <c r="AA620" s="216"/>
      <c r="AB620" s="216"/>
      <c r="AH620" s="214">
        <v>6</v>
      </c>
      <c r="AK620" s="215" t="str">
        <f t="shared" si="28"/>
        <v>986</v>
      </c>
      <c r="AL620" s="214" t="str">
        <f t="shared" si="29"/>
        <v>1111</v>
      </c>
    </row>
    <row r="621" spans="1:38" s="214" customFormat="1" ht="13.5" customHeight="1">
      <c r="A621" s="214" t="str">
        <f t="shared" si="27"/>
        <v>0410210173就労継続支援(Ｂ型)</v>
      </c>
      <c r="B621" s="214" t="s">
        <v>165</v>
      </c>
      <c r="C621" s="214" t="s">
        <v>4422</v>
      </c>
      <c r="D621" s="214" t="s">
        <v>2911</v>
      </c>
      <c r="E621" s="214" t="s">
        <v>166</v>
      </c>
      <c r="K621" s="214" t="s">
        <v>167</v>
      </c>
      <c r="L621" s="214" t="s">
        <v>167</v>
      </c>
      <c r="N621" s="214" t="s">
        <v>3518</v>
      </c>
      <c r="O621" s="214" t="s">
        <v>1093</v>
      </c>
      <c r="P621" s="214" t="s">
        <v>4234</v>
      </c>
      <c r="T621" s="214" t="s">
        <v>2455</v>
      </c>
      <c r="V621" s="298" t="s">
        <v>168</v>
      </c>
      <c r="X621" s="216"/>
      <c r="AA621" s="216"/>
      <c r="AB621" s="216"/>
      <c r="AH621" s="303">
        <v>10</v>
      </c>
      <c r="AK621" s="215" t="str">
        <f t="shared" si="28"/>
        <v>986</v>
      </c>
      <c r="AL621" s="214" t="str">
        <f t="shared" si="29"/>
        <v>1111</v>
      </c>
    </row>
    <row r="622" spans="1:38" s="214" customFormat="1" ht="13.5" customHeight="1">
      <c r="A622" s="214" t="str">
        <f t="shared" si="27"/>
        <v>0410210199自立訓練(生活訓練)</v>
      </c>
      <c r="B622" s="214" t="s">
        <v>169</v>
      </c>
      <c r="C622" s="214" t="s">
        <v>4423</v>
      </c>
      <c r="D622" s="214" t="s">
        <v>3042</v>
      </c>
      <c r="E622" s="214" t="s">
        <v>170</v>
      </c>
      <c r="K622" s="214" t="s">
        <v>171</v>
      </c>
      <c r="L622" s="214" t="s">
        <v>171</v>
      </c>
      <c r="N622" s="214" t="s">
        <v>3417</v>
      </c>
      <c r="O622" s="214" t="s">
        <v>559</v>
      </c>
      <c r="P622" s="214" t="s">
        <v>4234</v>
      </c>
      <c r="T622" s="214" t="s">
        <v>2454</v>
      </c>
      <c r="V622" s="298" t="s">
        <v>172</v>
      </c>
      <c r="X622" s="216"/>
      <c r="AA622" s="216"/>
      <c r="AB622" s="216"/>
      <c r="AH622" s="214">
        <v>20</v>
      </c>
      <c r="AK622" s="215" t="str">
        <f t="shared" si="28"/>
        <v>983</v>
      </c>
      <c r="AL622" s="214" t="str">
        <f t="shared" si="29"/>
        <v>0852</v>
      </c>
    </row>
    <row r="623" spans="1:38" s="214" customFormat="1" ht="13.5" customHeight="1">
      <c r="A623" s="214" t="str">
        <f t="shared" si="27"/>
        <v>0410210231就労継続支援(Ａ型)</v>
      </c>
      <c r="B623" s="214" t="s">
        <v>173</v>
      </c>
      <c r="C623" s="214" t="s">
        <v>4424</v>
      </c>
      <c r="D623" s="214" t="s">
        <v>3521</v>
      </c>
      <c r="E623" s="214" t="s">
        <v>174</v>
      </c>
      <c r="K623" s="214" t="s">
        <v>175</v>
      </c>
      <c r="L623" s="214" t="s">
        <v>175</v>
      </c>
      <c r="N623" s="214" t="s">
        <v>2911</v>
      </c>
      <c r="O623" s="214" t="s">
        <v>61</v>
      </c>
      <c r="P623" s="214" t="s">
        <v>4234</v>
      </c>
      <c r="T623" s="214" t="s">
        <v>2458</v>
      </c>
      <c r="V623" s="298" t="s">
        <v>176</v>
      </c>
      <c r="X623" s="216"/>
      <c r="AA623" s="216"/>
      <c r="AB623" s="216"/>
      <c r="AH623" s="214">
        <v>20</v>
      </c>
      <c r="AK623" s="215" t="str">
        <f t="shared" si="28"/>
        <v>987</v>
      </c>
      <c r="AL623" s="214" t="str">
        <f t="shared" si="29"/>
        <v>1101</v>
      </c>
    </row>
    <row r="624" spans="1:38" s="214" customFormat="1" ht="13.5" customHeight="1">
      <c r="A624" s="214" t="str">
        <f t="shared" si="27"/>
        <v>0410210231就労継続支援(Ｂ型)</v>
      </c>
      <c r="B624" s="214" t="s">
        <v>173</v>
      </c>
      <c r="C624" s="214" t="s">
        <v>4424</v>
      </c>
      <c r="D624" s="214" t="s">
        <v>3521</v>
      </c>
      <c r="E624" s="214" t="s">
        <v>174</v>
      </c>
      <c r="K624" s="214" t="s">
        <v>175</v>
      </c>
      <c r="L624" s="214" t="s">
        <v>175</v>
      </c>
      <c r="N624" s="214" t="s">
        <v>3521</v>
      </c>
      <c r="O624" s="214" t="s">
        <v>61</v>
      </c>
      <c r="P624" s="214" t="s">
        <v>4234</v>
      </c>
      <c r="T624" s="214" t="s">
        <v>2455</v>
      </c>
      <c r="V624" s="298" t="s">
        <v>176</v>
      </c>
      <c r="X624" s="216"/>
      <c r="AA624" s="216"/>
      <c r="AB624" s="216"/>
      <c r="AH624" s="214">
        <v>10</v>
      </c>
      <c r="AK624" s="215" t="str">
        <f t="shared" si="28"/>
        <v>987</v>
      </c>
      <c r="AL624" s="214" t="str">
        <f t="shared" si="29"/>
        <v>1101</v>
      </c>
    </row>
    <row r="625" spans="1:38" s="214" customFormat="1" ht="13.5" customHeight="1">
      <c r="A625" s="214" t="str">
        <f t="shared" si="27"/>
        <v>0410210249就労継続支援(Ｂ型)</v>
      </c>
      <c r="B625" s="214" t="s">
        <v>3743</v>
      </c>
      <c r="C625" s="214" t="s">
        <v>3912</v>
      </c>
      <c r="D625" s="214" t="s">
        <v>3004</v>
      </c>
      <c r="E625" s="214" t="s">
        <v>177</v>
      </c>
      <c r="K625" s="214" t="s">
        <v>178</v>
      </c>
      <c r="L625" s="214" t="s">
        <v>180</v>
      </c>
      <c r="N625" s="214" t="s">
        <v>3519</v>
      </c>
      <c r="O625" s="214" t="s">
        <v>61</v>
      </c>
      <c r="P625" s="214" t="s">
        <v>4234</v>
      </c>
      <c r="T625" s="214" t="s">
        <v>2455</v>
      </c>
      <c r="V625" s="298" t="s">
        <v>179</v>
      </c>
      <c r="X625" s="216"/>
      <c r="AA625" s="216"/>
      <c r="AB625" s="216"/>
      <c r="AH625" s="214">
        <v>20</v>
      </c>
      <c r="AK625" s="215" t="str">
        <f t="shared" si="28"/>
        <v>170</v>
      </c>
      <c r="AL625" s="214" t="str">
        <f t="shared" si="29"/>
        <v>0013</v>
      </c>
    </row>
    <row r="626" spans="1:38" s="214" customFormat="1" ht="13.5" customHeight="1">
      <c r="A626" s="214" t="str">
        <f t="shared" si="27"/>
        <v>0410210256居宅介護</v>
      </c>
      <c r="B626" s="214" t="s">
        <v>181</v>
      </c>
      <c r="C626" s="214" t="s">
        <v>4425</v>
      </c>
      <c r="D626" s="214" t="s">
        <v>2982</v>
      </c>
      <c r="E626" s="214" t="s">
        <v>182</v>
      </c>
      <c r="K626" s="214" t="s">
        <v>183</v>
      </c>
      <c r="L626" s="214" t="s">
        <v>183</v>
      </c>
      <c r="N626" s="214" t="s">
        <v>2968</v>
      </c>
      <c r="O626" s="214" t="s">
        <v>272</v>
      </c>
      <c r="P626" s="214" t="s">
        <v>4234</v>
      </c>
      <c r="T626" s="214" t="s">
        <v>87</v>
      </c>
      <c r="V626" s="298" t="s">
        <v>184</v>
      </c>
      <c r="X626" s="216"/>
      <c r="AA626" s="216"/>
      <c r="AB626" s="216"/>
      <c r="AK626" s="215" t="str">
        <f t="shared" si="28"/>
        <v>986</v>
      </c>
      <c r="AL626" s="214" t="str">
        <f t="shared" si="29"/>
        <v>0042</v>
      </c>
    </row>
    <row r="627" spans="1:38" s="214" customFormat="1" ht="13.5" customHeight="1">
      <c r="A627" s="214" t="str">
        <f t="shared" si="27"/>
        <v>0410210256重度訪問介護</v>
      </c>
      <c r="B627" s="214" t="s">
        <v>181</v>
      </c>
      <c r="C627" s="214" t="s">
        <v>4425</v>
      </c>
      <c r="D627" s="214" t="s">
        <v>2982</v>
      </c>
      <c r="E627" s="214" t="s">
        <v>182</v>
      </c>
      <c r="K627" s="214" t="s">
        <v>183</v>
      </c>
      <c r="L627" s="214" t="s">
        <v>183</v>
      </c>
      <c r="N627" s="214" t="s">
        <v>2968</v>
      </c>
      <c r="O627" s="214" t="s">
        <v>405</v>
      </c>
      <c r="P627" s="214" t="s">
        <v>4234</v>
      </c>
      <c r="T627" s="214" t="s">
        <v>88</v>
      </c>
      <c r="V627" s="298" t="s">
        <v>184</v>
      </c>
      <c r="X627" s="216"/>
      <c r="AA627" s="216"/>
      <c r="AB627" s="216"/>
      <c r="AK627" s="215" t="str">
        <f t="shared" si="28"/>
        <v>986</v>
      </c>
      <c r="AL627" s="214" t="str">
        <f t="shared" si="29"/>
        <v>0042</v>
      </c>
    </row>
    <row r="628" spans="1:38" s="214" customFormat="1" ht="13.5" customHeight="1">
      <c r="A628" s="214" t="str">
        <f t="shared" si="27"/>
        <v>0410210264就労継続支援(Ｂ型)</v>
      </c>
      <c r="B628" s="214" t="s">
        <v>185</v>
      </c>
      <c r="C628" s="214" t="s">
        <v>4426</v>
      </c>
      <c r="D628" s="214" t="s">
        <v>3520</v>
      </c>
      <c r="E628" s="214" t="s">
        <v>186</v>
      </c>
      <c r="K628" s="214" t="s">
        <v>187</v>
      </c>
      <c r="L628" s="214" t="s">
        <v>187</v>
      </c>
      <c r="N628" s="214" t="s">
        <v>3520</v>
      </c>
      <c r="O628" s="214" t="s">
        <v>405</v>
      </c>
      <c r="P628" s="214" t="s">
        <v>4234</v>
      </c>
      <c r="T628" s="214" t="s">
        <v>2455</v>
      </c>
      <c r="V628" s="298" t="s">
        <v>188</v>
      </c>
      <c r="X628" s="216"/>
      <c r="AA628" s="216"/>
      <c r="AB628" s="216"/>
      <c r="AH628" s="214">
        <v>20</v>
      </c>
      <c r="AK628" s="215" t="str">
        <f t="shared" si="28"/>
        <v>986</v>
      </c>
      <c r="AL628" s="214" t="str">
        <f t="shared" si="29"/>
        <v>0847</v>
      </c>
    </row>
    <row r="629" spans="1:38" s="214" customFormat="1" ht="13.5" customHeight="1">
      <c r="A629" s="214" t="str">
        <f t="shared" si="27"/>
        <v>0410210322生活介護</v>
      </c>
      <c r="B629" s="214" t="s">
        <v>66</v>
      </c>
      <c r="C629" s="214" t="s">
        <v>3760</v>
      </c>
      <c r="D629" s="214" t="s">
        <v>2967</v>
      </c>
      <c r="E629" s="214" t="s">
        <v>67</v>
      </c>
      <c r="K629" s="214" t="s">
        <v>189</v>
      </c>
      <c r="L629" s="214" t="s">
        <v>189</v>
      </c>
      <c r="N629" s="214" t="s">
        <v>2969</v>
      </c>
      <c r="O629" s="214" t="s">
        <v>405</v>
      </c>
      <c r="P629" s="214" t="s">
        <v>4234</v>
      </c>
      <c r="T629" s="214" t="s">
        <v>63</v>
      </c>
      <c r="V629" s="298" t="s">
        <v>190</v>
      </c>
      <c r="X629" s="216"/>
      <c r="AA629" s="216"/>
      <c r="AB629" s="216"/>
      <c r="AH629" s="214">
        <v>20</v>
      </c>
      <c r="AK629" s="215" t="str">
        <f t="shared" si="28"/>
        <v>986</v>
      </c>
      <c r="AL629" s="214" t="str">
        <f t="shared" si="29"/>
        <v>0853</v>
      </c>
    </row>
    <row r="630" spans="1:38" s="214" customFormat="1" ht="13.5" customHeight="1">
      <c r="A630" s="214" t="str">
        <f t="shared" si="27"/>
        <v>0410210330居宅介護</v>
      </c>
      <c r="B630" s="214" t="s">
        <v>191</v>
      </c>
      <c r="C630" s="214" t="s">
        <v>4427</v>
      </c>
      <c r="D630" s="214" t="s">
        <v>3450</v>
      </c>
      <c r="E630" s="214" t="s">
        <v>192</v>
      </c>
      <c r="K630" s="214" t="s">
        <v>193</v>
      </c>
      <c r="L630" s="214" t="s">
        <v>193</v>
      </c>
      <c r="N630" s="214" t="s">
        <v>3455</v>
      </c>
      <c r="O630" s="214" t="s">
        <v>405</v>
      </c>
      <c r="P630" s="214" t="s">
        <v>4234</v>
      </c>
      <c r="T630" s="214" t="s">
        <v>87</v>
      </c>
      <c r="V630" s="298" t="s">
        <v>194</v>
      </c>
      <c r="X630" s="216"/>
      <c r="AA630" s="216"/>
      <c r="AB630" s="216"/>
      <c r="AK630" s="215" t="str">
        <f t="shared" si="28"/>
        <v>986</v>
      </c>
      <c r="AL630" s="214" t="str">
        <f t="shared" si="29"/>
        <v>0856</v>
      </c>
    </row>
    <row r="631" spans="1:38" s="214" customFormat="1" ht="13.5" customHeight="1">
      <c r="A631" s="214" t="str">
        <f t="shared" si="27"/>
        <v>0410210330重度訪問介護</v>
      </c>
      <c r="B631" s="214" t="s">
        <v>191</v>
      </c>
      <c r="C631" s="214" t="s">
        <v>4427</v>
      </c>
      <c r="D631" s="214" t="s">
        <v>3450</v>
      </c>
      <c r="E631" s="214" t="s">
        <v>192</v>
      </c>
      <c r="K631" s="214" t="s">
        <v>193</v>
      </c>
      <c r="L631" s="214" t="s">
        <v>193</v>
      </c>
      <c r="N631" s="214" t="s">
        <v>3455</v>
      </c>
      <c r="O631" s="214" t="s">
        <v>1296</v>
      </c>
      <c r="P631" s="214" t="s">
        <v>4234</v>
      </c>
      <c r="T631" s="214" t="s">
        <v>88</v>
      </c>
      <c r="V631" s="298" t="s">
        <v>194</v>
      </c>
      <c r="X631" s="216"/>
      <c r="AA631" s="216"/>
      <c r="AB631" s="216"/>
      <c r="AK631" s="215" t="str">
        <f t="shared" si="28"/>
        <v>986</v>
      </c>
      <c r="AL631" s="214" t="str">
        <f t="shared" si="29"/>
        <v>0856</v>
      </c>
    </row>
    <row r="632" spans="1:38" s="214" customFormat="1" ht="13.5" customHeight="1">
      <c r="A632" s="214" t="str">
        <f t="shared" si="27"/>
        <v>0410210355就労継続支援(Ｂ型)</v>
      </c>
      <c r="B632" s="214" t="s">
        <v>195</v>
      </c>
      <c r="C632" s="214" t="s">
        <v>4428</v>
      </c>
      <c r="D632" s="214" t="s">
        <v>2966</v>
      </c>
      <c r="E632" s="214" t="s">
        <v>2733</v>
      </c>
      <c r="K632" s="214" t="s">
        <v>196</v>
      </c>
      <c r="L632" s="214" t="s">
        <v>196</v>
      </c>
      <c r="N632" s="214" t="s">
        <v>2966</v>
      </c>
      <c r="O632" s="214" t="s">
        <v>591</v>
      </c>
      <c r="P632" s="214" t="s">
        <v>4234</v>
      </c>
      <c r="T632" s="214" t="s">
        <v>2455</v>
      </c>
      <c r="V632" s="298" t="s">
        <v>197</v>
      </c>
      <c r="X632" s="216"/>
      <c r="AA632" s="216"/>
      <c r="AB632" s="216"/>
      <c r="AH632" s="214">
        <v>20</v>
      </c>
      <c r="AK632" s="215" t="str">
        <f t="shared" si="28"/>
        <v>986</v>
      </c>
      <c r="AL632" s="214" t="str">
        <f t="shared" si="29"/>
        <v>0822</v>
      </c>
    </row>
    <row r="633" spans="1:38" s="214" customFormat="1" ht="13.5" customHeight="1">
      <c r="A633" s="214" t="str">
        <f t="shared" si="27"/>
        <v>0410210363生活介護</v>
      </c>
      <c r="B633" s="214" t="s">
        <v>198</v>
      </c>
      <c r="C633" s="214" t="s">
        <v>4429</v>
      </c>
      <c r="D633" s="214" t="s">
        <v>2966</v>
      </c>
      <c r="E633" s="214" t="s">
        <v>199</v>
      </c>
      <c r="K633" s="214" t="s">
        <v>200</v>
      </c>
      <c r="L633" s="214" t="s">
        <v>200</v>
      </c>
      <c r="N633" s="214" t="s">
        <v>2966</v>
      </c>
      <c r="O633" s="214" t="s">
        <v>301</v>
      </c>
      <c r="P633" s="214" t="s">
        <v>4234</v>
      </c>
      <c r="T633" s="214" t="s">
        <v>63</v>
      </c>
      <c r="V633" s="298" t="s">
        <v>201</v>
      </c>
      <c r="X633" s="216"/>
      <c r="AA633" s="216"/>
      <c r="AB633" s="216"/>
      <c r="AH633" s="214">
        <v>20</v>
      </c>
      <c r="AK633" s="215" t="str">
        <f t="shared" si="28"/>
        <v>986</v>
      </c>
      <c r="AL633" s="214" t="str">
        <f t="shared" si="29"/>
        <v>0822</v>
      </c>
    </row>
    <row r="634" spans="1:38" s="214" customFormat="1" ht="13.5" customHeight="1">
      <c r="A634" s="214" t="str">
        <f t="shared" si="27"/>
        <v>0410210371就労移行支援</v>
      </c>
      <c r="B634" s="214" t="s">
        <v>202</v>
      </c>
      <c r="C634" s="214" t="s">
        <v>4430</v>
      </c>
      <c r="D634" s="214" t="s">
        <v>3451</v>
      </c>
      <c r="E634" s="214" t="s">
        <v>203</v>
      </c>
      <c r="K634" s="214" t="s">
        <v>204</v>
      </c>
      <c r="L634" s="214" t="s">
        <v>204</v>
      </c>
      <c r="N634" s="214" t="s">
        <v>2981</v>
      </c>
      <c r="O634" s="214" t="s">
        <v>338</v>
      </c>
      <c r="P634" s="214" t="s">
        <v>4234</v>
      </c>
      <c r="T634" s="214" t="s">
        <v>65</v>
      </c>
      <c r="V634" s="298" t="s">
        <v>205</v>
      </c>
      <c r="X634" s="216"/>
      <c r="AA634" s="216"/>
      <c r="AB634" s="216"/>
      <c r="AH634" s="214">
        <v>10</v>
      </c>
      <c r="AK634" s="215" t="str">
        <f t="shared" si="28"/>
        <v>986</v>
      </c>
      <c r="AL634" s="214" t="str">
        <f t="shared" si="29"/>
        <v>0032</v>
      </c>
    </row>
    <row r="635" spans="1:38" s="214" customFormat="1" ht="13.5" customHeight="1">
      <c r="A635" s="214" t="str">
        <f t="shared" si="27"/>
        <v>0410210371就労定着支援</v>
      </c>
      <c r="B635" s="214" t="s">
        <v>202</v>
      </c>
      <c r="C635" s="214" t="s">
        <v>4430</v>
      </c>
      <c r="D635" s="214" t="s">
        <v>3451</v>
      </c>
      <c r="E635" s="214" t="s">
        <v>203</v>
      </c>
      <c r="K635" s="214" t="s">
        <v>204</v>
      </c>
      <c r="L635" s="214" t="s">
        <v>2459</v>
      </c>
      <c r="N635" s="214" t="s">
        <v>2981</v>
      </c>
      <c r="O635" s="214" t="s">
        <v>338</v>
      </c>
      <c r="P635" s="214" t="s">
        <v>4234</v>
      </c>
      <c r="T635" s="214" t="s">
        <v>146</v>
      </c>
      <c r="V635" s="298" t="s">
        <v>205</v>
      </c>
      <c r="X635" s="216"/>
      <c r="AA635" s="216"/>
      <c r="AB635" s="216"/>
      <c r="AK635" s="215" t="str">
        <f t="shared" si="28"/>
        <v>986</v>
      </c>
      <c r="AL635" s="214" t="str">
        <f t="shared" si="29"/>
        <v>0032</v>
      </c>
    </row>
    <row r="636" spans="1:38" s="214" customFormat="1" ht="13.5" customHeight="1">
      <c r="A636" s="214" t="str">
        <f t="shared" si="27"/>
        <v>0410210371就労選択支援</v>
      </c>
      <c r="B636" s="214" t="s">
        <v>202</v>
      </c>
      <c r="C636" s="214" t="s">
        <v>4430</v>
      </c>
      <c r="D636" s="214" t="s">
        <v>3451</v>
      </c>
      <c r="E636" s="214" t="s">
        <v>203</v>
      </c>
      <c r="K636" s="214" t="s">
        <v>204</v>
      </c>
      <c r="L636" s="214" t="s">
        <v>4714</v>
      </c>
      <c r="N636" s="214" t="s">
        <v>2981</v>
      </c>
      <c r="O636" s="214" t="s">
        <v>1087</v>
      </c>
      <c r="P636" s="214" t="s">
        <v>4234</v>
      </c>
      <c r="T636" s="214" t="s">
        <v>4724</v>
      </c>
      <c r="V636" s="298" t="s">
        <v>205</v>
      </c>
      <c r="X636" s="216"/>
      <c r="AA636" s="216"/>
      <c r="AB636" s="216"/>
      <c r="AH636" s="214">
        <v>10</v>
      </c>
      <c r="AK636" s="215" t="str">
        <f t="shared" si="28"/>
        <v>986</v>
      </c>
      <c r="AL636" s="214" t="str">
        <f t="shared" si="29"/>
        <v>0032</v>
      </c>
    </row>
    <row r="637" spans="1:38" s="214" customFormat="1" ht="13.5" customHeight="1">
      <c r="A637" s="214" t="str">
        <f t="shared" si="27"/>
        <v>0410210389就労継続支援(Ｂ型)</v>
      </c>
      <c r="B637" s="214" t="s">
        <v>206</v>
      </c>
      <c r="C637" s="214" t="s">
        <v>4431</v>
      </c>
      <c r="D637" s="214" t="s">
        <v>3521</v>
      </c>
      <c r="E637" s="214" t="s">
        <v>207</v>
      </c>
      <c r="K637" s="214" t="s">
        <v>208</v>
      </c>
      <c r="L637" s="214" t="s">
        <v>208</v>
      </c>
      <c r="N637" s="214" t="s">
        <v>3521</v>
      </c>
      <c r="O637" s="214" t="s">
        <v>1087</v>
      </c>
      <c r="P637" s="214" t="s">
        <v>4234</v>
      </c>
      <c r="T637" s="214" t="s">
        <v>2455</v>
      </c>
      <c r="V637" s="298" t="s">
        <v>209</v>
      </c>
      <c r="X637" s="216"/>
      <c r="AA637" s="216"/>
      <c r="AB637" s="216"/>
      <c r="AH637" s="214">
        <v>20</v>
      </c>
      <c r="AK637" s="215" t="str">
        <f t="shared" si="28"/>
        <v>987</v>
      </c>
      <c r="AL637" s="214" t="str">
        <f t="shared" si="29"/>
        <v>1101</v>
      </c>
    </row>
    <row r="638" spans="1:38" s="214" customFormat="1" ht="13.5" customHeight="1">
      <c r="A638" s="214" t="str">
        <f t="shared" si="27"/>
        <v>0410210405短期入所</v>
      </c>
      <c r="B638" s="214" t="s">
        <v>61</v>
      </c>
      <c r="C638" s="214" t="s">
        <v>3957</v>
      </c>
      <c r="D638" s="214" t="s">
        <v>2937</v>
      </c>
      <c r="E638" s="214" t="s">
        <v>210</v>
      </c>
      <c r="K638" s="214" t="s">
        <v>211</v>
      </c>
      <c r="L638" s="214" t="s">
        <v>211</v>
      </c>
      <c r="N638" s="214" t="s">
        <v>3289</v>
      </c>
      <c r="O638" s="214" t="s">
        <v>818</v>
      </c>
      <c r="P638" s="214" t="s">
        <v>4234</v>
      </c>
      <c r="T638" s="214" t="s">
        <v>71</v>
      </c>
      <c r="V638" s="298" t="s">
        <v>212</v>
      </c>
      <c r="X638" s="216"/>
      <c r="AA638" s="216"/>
      <c r="AB638" s="216"/>
      <c r="AH638" s="214">
        <v>1</v>
      </c>
      <c r="AK638" s="215" t="str">
        <f t="shared" si="28"/>
        <v>986</v>
      </c>
      <c r="AL638" s="214" t="str">
        <f t="shared" si="29"/>
        <v>0834</v>
      </c>
    </row>
    <row r="639" spans="1:38" s="214" customFormat="1" ht="13.5" customHeight="1">
      <c r="A639" s="214" t="str">
        <f t="shared" si="27"/>
        <v>0410210421居宅介護</v>
      </c>
      <c r="B639" s="214" t="s">
        <v>213</v>
      </c>
      <c r="C639" s="214" t="s">
        <v>4432</v>
      </c>
      <c r="D639" s="214" t="s">
        <v>2976</v>
      </c>
      <c r="E639" s="214" t="s">
        <v>214</v>
      </c>
      <c r="K639" s="214" t="s">
        <v>215</v>
      </c>
      <c r="L639" s="214" t="s">
        <v>215</v>
      </c>
      <c r="N639" s="214" t="s">
        <v>2976</v>
      </c>
      <c r="O639" s="214" t="s">
        <v>818</v>
      </c>
      <c r="P639" s="214" t="s">
        <v>4234</v>
      </c>
      <c r="T639" s="214" t="s">
        <v>87</v>
      </c>
      <c r="V639" s="298" t="s">
        <v>216</v>
      </c>
      <c r="X639" s="216"/>
      <c r="AA639" s="216"/>
      <c r="AB639" s="216"/>
      <c r="AD639" s="216"/>
      <c r="AK639" s="215" t="str">
        <f t="shared" si="28"/>
        <v>986</v>
      </c>
      <c r="AL639" s="214" t="str">
        <f t="shared" si="29"/>
        <v>0854</v>
      </c>
    </row>
    <row r="640" spans="1:38" s="214" customFormat="1" ht="13.5" customHeight="1">
      <c r="A640" s="214" t="str">
        <f t="shared" si="27"/>
        <v>0410210439生活介護</v>
      </c>
      <c r="B640" s="214" t="s">
        <v>129</v>
      </c>
      <c r="C640" s="214" t="s">
        <v>3921</v>
      </c>
      <c r="D640" s="214" t="s">
        <v>2937</v>
      </c>
      <c r="E640" s="214" t="s">
        <v>130</v>
      </c>
      <c r="K640" s="214" t="s">
        <v>217</v>
      </c>
      <c r="L640" s="214" t="s">
        <v>217</v>
      </c>
      <c r="N640" s="214" t="s">
        <v>2937</v>
      </c>
      <c r="O640" s="214" t="s">
        <v>818</v>
      </c>
      <c r="P640" s="214" t="s">
        <v>4234</v>
      </c>
      <c r="T640" s="214" t="s">
        <v>63</v>
      </c>
      <c r="V640" s="298" t="s">
        <v>218</v>
      </c>
      <c r="X640" s="216"/>
      <c r="AA640" s="216"/>
      <c r="AB640" s="216"/>
      <c r="AH640" s="214">
        <v>12</v>
      </c>
      <c r="AK640" s="215" t="str">
        <f t="shared" si="28"/>
        <v>986</v>
      </c>
      <c r="AL640" s="214" t="str">
        <f t="shared" si="29"/>
        <v>0834</v>
      </c>
    </row>
    <row r="641" spans="1:38" s="214" customFormat="1" ht="13.5" customHeight="1">
      <c r="A641" s="214" t="str">
        <f t="shared" si="27"/>
        <v>0410210439就労継続支援(Ｂ型)</v>
      </c>
      <c r="B641" s="214" t="s">
        <v>129</v>
      </c>
      <c r="C641" s="214" t="s">
        <v>3921</v>
      </c>
      <c r="D641" s="214" t="s">
        <v>2937</v>
      </c>
      <c r="E641" s="214" t="s">
        <v>130</v>
      </c>
      <c r="K641" s="214" t="s">
        <v>217</v>
      </c>
      <c r="L641" s="214" t="s">
        <v>217</v>
      </c>
      <c r="N641" s="214" t="s">
        <v>2937</v>
      </c>
      <c r="O641" s="214" t="s">
        <v>818</v>
      </c>
      <c r="P641" s="214" t="s">
        <v>4234</v>
      </c>
      <c r="T641" s="214" t="s">
        <v>2455</v>
      </c>
      <c r="V641" s="298" t="s">
        <v>218</v>
      </c>
      <c r="X641" s="216"/>
      <c r="AA641" s="216"/>
      <c r="AB641" s="216"/>
      <c r="AH641" s="214">
        <v>48</v>
      </c>
      <c r="AK641" s="215" t="str">
        <f t="shared" si="28"/>
        <v>986</v>
      </c>
      <c r="AL641" s="214" t="str">
        <f t="shared" si="29"/>
        <v>0834</v>
      </c>
    </row>
    <row r="642" spans="1:38" s="214" customFormat="1" ht="13.5" customHeight="1">
      <c r="A642" s="214" t="str">
        <f t="shared" si="27"/>
        <v>0410210462居宅介護</v>
      </c>
      <c r="B642" s="214" t="s">
        <v>219</v>
      </c>
      <c r="C642" s="214" t="s">
        <v>4433</v>
      </c>
      <c r="D642" s="214" t="s">
        <v>2911</v>
      </c>
      <c r="E642" s="214" t="s">
        <v>220</v>
      </c>
      <c r="K642" s="214" t="s">
        <v>221</v>
      </c>
      <c r="L642" s="214" t="s">
        <v>221</v>
      </c>
      <c r="N642" s="214" t="s">
        <v>2978</v>
      </c>
      <c r="O642" s="214" t="s">
        <v>818</v>
      </c>
      <c r="P642" s="214" t="s">
        <v>4234</v>
      </c>
      <c r="T642" s="214" t="s">
        <v>87</v>
      </c>
      <c r="V642" s="298" t="s">
        <v>222</v>
      </c>
      <c r="X642" s="216"/>
      <c r="AA642" s="216"/>
      <c r="AB642" s="216"/>
      <c r="AK642" s="215" t="str">
        <f t="shared" si="28"/>
        <v>986</v>
      </c>
      <c r="AL642" s="214" t="str">
        <f t="shared" si="29"/>
        <v>1111</v>
      </c>
    </row>
    <row r="643" spans="1:38" s="214" customFormat="1" ht="13.5" customHeight="1">
      <c r="A643" s="214" t="str">
        <f t="shared" ref="A643:A706" si="30">V643&amp;T643</f>
        <v>0410210462重度訪問介護</v>
      </c>
      <c r="B643" s="214" t="s">
        <v>219</v>
      </c>
      <c r="C643" s="214" t="s">
        <v>4433</v>
      </c>
      <c r="D643" s="214" t="s">
        <v>2911</v>
      </c>
      <c r="E643" s="214" t="s">
        <v>220</v>
      </c>
      <c r="K643" s="214" t="s">
        <v>221</v>
      </c>
      <c r="L643" s="214" t="s">
        <v>221</v>
      </c>
      <c r="N643" s="214" t="s">
        <v>2978</v>
      </c>
      <c r="O643" s="214" t="s">
        <v>818</v>
      </c>
      <c r="P643" s="214" t="s">
        <v>4234</v>
      </c>
      <c r="T643" s="214" t="s">
        <v>88</v>
      </c>
      <c r="V643" s="298" t="s">
        <v>222</v>
      </c>
      <c r="X643" s="216"/>
      <c r="AA643" s="216"/>
      <c r="AB643" s="216"/>
      <c r="AK643" s="215" t="str">
        <f t="shared" ref="AK643:AK706" si="31">LEFT(D643,3)</f>
        <v>986</v>
      </c>
      <c r="AL643" s="214" t="str">
        <f t="shared" ref="AL643:AL706" si="32">RIGHT(D643,4)</f>
        <v>1111</v>
      </c>
    </row>
    <row r="644" spans="1:38" s="214" customFormat="1" ht="13.5" customHeight="1">
      <c r="A644" s="214" t="str">
        <f t="shared" si="30"/>
        <v>0410210470生活介護</v>
      </c>
      <c r="B644" s="214" t="s">
        <v>223</v>
      </c>
      <c r="C644" s="214" t="s">
        <v>4434</v>
      </c>
      <c r="D644" s="214" t="s">
        <v>3369</v>
      </c>
      <c r="E644" s="214" t="s">
        <v>224</v>
      </c>
      <c r="K644" s="214" t="s">
        <v>225</v>
      </c>
      <c r="L644" s="214" t="s">
        <v>225</v>
      </c>
      <c r="N644" s="214" t="s">
        <v>2911</v>
      </c>
      <c r="O644" s="214" t="s">
        <v>818</v>
      </c>
      <c r="P644" s="214" t="s">
        <v>4234</v>
      </c>
      <c r="T644" s="214" t="s">
        <v>63</v>
      </c>
      <c r="V644" s="298" t="s">
        <v>226</v>
      </c>
      <c r="X644" s="216"/>
      <c r="AA644" s="216"/>
      <c r="AB644" s="216"/>
      <c r="AH644" s="214">
        <v>25</v>
      </c>
      <c r="AK644" s="215" t="str">
        <f t="shared" si="31"/>
        <v>986</v>
      </c>
      <c r="AL644" s="214" t="str">
        <f t="shared" si="32"/>
        <v>0849</v>
      </c>
    </row>
    <row r="645" spans="1:38" s="214" customFormat="1" ht="13.5" customHeight="1">
      <c r="A645" s="214" t="str">
        <f t="shared" si="30"/>
        <v>0410210470自立訓練(生活訓練)</v>
      </c>
      <c r="B645" s="214" t="s">
        <v>223</v>
      </c>
      <c r="C645" s="214" t="s">
        <v>4434</v>
      </c>
      <c r="D645" s="214" t="s">
        <v>3369</v>
      </c>
      <c r="E645" s="214" t="s">
        <v>224</v>
      </c>
      <c r="K645" s="214" t="s">
        <v>225</v>
      </c>
      <c r="L645" s="214" t="s">
        <v>225</v>
      </c>
      <c r="N645" s="214" t="s">
        <v>2911</v>
      </c>
      <c r="O645" s="214" t="s">
        <v>1087</v>
      </c>
      <c r="P645" s="214" t="s">
        <v>4234</v>
      </c>
      <c r="T645" s="214" t="s">
        <v>2454</v>
      </c>
      <c r="V645" s="298" t="s">
        <v>226</v>
      </c>
      <c r="X645" s="216"/>
      <c r="AA645" s="216"/>
      <c r="AB645" s="216"/>
      <c r="AH645" s="214">
        <v>25</v>
      </c>
      <c r="AK645" s="215" t="str">
        <f t="shared" si="31"/>
        <v>986</v>
      </c>
      <c r="AL645" s="214" t="str">
        <f t="shared" si="32"/>
        <v>0849</v>
      </c>
    </row>
    <row r="646" spans="1:38" s="214" customFormat="1" ht="13.5" customHeight="1">
      <c r="A646" s="214" t="str">
        <f t="shared" si="30"/>
        <v>0410210504居宅介護</v>
      </c>
      <c r="B646" s="214" t="s">
        <v>111</v>
      </c>
      <c r="C646" s="214" t="s">
        <v>4417</v>
      </c>
      <c r="D646" s="214" t="s">
        <v>3235</v>
      </c>
      <c r="E646" s="214" t="s">
        <v>2457</v>
      </c>
      <c r="K646" s="214" t="s">
        <v>227</v>
      </c>
      <c r="L646" s="214" t="s">
        <v>227</v>
      </c>
      <c r="N646" s="214" t="s">
        <v>3456</v>
      </c>
      <c r="O646" s="214" t="s">
        <v>818</v>
      </c>
      <c r="P646" s="214" t="s">
        <v>4234</v>
      </c>
      <c r="T646" s="214" t="s">
        <v>87</v>
      </c>
      <c r="V646" s="298" t="s">
        <v>228</v>
      </c>
      <c r="X646" s="216"/>
      <c r="AA646" s="216"/>
      <c r="AB646" s="216"/>
      <c r="AK646" s="215" t="str">
        <f t="shared" si="31"/>
        <v>101</v>
      </c>
      <c r="AL646" s="214" t="str">
        <f t="shared" si="32"/>
        <v>8688</v>
      </c>
    </row>
    <row r="647" spans="1:38" s="214" customFormat="1" ht="13.5" customHeight="1">
      <c r="A647" s="214" t="str">
        <f t="shared" si="30"/>
        <v>0410210504重度訪問介護</v>
      </c>
      <c r="B647" s="214" t="s">
        <v>111</v>
      </c>
      <c r="C647" s="214" t="s">
        <v>4417</v>
      </c>
      <c r="D647" s="214" t="s">
        <v>3235</v>
      </c>
      <c r="E647" s="214" t="s">
        <v>2457</v>
      </c>
      <c r="K647" s="214" t="s">
        <v>227</v>
      </c>
      <c r="L647" s="214" t="s">
        <v>227</v>
      </c>
      <c r="N647" s="214" t="s">
        <v>3456</v>
      </c>
      <c r="O647" s="214" t="s">
        <v>1087</v>
      </c>
      <c r="P647" s="214" t="s">
        <v>4234</v>
      </c>
      <c r="T647" s="214" t="s">
        <v>88</v>
      </c>
      <c r="V647" s="298" t="s">
        <v>228</v>
      </c>
      <c r="X647" s="216"/>
      <c r="AA647" s="216"/>
      <c r="AB647" s="216"/>
      <c r="AK647" s="215" t="str">
        <f t="shared" si="31"/>
        <v>101</v>
      </c>
      <c r="AL647" s="214" t="str">
        <f t="shared" si="32"/>
        <v>8688</v>
      </c>
    </row>
    <row r="648" spans="1:38" s="214" customFormat="1" ht="13.5" customHeight="1">
      <c r="A648" s="214" t="str">
        <f t="shared" si="30"/>
        <v>0410210512就労継続支援(Ｂ型)</v>
      </c>
      <c r="B648" s="214" t="s">
        <v>229</v>
      </c>
      <c r="C648" s="214" t="s">
        <v>4435</v>
      </c>
      <c r="D648" s="214" t="s">
        <v>2968</v>
      </c>
      <c r="E648" s="214" t="s">
        <v>230</v>
      </c>
      <c r="K648" s="214" t="s">
        <v>231</v>
      </c>
      <c r="L648" s="214" t="s">
        <v>231</v>
      </c>
      <c r="N648" s="214" t="s">
        <v>2968</v>
      </c>
      <c r="O648" s="214" t="s">
        <v>896</v>
      </c>
      <c r="P648" s="214" t="s">
        <v>4234</v>
      </c>
      <c r="T648" s="214" t="s">
        <v>2455</v>
      </c>
      <c r="V648" s="298" t="s">
        <v>232</v>
      </c>
      <c r="X648" s="216"/>
      <c r="AA648" s="216"/>
      <c r="AB648" s="216"/>
      <c r="AH648" s="214">
        <v>20</v>
      </c>
      <c r="AK648" s="215" t="str">
        <f t="shared" si="31"/>
        <v>986</v>
      </c>
      <c r="AL648" s="214" t="str">
        <f t="shared" si="32"/>
        <v>0861</v>
      </c>
    </row>
    <row r="649" spans="1:38" s="214" customFormat="1" ht="13.5" customHeight="1">
      <c r="A649" s="214" t="str">
        <f t="shared" si="30"/>
        <v>0410210520就労移行支援</v>
      </c>
      <c r="B649" s="214" t="s">
        <v>233</v>
      </c>
      <c r="C649" s="214" t="s">
        <v>4436</v>
      </c>
      <c r="D649" s="214" t="s">
        <v>3042</v>
      </c>
      <c r="E649" s="214" t="s">
        <v>234</v>
      </c>
      <c r="K649" s="214" t="s">
        <v>235</v>
      </c>
      <c r="L649" s="214" t="s">
        <v>235</v>
      </c>
      <c r="N649" s="214" t="s">
        <v>3623</v>
      </c>
      <c r="O649" s="214" t="s">
        <v>1087</v>
      </c>
      <c r="P649" s="214" t="s">
        <v>4234</v>
      </c>
      <c r="T649" s="214" t="s">
        <v>65</v>
      </c>
      <c r="V649" s="298" t="s">
        <v>236</v>
      </c>
      <c r="X649" s="216"/>
      <c r="AA649" s="216"/>
      <c r="AB649" s="216"/>
      <c r="AH649" s="214">
        <v>20</v>
      </c>
      <c r="AK649" s="215" t="str">
        <f t="shared" si="31"/>
        <v>983</v>
      </c>
      <c r="AL649" s="214" t="str">
        <f t="shared" si="32"/>
        <v>0852</v>
      </c>
    </row>
    <row r="650" spans="1:38" s="214" customFormat="1" ht="13.5" customHeight="1">
      <c r="A650" s="214" t="str">
        <f t="shared" si="30"/>
        <v>0410210538就労継続支援(Ｂ型)</v>
      </c>
      <c r="B650" s="214" t="s">
        <v>129</v>
      </c>
      <c r="C650" s="214" t="s">
        <v>3921</v>
      </c>
      <c r="D650" s="214" t="s">
        <v>2937</v>
      </c>
      <c r="E650" s="214" t="s">
        <v>130</v>
      </c>
      <c r="K650" s="214" t="s">
        <v>237</v>
      </c>
      <c r="L650" s="214" t="s">
        <v>237</v>
      </c>
      <c r="N650" s="214" t="s">
        <v>3522</v>
      </c>
      <c r="O650" s="214" t="s">
        <v>1394</v>
      </c>
      <c r="P650" s="214" t="s">
        <v>4234</v>
      </c>
      <c r="T650" s="214" t="s">
        <v>2455</v>
      </c>
      <c r="V650" s="298" t="s">
        <v>238</v>
      </c>
      <c r="X650" s="216"/>
      <c r="AA650" s="216"/>
      <c r="AB650" s="216"/>
      <c r="AH650" s="214">
        <v>25</v>
      </c>
      <c r="AK650" s="215" t="str">
        <f t="shared" si="31"/>
        <v>986</v>
      </c>
      <c r="AL650" s="214" t="str">
        <f t="shared" si="32"/>
        <v>0834</v>
      </c>
    </row>
    <row r="651" spans="1:38" s="214" customFormat="1" ht="13.5" customHeight="1">
      <c r="A651" s="214" t="str">
        <f t="shared" si="30"/>
        <v>0410210546居宅介護</v>
      </c>
      <c r="B651" s="214" t="s">
        <v>111</v>
      </c>
      <c r="C651" s="214" t="s">
        <v>4417</v>
      </c>
      <c r="D651" s="214" t="s">
        <v>3235</v>
      </c>
      <c r="E651" s="214" t="s">
        <v>2457</v>
      </c>
      <c r="K651" s="214" t="s">
        <v>239</v>
      </c>
      <c r="L651" s="214" t="s">
        <v>239</v>
      </c>
      <c r="N651" s="214" t="s">
        <v>2969</v>
      </c>
      <c r="O651" s="214" t="s">
        <v>1394</v>
      </c>
      <c r="P651" s="214" t="s">
        <v>4234</v>
      </c>
      <c r="T651" s="214" t="s">
        <v>87</v>
      </c>
      <c r="V651" s="298" t="s">
        <v>240</v>
      </c>
      <c r="X651" s="216"/>
      <c r="AA651" s="216"/>
      <c r="AB651" s="216"/>
      <c r="AK651" s="215" t="str">
        <f t="shared" si="31"/>
        <v>101</v>
      </c>
      <c r="AL651" s="214" t="str">
        <f t="shared" si="32"/>
        <v>8688</v>
      </c>
    </row>
    <row r="652" spans="1:38" s="214" customFormat="1" ht="13.5" customHeight="1">
      <c r="A652" s="214" t="str">
        <f t="shared" si="30"/>
        <v>0410210546重度訪問介護</v>
      </c>
      <c r="B652" s="214" t="s">
        <v>111</v>
      </c>
      <c r="C652" s="214" t="s">
        <v>4417</v>
      </c>
      <c r="D652" s="214" t="s">
        <v>3235</v>
      </c>
      <c r="E652" s="214" t="s">
        <v>2457</v>
      </c>
      <c r="K652" s="214" t="s">
        <v>239</v>
      </c>
      <c r="L652" s="214" t="s">
        <v>239</v>
      </c>
      <c r="N652" s="214" t="s">
        <v>2969</v>
      </c>
      <c r="O652" s="214" t="s">
        <v>1087</v>
      </c>
      <c r="P652" s="214" t="s">
        <v>4234</v>
      </c>
      <c r="T652" s="214" t="s">
        <v>88</v>
      </c>
      <c r="V652" s="298" t="s">
        <v>240</v>
      </c>
      <c r="X652" s="216"/>
      <c r="AA652" s="216"/>
      <c r="AB652" s="216"/>
      <c r="AK652" s="215" t="str">
        <f t="shared" si="31"/>
        <v>101</v>
      </c>
      <c r="AL652" s="214" t="str">
        <f t="shared" si="32"/>
        <v>8688</v>
      </c>
    </row>
    <row r="653" spans="1:38" s="214" customFormat="1" ht="13.5" customHeight="1">
      <c r="A653" s="214" t="str">
        <f t="shared" si="30"/>
        <v>0410210553居宅介護</v>
      </c>
      <c r="B653" s="214" t="s">
        <v>241</v>
      </c>
      <c r="C653" s="214" t="s">
        <v>4437</v>
      </c>
      <c r="D653" s="214" t="s">
        <v>3370</v>
      </c>
      <c r="E653" s="214" t="s">
        <v>242</v>
      </c>
      <c r="K653" s="214" t="s">
        <v>243</v>
      </c>
      <c r="L653" s="214" t="s">
        <v>243</v>
      </c>
      <c r="N653" s="214" t="s">
        <v>3370</v>
      </c>
      <c r="O653" s="214" t="s">
        <v>896</v>
      </c>
      <c r="P653" s="214" t="s">
        <v>4234</v>
      </c>
      <c r="T653" s="214" t="s">
        <v>87</v>
      </c>
      <c r="V653" s="298" t="s">
        <v>244</v>
      </c>
      <c r="X653" s="216"/>
      <c r="AA653" s="216"/>
      <c r="AB653" s="216"/>
      <c r="AK653" s="215" t="str">
        <f t="shared" si="31"/>
        <v>987</v>
      </c>
      <c r="AL653" s="214" t="str">
        <f t="shared" si="32"/>
        <v>1221</v>
      </c>
    </row>
    <row r="654" spans="1:38" s="214" customFormat="1" ht="13.5" customHeight="1">
      <c r="A654" s="214" t="str">
        <f t="shared" si="30"/>
        <v>0410210587生活介護</v>
      </c>
      <c r="B654" s="214" t="s">
        <v>66</v>
      </c>
      <c r="C654" s="214" t="s">
        <v>3760</v>
      </c>
      <c r="D654" s="214" t="s">
        <v>2967</v>
      </c>
      <c r="E654" s="214" t="s">
        <v>67</v>
      </c>
      <c r="K654" s="214" t="s">
        <v>245</v>
      </c>
      <c r="L654" s="214" t="s">
        <v>245</v>
      </c>
      <c r="N654" s="214" t="s">
        <v>3370</v>
      </c>
      <c r="O654" s="214" t="s">
        <v>1394</v>
      </c>
      <c r="P654" s="214" t="s">
        <v>4234</v>
      </c>
      <c r="T654" s="214" t="s">
        <v>63</v>
      </c>
      <c r="V654" s="298" t="s">
        <v>246</v>
      </c>
      <c r="X654" s="216"/>
      <c r="AA654" s="216"/>
      <c r="AB654" s="216"/>
      <c r="AH654" s="214">
        <v>30</v>
      </c>
      <c r="AK654" s="215" t="str">
        <f t="shared" si="31"/>
        <v>986</v>
      </c>
      <c r="AL654" s="214" t="str">
        <f t="shared" si="32"/>
        <v>0853</v>
      </c>
    </row>
    <row r="655" spans="1:38" s="214" customFormat="1" ht="13.5" customHeight="1">
      <c r="A655" s="214" t="str">
        <f t="shared" si="30"/>
        <v>0410210595自立訓練(生活訓練)</v>
      </c>
      <c r="B655" s="214" t="s">
        <v>247</v>
      </c>
      <c r="C655" s="214" t="s">
        <v>3777</v>
      </c>
      <c r="D655" s="214" t="s">
        <v>2971</v>
      </c>
      <c r="E655" s="214" t="s">
        <v>248</v>
      </c>
      <c r="K655" s="214" t="s">
        <v>249</v>
      </c>
      <c r="L655" s="214" t="s">
        <v>249</v>
      </c>
      <c r="N655" s="214" t="s">
        <v>2972</v>
      </c>
      <c r="O655" s="214" t="s">
        <v>1087</v>
      </c>
      <c r="P655" s="214" t="s">
        <v>4234</v>
      </c>
      <c r="T655" s="214" t="s">
        <v>2454</v>
      </c>
      <c r="V655" s="298" t="s">
        <v>250</v>
      </c>
      <c r="X655" s="216"/>
      <c r="AA655" s="216"/>
      <c r="AB655" s="216"/>
      <c r="AH655" s="214">
        <v>6</v>
      </c>
      <c r="AK655" s="215" t="str">
        <f t="shared" si="31"/>
        <v>984</v>
      </c>
      <c r="AL655" s="214" t="str">
        <f t="shared" si="32"/>
        <v>0031</v>
      </c>
    </row>
    <row r="656" spans="1:38" s="214" customFormat="1" ht="13.5" customHeight="1">
      <c r="A656" s="214" t="str">
        <f t="shared" si="30"/>
        <v>0410210595就労継続支援(Ｂ型)</v>
      </c>
      <c r="B656" s="214" t="s">
        <v>247</v>
      </c>
      <c r="C656" s="214" t="s">
        <v>3777</v>
      </c>
      <c r="D656" s="214" t="s">
        <v>2971</v>
      </c>
      <c r="E656" s="214" t="s">
        <v>248</v>
      </c>
      <c r="K656" s="214" t="s">
        <v>249</v>
      </c>
      <c r="L656" s="214" t="s">
        <v>249</v>
      </c>
      <c r="N656" s="214" t="s">
        <v>2972</v>
      </c>
      <c r="O656" s="214" t="s">
        <v>1087</v>
      </c>
      <c r="P656" s="214" t="s">
        <v>4234</v>
      </c>
      <c r="T656" s="214" t="s">
        <v>2455</v>
      </c>
      <c r="V656" s="298" t="s">
        <v>250</v>
      </c>
      <c r="X656" s="216"/>
      <c r="AA656" s="216"/>
      <c r="AB656" s="216"/>
      <c r="AH656" s="214">
        <v>14</v>
      </c>
      <c r="AK656" s="215" t="str">
        <f t="shared" si="31"/>
        <v>984</v>
      </c>
      <c r="AL656" s="214" t="str">
        <f t="shared" si="32"/>
        <v>0031</v>
      </c>
    </row>
    <row r="657" spans="1:38" s="214" customFormat="1" ht="13.5" customHeight="1">
      <c r="A657" s="214" t="str">
        <f t="shared" si="30"/>
        <v>0410210603就労継続支援(Ｂ型)</v>
      </c>
      <c r="B657" s="214" t="s">
        <v>66</v>
      </c>
      <c r="C657" s="214" t="s">
        <v>3760</v>
      </c>
      <c r="D657" s="214" t="s">
        <v>2967</v>
      </c>
      <c r="E657" s="214" t="s">
        <v>67</v>
      </c>
      <c r="K657" s="214" t="s">
        <v>251</v>
      </c>
      <c r="L657" s="214" t="s">
        <v>251</v>
      </c>
      <c r="N657" s="214" t="s">
        <v>2974</v>
      </c>
      <c r="O657" s="214" t="s">
        <v>1394</v>
      </c>
      <c r="P657" s="214" t="s">
        <v>4234</v>
      </c>
      <c r="T657" s="214" t="s">
        <v>2455</v>
      </c>
      <c r="V657" s="298" t="s">
        <v>252</v>
      </c>
      <c r="X657" s="216"/>
      <c r="AA657" s="216"/>
      <c r="AB657" s="216"/>
      <c r="AH657" s="214">
        <v>25</v>
      </c>
      <c r="AK657" s="215" t="str">
        <f t="shared" si="31"/>
        <v>986</v>
      </c>
      <c r="AL657" s="214" t="str">
        <f t="shared" si="32"/>
        <v>0853</v>
      </c>
    </row>
    <row r="658" spans="1:38" s="214" customFormat="1" ht="13.5" customHeight="1">
      <c r="A658" s="214" t="str">
        <f t="shared" si="30"/>
        <v>0410210611短期入所</v>
      </c>
      <c r="B658" s="214" t="s">
        <v>66</v>
      </c>
      <c r="C658" s="214" t="s">
        <v>3855</v>
      </c>
      <c r="D658" s="214" t="s">
        <v>2968</v>
      </c>
      <c r="E658" s="214" t="s">
        <v>67</v>
      </c>
      <c r="K658" s="214" t="s">
        <v>253</v>
      </c>
      <c r="L658" s="214" t="s">
        <v>253</v>
      </c>
      <c r="N658" s="214" t="s">
        <v>2968</v>
      </c>
      <c r="O658" s="214" t="s">
        <v>1394</v>
      </c>
      <c r="P658" s="214" t="s">
        <v>4234</v>
      </c>
      <c r="T658" s="214" t="s">
        <v>71</v>
      </c>
      <c r="V658" s="298" t="s">
        <v>254</v>
      </c>
      <c r="X658" s="216"/>
      <c r="AA658" s="216"/>
      <c r="AB658" s="216"/>
      <c r="AH658" s="214">
        <v>3</v>
      </c>
      <c r="AK658" s="215" t="str">
        <f t="shared" si="31"/>
        <v>986</v>
      </c>
      <c r="AL658" s="214" t="str">
        <f t="shared" si="32"/>
        <v>0861</v>
      </c>
    </row>
    <row r="659" spans="1:38" s="214" customFormat="1" ht="13.5" customHeight="1">
      <c r="A659" s="214" t="str">
        <f t="shared" si="30"/>
        <v>0410210652生活介護</v>
      </c>
      <c r="B659" s="214" t="s">
        <v>257</v>
      </c>
      <c r="C659" s="214" t="s">
        <v>4438</v>
      </c>
      <c r="D659" s="214" t="s">
        <v>2968</v>
      </c>
      <c r="E659" s="214" t="s">
        <v>258</v>
      </c>
      <c r="K659" s="214" t="s">
        <v>259</v>
      </c>
      <c r="L659" s="214" t="s">
        <v>259</v>
      </c>
      <c r="N659" s="214" t="s">
        <v>2972</v>
      </c>
      <c r="O659" s="214" t="s">
        <v>1087</v>
      </c>
      <c r="P659" s="214" t="s">
        <v>4234</v>
      </c>
      <c r="T659" s="214" t="s">
        <v>63</v>
      </c>
      <c r="V659" s="298" t="s">
        <v>260</v>
      </c>
      <c r="X659" s="216"/>
      <c r="AA659" s="216"/>
      <c r="AB659" s="216"/>
      <c r="AH659" s="214">
        <v>3</v>
      </c>
      <c r="AK659" s="215" t="str">
        <f t="shared" si="31"/>
        <v>986</v>
      </c>
      <c r="AL659" s="214" t="str">
        <f t="shared" si="32"/>
        <v>0861</v>
      </c>
    </row>
    <row r="660" spans="1:38" s="214" customFormat="1" ht="13.5" customHeight="1">
      <c r="A660" s="214" t="str">
        <f t="shared" si="30"/>
        <v>0410210660短期入所</v>
      </c>
      <c r="B660" s="214" t="s">
        <v>261</v>
      </c>
      <c r="C660" s="214" t="s">
        <v>3911</v>
      </c>
      <c r="D660" s="214" t="s">
        <v>3290</v>
      </c>
      <c r="E660" s="214" t="s">
        <v>262</v>
      </c>
      <c r="K660" s="214" t="s">
        <v>263</v>
      </c>
      <c r="L660" s="214" t="s">
        <v>263</v>
      </c>
      <c r="N660" s="214" t="s">
        <v>3290</v>
      </c>
      <c r="O660" s="214" t="s">
        <v>1087</v>
      </c>
      <c r="P660" s="214" t="s">
        <v>4234</v>
      </c>
      <c r="T660" s="214" t="s">
        <v>71</v>
      </c>
      <c r="V660" s="298" t="s">
        <v>264</v>
      </c>
      <c r="X660" s="216"/>
      <c r="AA660" s="216"/>
      <c r="AB660" s="216"/>
      <c r="AH660" s="214">
        <v>2</v>
      </c>
      <c r="AK660" s="215" t="str">
        <f t="shared" si="31"/>
        <v>986</v>
      </c>
      <c r="AL660" s="214" t="str">
        <f t="shared" si="32"/>
        <v>0803</v>
      </c>
    </row>
    <row r="661" spans="1:38" s="214" customFormat="1" ht="13.5" customHeight="1">
      <c r="A661" s="214" t="str">
        <f t="shared" si="30"/>
        <v>0410210678短期入所</v>
      </c>
      <c r="B661" s="214" t="s">
        <v>265</v>
      </c>
      <c r="C661" s="214" t="s">
        <v>3799</v>
      </c>
      <c r="D661" s="214" t="s">
        <v>3289</v>
      </c>
      <c r="E661" s="214" t="s">
        <v>266</v>
      </c>
      <c r="K661" s="214" t="s">
        <v>267</v>
      </c>
      <c r="L661" s="214" t="s">
        <v>267</v>
      </c>
      <c r="N661" s="214" t="s">
        <v>3289</v>
      </c>
      <c r="O661" s="214" t="s">
        <v>1087</v>
      </c>
      <c r="P661" s="214" t="s">
        <v>4234</v>
      </c>
      <c r="T661" s="214" t="s">
        <v>71</v>
      </c>
      <c r="V661" s="298" t="s">
        <v>268</v>
      </c>
      <c r="X661" s="216"/>
      <c r="AA661" s="216"/>
      <c r="AB661" s="216"/>
      <c r="AH661" s="214">
        <v>2</v>
      </c>
      <c r="AK661" s="215" t="str">
        <f t="shared" si="31"/>
        <v>986</v>
      </c>
      <c r="AL661" s="214" t="str">
        <f t="shared" si="32"/>
        <v>0825</v>
      </c>
    </row>
    <row r="662" spans="1:38" s="214" customFormat="1" ht="13.5" customHeight="1">
      <c r="A662" s="214" t="str">
        <f t="shared" si="30"/>
        <v>0410210694就労継続支援(Ｂ型)</v>
      </c>
      <c r="B662" s="214" t="s">
        <v>66</v>
      </c>
      <c r="C662" s="214" t="s">
        <v>3760</v>
      </c>
      <c r="D662" s="214" t="s">
        <v>2967</v>
      </c>
      <c r="E662" s="214" t="s">
        <v>67</v>
      </c>
      <c r="K662" s="214" t="s">
        <v>2464</v>
      </c>
      <c r="L662" s="214" t="s">
        <v>2464</v>
      </c>
      <c r="N662" s="214" t="s">
        <v>3523</v>
      </c>
      <c r="O662" s="214" t="s">
        <v>338</v>
      </c>
      <c r="P662" s="214" t="s">
        <v>4234</v>
      </c>
      <c r="T662" s="214" t="s">
        <v>2455</v>
      </c>
      <c r="V662" s="298" t="s">
        <v>2465</v>
      </c>
      <c r="X662" s="216"/>
      <c r="AA662" s="216"/>
      <c r="AB662" s="216"/>
      <c r="AH662" s="214">
        <v>20</v>
      </c>
      <c r="AK662" s="215" t="str">
        <f t="shared" si="31"/>
        <v>986</v>
      </c>
      <c r="AL662" s="214" t="str">
        <f t="shared" si="32"/>
        <v>0853</v>
      </c>
    </row>
    <row r="663" spans="1:38" s="214" customFormat="1" ht="13.5" customHeight="1">
      <c r="A663" s="214" t="str">
        <f t="shared" si="30"/>
        <v>0410210702就労継続支援(Ａ型)</v>
      </c>
      <c r="B663" s="214" t="s">
        <v>2933</v>
      </c>
      <c r="C663" s="214" t="s">
        <v>4439</v>
      </c>
      <c r="D663" s="214" t="s">
        <v>2934</v>
      </c>
      <c r="E663" s="214" t="s">
        <v>2935</v>
      </c>
      <c r="K663" s="214" t="s">
        <v>2936</v>
      </c>
      <c r="L663" s="214" t="s">
        <v>2936</v>
      </c>
      <c r="N663" s="214" t="s">
        <v>2937</v>
      </c>
      <c r="O663" s="214" t="s">
        <v>338</v>
      </c>
      <c r="P663" s="214" t="s">
        <v>4234</v>
      </c>
      <c r="T663" s="214" t="s">
        <v>2458</v>
      </c>
      <c r="V663" s="298" t="s">
        <v>2938</v>
      </c>
      <c r="X663" s="216"/>
      <c r="AA663" s="216"/>
      <c r="AB663" s="216"/>
      <c r="AH663" s="214">
        <v>10</v>
      </c>
      <c r="AK663" s="215" t="str">
        <f t="shared" si="31"/>
        <v>104</v>
      </c>
      <c r="AL663" s="214" t="str">
        <f t="shared" si="32"/>
        <v>0061</v>
      </c>
    </row>
    <row r="664" spans="1:38" s="214" customFormat="1" ht="13.5" customHeight="1">
      <c r="A664" s="214" t="str">
        <f t="shared" si="30"/>
        <v>0410210702就労継続支援(Ｂ型)</v>
      </c>
      <c r="B664" s="214" t="s">
        <v>2933</v>
      </c>
      <c r="C664" s="214" t="s">
        <v>4439</v>
      </c>
      <c r="D664" s="214" t="s">
        <v>2934</v>
      </c>
      <c r="E664" s="214" t="s">
        <v>2935</v>
      </c>
      <c r="K664" s="214" t="s">
        <v>2936</v>
      </c>
      <c r="L664" s="214" t="s">
        <v>2936</v>
      </c>
      <c r="N664" s="214" t="s">
        <v>2937</v>
      </c>
      <c r="O664" s="214" t="s">
        <v>61</v>
      </c>
      <c r="P664" s="214" t="s">
        <v>4234</v>
      </c>
      <c r="T664" s="214" t="s">
        <v>2455</v>
      </c>
      <c r="V664" s="298" t="s">
        <v>2938</v>
      </c>
      <c r="X664" s="216"/>
      <c r="AA664" s="216"/>
      <c r="AB664" s="216"/>
      <c r="AH664" s="214">
        <v>10</v>
      </c>
      <c r="AK664" s="215" t="str">
        <f t="shared" si="31"/>
        <v>104</v>
      </c>
      <c r="AL664" s="214" t="str">
        <f t="shared" si="32"/>
        <v>0061</v>
      </c>
    </row>
    <row r="665" spans="1:38" s="214" customFormat="1" ht="13.5" customHeight="1">
      <c r="A665" s="214" t="str">
        <f t="shared" si="30"/>
        <v>0410210710短期入所</v>
      </c>
      <c r="B665" s="214" t="s">
        <v>129</v>
      </c>
      <c r="C665" s="214" t="s">
        <v>3921</v>
      </c>
      <c r="D665" s="214" t="s">
        <v>2937</v>
      </c>
      <c r="E665" s="214" t="s">
        <v>130</v>
      </c>
      <c r="K665" s="214" t="s">
        <v>3292</v>
      </c>
      <c r="L665" s="214" t="s">
        <v>3292</v>
      </c>
      <c r="N665" s="214" t="s">
        <v>2982</v>
      </c>
      <c r="O665" s="214" t="s">
        <v>61</v>
      </c>
      <c r="P665" s="214" t="s">
        <v>4234</v>
      </c>
      <c r="T665" s="214" t="s">
        <v>71</v>
      </c>
      <c r="V665" s="298" t="s">
        <v>3293</v>
      </c>
      <c r="X665" s="216"/>
      <c r="AA665" s="216"/>
      <c r="AB665" s="216"/>
      <c r="AH665" s="214">
        <v>3</v>
      </c>
      <c r="AK665" s="215" t="str">
        <f t="shared" si="31"/>
        <v>986</v>
      </c>
      <c r="AL665" s="214" t="str">
        <f t="shared" si="32"/>
        <v>0834</v>
      </c>
    </row>
    <row r="666" spans="1:38" s="214" customFormat="1" ht="13.5" customHeight="1">
      <c r="A666" s="214" t="str">
        <f t="shared" si="30"/>
        <v>0410210728短期入所</v>
      </c>
      <c r="B666" s="214" t="s">
        <v>2460</v>
      </c>
      <c r="C666" s="214" t="s">
        <v>3845</v>
      </c>
      <c r="D666" s="214" t="s">
        <v>3291</v>
      </c>
      <c r="E666" s="214" t="s">
        <v>2461</v>
      </c>
      <c r="K666" s="214" t="s">
        <v>2463</v>
      </c>
      <c r="L666" s="214" t="s">
        <v>2463</v>
      </c>
      <c r="N666" s="214" t="s">
        <v>2968</v>
      </c>
      <c r="O666" s="214" t="s">
        <v>61</v>
      </c>
      <c r="P666" s="214" t="s">
        <v>4234</v>
      </c>
      <c r="T666" s="214" t="s">
        <v>71</v>
      </c>
      <c r="V666" s="298" t="s">
        <v>4362</v>
      </c>
      <c r="X666" s="216"/>
      <c r="AA666" s="216"/>
      <c r="AB666" s="216"/>
      <c r="AH666" s="214">
        <v>2</v>
      </c>
      <c r="AK666" s="215" t="str">
        <f t="shared" si="31"/>
        <v>140</v>
      </c>
      <c r="AL666" s="214" t="str">
        <f t="shared" si="32"/>
        <v>0014</v>
      </c>
    </row>
    <row r="667" spans="1:38" s="214" customFormat="1" ht="13.5" customHeight="1">
      <c r="A667" s="214" t="str">
        <f t="shared" si="30"/>
        <v>0410210736短期入所</v>
      </c>
      <c r="B667" s="214" t="s">
        <v>2460</v>
      </c>
      <c r="C667" s="214" t="s">
        <v>3845</v>
      </c>
      <c r="D667" s="214" t="s">
        <v>3291</v>
      </c>
      <c r="E667" s="214" t="s">
        <v>2461</v>
      </c>
      <c r="K667" s="214" t="s">
        <v>4699</v>
      </c>
      <c r="L667" s="214" t="s">
        <v>4699</v>
      </c>
      <c r="N667" s="214" t="s">
        <v>2911</v>
      </c>
      <c r="O667" s="214" t="s">
        <v>61</v>
      </c>
      <c r="P667" s="214" t="s">
        <v>4234</v>
      </c>
      <c r="T667" s="214" t="s">
        <v>71</v>
      </c>
      <c r="V667" s="298" t="s">
        <v>4749</v>
      </c>
      <c r="X667" s="216"/>
      <c r="AA667" s="216"/>
      <c r="AB667" s="216"/>
      <c r="AH667" s="214">
        <v>2</v>
      </c>
      <c r="AK667" s="215" t="str">
        <f t="shared" si="31"/>
        <v>140</v>
      </c>
      <c r="AL667" s="214" t="str">
        <f t="shared" si="32"/>
        <v>0014</v>
      </c>
    </row>
    <row r="668" spans="1:38" s="214" customFormat="1" ht="13.5" customHeight="1">
      <c r="A668" s="214" t="str">
        <f t="shared" si="30"/>
        <v>0410210744生活介護</v>
      </c>
      <c r="B668" s="214" t="s">
        <v>129</v>
      </c>
      <c r="C668" s="214" t="s">
        <v>3921</v>
      </c>
      <c r="D668" s="214" t="s">
        <v>2937</v>
      </c>
      <c r="E668" s="214" t="s">
        <v>130</v>
      </c>
      <c r="K668" s="214" t="s">
        <v>4700</v>
      </c>
      <c r="L668" s="214" t="s">
        <v>4700</v>
      </c>
      <c r="N668" s="214" t="s">
        <v>3451</v>
      </c>
      <c r="O668" s="214" t="s">
        <v>928</v>
      </c>
      <c r="P668" s="214" t="s">
        <v>4234</v>
      </c>
      <c r="T668" s="214" t="s">
        <v>63</v>
      </c>
      <c r="V668" s="298" t="s">
        <v>4750</v>
      </c>
      <c r="X668" s="216"/>
      <c r="AA668" s="216"/>
      <c r="AB668" s="216"/>
      <c r="AH668" s="214">
        <v>20</v>
      </c>
      <c r="AK668" s="215" t="str">
        <f t="shared" si="31"/>
        <v>986</v>
      </c>
      <c r="AL668" s="214" t="str">
        <f t="shared" si="32"/>
        <v>0834</v>
      </c>
    </row>
    <row r="669" spans="1:38" s="214" customFormat="1" ht="13.5" customHeight="1">
      <c r="A669" s="214" t="str">
        <f t="shared" si="30"/>
        <v>0410210744就労継続支援(Ｂ型)</v>
      </c>
      <c r="B669" s="214" t="s">
        <v>129</v>
      </c>
      <c r="C669" s="214" t="s">
        <v>3921</v>
      </c>
      <c r="D669" s="214" t="s">
        <v>2937</v>
      </c>
      <c r="E669" s="214" t="s">
        <v>130</v>
      </c>
      <c r="K669" s="214" t="s">
        <v>4700</v>
      </c>
      <c r="L669" s="214" t="s">
        <v>4700</v>
      </c>
      <c r="N669" s="214" t="s">
        <v>3451</v>
      </c>
      <c r="O669" s="214" t="s">
        <v>1157</v>
      </c>
      <c r="P669" s="214" t="s">
        <v>4234</v>
      </c>
      <c r="T669" s="214" t="s">
        <v>2455</v>
      </c>
      <c r="V669" s="298" t="s">
        <v>4750</v>
      </c>
      <c r="X669" s="216"/>
      <c r="AA669" s="216"/>
      <c r="AB669" s="216"/>
      <c r="AH669" s="214">
        <v>20</v>
      </c>
      <c r="AK669" s="215" t="str">
        <f t="shared" si="31"/>
        <v>986</v>
      </c>
      <c r="AL669" s="214" t="str">
        <f t="shared" si="32"/>
        <v>0834</v>
      </c>
    </row>
    <row r="670" spans="1:38" s="214" customFormat="1" ht="13.5" customHeight="1">
      <c r="A670" s="214" t="str">
        <f t="shared" si="30"/>
        <v>0410300016生活介護</v>
      </c>
      <c r="B670" s="214" t="s">
        <v>269</v>
      </c>
      <c r="C670" s="214" t="s">
        <v>4440</v>
      </c>
      <c r="D670" s="214" t="s">
        <v>3294</v>
      </c>
      <c r="E670" s="214" t="s">
        <v>270</v>
      </c>
      <c r="K670" s="214" t="s">
        <v>271</v>
      </c>
      <c r="L670" s="214" t="s">
        <v>274</v>
      </c>
      <c r="N670" s="214" t="s">
        <v>3294</v>
      </c>
      <c r="O670" s="214" t="s">
        <v>1057</v>
      </c>
      <c r="P670" s="214" t="s">
        <v>4255</v>
      </c>
      <c r="T670" s="214" t="s">
        <v>63</v>
      </c>
      <c r="V670" s="298" t="s">
        <v>273</v>
      </c>
      <c r="X670" s="216"/>
      <c r="AA670" s="216"/>
      <c r="AB670" s="216"/>
      <c r="AH670" s="214">
        <v>36</v>
      </c>
      <c r="AK670" s="215" t="str">
        <f t="shared" si="31"/>
        <v>985</v>
      </c>
      <c r="AL670" s="214" t="str">
        <f t="shared" si="32"/>
        <v>0075</v>
      </c>
    </row>
    <row r="671" spans="1:38" s="214" customFormat="1" ht="13.5" customHeight="1">
      <c r="A671" s="214" t="str">
        <f t="shared" si="30"/>
        <v>0410300016生活介護</v>
      </c>
      <c r="B671" s="214" t="s">
        <v>269</v>
      </c>
      <c r="C671" s="214" t="s">
        <v>4440</v>
      </c>
      <c r="D671" s="214" t="s">
        <v>3294</v>
      </c>
      <c r="E671" s="214" t="s">
        <v>270</v>
      </c>
      <c r="K671" s="214" t="s">
        <v>271</v>
      </c>
      <c r="L671" s="214" t="s">
        <v>274</v>
      </c>
      <c r="N671" s="214" t="s">
        <v>3294</v>
      </c>
      <c r="O671" s="214" t="s">
        <v>1057</v>
      </c>
      <c r="P671" s="214" t="s">
        <v>4255</v>
      </c>
      <c r="T671" s="214" t="s">
        <v>63</v>
      </c>
      <c r="V671" s="298" t="s">
        <v>273</v>
      </c>
      <c r="X671" s="216"/>
      <c r="AA671" s="216"/>
      <c r="AB671" s="216"/>
      <c r="AH671" s="214">
        <v>6</v>
      </c>
      <c r="AK671" s="215" t="str">
        <f t="shared" si="31"/>
        <v>985</v>
      </c>
      <c r="AL671" s="214" t="str">
        <f t="shared" si="32"/>
        <v>0075</v>
      </c>
    </row>
    <row r="672" spans="1:38" s="214" customFormat="1" ht="13.5" customHeight="1">
      <c r="A672" s="214" t="str">
        <f t="shared" si="30"/>
        <v>0410300016短期入所</v>
      </c>
      <c r="B672" s="214" t="s">
        <v>269</v>
      </c>
      <c r="C672" s="214" t="s">
        <v>4440</v>
      </c>
      <c r="D672" s="214" t="s">
        <v>3294</v>
      </c>
      <c r="E672" s="214" t="s">
        <v>270</v>
      </c>
      <c r="K672" s="214" t="s">
        <v>271</v>
      </c>
      <c r="L672" s="214" t="s">
        <v>275</v>
      </c>
      <c r="N672" s="214" t="s">
        <v>3238</v>
      </c>
      <c r="O672" s="214" t="s">
        <v>1057</v>
      </c>
      <c r="P672" s="214" t="s">
        <v>4255</v>
      </c>
      <c r="T672" s="214" t="s">
        <v>71</v>
      </c>
      <c r="V672" s="298" t="s">
        <v>273</v>
      </c>
      <c r="X672" s="216"/>
      <c r="AA672" s="216"/>
      <c r="AB672" s="216"/>
      <c r="AH672" s="214">
        <v>5</v>
      </c>
      <c r="AK672" s="215" t="str">
        <f t="shared" si="31"/>
        <v>985</v>
      </c>
      <c r="AL672" s="214" t="str">
        <f t="shared" si="32"/>
        <v>0075</v>
      </c>
    </row>
    <row r="673" spans="1:38" s="214" customFormat="1" ht="13.5" customHeight="1">
      <c r="A673" s="214" t="str">
        <f t="shared" si="30"/>
        <v>0410300024生活介護</v>
      </c>
      <c r="B673" s="214" t="s">
        <v>276</v>
      </c>
      <c r="C673" s="214" t="s">
        <v>4441</v>
      </c>
      <c r="D673" s="214" t="s">
        <v>3217</v>
      </c>
      <c r="E673" s="214" t="s">
        <v>277</v>
      </c>
      <c r="K673" s="214" t="s">
        <v>278</v>
      </c>
      <c r="L673" s="214" t="s">
        <v>278</v>
      </c>
      <c r="N673" s="214" t="s">
        <v>3295</v>
      </c>
      <c r="O673" s="214" t="s">
        <v>692</v>
      </c>
      <c r="P673" s="214" t="s">
        <v>4255</v>
      </c>
      <c r="T673" s="214" t="s">
        <v>63</v>
      </c>
      <c r="V673" s="298" t="s">
        <v>279</v>
      </c>
      <c r="X673" s="216"/>
      <c r="AA673" s="216"/>
      <c r="AB673" s="216"/>
      <c r="AH673" s="214">
        <v>60</v>
      </c>
      <c r="AK673" s="215" t="str">
        <f t="shared" si="31"/>
        <v>983</v>
      </c>
      <c r="AL673" s="214" t="str">
        <f t="shared" si="32"/>
        <v>0836</v>
      </c>
    </row>
    <row r="674" spans="1:38" s="214" customFormat="1" ht="13.5" customHeight="1">
      <c r="A674" s="214" t="str">
        <f t="shared" si="30"/>
        <v>0410300024短期入所</v>
      </c>
      <c r="B674" s="214" t="s">
        <v>276</v>
      </c>
      <c r="C674" s="214" t="s">
        <v>4441</v>
      </c>
      <c r="D674" s="214" t="s">
        <v>3217</v>
      </c>
      <c r="E674" s="214" t="s">
        <v>277</v>
      </c>
      <c r="K674" s="214" t="s">
        <v>278</v>
      </c>
      <c r="L674" s="214" t="s">
        <v>278</v>
      </c>
      <c r="N674" s="214" t="s">
        <v>3295</v>
      </c>
      <c r="O674" s="214" t="s">
        <v>692</v>
      </c>
      <c r="P674" s="214" t="s">
        <v>4255</v>
      </c>
      <c r="T674" s="214" t="s">
        <v>71</v>
      </c>
      <c r="V674" s="298" t="s">
        <v>279</v>
      </c>
      <c r="X674" s="216"/>
      <c r="AA674" s="216"/>
      <c r="AB674" s="216"/>
      <c r="AH674" s="214">
        <v>1</v>
      </c>
      <c r="AK674" s="215" t="str">
        <f t="shared" si="31"/>
        <v>983</v>
      </c>
      <c r="AL674" s="214" t="str">
        <f t="shared" si="32"/>
        <v>0836</v>
      </c>
    </row>
    <row r="675" spans="1:38" s="214" customFormat="1" ht="13.5" customHeight="1">
      <c r="A675" s="214" t="str">
        <f t="shared" si="30"/>
        <v>0410300024施設入所支援</v>
      </c>
      <c r="B675" s="214" t="s">
        <v>276</v>
      </c>
      <c r="C675" s="214" t="s">
        <v>4441</v>
      </c>
      <c r="D675" s="214" t="s">
        <v>3217</v>
      </c>
      <c r="E675" s="214" t="s">
        <v>277</v>
      </c>
      <c r="K675" s="214" t="s">
        <v>278</v>
      </c>
      <c r="L675" s="214" t="s">
        <v>278</v>
      </c>
      <c r="N675" s="214" t="s">
        <v>3295</v>
      </c>
      <c r="O675" s="214" t="s">
        <v>692</v>
      </c>
      <c r="P675" s="214" t="s">
        <v>4255</v>
      </c>
      <c r="T675" s="214" t="s">
        <v>2456</v>
      </c>
      <c r="V675" s="298" t="s">
        <v>279</v>
      </c>
      <c r="X675" s="216"/>
      <c r="AA675" s="216"/>
      <c r="AB675" s="216"/>
      <c r="AH675" s="214">
        <v>50</v>
      </c>
      <c r="AK675" s="215" t="str">
        <f t="shared" si="31"/>
        <v>983</v>
      </c>
      <c r="AL675" s="214" t="str">
        <f t="shared" si="32"/>
        <v>0836</v>
      </c>
    </row>
    <row r="676" spans="1:38" s="214" customFormat="1" ht="13.5" customHeight="1">
      <c r="A676" s="214" t="str">
        <f t="shared" si="30"/>
        <v>0410300057居宅介護</v>
      </c>
      <c r="B676" s="214" t="s">
        <v>280</v>
      </c>
      <c r="C676" s="214" t="s">
        <v>4442</v>
      </c>
      <c r="D676" s="214" t="s">
        <v>3237</v>
      </c>
      <c r="E676" s="214" t="s">
        <v>281</v>
      </c>
      <c r="K676" s="214" t="s">
        <v>282</v>
      </c>
      <c r="L676" s="214" t="s">
        <v>282</v>
      </c>
      <c r="N676" s="214" t="s">
        <v>3237</v>
      </c>
      <c r="O676" s="214" t="s">
        <v>692</v>
      </c>
      <c r="P676" s="214" t="s">
        <v>4255</v>
      </c>
      <c r="T676" s="214" t="s">
        <v>87</v>
      </c>
      <c r="V676" s="298" t="s">
        <v>283</v>
      </c>
      <c r="X676" s="216"/>
      <c r="AA676" s="216"/>
      <c r="AB676" s="216"/>
      <c r="AK676" s="215" t="str">
        <f t="shared" si="31"/>
        <v>985</v>
      </c>
      <c r="AL676" s="214" t="str">
        <f t="shared" si="32"/>
        <v>0043</v>
      </c>
    </row>
    <row r="677" spans="1:38" s="214" customFormat="1" ht="13.5" customHeight="1">
      <c r="A677" s="214" t="str">
        <f t="shared" si="30"/>
        <v>0410300057同行援護</v>
      </c>
      <c r="B677" s="214" t="s">
        <v>280</v>
      </c>
      <c r="C677" s="214" t="s">
        <v>4442</v>
      </c>
      <c r="D677" s="214" t="s">
        <v>3237</v>
      </c>
      <c r="E677" s="214" t="s">
        <v>281</v>
      </c>
      <c r="K677" s="214" t="s">
        <v>282</v>
      </c>
      <c r="L677" s="214" t="s">
        <v>282</v>
      </c>
      <c r="N677" s="214" t="s">
        <v>3237</v>
      </c>
      <c r="O677" s="214" t="s">
        <v>928</v>
      </c>
      <c r="P677" s="214" t="s">
        <v>4255</v>
      </c>
      <c r="T677" s="214" t="s">
        <v>114</v>
      </c>
      <c r="V677" s="298" t="s">
        <v>283</v>
      </c>
      <c r="X677" s="216"/>
      <c r="AA677" s="216"/>
      <c r="AB677" s="216"/>
      <c r="AC677" s="216"/>
      <c r="AE677" s="216"/>
      <c r="AK677" s="215" t="str">
        <f t="shared" si="31"/>
        <v>985</v>
      </c>
      <c r="AL677" s="214" t="str">
        <f t="shared" si="32"/>
        <v>0043</v>
      </c>
    </row>
    <row r="678" spans="1:38" s="214" customFormat="1" ht="13.5" customHeight="1">
      <c r="A678" s="214" t="str">
        <f t="shared" si="30"/>
        <v>0410300107居宅介護</v>
      </c>
      <c r="B678" s="214" t="s">
        <v>123</v>
      </c>
      <c r="C678" s="214" t="s">
        <v>4419</v>
      </c>
      <c r="D678" s="214" t="s">
        <v>3453</v>
      </c>
      <c r="E678" s="214" t="s">
        <v>124</v>
      </c>
      <c r="K678" s="214" t="s">
        <v>284</v>
      </c>
      <c r="L678" s="214" t="s">
        <v>284</v>
      </c>
      <c r="N678" s="214" t="s">
        <v>2993</v>
      </c>
      <c r="O678" s="214" t="s">
        <v>928</v>
      </c>
      <c r="P678" s="214" t="s">
        <v>4255</v>
      </c>
      <c r="T678" s="214" t="s">
        <v>87</v>
      </c>
      <c r="V678" s="298" t="s">
        <v>285</v>
      </c>
      <c r="X678" s="216"/>
      <c r="AA678" s="216"/>
      <c r="AB678" s="216"/>
      <c r="AK678" s="215" t="str">
        <f t="shared" si="31"/>
        <v>151</v>
      </c>
      <c r="AL678" s="214" t="str">
        <f t="shared" si="32"/>
        <v>0071</v>
      </c>
    </row>
    <row r="679" spans="1:38" s="214" customFormat="1" ht="13.5" customHeight="1">
      <c r="A679" s="214" t="str">
        <f t="shared" si="30"/>
        <v>0410300107重度訪問介護</v>
      </c>
      <c r="B679" s="214" t="s">
        <v>123</v>
      </c>
      <c r="C679" s="214" t="s">
        <v>4419</v>
      </c>
      <c r="D679" s="214" t="s">
        <v>3453</v>
      </c>
      <c r="E679" s="214" t="s">
        <v>124</v>
      </c>
      <c r="K679" s="214" t="s">
        <v>284</v>
      </c>
      <c r="L679" s="214" t="s">
        <v>284</v>
      </c>
      <c r="N679" s="214" t="s">
        <v>2993</v>
      </c>
      <c r="O679" s="214" t="s">
        <v>928</v>
      </c>
      <c r="P679" s="214" t="s">
        <v>4255</v>
      </c>
      <c r="T679" s="214" t="s">
        <v>88</v>
      </c>
      <c r="V679" s="298" t="s">
        <v>285</v>
      </c>
      <c r="X679" s="216"/>
      <c r="AA679" s="216"/>
      <c r="AB679" s="216"/>
      <c r="AK679" s="215" t="str">
        <f t="shared" si="31"/>
        <v>151</v>
      </c>
      <c r="AL679" s="214" t="str">
        <f t="shared" si="32"/>
        <v>0071</v>
      </c>
    </row>
    <row r="680" spans="1:38" s="214" customFormat="1" ht="13.5" customHeight="1">
      <c r="A680" s="214" t="str">
        <f t="shared" si="30"/>
        <v>0410300115居宅介護</v>
      </c>
      <c r="B680" s="214" t="s">
        <v>286</v>
      </c>
      <c r="C680" s="214" t="s">
        <v>4443</v>
      </c>
      <c r="D680" s="214" t="s">
        <v>3457</v>
      </c>
      <c r="E680" s="214" t="s">
        <v>287</v>
      </c>
      <c r="K680" s="214" t="s">
        <v>288</v>
      </c>
      <c r="L680" s="214" t="s">
        <v>288</v>
      </c>
      <c r="N680" s="214" t="s">
        <v>3458</v>
      </c>
      <c r="O680" s="214" t="s">
        <v>818</v>
      </c>
      <c r="P680" s="214" t="s">
        <v>4255</v>
      </c>
      <c r="T680" s="214" t="s">
        <v>87</v>
      </c>
      <c r="V680" s="298" t="s">
        <v>289</v>
      </c>
      <c r="X680" s="216"/>
      <c r="AA680" s="216"/>
      <c r="AB680" s="216"/>
      <c r="AK680" s="215" t="str">
        <f t="shared" si="31"/>
        <v>985</v>
      </c>
      <c r="AL680" s="214" t="str">
        <f t="shared" si="32"/>
        <v>0835</v>
      </c>
    </row>
    <row r="681" spans="1:38" s="214" customFormat="1" ht="13.5" customHeight="1">
      <c r="A681" s="214" t="str">
        <f t="shared" si="30"/>
        <v>0410300115重度訪問介護</v>
      </c>
      <c r="B681" s="214" t="s">
        <v>286</v>
      </c>
      <c r="C681" s="214" t="s">
        <v>4443</v>
      </c>
      <c r="D681" s="214" t="s">
        <v>3457</v>
      </c>
      <c r="E681" s="214" t="s">
        <v>287</v>
      </c>
      <c r="K681" s="214" t="s">
        <v>288</v>
      </c>
      <c r="L681" s="214" t="s">
        <v>288</v>
      </c>
      <c r="N681" s="214" t="s">
        <v>3458</v>
      </c>
      <c r="O681" s="214" t="s">
        <v>818</v>
      </c>
      <c r="P681" s="214" t="s">
        <v>4255</v>
      </c>
      <c r="T681" s="214" t="s">
        <v>88</v>
      </c>
      <c r="V681" s="298" t="s">
        <v>289</v>
      </c>
      <c r="X681" s="216"/>
      <c r="AA681" s="216"/>
      <c r="AB681" s="216"/>
      <c r="AK681" s="215" t="str">
        <f t="shared" si="31"/>
        <v>985</v>
      </c>
      <c r="AL681" s="214" t="str">
        <f t="shared" si="32"/>
        <v>0835</v>
      </c>
    </row>
    <row r="682" spans="1:38" s="214" customFormat="1" ht="13.5" customHeight="1">
      <c r="A682" s="214" t="str">
        <f t="shared" si="30"/>
        <v>0410300164居宅介護</v>
      </c>
      <c r="B682" s="214" t="s">
        <v>111</v>
      </c>
      <c r="C682" s="214" t="s">
        <v>4417</v>
      </c>
      <c r="D682" s="214" t="s">
        <v>3235</v>
      </c>
      <c r="E682" s="214" t="s">
        <v>2457</v>
      </c>
      <c r="K682" s="214" t="s">
        <v>290</v>
      </c>
      <c r="L682" s="214" t="s">
        <v>290</v>
      </c>
      <c r="N682" s="214" t="s">
        <v>3238</v>
      </c>
      <c r="O682" s="214" t="s">
        <v>818</v>
      </c>
      <c r="P682" s="214" t="s">
        <v>4255</v>
      </c>
      <c r="T682" s="214" t="s">
        <v>87</v>
      </c>
      <c r="V682" s="298" t="s">
        <v>291</v>
      </c>
      <c r="X682" s="216"/>
      <c r="AA682" s="216"/>
      <c r="AB682" s="216"/>
      <c r="AK682" s="215" t="str">
        <f t="shared" si="31"/>
        <v>101</v>
      </c>
      <c r="AL682" s="214" t="str">
        <f t="shared" si="32"/>
        <v>8688</v>
      </c>
    </row>
    <row r="683" spans="1:38" s="214" customFormat="1" ht="13.5" customHeight="1">
      <c r="A683" s="214" t="str">
        <f t="shared" si="30"/>
        <v>0410300164重度訪問介護</v>
      </c>
      <c r="B683" s="214" t="s">
        <v>111</v>
      </c>
      <c r="C683" s="214" t="s">
        <v>4417</v>
      </c>
      <c r="D683" s="214" t="s">
        <v>3235</v>
      </c>
      <c r="E683" s="214" t="s">
        <v>2457</v>
      </c>
      <c r="K683" s="214" t="s">
        <v>290</v>
      </c>
      <c r="L683" s="214" t="s">
        <v>290</v>
      </c>
      <c r="N683" s="214" t="s">
        <v>3238</v>
      </c>
      <c r="O683" s="214" t="s">
        <v>818</v>
      </c>
      <c r="P683" s="214" t="s">
        <v>4255</v>
      </c>
      <c r="T683" s="214" t="s">
        <v>88</v>
      </c>
      <c r="V683" s="298" t="s">
        <v>291</v>
      </c>
      <c r="X683" s="216"/>
      <c r="AA683" s="216"/>
      <c r="AB683" s="216"/>
      <c r="AK683" s="215" t="str">
        <f t="shared" si="31"/>
        <v>101</v>
      </c>
      <c r="AL683" s="214" t="str">
        <f t="shared" si="32"/>
        <v>8688</v>
      </c>
    </row>
    <row r="684" spans="1:38" s="214" customFormat="1" ht="13.5" customHeight="1">
      <c r="A684" s="214" t="str">
        <f t="shared" si="30"/>
        <v>0410300164同行援護</v>
      </c>
      <c r="B684" s="214" t="s">
        <v>111</v>
      </c>
      <c r="C684" s="214" t="s">
        <v>4417</v>
      </c>
      <c r="D684" s="214" t="s">
        <v>3235</v>
      </c>
      <c r="E684" s="214" t="s">
        <v>2457</v>
      </c>
      <c r="K684" s="214" t="s">
        <v>290</v>
      </c>
      <c r="L684" s="214" t="s">
        <v>290</v>
      </c>
      <c r="N684" s="214" t="s">
        <v>3238</v>
      </c>
      <c r="O684" s="214" t="s">
        <v>818</v>
      </c>
      <c r="P684" s="214" t="s">
        <v>4255</v>
      </c>
      <c r="T684" s="214" t="s">
        <v>114</v>
      </c>
      <c r="V684" s="298" t="s">
        <v>291</v>
      </c>
      <c r="X684" s="216"/>
      <c r="AA684" s="216"/>
      <c r="AB684" s="216"/>
      <c r="AK684" s="215" t="str">
        <f t="shared" si="31"/>
        <v>101</v>
      </c>
      <c r="AL684" s="214" t="str">
        <f t="shared" si="32"/>
        <v>8688</v>
      </c>
    </row>
    <row r="685" spans="1:38" s="214" customFormat="1" ht="13.5" customHeight="1">
      <c r="A685" s="214" t="str">
        <f t="shared" si="30"/>
        <v>0410300172居宅介護</v>
      </c>
      <c r="B685" s="214" t="s">
        <v>115</v>
      </c>
      <c r="C685" s="214" t="s">
        <v>4418</v>
      </c>
      <c r="D685" s="214" t="s">
        <v>3239</v>
      </c>
      <c r="E685" s="214" t="s">
        <v>116</v>
      </c>
      <c r="K685" s="214" t="s">
        <v>292</v>
      </c>
      <c r="L685" s="214" t="s">
        <v>292</v>
      </c>
      <c r="N685" s="214" t="s">
        <v>3240</v>
      </c>
      <c r="O685" s="214" t="s">
        <v>441</v>
      </c>
      <c r="P685" s="214" t="s">
        <v>4255</v>
      </c>
      <c r="T685" s="214" t="s">
        <v>87</v>
      </c>
      <c r="V685" s="298" t="s">
        <v>293</v>
      </c>
      <c r="X685" s="216"/>
      <c r="AA685" s="216"/>
      <c r="AB685" s="216"/>
      <c r="AC685" s="216"/>
      <c r="AK685" s="215" t="str">
        <f t="shared" si="31"/>
        <v>980</v>
      </c>
      <c r="AL685" s="214" t="str">
        <f t="shared" si="32"/>
        <v>0014</v>
      </c>
    </row>
    <row r="686" spans="1:38" s="214" customFormat="1" ht="13.5" customHeight="1">
      <c r="A686" s="214" t="str">
        <f t="shared" si="30"/>
        <v>0410300172重度訪問介護</v>
      </c>
      <c r="B686" s="214" t="s">
        <v>115</v>
      </c>
      <c r="C686" s="214" t="s">
        <v>4418</v>
      </c>
      <c r="D686" s="214" t="s">
        <v>3239</v>
      </c>
      <c r="E686" s="214" t="s">
        <v>116</v>
      </c>
      <c r="K686" s="214" t="s">
        <v>292</v>
      </c>
      <c r="L686" s="214" t="s">
        <v>292</v>
      </c>
      <c r="N686" s="214" t="s">
        <v>3240</v>
      </c>
      <c r="O686" s="214" t="s">
        <v>272</v>
      </c>
      <c r="P686" s="214" t="s">
        <v>4255</v>
      </c>
      <c r="T686" s="214" t="s">
        <v>88</v>
      </c>
      <c r="V686" s="298" t="s">
        <v>293</v>
      </c>
      <c r="X686" s="216"/>
      <c r="AA686" s="216"/>
      <c r="AB686" s="216"/>
      <c r="AK686" s="215" t="str">
        <f t="shared" si="31"/>
        <v>980</v>
      </c>
      <c r="AL686" s="214" t="str">
        <f t="shared" si="32"/>
        <v>0014</v>
      </c>
    </row>
    <row r="687" spans="1:38" s="214" customFormat="1" ht="13.5" customHeight="1">
      <c r="A687" s="214" t="str">
        <f t="shared" si="30"/>
        <v>0410300172同行援護</v>
      </c>
      <c r="B687" s="214" t="s">
        <v>115</v>
      </c>
      <c r="C687" s="214" t="s">
        <v>4418</v>
      </c>
      <c r="D687" s="214" t="s">
        <v>3239</v>
      </c>
      <c r="E687" s="214" t="s">
        <v>116</v>
      </c>
      <c r="K687" s="214" t="s">
        <v>292</v>
      </c>
      <c r="L687" s="214" t="s">
        <v>292</v>
      </c>
      <c r="N687" s="214" t="s">
        <v>3240</v>
      </c>
      <c r="O687" s="214" t="s">
        <v>272</v>
      </c>
      <c r="P687" s="214" t="s">
        <v>4255</v>
      </c>
      <c r="T687" s="214" t="s">
        <v>114</v>
      </c>
      <c r="V687" s="298" t="s">
        <v>293</v>
      </c>
      <c r="X687" s="216"/>
      <c r="AA687" s="216"/>
      <c r="AB687" s="216"/>
      <c r="AK687" s="215" t="str">
        <f t="shared" si="31"/>
        <v>980</v>
      </c>
      <c r="AL687" s="214" t="str">
        <f t="shared" si="32"/>
        <v>0014</v>
      </c>
    </row>
    <row r="688" spans="1:38" s="214" customFormat="1" ht="13.5" customHeight="1">
      <c r="A688" s="214" t="str">
        <f t="shared" si="30"/>
        <v>0410300180就労継続支援(Ｂ型)</v>
      </c>
      <c r="B688" s="214" t="s">
        <v>294</v>
      </c>
      <c r="C688" s="214" t="s">
        <v>3836</v>
      </c>
      <c r="D688" s="214" t="s">
        <v>2994</v>
      </c>
      <c r="E688" s="214" t="s">
        <v>295</v>
      </c>
      <c r="K688" s="214" t="s">
        <v>296</v>
      </c>
      <c r="L688" s="214" t="s">
        <v>296</v>
      </c>
      <c r="N688" s="214" t="s">
        <v>2994</v>
      </c>
      <c r="O688" s="214" t="s">
        <v>1074</v>
      </c>
      <c r="P688" s="214" t="s">
        <v>4255</v>
      </c>
      <c r="T688" s="214" t="s">
        <v>2455</v>
      </c>
      <c r="V688" s="298" t="s">
        <v>297</v>
      </c>
      <c r="X688" s="216"/>
      <c r="AA688" s="216"/>
      <c r="AB688" s="216"/>
      <c r="AC688" s="216"/>
      <c r="AH688" s="214">
        <v>40</v>
      </c>
      <c r="AK688" s="215" t="str">
        <f t="shared" si="31"/>
        <v>985</v>
      </c>
      <c r="AL688" s="214" t="str">
        <f t="shared" si="32"/>
        <v>0005</v>
      </c>
    </row>
    <row r="689" spans="1:38" s="214" customFormat="1" ht="13.5" customHeight="1">
      <c r="A689" s="214" t="str">
        <f t="shared" si="30"/>
        <v>0410300222就労継続支援(Ａ型)</v>
      </c>
      <c r="B689" s="214" t="s">
        <v>298</v>
      </c>
      <c r="C689" s="214" t="s">
        <v>4444</v>
      </c>
      <c r="D689" s="214" t="s">
        <v>2989</v>
      </c>
      <c r="E689" s="214" t="s">
        <v>299</v>
      </c>
      <c r="K689" s="214" t="s">
        <v>300</v>
      </c>
      <c r="L689" s="214" t="s">
        <v>300</v>
      </c>
      <c r="N689" s="214" t="s">
        <v>3612</v>
      </c>
      <c r="O689" s="214" t="s">
        <v>1057</v>
      </c>
      <c r="P689" s="214" t="s">
        <v>4239</v>
      </c>
      <c r="T689" s="214" t="s">
        <v>2458</v>
      </c>
      <c r="V689" s="298" t="s">
        <v>302</v>
      </c>
      <c r="X689" s="216"/>
      <c r="AA689" s="216"/>
      <c r="AB689" s="216"/>
      <c r="AH689" s="214">
        <v>30</v>
      </c>
      <c r="AK689" s="215" t="str">
        <f t="shared" si="31"/>
        <v>985</v>
      </c>
      <c r="AL689" s="214" t="str">
        <f t="shared" si="32"/>
        <v>0004</v>
      </c>
    </row>
    <row r="690" spans="1:38" s="214" customFormat="1" ht="13.5" customHeight="1">
      <c r="A690" s="214" t="str">
        <f t="shared" si="30"/>
        <v>0410300230就労継続支援(Ｂ型)</v>
      </c>
      <c r="B690" s="214" t="s">
        <v>303</v>
      </c>
      <c r="C690" s="214" t="s">
        <v>3801</v>
      </c>
      <c r="D690" s="214" t="s">
        <v>3524</v>
      </c>
      <c r="E690" s="214" t="s">
        <v>304</v>
      </c>
      <c r="K690" s="214" t="s">
        <v>305</v>
      </c>
      <c r="L690" s="214" t="s">
        <v>305</v>
      </c>
      <c r="N690" s="214" t="s">
        <v>3524</v>
      </c>
      <c r="O690" s="214" t="s">
        <v>928</v>
      </c>
      <c r="P690" s="214" t="s">
        <v>4255</v>
      </c>
      <c r="T690" s="214" t="s">
        <v>2455</v>
      </c>
      <c r="V690" s="298" t="s">
        <v>306</v>
      </c>
      <c r="X690" s="216"/>
      <c r="AA690" s="216"/>
      <c r="AB690" s="216"/>
      <c r="AH690" s="214">
        <v>20</v>
      </c>
      <c r="AK690" s="215" t="str">
        <f t="shared" si="31"/>
        <v>985</v>
      </c>
      <c r="AL690" s="214" t="str">
        <f t="shared" si="32"/>
        <v>0045</v>
      </c>
    </row>
    <row r="691" spans="1:38" s="214" customFormat="1" ht="13.5" customHeight="1">
      <c r="A691" s="214" t="str">
        <f t="shared" si="30"/>
        <v>0410300289就労継続支援(Ａ型)</v>
      </c>
      <c r="B691" s="214" t="s">
        <v>307</v>
      </c>
      <c r="C691" s="214" t="s">
        <v>4206</v>
      </c>
      <c r="D691" s="214" t="s">
        <v>3526</v>
      </c>
      <c r="E691" s="214" t="s">
        <v>308</v>
      </c>
      <c r="K691" s="214" t="s">
        <v>307</v>
      </c>
      <c r="L691" s="214" t="s">
        <v>307</v>
      </c>
      <c r="N691" s="214" t="s">
        <v>3526</v>
      </c>
      <c r="O691" s="214" t="s">
        <v>928</v>
      </c>
      <c r="P691" s="214" t="s">
        <v>4255</v>
      </c>
      <c r="T691" s="214" t="s">
        <v>2458</v>
      </c>
      <c r="V691" s="298" t="s">
        <v>309</v>
      </c>
      <c r="X691" s="216"/>
      <c r="AA691" s="216"/>
      <c r="AB691" s="216"/>
      <c r="AH691" s="214">
        <v>20</v>
      </c>
      <c r="AK691" s="215" t="str">
        <f t="shared" si="31"/>
        <v>985</v>
      </c>
      <c r="AL691" s="214" t="str">
        <f t="shared" si="32"/>
        <v>0001</v>
      </c>
    </row>
    <row r="692" spans="1:38" s="214" customFormat="1" ht="13.5" customHeight="1">
      <c r="A692" s="214" t="str">
        <f t="shared" si="30"/>
        <v>0410300305就労継続支援(Ａ型)</v>
      </c>
      <c r="B692" s="214" t="s">
        <v>159</v>
      </c>
      <c r="C692" s="214" t="s">
        <v>3897</v>
      </c>
      <c r="D692" s="214" t="s">
        <v>3241</v>
      </c>
      <c r="E692" s="214" t="s">
        <v>160</v>
      </c>
      <c r="K692" s="214" t="s">
        <v>310</v>
      </c>
      <c r="L692" s="214" t="s">
        <v>310</v>
      </c>
      <c r="N692" s="214" t="s">
        <v>3241</v>
      </c>
      <c r="O692" s="214" t="s">
        <v>441</v>
      </c>
      <c r="P692" s="214" t="s">
        <v>4255</v>
      </c>
      <c r="T692" s="214" t="s">
        <v>2458</v>
      </c>
      <c r="V692" s="298" t="s">
        <v>311</v>
      </c>
      <c r="X692" s="216"/>
      <c r="AA692" s="216"/>
      <c r="AB692" s="216"/>
      <c r="AH692" s="214">
        <v>20</v>
      </c>
      <c r="AK692" s="215" t="str">
        <f t="shared" si="31"/>
        <v>985</v>
      </c>
      <c r="AL692" s="214" t="str">
        <f t="shared" si="32"/>
        <v>0052</v>
      </c>
    </row>
    <row r="693" spans="1:38" s="214" customFormat="1" ht="13.5" customHeight="1">
      <c r="A693" s="214" t="str">
        <f t="shared" si="30"/>
        <v>0410300305就労定着支援</v>
      </c>
      <c r="B693" s="214" t="s">
        <v>159</v>
      </c>
      <c r="C693" s="214" t="s">
        <v>3897</v>
      </c>
      <c r="D693" s="214" t="s">
        <v>3241</v>
      </c>
      <c r="E693" s="214" t="s">
        <v>160</v>
      </c>
      <c r="K693" s="214" t="s">
        <v>310</v>
      </c>
      <c r="L693" s="214" t="s">
        <v>3510</v>
      </c>
      <c r="N693" s="214" t="s">
        <v>3241</v>
      </c>
      <c r="O693" s="214" t="s">
        <v>637</v>
      </c>
      <c r="P693" s="214" t="s">
        <v>4255</v>
      </c>
      <c r="T693" s="214" t="s">
        <v>146</v>
      </c>
      <c r="V693" s="298" t="s">
        <v>311</v>
      </c>
      <c r="X693" s="216"/>
      <c r="AA693" s="216"/>
      <c r="AB693" s="216"/>
      <c r="AK693" s="215" t="str">
        <f t="shared" si="31"/>
        <v>985</v>
      </c>
      <c r="AL693" s="214" t="str">
        <f t="shared" si="32"/>
        <v>0052</v>
      </c>
    </row>
    <row r="694" spans="1:38" s="214" customFormat="1" ht="13.5" customHeight="1">
      <c r="A694" s="214" t="str">
        <f t="shared" si="30"/>
        <v>0410300321居宅介護</v>
      </c>
      <c r="B694" s="214" t="s">
        <v>159</v>
      </c>
      <c r="C694" s="214" t="s">
        <v>3897</v>
      </c>
      <c r="D694" s="214" t="s">
        <v>3241</v>
      </c>
      <c r="E694" s="214" t="s">
        <v>160</v>
      </c>
      <c r="K694" s="214" t="s">
        <v>312</v>
      </c>
      <c r="L694" s="214" t="s">
        <v>312</v>
      </c>
      <c r="N694" s="214" t="s">
        <v>2991</v>
      </c>
      <c r="O694" s="214" t="s">
        <v>441</v>
      </c>
      <c r="P694" s="214" t="s">
        <v>4255</v>
      </c>
      <c r="T694" s="214" t="s">
        <v>87</v>
      </c>
      <c r="V694" s="298" t="s">
        <v>313</v>
      </c>
      <c r="X694" s="216"/>
      <c r="AA694" s="216"/>
      <c r="AB694" s="216"/>
      <c r="AK694" s="215" t="str">
        <f t="shared" si="31"/>
        <v>985</v>
      </c>
      <c r="AL694" s="214" t="str">
        <f t="shared" si="32"/>
        <v>0052</v>
      </c>
    </row>
    <row r="695" spans="1:38" s="214" customFormat="1" ht="13.5" customHeight="1">
      <c r="A695" s="214" t="str">
        <f t="shared" si="30"/>
        <v>0410300321重度訪問介護</v>
      </c>
      <c r="B695" s="214" t="s">
        <v>159</v>
      </c>
      <c r="C695" s="214" t="s">
        <v>3897</v>
      </c>
      <c r="D695" s="214" t="s">
        <v>3241</v>
      </c>
      <c r="E695" s="214" t="s">
        <v>160</v>
      </c>
      <c r="K695" s="214" t="s">
        <v>312</v>
      </c>
      <c r="L695" s="214" t="s">
        <v>312</v>
      </c>
      <c r="N695" s="214" t="s">
        <v>2991</v>
      </c>
      <c r="O695" s="214" t="s">
        <v>441</v>
      </c>
      <c r="P695" s="214" t="s">
        <v>4255</v>
      </c>
      <c r="T695" s="214" t="s">
        <v>88</v>
      </c>
      <c r="V695" s="298" t="s">
        <v>313</v>
      </c>
      <c r="X695" s="216"/>
      <c r="AA695" s="216"/>
      <c r="AB695" s="216"/>
      <c r="AK695" s="215" t="str">
        <f t="shared" si="31"/>
        <v>985</v>
      </c>
      <c r="AL695" s="214" t="str">
        <f t="shared" si="32"/>
        <v>0052</v>
      </c>
    </row>
    <row r="696" spans="1:38" s="214" customFormat="1" ht="13.5" customHeight="1">
      <c r="A696" s="214" t="str">
        <f t="shared" si="30"/>
        <v>0410300321同行援護</v>
      </c>
      <c r="B696" s="214" t="s">
        <v>159</v>
      </c>
      <c r="C696" s="214" t="s">
        <v>3897</v>
      </c>
      <c r="D696" s="214" t="s">
        <v>3241</v>
      </c>
      <c r="E696" s="214" t="s">
        <v>160</v>
      </c>
      <c r="K696" s="214" t="s">
        <v>312</v>
      </c>
      <c r="L696" s="214" t="s">
        <v>312</v>
      </c>
      <c r="N696" s="214" t="s">
        <v>2991</v>
      </c>
      <c r="O696" s="214" t="s">
        <v>1216</v>
      </c>
      <c r="P696" s="214" t="s">
        <v>4255</v>
      </c>
      <c r="T696" s="214" t="s">
        <v>114</v>
      </c>
      <c r="V696" s="298" t="s">
        <v>313</v>
      </c>
      <c r="X696" s="216"/>
      <c r="AA696" s="216"/>
      <c r="AB696" s="216"/>
      <c r="AK696" s="215" t="str">
        <f t="shared" si="31"/>
        <v>985</v>
      </c>
      <c r="AL696" s="214" t="str">
        <f t="shared" si="32"/>
        <v>0052</v>
      </c>
    </row>
    <row r="697" spans="1:38" s="214" customFormat="1" ht="13.5" customHeight="1">
      <c r="A697" s="214" t="str">
        <f t="shared" si="30"/>
        <v>0410300339居宅介護</v>
      </c>
      <c r="B697" s="214" t="s">
        <v>314</v>
      </c>
      <c r="C697" s="214" t="s">
        <v>4445</v>
      </c>
      <c r="D697" s="214" t="s">
        <v>3459</v>
      </c>
      <c r="E697" s="214" t="s">
        <v>315</v>
      </c>
      <c r="K697" s="214" t="s">
        <v>316</v>
      </c>
      <c r="L697" s="214" t="s">
        <v>316</v>
      </c>
      <c r="N697" s="214" t="s">
        <v>3460</v>
      </c>
      <c r="O697" s="214" t="s">
        <v>1147</v>
      </c>
      <c r="P697" s="214" t="s">
        <v>4255</v>
      </c>
      <c r="T697" s="214" t="s">
        <v>87</v>
      </c>
      <c r="V697" s="298" t="s">
        <v>317</v>
      </c>
      <c r="X697" s="216"/>
      <c r="AA697" s="216"/>
      <c r="AB697" s="216"/>
      <c r="AK697" s="215" t="str">
        <f t="shared" si="31"/>
        <v>985</v>
      </c>
      <c r="AL697" s="214" t="str">
        <f t="shared" si="32"/>
        <v>0822</v>
      </c>
    </row>
    <row r="698" spans="1:38" s="214" customFormat="1" ht="13.5" customHeight="1">
      <c r="A698" s="214" t="str">
        <f t="shared" si="30"/>
        <v>0410300339重度訪問介護</v>
      </c>
      <c r="B698" s="214" t="s">
        <v>314</v>
      </c>
      <c r="C698" s="214" t="s">
        <v>4445</v>
      </c>
      <c r="D698" s="214" t="s">
        <v>3459</v>
      </c>
      <c r="E698" s="214" t="s">
        <v>315</v>
      </c>
      <c r="K698" s="214" t="s">
        <v>316</v>
      </c>
      <c r="L698" s="214" t="s">
        <v>316</v>
      </c>
      <c r="N698" s="214" t="s">
        <v>3460</v>
      </c>
      <c r="O698" s="214" t="s">
        <v>61</v>
      </c>
      <c r="P698" s="214" t="s">
        <v>4255</v>
      </c>
      <c r="T698" s="214" t="s">
        <v>88</v>
      </c>
      <c r="V698" s="298" t="s">
        <v>317</v>
      </c>
      <c r="X698" s="216"/>
      <c r="AA698" s="216"/>
      <c r="AB698" s="216"/>
      <c r="AK698" s="215" t="str">
        <f t="shared" si="31"/>
        <v>985</v>
      </c>
      <c r="AL698" s="214" t="str">
        <f t="shared" si="32"/>
        <v>0822</v>
      </c>
    </row>
    <row r="699" spans="1:38" s="214" customFormat="1" ht="13.5" customHeight="1">
      <c r="A699" s="214" t="str">
        <f t="shared" si="30"/>
        <v>0410300347居宅介護</v>
      </c>
      <c r="B699" s="214" t="s">
        <v>318</v>
      </c>
      <c r="C699" s="214" t="s">
        <v>4446</v>
      </c>
      <c r="D699" s="214" t="s">
        <v>3514</v>
      </c>
      <c r="E699" s="214" t="s">
        <v>319</v>
      </c>
      <c r="K699" s="214" t="s">
        <v>320</v>
      </c>
      <c r="L699" s="214" t="s">
        <v>320</v>
      </c>
      <c r="N699" s="214" t="s">
        <v>3526</v>
      </c>
      <c r="O699" s="214" t="s">
        <v>928</v>
      </c>
      <c r="P699" s="214" t="s">
        <v>4255</v>
      </c>
      <c r="T699" s="214" t="s">
        <v>87</v>
      </c>
      <c r="V699" s="298" t="s">
        <v>321</v>
      </c>
      <c r="X699" s="216"/>
      <c r="AA699" s="216"/>
      <c r="AB699" s="216"/>
      <c r="AK699" s="215" t="str">
        <f t="shared" si="31"/>
        <v>981</v>
      </c>
      <c r="AL699" s="214" t="str">
        <f t="shared" si="32"/>
        <v>3121</v>
      </c>
    </row>
    <row r="700" spans="1:38" s="214" customFormat="1" ht="13.5" customHeight="1">
      <c r="A700" s="214" t="str">
        <f t="shared" si="30"/>
        <v>0410300354就労継続支援(Ｂ型)</v>
      </c>
      <c r="B700" s="214" t="s">
        <v>322</v>
      </c>
      <c r="C700" s="214" t="s">
        <v>4447</v>
      </c>
      <c r="D700" s="214" t="s">
        <v>3525</v>
      </c>
      <c r="E700" s="214" t="s">
        <v>323</v>
      </c>
      <c r="K700" s="214" t="s">
        <v>324</v>
      </c>
      <c r="L700" s="214" t="s">
        <v>324</v>
      </c>
      <c r="N700" s="214" t="s">
        <v>2995</v>
      </c>
      <c r="O700" s="214" t="s">
        <v>1152</v>
      </c>
      <c r="P700" s="214" t="s">
        <v>4255</v>
      </c>
      <c r="T700" s="214" t="s">
        <v>2455</v>
      </c>
      <c r="V700" s="298" t="s">
        <v>325</v>
      </c>
      <c r="X700" s="216"/>
      <c r="AA700" s="216"/>
      <c r="AB700" s="216"/>
      <c r="AH700" s="214">
        <v>20</v>
      </c>
      <c r="AK700" s="215" t="str">
        <f t="shared" si="31"/>
        <v>038</v>
      </c>
      <c r="AL700" s="214" t="str">
        <f t="shared" si="32"/>
        <v>0004</v>
      </c>
    </row>
    <row r="701" spans="1:38" s="214" customFormat="1" ht="13.5" customHeight="1">
      <c r="A701" s="214" t="str">
        <f t="shared" si="30"/>
        <v>0410300370就労継続支援(Ｂ型)</v>
      </c>
      <c r="B701" s="214" t="s">
        <v>326</v>
      </c>
      <c r="C701" s="214" t="s">
        <v>4448</v>
      </c>
      <c r="D701" s="214" t="s">
        <v>4033</v>
      </c>
      <c r="E701" s="214" t="s">
        <v>4074</v>
      </c>
      <c r="K701" s="214" t="s">
        <v>327</v>
      </c>
      <c r="L701" s="214" t="s">
        <v>327</v>
      </c>
      <c r="N701" s="214" t="s">
        <v>3526</v>
      </c>
      <c r="O701" s="214" t="s">
        <v>272</v>
      </c>
      <c r="P701" s="214" t="s">
        <v>4255</v>
      </c>
      <c r="T701" s="214" t="s">
        <v>2455</v>
      </c>
      <c r="V701" s="298" t="s">
        <v>328</v>
      </c>
      <c r="X701" s="216"/>
      <c r="AA701" s="216"/>
      <c r="AB701" s="216"/>
      <c r="AH701" s="214">
        <v>20</v>
      </c>
      <c r="AK701" s="215" t="str">
        <f t="shared" si="31"/>
        <v>985</v>
      </c>
      <c r="AL701" s="214" t="str">
        <f t="shared" si="32"/>
        <v>0861</v>
      </c>
    </row>
    <row r="702" spans="1:38" s="214" customFormat="1" ht="13.5" customHeight="1">
      <c r="A702" s="214" t="str">
        <f t="shared" si="30"/>
        <v>0410300388就労継続支援(Ｂ型)</v>
      </c>
      <c r="B702" s="214" t="s">
        <v>159</v>
      </c>
      <c r="C702" s="214" t="s">
        <v>3897</v>
      </c>
      <c r="D702" s="214" t="s">
        <v>3241</v>
      </c>
      <c r="E702" s="214" t="s">
        <v>160</v>
      </c>
      <c r="K702" s="214" t="s">
        <v>329</v>
      </c>
      <c r="L702" s="214" t="s">
        <v>329</v>
      </c>
      <c r="N702" s="214" t="s">
        <v>3241</v>
      </c>
      <c r="O702" s="214" t="s">
        <v>1057</v>
      </c>
      <c r="P702" s="214" t="s">
        <v>4255</v>
      </c>
      <c r="T702" s="214" t="s">
        <v>2455</v>
      </c>
      <c r="V702" s="298" t="s">
        <v>330</v>
      </c>
      <c r="X702" s="216"/>
      <c r="AA702" s="216"/>
      <c r="AB702" s="216"/>
      <c r="AH702" s="214">
        <v>20</v>
      </c>
      <c r="AK702" s="215" t="str">
        <f t="shared" si="31"/>
        <v>985</v>
      </c>
      <c r="AL702" s="214" t="str">
        <f t="shared" si="32"/>
        <v>0052</v>
      </c>
    </row>
    <row r="703" spans="1:38" s="214" customFormat="1" ht="13.5" customHeight="1">
      <c r="A703" s="214" t="str">
        <f t="shared" si="30"/>
        <v>0410300396居宅介護</v>
      </c>
      <c r="B703" s="214" t="s">
        <v>331</v>
      </c>
      <c r="C703" s="214" t="s">
        <v>4449</v>
      </c>
      <c r="D703" s="214" t="s">
        <v>2997</v>
      </c>
      <c r="E703" s="214" t="s">
        <v>332</v>
      </c>
      <c r="K703" s="214" t="s">
        <v>333</v>
      </c>
      <c r="L703" s="214" t="s">
        <v>333</v>
      </c>
      <c r="N703" s="214" t="s">
        <v>2997</v>
      </c>
      <c r="O703" s="214" t="s">
        <v>1057</v>
      </c>
      <c r="P703" s="214" t="s">
        <v>4255</v>
      </c>
      <c r="T703" s="214" t="s">
        <v>87</v>
      </c>
      <c r="V703" s="298" t="s">
        <v>334</v>
      </c>
      <c r="X703" s="216"/>
      <c r="AA703" s="216"/>
      <c r="AB703" s="216"/>
      <c r="AK703" s="215" t="str">
        <f t="shared" si="31"/>
        <v>985</v>
      </c>
      <c r="AL703" s="214" t="str">
        <f t="shared" si="32"/>
        <v>0042</v>
      </c>
    </row>
    <row r="704" spans="1:38" s="214" customFormat="1" ht="13.5" customHeight="1">
      <c r="A704" s="214" t="str">
        <f t="shared" si="30"/>
        <v>0410300396重度訪問介護</v>
      </c>
      <c r="B704" s="214" t="s">
        <v>331</v>
      </c>
      <c r="C704" s="214" t="s">
        <v>4449</v>
      </c>
      <c r="D704" s="214" t="s">
        <v>2997</v>
      </c>
      <c r="E704" s="214" t="s">
        <v>332</v>
      </c>
      <c r="K704" s="214" t="s">
        <v>333</v>
      </c>
      <c r="L704" s="214" t="s">
        <v>333</v>
      </c>
      <c r="N704" s="214" t="s">
        <v>2997</v>
      </c>
      <c r="O704" s="214" t="s">
        <v>301</v>
      </c>
      <c r="P704" s="214" t="s">
        <v>4255</v>
      </c>
      <c r="T704" s="214" t="s">
        <v>88</v>
      </c>
      <c r="V704" s="298" t="s">
        <v>334</v>
      </c>
      <c r="X704" s="216"/>
      <c r="AA704" s="216"/>
      <c r="AB704" s="216"/>
      <c r="AK704" s="215" t="str">
        <f t="shared" si="31"/>
        <v>985</v>
      </c>
      <c r="AL704" s="214" t="str">
        <f t="shared" si="32"/>
        <v>0042</v>
      </c>
    </row>
    <row r="705" spans="1:38" s="214" customFormat="1" ht="13.5" customHeight="1">
      <c r="A705" s="214" t="str">
        <f t="shared" si="30"/>
        <v>0410300404居宅介護</v>
      </c>
      <c r="B705" s="214" t="s">
        <v>2466</v>
      </c>
      <c r="C705" s="214" t="s">
        <v>4450</v>
      </c>
      <c r="D705" s="214" t="s">
        <v>3703</v>
      </c>
      <c r="E705" s="214" t="s">
        <v>3704</v>
      </c>
      <c r="K705" s="214" t="s">
        <v>2467</v>
      </c>
      <c r="L705" s="214" t="s">
        <v>2467</v>
      </c>
      <c r="N705" s="214" t="s">
        <v>3705</v>
      </c>
      <c r="O705" s="214" t="s">
        <v>441</v>
      </c>
      <c r="P705" s="214" t="s">
        <v>4255</v>
      </c>
      <c r="T705" s="214" t="s">
        <v>87</v>
      </c>
      <c r="V705" s="298" t="s">
        <v>2468</v>
      </c>
      <c r="X705" s="216"/>
      <c r="AA705" s="216"/>
      <c r="AB705" s="216"/>
      <c r="AK705" s="215" t="str">
        <f t="shared" si="31"/>
        <v>980</v>
      </c>
      <c r="AL705" s="214" t="str">
        <f t="shared" si="32"/>
        <v>0021</v>
      </c>
    </row>
    <row r="706" spans="1:38" s="214" customFormat="1" ht="13.5" customHeight="1">
      <c r="A706" s="214" t="str">
        <f t="shared" si="30"/>
        <v>0410300412就労継続支援(Ｂ型)</v>
      </c>
      <c r="B706" s="214" t="s">
        <v>2469</v>
      </c>
      <c r="C706" s="214" t="s">
        <v>4451</v>
      </c>
      <c r="D706" s="214" t="s">
        <v>2989</v>
      </c>
      <c r="E706" s="214" t="s">
        <v>2470</v>
      </c>
      <c r="K706" s="214" t="s">
        <v>2471</v>
      </c>
      <c r="L706" s="214" t="s">
        <v>2471</v>
      </c>
      <c r="N706" s="214" t="s">
        <v>3526</v>
      </c>
      <c r="O706" s="214" t="s">
        <v>692</v>
      </c>
      <c r="P706" s="214" t="s">
        <v>4255</v>
      </c>
      <c r="T706" s="214" t="s">
        <v>2455</v>
      </c>
      <c r="V706" s="298" t="s">
        <v>2472</v>
      </c>
      <c r="X706" s="216"/>
      <c r="AA706" s="216"/>
      <c r="AB706" s="216"/>
      <c r="AH706" s="214">
        <v>20</v>
      </c>
      <c r="AK706" s="215" t="str">
        <f t="shared" si="31"/>
        <v>985</v>
      </c>
      <c r="AL706" s="214" t="str">
        <f t="shared" si="32"/>
        <v>0004</v>
      </c>
    </row>
    <row r="707" spans="1:38" s="214" customFormat="1" ht="13.5" customHeight="1">
      <c r="A707" s="214" t="str">
        <f t="shared" ref="A707:A770" si="33">V707&amp;T707</f>
        <v>0410300420就労継続支援(Ａ型)</v>
      </c>
      <c r="B707" s="214" t="s">
        <v>3613</v>
      </c>
      <c r="C707" s="214" t="s">
        <v>4452</v>
      </c>
      <c r="D707" s="214" t="s">
        <v>3615</v>
      </c>
      <c r="E707" s="214" t="s">
        <v>4055</v>
      </c>
      <c r="K707" s="214" t="s">
        <v>3614</v>
      </c>
      <c r="L707" s="214" t="s">
        <v>3614</v>
      </c>
      <c r="N707" s="214" t="s">
        <v>3615</v>
      </c>
      <c r="O707" s="214" t="s">
        <v>692</v>
      </c>
      <c r="P707" s="214" t="s">
        <v>4255</v>
      </c>
      <c r="T707" s="214" t="s">
        <v>2458</v>
      </c>
      <c r="V707" s="298" t="s">
        <v>3616</v>
      </c>
      <c r="X707" s="216"/>
      <c r="AA707" s="216"/>
      <c r="AB707" s="216"/>
      <c r="AH707" s="214">
        <v>20</v>
      </c>
      <c r="AK707" s="215" t="str">
        <f t="shared" ref="AK707:AK770" si="34">LEFT(D707,3)</f>
        <v>985</v>
      </c>
      <c r="AL707" s="214" t="str">
        <f t="shared" ref="AL707:AL770" si="35">RIGHT(D707,4)</f>
        <v>0021</v>
      </c>
    </row>
    <row r="708" spans="1:38" s="214" customFormat="1" ht="13.5" customHeight="1">
      <c r="A708" s="214" t="str">
        <f t="shared" si="33"/>
        <v>0410300438短期入所</v>
      </c>
      <c r="B708" s="214" t="s">
        <v>4388</v>
      </c>
      <c r="C708" s="214" t="s">
        <v>4402</v>
      </c>
      <c r="D708" s="214" t="s">
        <v>4641</v>
      </c>
      <c r="E708" s="214" t="s">
        <v>4648</v>
      </c>
      <c r="K708" s="214" t="s">
        <v>4673</v>
      </c>
      <c r="L708" s="214" t="s">
        <v>4673</v>
      </c>
      <c r="N708" s="214" t="s">
        <v>4716</v>
      </c>
      <c r="O708" s="214" t="s">
        <v>61</v>
      </c>
      <c r="P708" s="214" t="s">
        <v>4255</v>
      </c>
      <c r="T708" s="214" t="s">
        <v>71</v>
      </c>
      <c r="V708" s="298" t="s">
        <v>4751</v>
      </c>
      <c r="X708" s="216"/>
      <c r="AA708" s="216"/>
      <c r="AB708" s="216"/>
      <c r="AH708" s="214">
        <v>2</v>
      </c>
      <c r="AK708" s="215" t="str">
        <f t="shared" si="34"/>
        <v>980</v>
      </c>
      <c r="AL708" s="214" t="str">
        <f t="shared" si="35"/>
        <v>0802</v>
      </c>
    </row>
    <row r="709" spans="1:38" s="214" customFormat="1" ht="13.5" customHeight="1">
      <c r="A709" s="214" t="str">
        <f t="shared" si="33"/>
        <v>0410500045就労継続支援(Ｂ型)</v>
      </c>
      <c r="B709" s="214" t="s">
        <v>335</v>
      </c>
      <c r="C709" s="214" t="s">
        <v>3985</v>
      </c>
      <c r="D709" s="214" t="s">
        <v>3364</v>
      </c>
      <c r="E709" s="214" t="s">
        <v>336</v>
      </c>
      <c r="K709" s="214" t="s">
        <v>337</v>
      </c>
      <c r="L709" s="214" t="s">
        <v>337</v>
      </c>
      <c r="N709" s="214" t="s">
        <v>3419</v>
      </c>
      <c r="O709" s="214" t="s">
        <v>61</v>
      </c>
      <c r="P709" s="214" t="s">
        <v>4249</v>
      </c>
      <c r="T709" s="214" t="s">
        <v>2455</v>
      </c>
      <c r="V709" s="298" t="s">
        <v>339</v>
      </c>
      <c r="X709" s="216"/>
      <c r="AA709" s="216"/>
      <c r="AB709" s="216"/>
      <c r="AH709" s="214">
        <v>20</v>
      </c>
      <c r="AK709" s="215" t="str">
        <f t="shared" si="34"/>
        <v>988</v>
      </c>
      <c r="AL709" s="214" t="str">
        <f t="shared" si="35"/>
        <v>0203</v>
      </c>
    </row>
    <row r="710" spans="1:38" s="214" customFormat="1" ht="13.5" customHeight="1">
      <c r="A710" s="214" t="str">
        <f t="shared" si="33"/>
        <v>0410500052生活介護</v>
      </c>
      <c r="B710" s="214" t="s">
        <v>340</v>
      </c>
      <c r="C710" s="214" t="s">
        <v>3993</v>
      </c>
      <c r="D710" s="214" t="s">
        <v>3266</v>
      </c>
      <c r="E710" s="214" t="s">
        <v>341</v>
      </c>
      <c r="K710" s="214" t="s">
        <v>342</v>
      </c>
      <c r="L710" s="214" t="s">
        <v>342</v>
      </c>
      <c r="N710" s="214" t="s">
        <v>3296</v>
      </c>
      <c r="O710" s="214" t="s">
        <v>1221</v>
      </c>
      <c r="P710" s="214" t="s">
        <v>4249</v>
      </c>
      <c r="T710" s="214" t="s">
        <v>63</v>
      </c>
      <c r="V710" s="298" t="s">
        <v>343</v>
      </c>
      <c r="X710" s="216"/>
      <c r="AA710" s="216"/>
      <c r="AB710" s="216"/>
      <c r="AH710" s="214">
        <v>50</v>
      </c>
      <c r="AK710" s="215" t="str">
        <f t="shared" si="34"/>
        <v>988</v>
      </c>
      <c r="AL710" s="214" t="str">
        <f t="shared" si="35"/>
        <v>0524</v>
      </c>
    </row>
    <row r="711" spans="1:38" s="214" customFormat="1" ht="13.5" customHeight="1">
      <c r="A711" s="214" t="str">
        <f t="shared" si="33"/>
        <v>0410500052短期入所</v>
      </c>
      <c r="B711" s="214" t="s">
        <v>340</v>
      </c>
      <c r="C711" s="214" t="s">
        <v>3993</v>
      </c>
      <c r="D711" s="214" t="s">
        <v>3266</v>
      </c>
      <c r="E711" s="214" t="s">
        <v>341</v>
      </c>
      <c r="K711" s="214" t="s">
        <v>342</v>
      </c>
      <c r="L711" s="214" t="s">
        <v>342</v>
      </c>
      <c r="N711" s="214" t="s">
        <v>3296</v>
      </c>
      <c r="O711" s="214" t="s">
        <v>1221</v>
      </c>
      <c r="P711" s="214" t="s">
        <v>4249</v>
      </c>
      <c r="T711" s="214" t="s">
        <v>71</v>
      </c>
      <c r="V711" s="298" t="s">
        <v>343</v>
      </c>
      <c r="X711" s="216"/>
      <c r="AA711" s="216"/>
      <c r="AB711" s="216"/>
      <c r="AH711" s="214">
        <v>4</v>
      </c>
      <c r="AK711" s="215" t="str">
        <f t="shared" si="34"/>
        <v>988</v>
      </c>
      <c r="AL711" s="214" t="str">
        <f t="shared" si="35"/>
        <v>0524</v>
      </c>
    </row>
    <row r="712" spans="1:38" s="214" customFormat="1" ht="13.5" customHeight="1">
      <c r="A712" s="214" t="str">
        <f t="shared" si="33"/>
        <v>0410500052施設入所支援</v>
      </c>
      <c r="B712" s="214" t="s">
        <v>340</v>
      </c>
      <c r="C712" s="214" t="s">
        <v>3993</v>
      </c>
      <c r="D712" s="214" t="s">
        <v>3266</v>
      </c>
      <c r="E712" s="214" t="s">
        <v>341</v>
      </c>
      <c r="K712" s="214" t="s">
        <v>342</v>
      </c>
      <c r="L712" s="214" t="s">
        <v>342</v>
      </c>
      <c r="N712" s="214" t="s">
        <v>3296</v>
      </c>
      <c r="O712" s="214" t="s">
        <v>61</v>
      </c>
      <c r="P712" s="214" t="s">
        <v>4249</v>
      </c>
      <c r="T712" s="214" t="s">
        <v>2456</v>
      </c>
      <c r="V712" s="298" t="s">
        <v>343</v>
      </c>
      <c r="X712" s="216"/>
      <c r="AA712" s="216"/>
      <c r="AB712" s="216"/>
      <c r="AH712" s="214">
        <v>50</v>
      </c>
      <c r="AK712" s="215" t="str">
        <f t="shared" si="34"/>
        <v>988</v>
      </c>
      <c r="AL712" s="214" t="str">
        <f t="shared" si="35"/>
        <v>0524</v>
      </c>
    </row>
    <row r="713" spans="1:38" s="214" customFormat="1" ht="13.5" customHeight="1">
      <c r="A713" s="214" t="str">
        <f t="shared" si="33"/>
        <v>0410500060生活介護</v>
      </c>
      <c r="B713" s="214" t="s">
        <v>340</v>
      </c>
      <c r="C713" s="214" t="s">
        <v>3993</v>
      </c>
      <c r="D713" s="214" t="s">
        <v>3266</v>
      </c>
      <c r="E713" s="214" t="s">
        <v>341</v>
      </c>
      <c r="K713" s="214" t="s">
        <v>344</v>
      </c>
      <c r="L713" s="214" t="s">
        <v>344</v>
      </c>
      <c r="N713" s="214" t="s">
        <v>3266</v>
      </c>
      <c r="O713" s="214" t="s">
        <v>61</v>
      </c>
      <c r="P713" s="214" t="s">
        <v>4249</v>
      </c>
      <c r="T713" s="214" t="s">
        <v>63</v>
      </c>
      <c r="V713" s="298" t="s">
        <v>345</v>
      </c>
      <c r="X713" s="216"/>
      <c r="AA713" s="216"/>
      <c r="AB713" s="216"/>
      <c r="AH713" s="214">
        <v>50</v>
      </c>
      <c r="AK713" s="215" t="str">
        <f t="shared" si="34"/>
        <v>988</v>
      </c>
      <c r="AL713" s="214" t="str">
        <f t="shared" si="35"/>
        <v>0524</v>
      </c>
    </row>
    <row r="714" spans="1:38" s="214" customFormat="1" ht="13.5" customHeight="1">
      <c r="A714" s="214" t="str">
        <f t="shared" si="33"/>
        <v>0410500060短期入所</v>
      </c>
      <c r="B714" s="214" t="s">
        <v>340</v>
      </c>
      <c r="C714" s="214" t="s">
        <v>3993</v>
      </c>
      <c r="D714" s="214" t="s">
        <v>3266</v>
      </c>
      <c r="E714" s="214" t="s">
        <v>341</v>
      </c>
      <c r="K714" s="214" t="s">
        <v>344</v>
      </c>
      <c r="L714" s="214" t="s">
        <v>344</v>
      </c>
      <c r="N714" s="214" t="s">
        <v>3266</v>
      </c>
      <c r="O714" s="214" t="s">
        <v>272</v>
      </c>
      <c r="P714" s="214" t="s">
        <v>4249</v>
      </c>
      <c r="T714" s="214" t="s">
        <v>71</v>
      </c>
      <c r="V714" s="298" t="s">
        <v>345</v>
      </c>
      <c r="X714" s="216"/>
      <c r="AA714" s="216"/>
      <c r="AB714" s="216"/>
      <c r="AH714" s="214">
        <v>4</v>
      </c>
      <c r="AK714" s="215" t="str">
        <f t="shared" si="34"/>
        <v>988</v>
      </c>
      <c r="AL714" s="214" t="str">
        <f t="shared" si="35"/>
        <v>0524</v>
      </c>
    </row>
    <row r="715" spans="1:38" s="214" customFormat="1" ht="13.5" customHeight="1">
      <c r="A715" s="214" t="str">
        <f t="shared" si="33"/>
        <v>0410500060施設入所支援</v>
      </c>
      <c r="B715" s="214" t="s">
        <v>340</v>
      </c>
      <c r="C715" s="214" t="s">
        <v>3993</v>
      </c>
      <c r="D715" s="214" t="s">
        <v>3266</v>
      </c>
      <c r="E715" s="214" t="s">
        <v>341</v>
      </c>
      <c r="K715" s="214" t="s">
        <v>344</v>
      </c>
      <c r="L715" s="214" t="s">
        <v>344</v>
      </c>
      <c r="N715" s="214" t="s">
        <v>3266</v>
      </c>
      <c r="O715" s="214" t="s">
        <v>338</v>
      </c>
      <c r="P715" s="214" t="s">
        <v>4249</v>
      </c>
      <c r="T715" s="214" t="s">
        <v>2456</v>
      </c>
      <c r="V715" s="298" t="s">
        <v>345</v>
      </c>
      <c r="X715" s="216"/>
      <c r="AA715" s="216"/>
      <c r="AB715" s="216"/>
      <c r="AC715" s="216"/>
      <c r="AH715" s="214">
        <v>50</v>
      </c>
      <c r="AK715" s="215" t="str">
        <f t="shared" si="34"/>
        <v>988</v>
      </c>
      <c r="AL715" s="214" t="str">
        <f t="shared" si="35"/>
        <v>0524</v>
      </c>
    </row>
    <row r="716" spans="1:38" s="214" customFormat="1" ht="13.5" customHeight="1">
      <c r="A716" s="214" t="str">
        <f t="shared" si="33"/>
        <v>0410500078生活介護</v>
      </c>
      <c r="B716" s="214" t="s">
        <v>340</v>
      </c>
      <c r="C716" s="214" t="s">
        <v>3993</v>
      </c>
      <c r="D716" s="214" t="s">
        <v>3266</v>
      </c>
      <c r="E716" s="214" t="s">
        <v>341</v>
      </c>
      <c r="I716" s="227"/>
      <c r="K716" s="214" t="s">
        <v>346</v>
      </c>
      <c r="L716" s="214" t="s">
        <v>346</v>
      </c>
      <c r="N716" s="214" t="s">
        <v>3371</v>
      </c>
      <c r="O716" s="214" t="s">
        <v>61</v>
      </c>
      <c r="P716" s="214" t="s">
        <v>4249</v>
      </c>
      <c r="T716" s="214" t="s">
        <v>63</v>
      </c>
      <c r="V716" s="298" t="s">
        <v>347</v>
      </c>
      <c r="X716" s="216"/>
      <c r="AA716" s="216"/>
      <c r="AB716" s="216"/>
      <c r="AH716" s="214">
        <v>30</v>
      </c>
      <c r="AK716" s="215" t="str">
        <f t="shared" si="34"/>
        <v>988</v>
      </c>
      <c r="AL716" s="214" t="str">
        <f t="shared" si="35"/>
        <v>0524</v>
      </c>
    </row>
    <row r="717" spans="1:38" s="214" customFormat="1" ht="13.5" customHeight="1">
      <c r="A717" s="214" t="str">
        <f t="shared" si="33"/>
        <v>0410500086生活介護</v>
      </c>
      <c r="B717" s="214" t="s">
        <v>348</v>
      </c>
      <c r="C717" s="214" t="s">
        <v>4453</v>
      </c>
      <c r="D717" s="214" t="s">
        <v>3266</v>
      </c>
      <c r="E717" s="214" t="s">
        <v>349</v>
      </c>
      <c r="K717" s="214" t="s">
        <v>4162</v>
      </c>
      <c r="L717" s="214" t="s">
        <v>350</v>
      </c>
      <c r="N717" s="214" t="s">
        <v>3266</v>
      </c>
      <c r="O717" s="214" t="s">
        <v>1303</v>
      </c>
      <c r="P717" s="214" t="s">
        <v>4249</v>
      </c>
      <c r="T717" s="214" t="s">
        <v>63</v>
      </c>
      <c r="V717" s="298" t="s">
        <v>351</v>
      </c>
      <c r="X717" s="216"/>
      <c r="AA717" s="216"/>
      <c r="AB717" s="216"/>
      <c r="AH717" s="214">
        <v>54</v>
      </c>
      <c r="AK717" s="215" t="str">
        <f t="shared" si="34"/>
        <v>988</v>
      </c>
      <c r="AL717" s="214" t="str">
        <f t="shared" si="35"/>
        <v>0524</v>
      </c>
    </row>
    <row r="718" spans="1:38" s="214" customFormat="1" ht="13.5" customHeight="1">
      <c r="A718" s="214" t="str">
        <f t="shared" si="33"/>
        <v>0410500086短期入所</v>
      </c>
      <c r="B718" s="214" t="s">
        <v>348</v>
      </c>
      <c r="C718" s="214" t="s">
        <v>4453</v>
      </c>
      <c r="D718" s="214" t="s">
        <v>3266</v>
      </c>
      <c r="E718" s="214" t="s">
        <v>349</v>
      </c>
      <c r="K718" s="214" t="s">
        <v>4162</v>
      </c>
      <c r="L718" s="214" t="s">
        <v>352</v>
      </c>
      <c r="N718" s="214" t="s">
        <v>3266</v>
      </c>
      <c r="O718" s="214" t="s">
        <v>1303</v>
      </c>
      <c r="P718" s="214" t="s">
        <v>4249</v>
      </c>
      <c r="T718" s="214" t="s">
        <v>71</v>
      </c>
      <c r="V718" s="298" t="s">
        <v>351</v>
      </c>
      <c r="X718" s="216"/>
      <c r="AA718" s="216"/>
      <c r="AB718" s="216"/>
      <c r="AH718" s="303">
        <v>3</v>
      </c>
      <c r="AK718" s="215" t="str">
        <f t="shared" si="34"/>
        <v>988</v>
      </c>
      <c r="AL718" s="214" t="str">
        <f t="shared" si="35"/>
        <v>0524</v>
      </c>
    </row>
    <row r="719" spans="1:38" s="214" customFormat="1" ht="13.5" customHeight="1">
      <c r="A719" s="214" t="str">
        <f t="shared" si="33"/>
        <v>0410500086施設入所支援</v>
      </c>
      <c r="B719" s="214" t="s">
        <v>348</v>
      </c>
      <c r="C719" s="214" t="s">
        <v>4453</v>
      </c>
      <c r="D719" s="214" t="s">
        <v>3266</v>
      </c>
      <c r="E719" s="214" t="s">
        <v>349</v>
      </c>
      <c r="K719" s="214" t="s">
        <v>4162</v>
      </c>
      <c r="L719" s="214" t="s">
        <v>350</v>
      </c>
      <c r="N719" s="214" t="s">
        <v>3266</v>
      </c>
      <c r="O719" s="214" t="s">
        <v>1303</v>
      </c>
      <c r="P719" s="214" t="s">
        <v>4249</v>
      </c>
      <c r="T719" s="214" t="s">
        <v>2456</v>
      </c>
      <c r="V719" s="298" t="s">
        <v>351</v>
      </c>
      <c r="X719" s="216"/>
      <c r="AA719" s="216"/>
      <c r="AB719" s="216"/>
      <c r="AH719" s="303">
        <v>54</v>
      </c>
      <c r="AK719" s="215" t="str">
        <f t="shared" si="34"/>
        <v>988</v>
      </c>
      <c r="AL719" s="214" t="str">
        <f t="shared" si="35"/>
        <v>0524</v>
      </c>
    </row>
    <row r="720" spans="1:38" s="214" customFormat="1" ht="13.5" customHeight="1">
      <c r="A720" s="214" t="str">
        <f t="shared" si="33"/>
        <v>0410500193生活介護</v>
      </c>
      <c r="B720" s="214" t="s">
        <v>348</v>
      </c>
      <c r="C720" s="214" t="s">
        <v>4453</v>
      </c>
      <c r="D720" s="214" t="s">
        <v>3266</v>
      </c>
      <c r="E720" s="214" t="s">
        <v>349</v>
      </c>
      <c r="K720" s="214" t="s">
        <v>4166</v>
      </c>
      <c r="L720" s="214" t="s">
        <v>353</v>
      </c>
      <c r="N720" s="214" t="s">
        <v>3266</v>
      </c>
      <c r="O720" s="214" t="s">
        <v>1303</v>
      </c>
      <c r="P720" s="214" t="s">
        <v>4249</v>
      </c>
      <c r="T720" s="214" t="s">
        <v>63</v>
      </c>
      <c r="V720" s="298" t="s">
        <v>354</v>
      </c>
      <c r="X720" s="216"/>
      <c r="AA720" s="216"/>
      <c r="AB720" s="216"/>
      <c r="AH720" s="303">
        <v>20</v>
      </c>
      <c r="AK720" s="215" t="str">
        <f t="shared" si="34"/>
        <v>988</v>
      </c>
      <c r="AL720" s="214" t="str">
        <f t="shared" si="35"/>
        <v>0524</v>
      </c>
    </row>
    <row r="721" spans="1:38" s="214" customFormat="1" ht="13.5" customHeight="1">
      <c r="A721" s="214" t="str">
        <f t="shared" si="33"/>
        <v>0410500276就労継続支援(Ｂ型)</v>
      </c>
      <c r="B721" s="214" t="s">
        <v>340</v>
      </c>
      <c r="C721" s="214" t="s">
        <v>3993</v>
      </c>
      <c r="D721" s="214" t="s">
        <v>3266</v>
      </c>
      <c r="E721" s="214" t="s">
        <v>341</v>
      </c>
      <c r="K721" s="214" t="s">
        <v>357</v>
      </c>
      <c r="L721" s="214" t="s">
        <v>357</v>
      </c>
      <c r="N721" s="214" t="s">
        <v>3527</v>
      </c>
      <c r="O721" s="214" t="s">
        <v>301</v>
      </c>
      <c r="P721" s="214" t="s">
        <v>4249</v>
      </c>
      <c r="T721" s="214" t="s">
        <v>2455</v>
      </c>
      <c r="V721" s="298" t="s">
        <v>358</v>
      </c>
      <c r="X721" s="216"/>
      <c r="AA721" s="216"/>
      <c r="AB721" s="216"/>
      <c r="AH721" s="303">
        <v>20</v>
      </c>
      <c r="AK721" s="215" t="str">
        <f t="shared" si="34"/>
        <v>988</v>
      </c>
      <c r="AL721" s="214" t="str">
        <f t="shared" si="35"/>
        <v>0524</v>
      </c>
    </row>
    <row r="722" spans="1:38" s="214" customFormat="1" ht="13.5" customHeight="1">
      <c r="A722" s="214" t="str">
        <f t="shared" si="33"/>
        <v>0410500284居宅介護</v>
      </c>
      <c r="B722" s="214" t="s">
        <v>355</v>
      </c>
      <c r="C722" s="214" t="s">
        <v>3853</v>
      </c>
      <c r="D722" s="214" t="s">
        <v>3000</v>
      </c>
      <c r="E722" s="214" t="s">
        <v>356</v>
      </c>
      <c r="K722" s="214" t="s">
        <v>359</v>
      </c>
      <c r="L722" s="214" t="s">
        <v>359</v>
      </c>
      <c r="N722" s="214" t="s">
        <v>3242</v>
      </c>
      <c r="O722" s="214" t="s">
        <v>301</v>
      </c>
      <c r="P722" s="214" t="s">
        <v>4249</v>
      </c>
      <c r="T722" s="214" t="s">
        <v>87</v>
      </c>
      <c r="V722" s="298" t="s">
        <v>360</v>
      </c>
      <c r="X722" s="216"/>
      <c r="AA722" s="216"/>
      <c r="AB722" s="216"/>
      <c r="AK722" s="215" t="str">
        <f t="shared" si="34"/>
        <v>988</v>
      </c>
      <c r="AL722" s="214" t="str">
        <f t="shared" si="35"/>
        <v>0066</v>
      </c>
    </row>
    <row r="723" spans="1:38" s="214" customFormat="1" ht="13.5" customHeight="1">
      <c r="A723" s="214" t="str">
        <f t="shared" si="33"/>
        <v>0410500284同行援護</v>
      </c>
      <c r="B723" s="214" t="s">
        <v>355</v>
      </c>
      <c r="C723" s="214" t="s">
        <v>3853</v>
      </c>
      <c r="D723" s="214" t="s">
        <v>3000</v>
      </c>
      <c r="E723" s="214" t="s">
        <v>356</v>
      </c>
      <c r="K723" s="214" t="s">
        <v>359</v>
      </c>
      <c r="L723" s="214" t="s">
        <v>359</v>
      </c>
      <c r="N723" s="214" t="s">
        <v>3242</v>
      </c>
      <c r="O723" s="214" t="s">
        <v>1375</v>
      </c>
      <c r="P723" s="214" t="s">
        <v>4249</v>
      </c>
      <c r="T723" s="214" t="s">
        <v>114</v>
      </c>
      <c r="V723" s="298" t="s">
        <v>360</v>
      </c>
      <c r="X723" s="216"/>
      <c r="AA723" s="216"/>
      <c r="AB723" s="216"/>
      <c r="AK723" s="215" t="str">
        <f t="shared" si="34"/>
        <v>988</v>
      </c>
      <c r="AL723" s="214" t="str">
        <f t="shared" si="35"/>
        <v>0066</v>
      </c>
    </row>
    <row r="724" spans="1:38" s="214" customFormat="1" ht="13.5" customHeight="1">
      <c r="A724" s="214" t="str">
        <f t="shared" si="33"/>
        <v>0410500300就労移行支援</v>
      </c>
      <c r="B724" s="214" t="s">
        <v>355</v>
      </c>
      <c r="C724" s="214" t="s">
        <v>3853</v>
      </c>
      <c r="D724" s="214" t="s">
        <v>3000</v>
      </c>
      <c r="E724" s="214" t="s">
        <v>356</v>
      </c>
      <c r="K724" s="214" t="s">
        <v>361</v>
      </c>
      <c r="L724" s="214" t="s">
        <v>361</v>
      </c>
      <c r="N724" s="214" t="s">
        <v>3001</v>
      </c>
      <c r="O724" s="214" t="s">
        <v>896</v>
      </c>
      <c r="P724" s="214" t="s">
        <v>4249</v>
      </c>
      <c r="T724" s="214" t="s">
        <v>65</v>
      </c>
      <c r="V724" s="298" t="s">
        <v>362</v>
      </c>
      <c r="X724" s="216"/>
      <c r="AA724" s="216"/>
      <c r="AB724" s="216"/>
      <c r="AH724" s="214">
        <v>6</v>
      </c>
      <c r="AK724" s="215" t="str">
        <f t="shared" si="34"/>
        <v>988</v>
      </c>
      <c r="AL724" s="214" t="str">
        <f t="shared" si="35"/>
        <v>0066</v>
      </c>
    </row>
    <row r="725" spans="1:38" s="214" customFormat="1" ht="13.5" customHeight="1">
      <c r="A725" s="214" t="str">
        <f t="shared" si="33"/>
        <v>0410500300就労継続支援(Ｂ型)</v>
      </c>
      <c r="B725" s="214" t="s">
        <v>355</v>
      </c>
      <c r="C725" s="214" t="s">
        <v>3853</v>
      </c>
      <c r="D725" s="214" t="s">
        <v>3000</v>
      </c>
      <c r="E725" s="214" t="s">
        <v>356</v>
      </c>
      <c r="K725" s="214" t="s">
        <v>361</v>
      </c>
      <c r="L725" s="214" t="s">
        <v>361</v>
      </c>
      <c r="N725" s="214" t="s">
        <v>3001</v>
      </c>
      <c r="O725" s="214" t="s">
        <v>1400</v>
      </c>
      <c r="P725" s="214" t="s">
        <v>4249</v>
      </c>
      <c r="T725" s="214" t="s">
        <v>2455</v>
      </c>
      <c r="V725" s="298" t="s">
        <v>362</v>
      </c>
      <c r="X725" s="216"/>
      <c r="AA725" s="216"/>
      <c r="AB725" s="216"/>
      <c r="AH725" s="214">
        <v>40</v>
      </c>
      <c r="AK725" s="215" t="str">
        <f t="shared" si="34"/>
        <v>988</v>
      </c>
      <c r="AL725" s="214" t="str">
        <f t="shared" si="35"/>
        <v>0066</v>
      </c>
    </row>
    <row r="726" spans="1:38" s="214" customFormat="1" ht="13.5" customHeight="1">
      <c r="A726" s="214" t="str">
        <f t="shared" si="33"/>
        <v>0410500334生活介護</v>
      </c>
      <c r="B726" s="214" t="s">
        <v>355</v>
      </c>
      <c r="C726" s="214" t="s">
        <v>3853</v>
      </c>
      <c r="D726" s="214" t="s">
        <v>3000</v>
      </c>
      <c r="E726" s="214" t="s">
        <v>356</v>
      </c>
      <c r="K726" s="214" t="s">
        <v>363</v>
      </c>
      <c r="L726" s="214" t="s">
        <v>363</v>
      </c>
      <c r="N726" s="214" t="s">
        <v>3268</v>
      </c>
      <c r="O726" s="214" t="s">
        <v>1400</v>
      </c>
      <c r="P726" s="214" t="s">
        <v>4249</v>
      </c>
      <c r="T726" s="214" t="s">
        <v>63</v>
      </c>
      <c r="V726" s="298" t="s">
        <v>364</v>
      </c>
      <c r="X726" s="216"/>
      <c r="AA726" s="216"/>
      <c r="AB726" s="216"/>
      <c r="AH726" s="214">
        <v>30</v>
      </c>
      <c r="AK726" s="215" t="str">
        <f t="shared" si="34"/>
        <v>988</v>
      </c>
      <c r="AL726" s="214" t="str">
        <f t="shared" si="35"/>
        <v>0066</v>
      </c>
    </row>
    <row r="727" spans="1:38" s="214" customFormat="1" ht="13.5" customHeight="1">
      <c r="A727" s="214" t="str">
        <f t="shared" si="33"/>
        <v>0410500342居宅介護</v>
      </c>
      <c r="B727" s="214" t="s">
        <v>355</v>
      </c>
      <c r="C727" s="214" t="s">
        <v>3853</v>
      </c>
      <c r="D727" s="214" t="s">
        <v>3000</v>
      </c>
      <c r="E727" s="214" t="s">
        <v>356</v>
      </c>
      <c r="K727" s="214" t="s">
        <v>365</v>
      </c>
      <c r="L727" s="214" t="s">
        <v>365</v>
      </c>
      <c r="N727" s="214" t="s">
        <v>3243</v>
      </c>
      <c r="O727" s="214" t="s">
        <v>61</v>
      </c>
      <c r="P727" s="214" t="s">
        <v>4249</v>
      </c>
      <c r="T727" s="214" t="s">
        <v>87</v>
      </c>
      <c r="V727" s="298" t="s">
        <v>366</v>
      </c>
      <c r="X727" s="216"/>
      <c r="AA727" s="216"/>
      <c r="AB727" s="216"/>
      <c r="AK727" s="215" t="str">
        <f t="shared" si="34"/>
        <v>988</v>
      </c>
      <c r="AL727" s="214" t="str">
        <f t="shared" si="35"/>
        <v>0066</v>
      </c>
    </row>
    <row r="728" spans="1:38" s="214" customFormat="1" ht="13.5" customHeight="1">
      <c r="A728" s="214" t="str">
        <f t="shared" si="33"/>
        <v>0410500342同行援護</v>
      </c>
      <c r="B728" s="214" t="s">
        <v>355</v>
      </c>
      <c r="C728" s="214" t="s">
        <v>3853</v>
      </c>
      <c r="D728" s="214" t="s">
        <v>3000</v>
      </c>
      <c r="E728" s="214" t="s">
        <v>356</v>
      </c>
      <c r="K728" s="214" t="s">
        <v>365</v>
      </c>
      <c r="L728" s="214" t="s">
        <v>365</v>
      </c>
      <c r="N728" s="214" t="s">
        <v>3243</v>
      </c>
      <c r="O728" s="214" t="s">
        <v>61</v>
      </c>
      <c r="P728" s="214" t="s">
        <v>4249</v>
      </c>
      <c r="T728" s="214" t="s">
        <v>114</v>
      </c>
      <c r="V728" s="298" t="s">
        <v>366</v>
      </c>
      <c r="X728" s="216"/>
      <c r="AA728" s="216"/>
      <c r="AB728" s="216"/>
      <c r="AK728" s="215" t="str">
        <f t="shared" si="34"/>
        <v>988</v>
      </c>
      <c r="AL728" s="214" t="str">
        <f t="shared" si="35"/>
        <v>0066</v>
      </c>
    </row>
    <row r="729" spans="1:38" s="214" customFormat="1" ht="13.5" customHeight="1">
      <c r="A729" s="214" t="str">
        <f t="shared" si="33"/>
        <v>0410500367自立訓練(生活訓練)</v>
      </c>
      <c r="B729" s="214" t="s">
        <v>367</v>
      </c>
      <c r="C729" s="214" t="s">
        <v>3962</v>
      </c>
      <c r="D729" s="214" t="s">
        <v>3420</v>
      </c>
      <c r="E729" s="214" t="s">
        <v>368</v>
      </c>
      <c r="K729" s="214" t="s">
        <v>369</v>
      </c>
      <c r="L729" s="214" t="s">
        <v>2473</v>
      </c>
      <c r="N729" s="214" t="s">
        <v>3420</v>
      </c>
      <c r="O729" s="214" t="s">
        <v>818</v>
      </c>
      <c r="P729" s="214" t="s">
        <v>4249</v>
      </c>
      <c r="T729" s="214" t="s">
        <v>2454</v>
      </c>
      <c r="V729" s="298" t="s">
        <v>370</v>
      </c>
      <c r="X729" s="216"/>
      <c r="AA729" s="216"/>
      <c r="AB729" s="216"/>
      <c r="AH729" s="214">
        <v>8</v>
      </c>
      <c r="AK729" s="215" t="str">
        <f t="shared" si="34"/>
        <v>988</v>
      </c>
      <c r="AL729" s="214" t="str">
        <f t="shared" si="35"/>
        <v>0042</v>
      </c>
    </row>
    <row r="730" spans="1:38" s="214" customFormat="1" ht="13.5" customHeight="1">
      <c r="A730" s="214" t="str">
        <f t="shared" si="33"/>
        <v>0410500367就労移行支援</v>
      </c>
      <c r="B730" s="214" t="s">
        <v>367</v>
      </c>
      <c r="C730" s="214" t="s">
        <v>3962</v>
      </c>
      <c r="D730" s="214" t="s">
        <v>3420</v>
      </c>
      <c r="E730" s="214" t="s">
        <v>368</v>
      </c>
      <c r="K730" s="214" t="s">
        <v>369</v>
      </c>
      <c r="L730" s="214" t="s">
        <v>369</v>
      </c>
      <c r="N730" s="214" t="s">
        <v>3420</v>
      </c>
      <c r="O730" s="214" t="s">
        <v>818</v>
      </c>
      <c r="P730" s="214" t="s">
        <v>4249</v>
      </c>
      <c r="T730" s="214" t="s">
        <v>65</v>
      </c>
      <c r="V730" s="298" t="s">
        <v>370</v>
      </c>
      <c r="X730" s="216"/>
      <c r="AA730" s="216"/>
      <c r="AB730" s="216"/>
      <c r="AH730" s="214">
        <v>12</v>
      </c>
      <c r="AK730" s="215" t="str">
        <f t="shared" si="34"/>
        <v>988</v>
      </c>
      <c r="AL730" s="214" t="str">
        <f t="shared" si="35"/>
        <v>0042</v>
      </c>
    </row>
    <row r="731" spans="1:38" s="214" customFormat="1" ht="13.5" customHeight="1">
      <c r="A731" s="214" t="str">
        <f t="shared" si="33"/>
        <v>0410500367就労定着支援</v>
      </c>
      <c r="B731" s="214" t="s">
        <v>367</v>
      </c>
      <c r="C731" s="214" t="s">
        <v>3962</v>
      </c>
      <c r="D731" s="214" t="s">
        <v>3420</v>
      </c>
      <c r="E731" s="214" t="s">
        <v>368</v>
      </c>
      <c r="K731" s="214" t="s">
        <v>369</v>
      </c>
      <c r="L731" s="214" t="s">
        <v>371</v>
      </c>
      <c r="N731" s="214" t="s">
        <v>3420</v>
      </c>
      <c r="O731" s="214" t="s">
        <v>1152</v>
      </c>
      <c r="P731" s="214" t="s">
        <v>4249</v>
      </c>
      <c r="T731" s="214" t="s">
        <v>146</v>
      </c>
      <c r="V731" s="298" t="s">
        <v>370</v>
      </c>
      <c r="X731" s="216"/>
      <c r="AA731" s="216"/>
      <c r="AB731" s="216"/>
      <c r="AK731" s="215" t="str">
        <f t="shared" si="34"/>
        <v>988</v>
      </c>
      <c r="AL731" s="214" t="str">
        <f t="shared" si="35"/>
        <v>0042</v>
      </c>
    </row>
    <row r="732" spans="1:38" s="214" customFormat="1" ht="13.5" customHeight="1">
      <c r="A732" s="214" t="str">
        <f t="shared" si="33"/>
        <v>0410500375就労継続支援(Ｂ型)</v>
      </c>
      <c r="B732" s="214" t="s">
        <v>340</v>
      </c>
      <c r="C732" s="214" t="s">
        <v>3993</v>
      </c>
      <c r="D732" s="214" t="s">
        <v>3266</v>
      </c>
      <c r="E732" s="214" t="s">
        <v>341</v>
      </c>
      <c r="K732" s="214" t="s">
        <v>372</v>
      </c>
      <c r="L732" s="214" t="s">
        <v>372</v>
      </c>
      <c r="N732" s="214" t="s">
        <v>3243</v>
      </c>
      <c r="O732" s="214" t="s">
        <v>61</v>
      </c>
      <c r="P732" s="214" t="s">
        <v>4249</v>
      </c>
      <c r="T732" s="214" t="s">
        <v>2455</v>
      </c>
      <c r="V732" s="298" t="s">
        <v>373</v>
      </c>
      <c r="X732" s="216"/>
      <c r="AA732" s="216"/>
      <c r="AB732" s="216"/>
      <c r="AH732" s="214">
        <v>20</v>
      </c>
      <c r="AK732" s="215" t="str">
        <f t="shared" si="34"/>
        <v>988</v>
      </c>
      <c r="AL732" s="214" t="str">
        <f t="shared" si="35"/>
        <v>0524</v>
      </c>
    </row>
    <row r="733" spans="1:38" s="214" customFormat="1" ht="13.5" customHeight="1">
      <c r="A733" s="214" t="str">
        <f t="shared" si="33"/>
        <v>0410500474生活介護</v>
      </c>
      <c r="B733" s="214" t="s">
        <v>374</v>
      </c>
      <c r="C733" s="214" t="s">
        <v>3881</v>
      </c>
      <c r="D733" s="214" t="s">
        <v>3003</v>
      </c>
      <c r="E733" s="214" t="s">
        <v>375</v>
      </c>
      <c r="K733" s="214" t="s">
        <v>378</v>
      </c>
      <c r="L733" s="214" t="s">
        <v>378</v>
      </c>
      <c r="N733" s="214" t="s">
        <v>3003</v>
      </c>
      <c r="O733" s="214" t="s">
        <v>1394</v>
      </c>
      <c r="P733" s="214" t="s">
        <v>4249</v>
      </c>
      <c r="T733" s="214" t="s">
        <v>63</v>
      </c>
      <c r="V733" s="298" t="s">
        <v>377</v>
      </c>
      <c r="X733" s="216"/>
      <c r="AA733" s="216"/>
      <c r="AB733" s="216"/>
      <c r="AH733" s="214">
        <v>10</v>
      </c>
      <c r="AK733" s="215" t="str">
        <f t="shared" si="34"/>
        <v>988</v>
      </c>
      <c r="AL733" s="214" t="str">
        <f t="shared" si="35"/>
        <v>0318</v>
      </c>
    </row>
    <row r="734" spans="1:38" s="214" customFormat="1" ht="13.5" customHeight="1">
      <c r="A734" s="214" t="str">
        <f t="shared" si="33"/>
        <v>0410500474短期入所</v>
      </c>
      <c r="B734" s="214" t="s">
        <v>374</v>
      </c>
      <c r="C734" s="214" t="s">
        <v>3881</v>
      </c>
      <c r="D734" s="214" t="s">
        <v>3003</v>
      </c>
      <c r="E734" s="214" t="s">
        <v>375</v>
      </c>
      <c r="K734" s="214" t="s">
        <v>378</v>
      </c>
      <c r="L734" s="214" t="s">
        <v>376</v>
      </c>
      <c r="N734" s="214" t="s">
        <v>3003</v>
      </c>
      <c r="O734" s="214" t="s">
        <v>441</v>
      </c>
      <c r="P734" s="214" t="s">
        <v>4249</v>
      </c>
      <c r="T734" s="214" t="s">
        <v>71</v>
      </c>
      <c r="V734" s="298" t="s">
        <v>377</v>
      </c>
      <c r="X734" s="216"/>
      <c r="AA734" s="216"/>
      <c r="AB734" s="216"/>
      <c r="AH734" s="214">
        <v>4</v>
      </c>
      <c r="AK734" s="215" t="str">
        <f t="shared" si="34"/>
        <v>988</v>
      </c>
      <c r="AL734" s="214" t="str">
        <f t="shared" si="35"/>
        <v>0318</v>
      </c>
    </row>
    <row r="735" spans="1:38" s="214" customFormat="1" ht="13.5" customHeight="1">
      <c r="A735" s="214" t="str">
        <f t="shared" si="33"/>
        <v>0410500540短期入所</v>
      </c>
      <c r="B735" s="214" t="s">
        <v>380</v>
      </c>
      <c r="C735" s="214" t="s">
        <v>4454</v>
      </c>
      <c r="D735" s="214" t="s">
        <v>3297</v>
      </c>
      <c r="E735" s="214" t="s">
        <v>381</v>
      </c>
      <c r="K735" s="214" t="s">
        <v>382</v>
      </c>
      <c r="L735" s="214" t="s">
        <v>382</v>
      </c>
      <c r="N735" s="214" t="s">
        <v>3298</v>
      </c>
      <c r="O735" s="214" t="s">
        <v>441</v>
      </c>
      <c r="P735" s="214" t="s">
        <v>4249</v>
      </c>
      <c r="T735" s="214" t="s">
        <v>71</v>
      </c>
      <c r="V735" s="298" t="s">
        <v>383</v>
      </c>
      <c r="X735" s="216"/>
      <c r="AA735" s="216"/>
      <c r="AB735" s="216"/>
      <c r="AH735" s="214">
        <v>1</v>
      </c>
      <c r="AK735" s="215" t="str">
        <f t="shared" si="34"/>
        <v>988</v>
      </c>
      <c r="AL735" s="214" t="str">
        <f t="shared" si="35"/>
        <v>0813</v>
      </c>
    </row>
    <row r="736" spans="1:38" s="214" customFormat="1" ht="13.5" customHeight="1">
      <c r="A736" s="214" t="str">
        <f t="shared" si="33"/>
        <v>0410500565就労移行支援</v>
      </c>
      <c r="B736" s="214" t="s">
        <v>384</v>
      </c>
      <c r="C736" s="214" t="s">
        <v>3776</v>
      </c>
      <c r="D736" s="214" t="s">
        <v>2998</v>
      </c>
      <c r="E736" s="214" t="s">
        <v>385</v>
      </c>
      <c r="K736" s="214" t="s">
        <v>386</v>
      </c>
      <c r="L736" s="214" t="s">
        <v>386</v>
      </c>
      <c r="N736" s="214" t="s">
        <v>2998</v>
      </c>
      <c r="O736" s="214" t="s">
        <v>637</v>
      </c>
      <c r="P736" s="214" t="s">
        <v>4249</v>
      </c>
      <c r="T736" s="214" t="s">
        <v>65</v>
      </c>
      <c r="V736" s="298" t="s">
        <v>388</v>
      </c>
      <c r="X736" s="216"/>
      <c r="AA736" s="216"/>
      <c r="AB736" s="216"/>
      <c r="AH736" s="214">
        <v>10</v>
      </c>
      <c r="AK736" s="215" t="str">
        <f t="shared" si="34"/>
        <v>988</v>
      </c>
      <c r="AL736" s="214" t="str">
        <f t="shared" si="35"/>
        <v>0085</v>
      </c>
    </row>
    <row r="737" spans="1:38" s="214" customFormat="1" ht="13.5" customHeight="1">
      <c r="A737" s="214" t="str">
        <f t="shared" si="33"/>
        <v>0410500565就労継続支援(Ｂ型)</v>
      </c>
      <c r="B737" s="214" t="s">
        <v>384</v>
      </c>
      <c r="C737" s="214" t="s">
        <v>3776</v>
      </c>
      <c r="D737" s="214" t="s">
        <v>2998</v>
      </c>
      <c r="E737" s="214" t="s">
        <v>385</v>
      </c>
      <c r="K737" s="214" t="s">
        <v>386</v>
      </c>
      <c r="L737" s="214" t="s">
        <v>389</v>
      </c>
      <c r="N737" s="214" t="s">
        <v>2998</v>
      </c>
      <c r="O737" s="214" t="s">
        <v>441</v>
      </c>
      <c r="P737" s="214" t="s">
        <v>4249</v>
      </c>
      <c r="T737" s="214" t="s">
        <v>2455</v>
      </c>
      <c r="V737" s="298" t="s">
        <v>388</v>
      </c>
      <c r="X737" s="216"/>
      <c r="AA737" s="216"/>
      <c r="AB737" s="216"/>
      <c r="AH737" s="214">
        <v>20</v>
      </c>
      <c r="AK737" s="215" t="str">
        <f t="shared" si="34"/>
        <v>988</v>
      </c>
      <c r="AL737" s="214" t="str">
        <f t="shared" si="35"/>
        <v>0085</v>
      </c>
    </row>
    <row r="738" spans="1:38" s="214" customFormat="1" ht="13.5" customHeight="1">
      <c r="A738" s="214" t="str">
        <f t="shared" si="33"/>
        <v>0410500573生活介護</v>
      </c>
      <c r="B738" s="214" t="s">
        <v>3743</v>
      </c>
      <c r="C738" s="214" t="s">
        <v>3912</v>
      </c>
      <c r="D738" s="214" t="s">
        <v>3004</v>
      </c>
      <c r="E738" s="214" t="s">
        <v>177</v>
      </c>
      <c r="K738" s="214" t="s">
        <v>390</v>
      </c>
      <c r="L738" s="214" t="s">
        <v>390</v>
      </c>
      <c r="N738" s="214" t="s">
        <v>3005</v>
      </c>
      <c r="O738" s="214" t="s">
        <v>441</v>
      </c>
      <c r="P738" s="214" t="s">
        <v>4249</v>
      </c>
      <c r="T738" s="214" t="s">
        <v>63</v>
      </c>
      <c r="V738" s="298" t="s">
        <v>391</v>
      </c>
      <c r="X738" s="216"/>
      <c r="AA738" s="216"/>
      <c r="AB738" s="216"/>
      <c r="AH738" s="214">
        <v>15</v>
      </c>
      <c r="AK738" s="215" t="str">
        <f t="shared" si="34"/>
        <v>170</v>
      </c>
      <c r="AL738" s="214" t="str">
        <f t="shared" si="35"/>
        <v>0013</v>
      </c>
    </row>
    <row r="739" spans="1:38" s="214" customFormat="1" ht="13.5" customHeight="1">
      <c r="A739" s="214" t="str">
        <f t="shared" si="33"/>
        <v>0410500581就労継続支援(Ｂ型)</v>
      </c>
      <c r="B739" s="214" t="s">
        <v>392</v>
      </c>
      <c r="C739" s="214" t="s">
        <v>4455</v>
      </c>
      <c r="D739" s="214" t="s">
        <v>3007</v>
      </c>
      <c r="E739" s="214" t="s">
        <v>1685</v>
      </c>
      <c r="K739" s="214" t="s">
        <v>393</v>
      </c>
      <c r="L739" s="214" t="s">
        <v>393</v>
      </c>
      <c r="N739" s="214" t="s">
        <v>3007</v>
      </c>
      <c r="O739" s="214" t="s">
        <v>441</v>
      </c>
      <c r="P739" s="214" t="s">
        <v>4249</v>
      </c>
      <c r="T739" s="214" t="s">
        <v>2455</v>
      </c>
      <c r="V739" s="298" t="s">
        <v>394</v>
      </c>
      <c r="X739" s="216"/>
      <c r="AA739" s="216"/>
      <c r="AB739" s="216"/>
      <c r="AH739" s="214">
        <v>20</v>
      </c>
      <c r="AK739" s="215" t="str">
        <f t="shared" si="34"/>
        <v>988</v>
      </c>
      <c r="AL739" s="214" t="str">
        <f t="shared" si="35"/>
        <v>0077</v>
      </c>
    </row>
    <row r="740" spans="1:38" s="214" customFormat="1" ht="13.5" customHeight="1">
      <c r="A740" s="214" t="str">
        <f t="shared" si="33"/>
        <v>0410500599居宅介護</v>
      </c>
      <c r="B740" s="214" t="s">
        <v>335</v>
      </c>
      <c r="C740" s="214" t="s">
        <v>3985</v>
      </c>
      <c r="D740" s="214" t="s">
        <v>3364</v>
      </c>
      <c r="E740" s="214" t="s">
        <v>336</v>
      </c>
      <c r="K740" s="214" t="s">
        <v>395</v>
      </c>
      <c r="L740" s="214" t="s">
        <v>395</v>
      </c>
      <c r="N740" s="214" t="s">
        <v>3419</v>
      </c>
      <c r="O740" s="214" t="s">
        <v>1152</v>
      </c>
      <c r="P740" s="214" t="s">
        <v>4249</v>
      </c>
      <c r="T740" s="214" t="s">
        <v>87</v>
      </c>
      <c r="V740" s="298" t="s">
        <v>396</v>
      </c>
      <c r="X740" s="216"/>
      <c r="AA740" s="216"/>
      <c r="AB740" s="216"/>
      <c r="AC740" s="216"/>
      <c r="AK740" s="215" t="str">
        <f t="shared" si="34"/>
        <v>988</v>
      </c>
      <c r="AL740" s="214" t="str">
        <f t="shared" si="35"/>
        <v>0203</v>
      </c>
    </row>
    <row r="741" spans="1:38" s="214" customFormat="1" ht="13.5" customHeight="1">
      <c r="A741" s="214" t="str">
        <f t="shared" si="33"/>
        <v>0410500607生活介護</v>
      </c>
      <c r="B741" s="214" t="s">
        <v>397</v>
      </c>
      <c r="C741" s="214" t="s">
        <v>3781</v>
      </c>
      <c r="D741" s="214" t="s">
        <v>3372</v>
      </c>
      <c r="E741" s="214" t="s">
        <v>398</v>
      </c>
      <c r="K741" s="214" t="s">
        <v>399</v>
      </c>
      <c r="L741" s="214" t="s">
        <v>401</v>
      </c>
      <c r="N741" s="214" t="s">
        <v>3372</v>
      </c>
      <c r="O741" s="214" t="s">
        <v>1152</v>
      </c>
      <c r="P741" s="214" t="s">
        <v>4249</v>
      </c>
      <c r="T741" s="214" t="s">
        <v>63</v>
      </c>
      <c r="V741" s="298" t="s">
        <v>400</v>
      </c>
      <c r="X741" s="216"/>
      <c r="AA741" s="216"/>
      <c r="AB741" s="216"/>
      <c r="AC741" s="216"/>
      <c r="AH741" s="214">
        <v>10</v>
      </c>
      <c r="AK741" s="215" t="str">
        <f t="shared" si="34"/>
        <v>988</v>
      </c>
      <c r="AL741" s="214" t="str">
        <f t="shared" si="35"/>
        <v>0169</v>
      </c>
    </row>
    <row r="742" spans="1:38" s="214" customFormat="1" ht="13.5" customHeight="1">
      <c r="A742" s="214" t="str">
        <f t="shared" si="33"/>
        <v>0410500615短期入所</v>
      </c>
      <c r="B742" s="214" t="s">
        <v>2474</v>
      </c>
      <c r="C742" s="214" t="s">
        <v>3839</v>
      </c>
      <c r="D742" s="214" t="s">
        <v>3299</v>
      </c>
      <c r="E742" s="214" t="s">
        <v>2475</v>
      </c>
      <c r="K742" s="214" t="s">
        <v>2474</v>
      </c>
      <c r="L742" s="214" t="s">
        <v>2474</v>
      </c>
      <c r="N742" s="214" t="s">
        <v>3299</v>
      </c>
      <c r="O742" s="214" t="s">
        <v>441</v>
      </c>
      <c r="P742" s="214" t="s">
        <v>4249</v>
      </c>
      <c r="T742" s="214" t="s">
        <v>71</v>
      </c>
      <c r="V742" s="298" t="s">
        <v>2476</v>
      </c>
      <c r="X742" s="216"/>
      <c r="AA742" s="216"/>
      <c r="AB742" s="216"/>
      <c r="AH742" s="214">
        <v>6</v>
      </c>
      <c r="AK742" s="215" t="str">
        <f t="shared" si="34"/>
        <v>988</v>
      </c>
      <c r="AL742" s="214" t="str">
        <f t="shared" si="35"/>
        <v>0122</v>
      </c>
    </row>
    <row r="743" spans="1:38" s="214" customFormat="1" ht="13.5" customHeight="1">
      <c r="A743" s="214" t="str">
        <f t="shared" si="33"/>
        <v>0410500623居宅介護</v>
      </c>
      <c r="B743" s="214" t="s">
        <v>3461</v>
      </c>
      <c r="C743" s="214" t="s">
        <v>4456</v>
      </c>
      <c r="D743" s="214" t="s">
        <v>3462</v>
      </c>
      <c r="E743" s="214" t="s">
        <v>3463</v>
      </c>
      <c r="K743" s="214" t="s">
        <v>3464</v>
      </c>
      <c r="L743" s="214" t="s">
        <v>3464</v>
      </c>
      <c r="N743" s="214" t="s">
        <v>3462</v>
      </c>
      <c r="O743" s="214" t="s">
        <v>1221</v>
      </c>
      <c r="P743" s="214" t="s">
        <v>4249</v>
      </c>
      <c r="T743" s="214" t="s">
        <v>87</v>
      </c>
      <c r="V743" s="298" t="s">
        <v>3465</v>
      </c>
      <c r="X743" s="216"/>
      <c r="AA743" s="216"/>
      <c r="AB743" s="216"/>
      <c r="AK743" s="215" t="str">
        <f t="shared" si="34"/>
        <v>988</v>
      </c>
      <c r="AL743" s="214" t="str">
        <f t="shared" si="35"/>
        <v>0053</v>
      </c>
    </row>
    <row r="744" spans="1:38" s="214" customFormat="1" ht="13.5" customHeight="1">
      <c r="A744" s="214" t="str">
        <f t="shared" si="33"/>
        <v>0410500623重度訪問介護</v>
      </c>
      <c r="B744" s="214" t="s">
        <v>3461</v>
      </c>
      <c r="C744" s="214" t="s">
        <v>4456</v>
      </c>
      <c r="D744" s="214" t="s">
        <v>3462</v>
      </c>
      <c r="E744" s="214" t="s">
        <v>3463</v>
      </c>
      <c r="K744" s="214" t="s">
        <v>3464</v>
      </c>
      <c r="L744" s="214" t="s">
        <v>3464</v>
      </c>
      <c r="N744" s="214" t="s">
        <v>3462</v>
      </c>
      <c r="O744" s="214" t="s">
        <v>1221</v>
      </c>
      <c r="P744" s="214" t="s">
        <v>4249</v>
      </c>
      <c r="T744" s="214" t="s">
        <v>88</v>
      </c>
      <c r="V744" s="298" t="s">
        <v>3465</v>
      </c>
      <c r="X744" s="216"/>
      <c r="AA744" s="216"/>
      <c r="AB744" s="216"/>
      <c r="AK744" s="215" t="str">
        <f t="shared" si="34"/>
        <v>988</v>
      </c>
      <c r="AL744" s="214" t="str">
        <f t="shared" si="35"/>
        <v>0053</v>
      </c>
    </row>
    <row r="745" spans="1:38" s="214" customFormat="1" ht="13.5" customHeight="1">
      <c r="A745" s="214" t="str">
        <f t="shared" si="33"/>
        <v>0410600035生活介護</v>
      </c>
      <c r="B745" s="214" t="s">
        <v>402</v>
      </c>
      <c r="C745" s="214" t="s">
        <v>3859</v>
      </c>
      <c r="D745" s="214" t="s">
        <v>3010</v>
      </c>
      <c r="E745" s="214" t="s">
        <v>403</v>
      </c>
      <c r="K745" s="214" t="s">
        <v>404</v>
      </c>
      <c r="L745" s="214" t="s">
        <v>404</v>
      </c>
      <c r="N745" s="214" t="s">
        <v>3010</v>
      </c>
      <c r="O745" s="214" t="s">
        <v>1221</v>
      </c>
      <c r="P745" s="214" t="s">
        <v>4235</v>
      </c>
      <c r="T745" s="214" t="s">
        <v>63</v>
      </c>
      <c r="V745" s="298" t="s">
        <v>406</v>
      </c>
      <c r="X745" s="216"/>
      <c r="AA745" s="216"/>
      <c r="AB745" s="216"/>
      <c r="AH745" s="214">
        <v>40</v>
      </c>
      <c r="AK745" s="215" t="str">
        <f t="shared" si="34"/>
        <v>989</v>
      </c>
      <c r="AL745" s="214" t="str">
        <f t="shared" si="35"/>
        <v>0232</v>
      </c>
    </row>
    <row r="746" spans="1:38" s="214" customFormat="1" ht="13.5" customHeight="1">
      <c r="A746" s="214" t="str">
        <f t="shared" si="33"/>
        <v>0410600035短期入所</v>
      </c>
      <c r="B746" s="214" t="s">
        <v>402</v>
      </c>
      <c r="C746" s="214" t="s">
        <v>3859</v>
      </c>
      <c r="D746" s="214" t="s">
        <v>3010</v>
      </c>
      <c r="E746" s="214" t="s">
        <v>403</v>
      </c>
      <c r="K746" s="214" t="s">
        <v>404</v>
      </c>
      <c r="L746" s="214" t="s">
        <v>404</v>
      </c>
      <c r="N746" s="214" t="s">
        <v>3010</v>
      </c>
      <c r="O746" s="214" t="s">
        <v>692</v>
      </c>
      <c r="P746" s="214" t="s">
        <v>4235</v>
      </c>
      <c r="T746" s="214" t="s">
        <v>71</v>
      </c>
      <c r="V746" s="298" t="s">
        <v>406</v>
      </c>
      <c r="X746" s="216"/>
      <c r="AA746" s="216"/>
      <c r="AB746" s="216"/>
      <c r="AC746" s="216"/>
      <c r="AH746" s="214">
        <v>3</v>
      </c>
      <c r="AK746" s="215" t="str">
        <f t="shared" si="34"/>
        <v>989</v>
      </c>
      <c r="AL746" s="214" t="str">
        <f t="shared" si="35"/>
        <v>0232</v>
      </c>
    </row>
    <row r="747" spans="1:38" s="214" customFormat="1" ht="13.5" customHeight="1">
      <c r="A747" s="214" t="str">
        <f t="shared" si="33"/>
        <v>0410600043生活介護</v>
      </c>
      <c r="B747" s="214" t="s">
        <v>402</v>
      </c>
      <c r="C747" s="214" t="s">
        <v>3859</v>
      </c>
      <c r="D747" s="214" t="s">
        <v>3010</v>
      </c>
      <c r="E747" s="214" t="s">
        <v>403</v>
      </c>
      <c r="K747" s="214" t="s">
        <v>407</v>
      </c>
      <c r="L747" s="214" t="s">
        <v>407</v>
      </c>
      <c r="N747" s="214" t="s">
        <v>3010</v>
      </c>
      <c r="O747" s="214" t="s">
        <v>692</v>
      </c>
      <c r="P747" s="214" t="s">
        <v>4235</v>
      </c>
      <c r="T747" s="214" t="s">
        <v>63</v>
      </c>
      <c r="V747" s="298" t="s">
        <v>408</v>
      </c>
      <c r="X747" s="216"/>
      <c r="AA747" s="216"/>
      <c r="AB747" s="216"/>
      <c r="AH747" s="214">
        <v>50</v>
      </c>
      <c r="AK747" s="215" t="str">
        <f t="shared" si="34"/>
        <v>989</v>
      </c>
      <c r="AL747" s="214" t="str">
        <f t="shared" si="35"/>
        <v>0232</v>
      </c>
    </row>
    <row r="748" spans="1:38" s="214" customFormat="1" ht="13.5" customHeight="1">
      <c r="A748" s="214" t="str">
        <f t="shared" si="33"/>
        <v>0410600043生活介護</v>
      </c>
      <c r="B748" s="214" t="s">
        <v>402</v>
      </c>
      <c r="C748" s="214" t="s">
        <v>3859</v>
      </c>
      <c r="D748" s="214" t="s">
        <v>3010</v>
      </c>
      <c r="E748" s="214" t="s">
        <v>403</v>
      </c>
      <c r="K748" s="214" t="s">
        <v>407</v>
      </c>
      <c r="L748" s="214" t="s">
        <v>407</v>
      </c>
      <c r="N748" s="214" t="s">
        <v>3010</v>
      </c>
      <c r="O748" s="214" t="s">
        <v>692</v>
      </c>
      <c r="P748" s="214" t="s">
        <v>4235</v>
      </c>
      <c r="T748" s="214" t="s">
        <v>63</v>
      </c>
      <c r="V748" s="298" t="s">
        <v>408</v>
      </c>
      <c r="X748" s="216"/>
      <c r="AA748" s="216"/>
      <c r="AB748" s="216"/>
      <c r="AH748" s="214">
        <v>20</v>
      </c>
      <c r="AK748" s="215" t="str">
        <f t="shared" si="34"/>
        <v>989</v>
      </c>
      <c r="AL748" s="214" t="str">
        <f t="shared" si="35"/>
        <v>0232</v>
      </c>
    </row>
    <row r="749" spans="1:38" s="214" customFormat="1" ht="13.5" customHeight="1">
      <c r="A749" s="214" t="str">
        <f t="shared" si="33"/>
        <v>0410600043短期入所</v>
      </c>
      <c r="B749" s="214" t="s">
        <v>402</v>
      </c>
      <c r="C749" s="214" t="s">
        <v>3859</v>
      </c>
      <c r="D749" s="214" t="s">
        <v>3010</v>
      </c>
      <c r="E749" s="214" t="s">
        <v>403</v>
      </c>
      <c r="K749" s="214" t="s">
        <v>407</v>
      </c>
      <c r="L749" s="214" t="s">
        <v>407</v>
      </c>
      <c r="N749" s="214" t="s">
        <v>3010</v>
      </c>
      <c r="O749" s="214" t="s">
        <v>692</v>
      </c>
      <c r="P749" s="214" t="s">
        <v>4235</v>
      </c>
      <c r="T749" s="214" t="s">
        <v>71</v>
      </c>
      <c r="V749" s="298" t="s">
        <v>408</v>
      </c>
      <c r="X749" s="216"/>
      <c r="AA749" s="216"/>
      <c r="AB749" s="216"/>
      <c r="AH749" s="214">
        <v>2</v>
      </c>
      <c r="AK749" s="215" t="str">
        <f t="shared" si="34"/>
        <v>989</v>
      </c>
      <c r="AL749" s="214" t="str">
        <f t="shared" si="35"/>
        <v>0232</v>
      </c>
    </row>
    <row r="750" spans="1:38" s="214" customFormat="1" ht="13.5" customHeight="1">
      <c r="A750" s="214" t="str">
        <f t="shared" si="33"/>
        <v>0410600043施設入所支援</v>
      </c>
      <c r="B750" s="214" t="s">
        <v>402</v>
      </c>
      <c r="C750" s="214" t="s">
        <v>3859</v>
      </c>
      <c r="D750" s="214" t="s">
        <v>3010</v>
      </c>
      <c r="E750" s="214" t="s">
        <v>403</v>
      </c>
      <c r="K750" s="214" t="s">
        <v>407</v>
      </c>
      <c r="L750" s="214" t="s">
        <v>407</v>
      </c>
      <c r="N750" s="214" t="s">
        <v>3010</v>
      </c>
      <c r="O750" s="214" t="s">
        <v>559</v>
      </c>
      <c r="P750" s="214" t="s">
        <v>4235</v>
      </c>
      <c r="T750" s="214" t="s">
        <v>2456</v>
      </c>
      <c r="V750" s="298" t="s">
        <v>408</v>
      </c>
      <c r="X750" s="216"/>
      <c r="AA750" s="216"/>
      <c r="AB750" s="216"/>
      <c r="AH750" s="214">
        <v>50</v>
      </c>
      <c r="AK750" s="215" t="str">
        <f t="shared" si="34"/>
        <v>989</v>
      </c>
      <c r="AL750" s="214" t="str">
        <f t="shared" si="35"/>
        <v>0232</v>
      </c>
    </row>
    <row r="751" spans="1:38" s="214" customFormat="1" ht="13.5" customHeight="1">
      <c r="A751" s="214" t="str">
        <f t="shared" si="33"/>
        <v>0410600050就労継続支援(Ｂ型)</v>
      </c>
      <c r="B751" s="214" t="s">
        <v>402</v>
      </c>
      <c r="C751" s="214" t="s">
        <v>3859</v>
      </c>
      <c r="D751" s="214" t="s">
        <v>3010</v>
      </c>
      <c r="E751" s="214" t="s">
        <v>403</v>
      </c>
      <c r="K751" s="214" t="s">
        <v>409</v>
      </c>
      <c r="L751" s="214" t="s">
        <v>409</v>
      </c>
      <c r="N751" s="214" t="s">
        <v>3528</v>
      </c>
      <c r="O751" s="214" t="s">
        <v>559</v>
      </c>
      <c r="P751" s="214" t="s">
        <v>4235</v>
      </c>
      <c r="T751" s="214" t="s">
        <v>2455</v>
      </c>
      <c r="V751" s="298" t="s">
        <v>410</v>
      </c>
      <c r="X751" s="216"/>
      <c r="AA751" s="216"/>
      <c r="AB751" s="216"/>
      <c r="AH751" s="214">
        <v>20</v>
      </c>
      <c r="AK751" s="215" t="str">
        <f t="shared" si="34"/>
        <v>989</v>
      </c>
      <c r="AL751" s="214" t="str">
        <f t="shared" si="35"/>
        <v>0232</v>
      </c>
    </row>
    <row r="752" spans="1:38" s="214" customFormat="1" ht="13.5" customHeight="1">
      <c r="A752" s="214" t="str">
        <f t="shared" si="33"/>
        <v>0410600068生活介護</v>
      </c>
      <c r="B752" s="214" t="s">
        <v>402</v>
      </c>
      <c r="C752" s="214" t="s">
        <v>3859</v>
      </c>
      <c r="D752" s="214" t="s">
        <v>3010</v>
      </c>
      <c r="E752" s="214" t="s">
        <v>403</v>
      </c>
      <c r="K752" s="214" t="s">
        <v>411</v>
      </c>
      <c r="L752" s="214" t="s">
        <v>411</v>
      </c>
      <c r="N752" s="214" t="s">
        <v>3010</v>
      </c>
      <c r="O752" s="214" t="s">
        <v>559</v>
      </c>
      <c r="P752" s="214" t="s">
        <v>4235</v>
      </c>
      <c r="T752" s="214" t="s">
        <v>63</v>
      </c>
      <c r="V752" s="298" t="s">
        <v>412</v>
      </c>
      <c r="X752" s="216"/>
      <c r="AA752" s="216"/>
      <c r="AB752" s="216"/>
      <c r="AH752" s="214">
        <v>50</v>
      </c>
      <c r="AK752" s="215" t="str">
        <f t="shared" si="34"/>
        <v>989</v>
      </c>
      <c r="AL752" s="214" t="str">
        <f t="shared" si="35"/>
        <v>0232</v>
      </c>
    </row>
    <row r="753" spans="1:38" s="214" customFormat="1" ht="13.5" customHeight="1">
      <c r="A753" s="214" t="str">
        <f t="shared" si="33"/>
        <v>0410600068短期入所</v>
      </c>
      <c r="B753" s="214" t="s">
        <v>402</v>
      </c>
      <c r="C753" s="214" t="s">
        <v>3859</v>
      </c>
      <c r="D753" s="214" t="s">
        <v>3010</v>
      </c>
      <c r="E753" s="214" t="s">
        <v>403</v>
      </c>
      <c r="K753" s="214" t="s">
        <v>411</v>
      </c>
      <c r="L753" s="214" t="s">
        <v>411</v>
      </c>
      <c r="N753" s="214" t="s">
        <v>3010</v>
      </c>
      <c r="O753" s="214" t="s">
        <v>441</v>
      </c>
      <c r="P753" s="214" t="s">
        <v>4235</v>
      </c>
      <c r="T753" s="214" t="s">
        <v>71</v>
      </c>
      <c r="V753" s="298" t="s">
        <v>412</v>
      </c>
      <c r="X753" s="216"/>
      <c r="AA753" s="216"/>
      <c r="AB753" s="216"/>
      <c r="AH753" s="214">
        <v>3</v>
      </c>
      <c r="AK753" s="215" t="str">
        <f t="shared" si="34"/>
        <v>989</v>
      </c>
      <c r="AL753" s="214" t="str">
        <f t="shared" si="35"/>
        <v>0232</v>
      </c>
    </row>
    <row r="754" spans="1:38" s="214" customFormat="1" ht="13.5" customHeight="1">
      <c r="A754" s="214" t="str">
        <f t="shared" si="33"/>
        <v>0410600068施設入所支援</v>
      </c>
      <c r="B754" s="214" t="s">
        <v>402</v>
      </c>
      <c r="C754" s="214" t="s">
        <v>3859</v>
      </c>
      <c r="D754" s="214" t="s">
        <v>3010</v>
      </c>
      <c r="E754" s="214" t="s">
        <v>403</v>
      </c>
      <c r="K754" s="214" t="s">
        <v>411</v>
      </c>
      <c r="L754" s="214" t="s">
        <v>411</v>
      </c>
      <c r="N754" s="214" t="s">
        <v>3010</v>
      </c>
      <c r="O754" s="214" t="s">
        <v>441</v>
      </c>
      <c r="P754" s="214" t="s">
        <v>4235</v>
      </c>
      <c r="T754" s="214" t="s">
        <v>2456</v>
      </c>
      <c r="V754" s="298" t="s">
        <v>412</v>
      </c>
      <c r="X754" s="216"/>
      <c r="AA754" s="216"/>
      <c r="AB754" s="216"/>
      <c r="AH754" s="214">
        <v>50</v>
      </c>
      <c r="AK754" s="215" t="str">
        <f t="shared" si="34"/>
        <v>989</v>
      </c>
      <c r="AL754" s="214" t="str">
        <f t="shared" si="35"/>
        <v>0232</v>
      </c>
    </row>
    <row r="755" spans="1:38" s="214" customFormat="1" ht="13.5" customHeight="1">
      <c r="A755" s="214" t="str">
        <f t="shared" si="33"/>
        <v>0410600084居宅介護</v>
      </c>
      <c r="B755" s="214" t="s">
        <v>413</v>
      </c>
      <c r="C755" s="214" t="s">
        <v>4208</v>
      </c>
      <c r="D755" s="214" t="s">
        <v>3466</v>
      </c>
      <c r="E755" s="214" t="s">
        <v>414</v>
      </c>
      <c r="K755" s="214" t="s">
        <v>413</v>
      </c>
      <c r="L755" s="214" t="s">
        <v>413</v>
      </c>
      <c r="N755" s="214" t="s">
        <v>3466</v>
      </c>
      <c r="O755" s="214" t="s">
        <v>441</v>
      </c>
      <c r="P755" s="214" t="s">
        <v>4235</v>
      </c>
      <c r="T755" s="214" t="s">
        <v>87</v>
      </c>
      <c r="V755" s="298" t="s">
        <v>415</v>
      </c>
      <c r="X755" s="216"/>
      <c r="AA755" s="216"/>
      <c r="AB755" s="216"/>
      <c r="AK755" s="215" t="str">
        <f t="shared" si="34"/>
        <v>989</v>
      </c>
      <c r="AL755" s="214" t="str">
        <f t="shared" si="35"/>
        <v>1101</v>
      </c>
    </row>
    <row r="756" spans="1:38" s="214" customFormat="1" ht="13.5" customHeight="1">
      <c r="A756" s="214" t="str">
        <f t="shared" si="33"/>
        <v>0410600084重度訪問介護</v>
      </c>
      <c r="B756" s="214" t="s">
        <v>413</v>
      </c>
      <c r="C756" s="214" t="s">
        <v>4208</v>
      </c>
      <c r="D756" s="214" t="s">
        <v>3466</v>
      </c>
      <c r="E756" s="214" t="s">
        <v>414</v>
      </c>
      <c r="K756" s="214" t="s">
        <v>413</v>
      </c>
      <c r="L756" s="214" t="s">
        <v>413</v>
      </c>
      <c r="N756" s="214" t="s">
        <v>3466</v>
      </c>
      <c r="O756" s="214" t="s">
        <v>1303</v>
      </c>
      <c r="P756" s="214" t="s">
        <v>4235</v>
      </c>
      <c r="T756" s="214" t="s">
        <v>88</v>
      </c>
      <c r="V756" s="298" t="s">
        <v>415</v>
      </c>
      <c r="X756" s="216"/>
      <c r="AA756" s="216"/>
      <c r="AB756" s="216"/>
      <c r="AK756" s="215" t="str">
        <f t="shared" si="34"/>
        <v>989</v>
      </c>
      <c r="AL756" s="214" t="str">
        <f t="shared" si="35"/>
        <v>1101</v>
      </c>
    </row>
    <row r="757" spans="1:38" s="214" customFormat="1" ht="13.5" customHeight="1">
      <c r="A757" s="214" t="str">
        <f t="shared" si="33"/>
        <v>0410600100居宅介護</v>
      </c>
      <c r="B757" s="214" t="s">
        <v>416</v>
      </c>
      <c r="C757" s="214" t="s">
        <v>4457</v>
      </c>
      <c r="D757" s="214" t="s">
        <v>3467</v>
      </c>
      <c r="E757" s="214" t="s">
        <v>417</v>
      </c>
      <c r="K757" s="214" t="s">
        <v>418</v>
      </c>
      <c r="L757" s="214" t="s">
        <v>418</v>
      </c>
      <c r="N757" s="214" t="s">
        <v>3467</v>
      </c>
      <c r="O757" s="214" t="s">
        <v>1303</v>
      </c>
      <c r="P757" s="214" t="s">
        <v>4235</v>
      </c>
      <c r="T757" s="214" t="s">
        <v>87</v>
      </c>
      <c r="V757" s="298" t="s">
        <v>419</v>
      </c>
      <c r="X757" s="216"/>
      <c r="AA757" s="216"/>
      <c r="AB757" s="216"/>
      <c r="AK757" s="215" t="str">
        <f t="shared" si="34"/>
        <v>989</v>
      </c>
      <c r="AL757" s="214" t="str">
        <f t="shared" si="35"/>
        <v>0231</v>
      </c>
    </row>
    <row r="758" spans="1:38" s="214" customFormat="1" ht="13.5" customHeight="1">
      <c r="A758" s="214" t="str">
        <f t="shared" si="33"/>
        <v>0410600100重度訪問介護</v>
      </c>
      <c r="B758" s="214" t="s">
        <v>416</v>
      </c>
      <c r="C758" s="214" t="s">
        <v>4457</v>
      </c>
      <c r="D758" s="214" t="s">
        <v>3467</v>
      </c>
      <c r="E758" s="214" t="s">
        <v>417</v>
      </c>
      <c r="K758" s="214" t="s">
        <v>418</v>
      </c>
      <c r="L758" s="214" t="s">
        <v>418</v>
      </c>
      <c r="N758" s="214" t="s">
        <v>3467</v>
      </c>
      <c r="O758" s="214" t="s">
        <v>1361</v>
      </c>
      <c r="P758" s="214" t="s">
        <v>4235</v>
      </c>
      <c r="T758" s="214" t="s">
        <v>88</v>
      </c>
      <c r="V758" s="298" t="s">
        <v>419</v>
      </c>
      <c r="X758" s="216"/>
      <c r="AA758" s="216"/>
      <c r="AB758" s="216"/>
      <c r="AH758" s="303"/>
      <c r="AK758" s="215" t="str">
        <f t="shared" si="34"/>
        <v>989</v>
      </c>
      <c r="AL758" s="214" t="str">
        <f t="shared" si="35"/>
        <v>0231</v>
      </c>
    </row>
    <row r="759" spans="1:38" s="214" customFormat="1" ht="13.5" customHeight="1">
      <c r="A759" s="214" t="str">
        <f t="shared" si="33"/>
        <v>0410600118居宅介護</v>
      </c>
      <c r="B759" s="214" t="s">
        <v>402</v>
      </c>
      <c r="C759" s="214" t="s">
        <v>3859</v>
      </c>
      <c r="D759" s="214" t="s">
        <v>3010</v>
      </c>
      <c r="E759" s="214" t="s">
        <v>403</v>
      </c>
      <c r="K759" s="214" t="s">
        <v>420</v>
      </c>
      <c r="L759" s="214" t="s">
        <v>420</v>
      </c>
      <c r="N759" s="214" t="s">
        <v>2930</v>
      </c>
      <c r="O759" s="214" t="s">
        <v>1361</v>
      </c>
      <c r="P759" s="214" t="s">
        <v>4235</v>
      </c>
      <c r="T759" s="214" t="s">
        <v>87</v>
      </c>
      <c r="V759" s="298" t="s">
        <v>421</v>
      </c>
      <c r="X759" s="216"/>
      <c r="AA759" s="216"/>
      <c r="AB759" s="216"/>
      <c r="AH759" s="303"/>
      <c r="AK759" s="215" t="str">
        <f t="shared" si="34"/>
        <v>989</v>
      </c>
      <c r="AL759" s="214" t="str">
        <f t="shared" si="35"/>
        <v>0232</v>
      </c>
    </row>
    <row r="760" spans="1:38" s="214" customFormat="1" ht="13.5" customHeight="1">
      <c r="A760" s="214" t="str">
        <f t="shared" si="33"/>
        <v>0410600118重度訪問介護</v>
      </c>
      <c r="B760" s="214" t="s">
        <v>402</v>
      </c>
      <c r="C760" s="214" t="s">
        <v>3859</v>
      </c>
      <c r="D760" s="214" t="s">
        <v>3010</v>
      </c>
      <c r="E760" s="214" t="s">
        <v>403</v>
      </c>
      <c r="K760" s="214" t="s">
        <v>420</v>
      </c>
      <c r="L760" s="214" t="s">
        <v>420</v>
      </c>
      <c r="N760" s="214" t="s">
        <v>2930</v>
      </c>
      <c r="O760" s="214" t="s">
        <v>1361</v>
      </c>
      <c r="P760" s="214" t="s">
        <v>4235</v>
      </c>
      <c r="T760" s="214" t="s">
        <v>88</v>
      </c>
      <c r="V760" s="298" t="s">
        <v>421</v>
      </c>
      <c r="X760" s="216"/>
      <c r="AA760" s="216"/>
      <c r="AB760" s="216"/>
      <c r="AK760" s="215" t="str">
        <f t="shared" si="34"/>
        <v>989</v>
      </c>
      <c r="AL760" s="214" t="str">
        <f t="shared" si="35"/>
        <v>0232</v>
      </c>
    </row>
    <row r="761" spans="1:38" s="214" customFormat="1" ht="13.5" customHeight="1">
      <c r="A761" s="214" t="str">
        <f t="shared" si="33"/>
        <v>0410600118行動援護</v>
      </c>
      <c r="B761" s="214" t="s">
        <v>402</v>
      </c>
      <c r="C761" s="214" t="s">
        <v>3859</v>
      </c>
      <c r="D761" s="214" t="s">
        <v>3010</v>
      </c>
      <c r="E761" s="214" t="s">
        <v>403</v>
      </c>
      <c r="K761" s="214" t="s">
        <v>420</v>
      </c>
      <c r="L761" s="214" t="s">
        <v>420</v>
      </c>
      <c r="N761" s="214" t="s">
        <v>2930</v>
      </c>
      <c r="O761" s="214" t="s">
        <v>1394</v>
      </c>
      <c r="P761" s="214" t="s">
        <v>4235</v>
      </c>
      <c r="T761" s="214" t="s">
        <v>99</v>
      </c>
      <c r="V761" s="298" t="s">
        <v>421</v>
      </c>
      <c r="X761" s="216"/>
      <c r="AA761" s="216"/>
      <c r="AB761" s="216"/>
      <c r="AK761" s="215" t="str">
        <f t="shared" si="34"/>
        <v>989</v>
      </c>
      <c r="AL761" s="214" t="str">
        <f t="shared" si="35"/>
        <v>0232</v>
      </c>
    </row>
    <row r="762" spans="1:38" s="214" customFormat="1" ht="13.5" customHeight="1">
      <c r="A762" s="214" t="str">
        <f t="shared" si="33"/>
        <v>0410600118同行援護</v>
      </c>
      <c r="B762" s="214" t="s">
        <v>402</v>
      </c>
      <c r="C762" s="214" t="s">
        <v>3859</v>
      </c>
      <c r="D762" s="214" t="s">
        <v>3010</v>
      </c>
      <c r="E762" s="214" t="s">
        <v>403</v>
      </c>
      <c r="K762" s="214" t="s">
        <v>420</v>
      </c>
      <c r="L762" s="214" t="s">
        <v>420</v>
      </c>
      <c r="N762" s="214" t="s">
        <v>2930</v>
      </c>
      <c r="O762" s="214" t="s">
        <v>1394</v>
      </c>
      <c r="P762" s="214" t="s">
        <v>4235</v>
      </c>
      <c r="T762" s="214" t="s">
        <v>114</v>
      </c>
      <c r="V762" s="298" t="s">
        <v>421</v>
      </c>
      <c r="X762" s="216"/>
      <c r="AA762" s="216"/>
      <c r="AB762" s="216"/>
      <c r="AK762" s="215" t="str">
        <f t="shared" si="34"/>
        <v>989</v>
      </c>
      <c r="AL762" s="214" t="str">
        <f t="shared" si="35"/>
        <v>0232</v>
      </c>
    </row>
    <row r="763" spans="1:38" s="214" customFormat="1" ht="13.5" customHeight="1">
      <c r="A763" s="214" t="str">
        <f t="shared" si="33"/>
        <v>0410600167就労継続支援(Ｂ型)</v>
      </c>
      <c r="B763" s="214" t="s">
        <v>402</v>
      </c>
      <c r="C763" s="214" t="s">
        <v>3859</v>
      </c>
      <c r="D763" s="214" t="s">
        <v>3010</v>
      </c>
      <c r="E763" s="214" t="s">
        <v>403</v>
      </c>
      <c r="K763" s="214" t="s">
        <v>422</v>
      </c>
      <c r="L763" s="214" t="s">
        <v>422</v>
      </c>
      <c r="N763" s="214" t="s">
        <v>3529</v>
      </c>
      <c r="O763" s="214" t="s">
        <v>441</v>
      </c>
      <c r="P763" s="214" t="s">
        <v>4235</v>
      </c>
      <c r="T763" s="214" t="s">
        <v>2455</v>
      </c>
      <c r="V763" s="298" t="s">
        <v>423</v>
      </c>
      <c r="X763" s="216"/>
      <c r="AA763" s="216"/>
      <c r="AB763" s="216"/>
      <c r="AH763" s="214">
        <v>40</v>
      </c>
      <c r="AK763" s="215" t="str">
        <f t="shared" si="34"/>
        <v>989</v>
      </c>
      <c r="AL763" s="214" t="str">
        <f t="shared" si="35"/>
        <v>0232</v>
      </c>
    </row>
    <row r="764" spans="1:38" s="214" customFormat="1" ht="13.5" customHeight="1">
      <c r="A764" s="214" t="str">
        <f t="shared" si="33"/>
        <v>0410600191居宅介護</v>
      </c>
      <c r="B764" s="214" t="s">
        <v>424</v>
      </c>
      <c r="C764" s="214" t="s">
        <v>4458</v>
      </c>
      <c r="D764" s="214" t="s">
        <v>3467</v>
      </c>
      <c r="E764" s="214" t="s">
        <v>425</v>
      </c>
      <c r="K764" s="214" t="s">
        <v>426</v>
      </c>
      <c r="L764" s="214" t="s">
        <v>426</v>
      </c>
      <c r="N764" s="214" t="s">
        <v>3467</v>
      </c>
      <c r="O764" s="214" t="s">
        <v>441</v>
      </c>
      <c r="P764" s="214" t="s">
        <v>4235</v>
      </c>
      <c r="T764" s="214" t="s">
        <v>87</v>
      </c>
      <c r="V764" s="298" t="s">
        <v>427</v>
      </c>
      <c r="X764" s="216"/>
      <c r="AA764" s="216"/>
      <c r="AB764" s="216"/>
      <c r="AK764" s="215" t="str">
        <f t="shared" si="34"/>
        <v>989</v>
      </c>
      <c r="AL764" s="214" t="str">
        <f t="shared" si="35"/>
        <v>0231</v>
      </c>
    </row>
    <row r="765" spans="1:38" s="214" customFormat="1" ht="13.5" customHeight="1">
      <c r="A765" s="214" t="str">
        <f t="shared" si="33"/>
        <v>0410600217居宅介護</v>
      </c>
      <c r="B765" s="214" t="s">
        <v>115</v>
      </c>
      <c r="C765" s="214" t="s">
        <v>4418</v>
      </c>
      <c r="D765" s="214" t="s">
        <v>3239</v>
      </c>
      <c r="E765" s="214" t="s">
        <v>116</v>
      </c>
      <c r="K765" s="214" t="s">
        <v>428</v>
      </c>
      <c r="L765" s="214" t="s">
        <v>428</v>
      </c>
      <c r="N765" s="214" t="s">
        <v>3468</v>
      </c>
      <c r="O765" s="214" t="s">
        <v>441</v>
      </c>
      <c r="P765" s="214" t="s">
        <v>4235</v>
      </c>
      <c r="T765" s="214" t="s">
        <v>87</v>
      </c>
      <c r="V765" s="298" t="s">
        <v>429</v>
      </c>
      <c r="X765" s="216"/>
      <c r="AA765" s="216"/>
      <c r="AB765" s="216"/>
      <c r="AK765" s="215" t="str">
        <f t="shared" si="34"/>
        <v>980</v>
      </c>
      <c r="AL765" s="214" t="str">
        <f t="shared" si="35"/>
        <v>0014</v>
      </c>
    </row>
    <row r="766" spans="1:38" s="214" customFormat="1" ht="13.5" customHeight="1">
      <c r="A766" s="214" t="str">
        <f t="shared" si="33"/>
        <v>0410600217重度訪問介護</v>
      </c>
      <c r="B766" s="214" t="s">
        <v>115</v>
      </c>
      <c r="C766" s="214" t="s">
        <v>4418</v>
      </c>
      <c r="D766" s="214" t="s">
        <v>3239</v>
      </c>
      <c r="E766" s="214" t="s">
        <v>116</v>
      </c>
      <c r="K766" s="214" t="s">
        <v>428</v>
      </c>
      <c r="L766" s="214" t="s">
        <v>428</v>
      </c>
      <c r="N766" s="214" t="s">
        <v>3468</v>
      </c>
      <c r="O766" s="214" t="s">
        <v>559</v>
      </c>
      <c r="P766" s="214" t="s">
        <v>4235</v>
      </c>
      <c r="T766" s="214" t="s">
        <v>88</v>
      </c>
      <c r="V766" s="298" t="s">
        <v>429</v>
      </c>
      <c r="X766" s="216"/>
      <c r="AA766" s="216"/>
      <c r="AB766" s="216"/>
      <c r="AD766" s="216"/>
      <c r="AK766" s="215" t="str">
        <f t="shared" si="34"/>
        <v>980</v>
      </c>
      <c r="AL766" s="214" t="str">
        <f t="shared" si="35"/>
        <v>0014</v>
      </c>
    </row>
    <row r="767" spans="1:38" s="214" customFormat="1" ht="13.5" customHeight="1">
      <c r="A767" s="214" t="str">
        <f t="shared" si="33"/>
        <v>0410600225就労継続支援(Ａ型)</v>
      </c>
      <c r="B767" s="214" t="s">
        <v>430</v>
      </c>
      <c r="C767" s="214" t="s">
        <v>4459</v>
      </c>
      <c r="D767" s="214" t="s">
        <v>3530</v>
      </c>
      <c r="E767" s="214" t="s">
        <v>431</v>
      </c>
      <c r="K767" s="214" t="s">
        <v>432</v>
      </c>
      <c r="L767" s="214" t="s">
        <v>432</v>
      </c>
      <c r="N767" s="214" t="s">
        <v>3530</v>
      </c>
      <c r="O767" s="214" t="s">
        <v>896</v>
      </c>
      <c r="P767" s="214" t="s">
        <v>4235</v>
      </c>
      <c r="T767" s="214" t="s">
        <v>2458</v>
      </c>
      <c r="V767" s="298" t="s">
        <v>433</v>
      </c>
      <c r="X767" s="216"/>
      <c r="AA767" s="216"/>
      <c r="AB767" s="216"/>
      <c r="AH767" s="214">
        <v>10</v>
      </c>
      <c r="AK767" s="215" t="str">
        <f t="shared" si="34"/>
        <v>989</v>
      </c>
      <c r="AL767" s="214" t="str">
        <f t="shared" si="35"/>
        <v>0731</v>
      </c>
    </row>
    <row r="768" spans="1:38" s="214" customFormat="1" ht="13.5" customHeight="1">
      <c r="A768" s="214" t="str">
        <f t="shared" si="33"/>
        <v>0410600225就労継続支援(Ｂ型)</v>
      </c>
      <c r="B768" s="214" t="s">
        <v>430</v>
      </c>
      <c r="C768" s="214" t="s">
        <v>4459</v>
      </c>
      <c r="D768" s="214" t="s">
        <v>3530</v>
      </c>
      <c r="E768" s="214" t="s">
        <v>431</v>
      </c>
      <c r="K768" s="214" t="s">
        <v>432</v>
      </c>
      <c r="L768" s="214" t="s">
        <v>432</v>
      </c>
      <c r="N768" s="214" t="s">
        <v>3530</v>
      </c>
      <c r="O768" s="214" t="s">
        <v>896</v>
      </c>
      <c r="P768" s="214" t="s">
        <v>4235</v>
      </c>
      <c r="T768" s="214" t="s">
        <v>2455</v>
      </c>
      <c r="V768" s="298" t="s">
        <v>433</v>
      </c>
      <c r="X768" s="216"/>
      <c r="AA768" s="216"/>
      <c r="AB768" s="216"/>
      <c r="AH768" s="214">
        <v>10</v>
      </c>
      <c r="AK768" s="215" t="str">
        <f t="shared" si="34"/>
        <v>989</v>
      </c>
      <c r="AL768" s="214" t="str">
        <f t="shared" si="35"/>
        <v>0731</v>
      </c>
    </row>
    <row r="769" spans="1:38" s="214" customFormat="1" ht="13.5" customHeight="1">
      <c r="A769" s="214" t="str">
        <f t="shared" si="33"/>
        <v>0410610034居宅介護</v>
      </c>
      <c r="B769" s="214" t="s">
        <v>434</v>
      </c>
      <c r="C769" s="214" t="s">
        <v>4407</v>
      </c>
      <c r="D769" s="214" t="s">
        <v>2922</v>
      </c>
      <c r="E769" s="214" t="s">
        <v>435</v>
      </c>
      <c r="K769" s="214" t="s">
        <v>436</v>
      </c>
      <c r="L769" s="214" t="s">
        <v>436</v>
      </c>
      <c r="N769" s="214" t="s">
        <v>2930</v>
      </c>
      <c r="O769" s="214" t="s">
        <v>1103</v>
      </c>
      <c r="P769" s="214" t="s">
        <v>4235</v>
      </c>
      <c r="T769" s="214" t="s">
        <v>87</v>
      </c>
      <c r="V769" s="298" t="s">
        <v>437</v>
      </c>
      <c r="X769" s="216"/>
      <c r="AA769" s="216"/>
      <c r="AB769" s="216"/>
      <c r="AK769" s="215" t="str">
        <f t="shared" si="34"/>
        <v>989</v>
      </c>
      <c r="AL769" s="214" t="str">
        <f t="shared" si="35"/>
        <v>0252</v>
      </c>
    </row>
    <row r="770" spans="1:38" s="214" customFormat="1" ht="13.5" customHeight="1">
      <c r="A770" s="214" t="str">
        <f t="shared" si="33"/>
        <v>0410610034重度訪問介護</v>
      </c>
      <c r="B770" s="214" t="s">
        <v>434</v>
      </c>
      <c r="C770" s="214" t="s">
        <v>4407</v>
      </c>
      <c r="D770" s="214" t="s">
        <v>2922</v>
      </c>
      <c r="E770" s="214" t="s">
        <v>435</v>
      </c>
      <c r="K770" s="214" t="s">
        <v>436</v>
      </c>
      <c r="L770" s="214" t="s">
        <v>436</v>
      </c>
      <c r="N770" s="214" t="s">
        <v>2930</v>
      </c>
      <c r="O770" s="214" t="s">
        <v>591</v>
      </c>
      <c r="P770" s="214" t="s">
        <v>4235</v>
      </c>
      <c r="T770" s="214" t="s">
        <v>88</v>
      </c>
      <c r="V770" s="298" t="s">
        <v>437</v>
      </c>
      <c r="X770" s="216"/>
      <c r="AA770" s="216"/>
      <c r="AB770" s="216"/>
      <c r="AK770" s="215" t="str">
        <f t="shared" si="34"/>
        <v>989</v>
      </c>
      <c r="AL770" s="214" t="str">
        <f t="shared" si="35"/>
        <v>0252</v>
      </c>
    </row>
    <row r="771" spans="1:38" s="214" customFormat="1" ht="13.5" customHeight="1">
      <c r="A771" s="214" t="str">
        <f t="shared" ref="A771:A834" si="36">V771&amp;T771</f>
        <v>0410610042居宅介護</v>
      </c>
      <c r="B771" s="214" t="s">
        <v>2926</v>
      </c>
      <c r="C771" s="214" t="s">
        <v>4460</v>
      </c>
      <c r="D771" s="214" t="s">
        <v>2927</v>
      </c>
      <c r="E771" s="214" t="s">
        <v>2928</v>
      </c>
      <c r="K771" s="214" t="s">
        <v>2929</v>
      </c>
      <c r="L771" s="214" t="s">
        <v>2929</v>
      </c>
      <c r="N771" s="214" t="s">
        <v>2930</v>
      </c>
      <c r="O771" s="214" t="s">
        <v>818</v>
      </c>
      <c r="P771" s="214" t="s">
        <v>4235</v>
      </c>
      <c r="T771" s="214" t="s">
        <v>87</v>
      </c>
      <c r="V771" s="298" t="s">
        <v>2931</v>
      </c>
      <c r="X771" s="216"/>
      <c r="AA771" s="216"/>
      <c r="AB771" s="216"/>
      <c r="AK771" s="215" t="str">
        <f t="shared" ref="AK771:AK834" si="37">LEFT(D771,3)</f>
        <v>989</v>
      </c>
      <c r="AL771" s="214" t="str">
        <f t="shared" ref="AL771:AL834" si="38">RIGHT(D771,4)</f>
        <v>0203</v>
      </c>
    </row>
    <row r="772" spans="1:38" s="214" customFormat="1" ht="13.5" customHeight="1">
      <c r="A772" s="214" t="str">
        <f t="shared" si="36"/>
        <v>0410610042重度訪問介護</v>
      </c>
      <c r="B772" s="214" t="s">
        <v>2926</v>
      </c>
      <c r="C772" s="214" t="s">
        <v>4460</v>
      </c>
      <c r="D772" s="214" t="s">
        <v>2927</v>
      </c>
      <c r="E772" s="214" t="s">
        <v>2928</v>
      </c>
      <c r="K772" s="214" t="s">
        <v>2929</v>
      </c>
      <c r="L772" s="214" t="s">
        <v>2929</v>
      </c>
      <c r="N772" s="214" t="s">
        <v>2930</v>
      </c>
      <c r="O772" s="214" t="s">
        <v>692</v>
      </c>
      <c r="P772" s="214" t="s">
        <v>4235</v>
      </c>
      <c r="T772" s="214" t="s">
        <v>88</v>
      </c>
      <c r="V772" s="298" t="s">
        <v>2931</v>
      </c>
      <c r="X772" s="216"/>
      <c r="AA772" s="216"/>
      <c r="AB772" s="216"/>
      <c r="AK772" s="215" t="str">
        <f t="shared" si="37"/>
        <v>989</v>
      </c>
      <c r="AL772" s="214" t="str">
        <f t="shared" si="38"/>
        <v>0203</v>
      </c>
    </row>
    <row r="773" spans="1:38" s="214" customFormat="1" ht="13.5" customHeight="1">
      <c r="A773" s="214" t="str">
        <f t="shared" si="36"/>
        <v>0410610042行動援護</v>
      </c>
      <c r="B773" s="214" t="s">
        <v>2926</v>
      </c>
      <c r="C773" s="214" t="s">
        <v>4460</v>
      </c>
      <c r="D773" s="214" t="s">
        <v>2927</v>
      </c>
      <c r="E773" s="214" t="s">
        <v>2928</v>
      </c>
      <c r="K773" s="214" t="s">
        <v>2929</v>
      </c>
      <c r="L773" s="214" t="s">
        <v>2929</v>
      </c>
      <c r="N773" s="214" t="s">
        <v>2930</v>
      </c>
      <c r="O773" s="214" t="s">
        <v>441</v>
      </c>
      <c r="P773" s="214" t="s">
        <v>4235</v>
      </c>
      <c r="T773" s="214" t="s">
        <v>99</v>
      </c>
      <c r="V773" s="298" t="s">
        <v>2931</v>
      </c>
      <c r="X773" s="216"/>
      <c r="AA773" s="216"/>
      <c r="AB773" s="216"/>
      <c r="AK773" s="215" t="str">
        <f t="shared" si="37"/>
        <v>989</v>
      </c>
      <c r="AL773" s="214" t="str">
        <f t="shared" si="38"/>
        <v>0203</v>
      </c>
    </row>
    <row r="774" spans="1:38" s="214" customFormat="1" ht="13.5" customHeight="1">
      <c r="A774" s="214" t="str">
        <f t="shared" si="36"/>
        <v>0410610059就労継続支援(Ｂ型)</v>
      </c>
      <c r="B774" s="214" t="s">
        <v>3722</v>
      </c>
      <c r="C774" s="214" t="s">
        <v>4461</v>
      </c>
      <c r="D774" s="214" t="s">
        <v>4027</v>
      </c>
      <c r="E774" s="214" t="s">
        <v>4049</v>
      </c>
      <c r="K774" s="214" t="s">
        <v>4106</v>
      </c>
      <c r="L774" s="214" t="s">
        <v>4106</v>
      </c>
      <c r="N774" s="214" t="s">
        <v>4219</v>
      </c>
      <c r="O774" s="214" t="s">
        <v>637</v>
      </c>
      <c r="P774" s="214" t="s">
        <v>4235</v>
      </c>
      <c r="T774" s="214" t="s">
        <v>2455</v>
      </c>
      <c r="V774" s="298" t="s">
        <v>4277</v>
      </c>
      <c r="X774" s="216"/>
      <c r="AA774" s="216"/>
      <c r="AB774" s="216"/>
      <c r="AH774" s="214">
        <v>20</v>
      </c>
      <c r="AK774" s="215" t="str">
        <f t="shared" si="37"/>
        <v>100</v>
      </c>
      <c r="AL774" s="214" t="str">
        <f t="shared" si="38"/>
        <v>0004</v>
      </c>
    </row>
    <row r="775" spans="1:38" s="214" customFormat="1" ht="13.5" customHeight="1">
      <c r="A775" s="214" t="str">
        <f t="shared" si="36"/>
        <v>0410700033生活介護</v>
      </c>
      <c r="B775" s="214" t="s">
        <v>438</v>
      </c>
      <c r="C775" s="214" t="s">
        <v>3868</v>
      </c>
      <c r="D775" s="214" t="s">
        <v>3245</v>
      </c>
      <c r="E775" s="214" t="s">
        <v>439</v>
      </c>
      <c r="K775" s="214" t="s">
        <v>440</v>
      </c>
      <c r="L775" s="214" t="s">
        <v>440</v>
      </c>
      <c r="N775" s="214" t="s">
        <v>3245</v>
      </c>
      <c r="O775" s="214" t="s">
        <v>441</v>
      </c>
      <c r="P775" s="214" t="s">
        <v>4238</v>
      </c>
      <c r="T775" s="214" t="s">
        <v>63</v>
      </c>
      <c r="V775" s="298" t="s">
        <v>442</v>
      </c>
      <c r="X775" s="216"/>
      <c r="AA775" s="216"/>
      <c r="AB775" s="216"/>
      <c r="AH775" s="214">
        <v>35</v>
      </c>
      <c r="AK775" s="215" t="str">
        <f t="shared" si="37"/>
        <v>981</v>
      </c>
      <c r="AL775" s="214" t="str">
        <f t="shared" si="38"/>
        <v>1222</v>
      </c>
    </row>
    <row r="776" spans="1:38" s="214" customFormat="1" ht="13.5" customHeight="1">
      <c r="A776" s="214" t="str">
        <f t="shared" si="36"/>
        <v>0410700033生活介護</v>
      </c>
      <c r="B776" s="214" t="s">
        <v>438</v>
      </c>
      <c r="C776" s="214" t="s">
        <v>3868</v>
      </c>
      <c r="D776" s="214" t="s">
        <v>3245</v>
      </c>
      <c r="E776" s="214" t="s">
        <v>439</v>
      </c>
      <c r="K776" s="214" t="s">
        <v>440</v>
      </c>
      <c r="L776" s="214" t="s">
        <v>440</v>
      </c>
      <c r="N776" s="214" t="s">
        <v>3245</v>
      </c>
      <c r="O776" s="214" t="s">
        <v>441</v>
      </c>
      <c r="P776" s="214" t="s">
        <v>4238</v>
      </c>
      <c r="T776" s="214" t="s">
        <v>63</v>
      </c>
      <c r="V776" s="298" t="s">
        <v>442</v>
      </c>
      <c r="X776" s="216"/>
      <c r="AA776" s="216"/>
      <c r="AB776" s="216"/>
      <c r="AH776" s="214">
        <v>40</v>
      </c>
      <c r="AK776" s="215" t="str">
        <f t="shared" si="37"/>
        <v>981</v>
      </c>
      <c r="AL776" s="214" t="str">
        <f t="shared" si="38"/>
        <v>1222</v>
      </c>
    </row>
    <row r="777" spans="1:38" s="214" customFormat="1" ht="13.5" customHeight="1">
      <c r="A777" s="214" t="str">
        <f t="shared" si="36"/>
        <v>0410700033短期入所</v>
      </c>
      <c r="B777" s="214" t="s">
        <v>438</v>
      </c>
      <c r="C777" s="214" t="s">
        <v>3868</v>
      </c>
      <c r="D777" s="214" t="s">
        <v>3245</v>
      </c>
      <c r="E777" s="214" t="s">
        <v>439</v>
      </c>
      <c r="K777" s="214" t="s">
        <v>440</v>
      </c>
      <c r="L777" s="214" t="s">
        <v>440</v>
      </c>
      <c r="N777" s="214" t="s">
        <v>3245</v>
      </c>
      <c r="O777" s="214" t="s">
        <v>1303</v>
      </c>
      <c r="P777" s="214" t="s">
        <v>4238</v>
      </c>
      <c r="T777" s="214" t="s">
        <v>71</v>
      </c>
      <c r="V777" s="298" t="s">
        <v>442</v>
      </c>
      <c r="X777" s="216"/>
      <c r="AA777" s="216"/>
      <c r="AB777" s="216"/>
      <c r="AH777" s="214">
        <v>3</v>
      </c>
      <c r="AK777" s="215" t="str">
        <f t="shared" si="37"/>
        <v>981</v>
      </c>
      <c r="AL777" s="214" t="str">
        <f t="shared" si="38"/>
        <v>1222</v>
      </c>
    </row>
    <row r="778" spans="1:38" s="214" customFormat="1" ht="13.5" customHeight="1">
      <c r="A778" s="214" t="str">
        <f t="shared" si="36"/>
        <v>0410700066居宅介護</v>
      </c>
      <c r="B778" s="214" t="s">
        <v>443</v>
      </c>
      <c r="C778" s="214" t="s">
        <v>4462</v>
      </c>
      <c r="D778" s="214" t="s">
        <v>3017</v>
      </c>
      <c r="E778" s="214" t="s">
        <v>2734</v>
      </c>
      <c r="F778" s="300"/>
      <c r="G778" s="300"/>
      <c r="H778" s="300"/>
      <c r="I778" s="300"/>
      <c r="J778" s="300"/>
      <c r="K778" s="214" t="s">
        <v>443</v>
      </c>
      <c r="L778" s="214" t="s">
        <v>443</v>
      </c>
      <c r="N778" s="214" t="s">
        <v>3026</v>
      </c>
      <c r="O778" s="300" t="s">
        <v>1303</v>
      </c>
      <c r="P778" s="214" t="s">
        <v>4238</v>
      </c>
      <c r="Q778" s="300"/>
      <c r="R778" s="300"/>
      <c r="S778" s="300"/>
      <c r="T778" s="214" t="s">
        <v>87</v>
      </c>
      <c r="U778" s="300"/>
      <c r="V778" s="298" t="s">
        <v>444</v>
      </c>
      <c r="W778" s="300"/>
      <c r="X778" s="301"/>
      <c r="Y778" s="300"/>
      <c r="Z778" s="300"/>
      <c r="AA778" s="301"/>
      <c r="AB778" s="301"/>
      <c r="AC778" s="300"/>
      <c r="AD778" s="300"/>
      <c r="AE778" s="300"/>
      <c r="AF778" s="300"/>
      <c r="AJ778" s="300"/>
      <c r="AK778" s="302" t="str">
        <f t="shared" si="37"/>
        <v>981</v>
      </c>
      <c r="AL778" s="300" t="str">
        <f t="shared" si="38"/>
        <v>1242</v>
      </c>
    </row>
    <row r="779" spans="1:38" s="214" customFormat="1" ht="13.5" customHeight="1">
      <c r="A779" s="214" t="str">
        <f t="shared" si="36"/>
        <v>0410700066重度訪問介護</v>
      </c>
      <c r="B779" s="214" t="s">
        <v>443</v>
      </c>
      <c r="C779" s="214" t="s">
        <v>4462</v>
      </c>
      <c r="D779" s="214" t="s">
        <v>3017</v>
      </c>
      <c r="E779" s="214" t="s">
        <v>2734</v>
      </c>
      <c r="K779" s="214" t="s">
        <v>443</v>
      </c>
      <c r="L779" s="214" t="s">
        <v>443</v>
      </c>
      <c r="N779" s="214" t="s">
        <v>3026</v>
      </c>
      <c r="O779" s="214" t="s">
        <v>1361</v>
      </c>
      <c r="P779" s="214" t="s">
        <v>4238</v>
      </c>
      <c r="T779" s="214" t="s">
        <v>88</v>
      </c>
      <c r="V779" s="298" t="s">
        <v>444</v>
      </c>
      <c r="X779" s="216"/>
      <c r="AA779" s="216"/>
      <c r="AB779" s="216"/>
      <c r="AK779" s="215" t="str">
        <f t="shared" si="37"/>
        <v>981</v>
      </c>
      <c r="AL779" s="214" t="str">
        <f t="shared" si="38"/>
        <v>1242</v>
      </c>
    </row>
    <row r="780" spans="1:38" s="214" customFormat="1" ht="13.5" customHeight="1">
      <c r="A780" s="214" t="str">
        <f t="shared" si="36"/>
        <v>0410700074居宅介護</v>
      </c>
      <c r="B780" s="214" t="s">
        <v>445</v>
      </c>
      <c r="C780" s="214" t="s">
        <v>3860</v>
      </c>
      <c r="D780" s="214" t="s">
        <v>3020</v>
      </c>
      <c r="E780" s="214" t="s">
        <v>446</v>
      </c>
      <c r="K780" s="214" t="s">
        <v>447</v>
      </c>
      <c r="L780" s="214" t="s">
        <v>447</v>
      </c>
      <c r="N780" s="214" t="s">
        <v>3020</v>
      </c>
      <c r="O780" s="214" t="s">
        <v>1361</v>
      </c>
      <c r="P780" s="214" t="s">
        <v>4238</v>
      </c>
      <c r="T780" s="214" t="s">
        <v>87</v>
      </c>
      <c r="V780" s="298" t="s">
        <v>448</v>
      </c>
      <c r="X780" s="216"/>
      <c r="AA780" s="216"/>
      <c r="AB780" s="216"/>
      <c r="AK780" s="215" t="str">
        <f t="shared" si="37"/>
        <v>981</v>
      </c>
      <c r="AL780" s="214" t="str">
        <f t="shared" si="38"/>
        <v>1224</v>
      </c>
    </row>
    <row r="781" spans="1:38" s="214" customFormat="1" ht="13.5" customHeight="1">
      <c r="A781" s="214" t="str">
        <f t="shared" si="36"/>
        <v>0410700074重度訪問介護</v>
      </c>
      <c r="B781" s="214" t="s">
        <v>445</v>
      </c>
      <c r="C781" s="214" t="s">
        <v>3860</v>
      </c>
      <c r="D781" s="214" t="s">
        <v>3020</v>
      </c>
      <c r="E781" s="214" t="s">
        <v>446</v>
      </c>
      <c r="K781" s="214" t="s">
        <v>447</v>
      </c>
      <c r="L781" s="214" t="s">
        <v>447</v>
      </c>
      <c r="N781" s="214" t="s">
        <v>3020</v>
      </c>
      <c r="O781" s="214" t="s">
        <v>1361</v>
      </c>
      <c r="P781" s="214" t="s">
        <v>4238</v>
      </c>
      <c r="T781" s="214" t="s">
        <v>88</v>
      </c>
      <c r="V781" s="298" t="s">
        <v>448</v>
      </c>
      <c r="X781" s="216"/>
      <c r="AA781" s="216"/>
      <c r="AB781" s="216"/>
      <c r="AK781" s="215" t="str">
        <f t="shared" si="37"/>
        <v>981</v>
      </c>
      <c r="AL781" s="214" t="str">
        <f t="shared" si="38"/>
        <v>1224</v>
      </c>
    </row>
    <row r="782" spans="1:38" s="214" customFormat="1" ht="13.5" customHeight="1">
      <c r="A782" s="214" t="str">
        <f t="shared" si="36"/>
        <v>0410700074行動援護</v>
      </c>
      <c r="B782" s="214" t="s">
        <v>445</v>
      </c>
      <c r="C782" s="214" t="s">
        <v>3860</v>
      </c>
      <c r="D782" s="214" t="s">
        <v>3020</v>
      </c>
      <c r="E782" s="214" t="s">
        <v>446</v>
      </c>
      <c r="K782" s="214" t="s">
        <v>447</v>
      </c>
      <c r="L782" s="214" t="s">
        <v>447</v>
      </c>
      <c r="N782" s="214" t="s">
        <v>3020</v>
      </c>
      <c r="O782" s="214" t="s">
        <v>1394</v>
      </c>
      <c r="P782" s="214" t="s">
        <v>4238</v>
      </c>
      <c r="T782" s="214" t="s">
        <v>99</v>
      </c>
      <c r="V782" s="298" t="s">
        <v>448</v>
      </c>
      <c r="X782" s="216"/>
      <c r="AA782" s="216"/>
      <c r="AB782" s="216"/>
      <c r="AK782" s="215" t="str">
        <f t="shared" si="37"/>
        <v>981</v>
      </c>
      <c r="AL782" s="214" t="str">
        <f t="shared" si="38"/>
        <v>1224</v>
      </c>
    </row>
    <row r="783" spans="1:38" s="214" customFormat="1" ht="13.5" customHeight="1">
      <c r="A783" s="214" t="str">
        <f t="shared" si="36"/>
        <v>0410700082居宅介護</v>
      </c>
      <c r="B783" s="214" t="s">
        <v>449</v>
      </c>
      <c r="C783" s="214" t="s">
        <v>4463</v>
      </c>
      <c r="D783" s="214" t="s">
        <v>3017</v>
      </c>
      <c r="E783" s="214" t="s">
        <v>450</v>
      </c>
      <c r="K783" s="214" t="s">
        <v>451</v>
      </c>
      <c r="L783" s="214" t="s">
        <v>451</v>
      </c>
      <c r="N783" s="214" t="s">
        <v>3017</v>
      </c>
      <c r="O783" s="214" t="s">
        <v>1394</v>
      </c>
      <c r="P783" s="214" t="s">
        <v>4238</v>
      </c>
      <c r="T783" s="214" t="s">
        <v>87</v>
      </c>
      <c r="V783" s="298" t="s">
        <v>452</v>
      </c>
      <c r="X783" s="216"/>
      <c r="AA783" s="216"/>
      <c r="AB783" s="216"/>
      <c r="AC783" s="216"/>
      <c r="AK783" s="215" t="str">
        <f t="shared" si="37"/>
        <v>981</v>
      </c>
      <c r="AL783" s="214" t="str">
        <f t="shared" si="38"/>
        <v>1242</v>
      </c>
    </row>
    <row r="784" spans="1:38" s="214" customFormat="1" ht="13.5" customHeight="1">
      <c r="A784" s="214" t="str">
        <f t="shared" si="36"/>
        <v>0410700082重度訪問介護</v>
      </c>
      <c r="B784" s="214" t="s">
        <v>449</v>
      </c>
      <c r="C784" s="214" t="s">
        <v>4463</v>
      </c>
      <c r="D784" s="214" t="s">
        <v>3017</v>
      </c>
      <c r="E784" s="214" t="s">
        <v>450</v>
      </c>
      <c r="K784" s="214" t="s">
        <v>451</v>
      </c>
      <c r="L784" s="214" t="s">
        <v>451</v>
      </c>
      <c r="N784" s="214" t="s">
        <v>3017</v>
      </c>
      <c r="O784" s="214" t="s">
        <v>1394</v>
      </c>
      <c r="P784" s="214" t="s">
        <v>4238</v>
      </c>
      <c r="T784" s="214" t="s">
        <v>88</v>
      </c>
      <c r="V784" s="298" t="s">
        <v>452</v>
      </c>
      <c r="X784" s="216"/>
      <c r="AA784" s="216"/>
      <c r="AB784" s="216"/>
      <c r="AK784" s="215" t="str">
        <f t="shared" si="37"/>
        <v>981</v>
      </c>
      <c r="AL784" s="214" t="str">
        <f t="shared" si="38"/>
        <v>1242</v>
      </c>
    </row>
    <row r="785" spans="1:38" s="214" customFormat="1" ht="13.5" customHeight="1">
      <c r="A785" s="214" t="str">
        <f t="shared" si="36"/>
        <v>0410700108重度訪問介護</v>
      </c>
      <c r="B785" s="214" t="s">
        <v>453</v>
      </c>
      <c r="C785" s="214" t="s">
        <v>4464</v>
      </c>
      <c r="D785" s="214" t="s">
        <v>3469</v>
      </c>
      <c r="E785" s="214" t="s">
        <v>454</v>
      </c>
      <c r="K785" s="214" t="s">
        <v>455</v>
      </c>
      <c r="L785" s="214" t="s">
        <v>455</v>
      </c>
      <c r="N785" s="214" t="s">
        <v>3469</v>
      </c>
      <c r="O785" s="214" t="s">
        <v>1303</v>
      </c>
      <c r="P785" s="214" t="s">
        <v>4238</v>
      </c>
      <c r="T785" s="214" t="s">
        <v>88</v>
      </c>
      <c r="V785" s="298" t="s">
        <v>456</v>
      </c>
      <c r="X785" s="216"/>
      <c r="AA785" s="216"/>
      <c r="AB785" s="216"/>
      <c r="AK785" s="215" t="str">
        <f t="shared" si="37"/>
        <v>981</v>
      </c>
      <c r="AL785" s="214" t="str">
        <f t="shared" si="38"/>
        <v>1298</v>
      </c>
    </row>
    <row r="786" spans="1:38" s="214" customFormat="1" ht="13.5" customHeight="1">
      <c r="A786" s="214" t="str">
        <f t="shared" si="36"/>
        <v>0410700124居宅介護</v>
      </c>
      <c r="B786" s="214" t="s">
        <v>111</v>
      </c>
      <c r="C786" s="214" t="s">
        <v>4417</v>
      </c>
      <c r="D786" s="214" t="s">
        <v>3235</v>
      </c>
      <c r="E786" s="214" t="s">
        <v>2457</v>
      </c>
      <c r="K786" s="214" t="s">
        <v>457</v>
      </c>
      <c r="L786" s="214" t="s">
        <v>457</v>
      </c>
      <c r="N786" s="214" t="s">
        <v>3022</v>
      </c>
      <c r="O786" s="214" t="s">
        <v>1093</v>
      </c>
      <c r="P786" s="214" t="s">
        <v>4238</v>
      </c>
      <c r="T786" s="214" t="s">
        <v>87</v>
      </c>
      <c r="V786" s="298" t="s">
        <v>458</v>
      </c>
      <c r="X786" s="216"/>
      <c r="AA786" s="216"/>
      <c r="AB786" s="216"/>
      <c r="AK786" s="215" t="str">
        <f t="shared" si="37"/>
        <v>101</v>
      </c>
      <c r="AL786" s="214" t="str">
        <f t="shared" si="38"/>
        <v>8688</v>
      </c>
    </row>
    <row r="787" spans="1:38" s="214" customFormat="1" ht="13.5" customHeight="1">
      <c r="A787" s="214" t="str">
        <f t="shared" si="36"/>
        <v>0410700124重度訪問介護</v>
      </c>
      <c r="B787" s="214" t="s">
        <v>111</v>
      </c>
      <c r="C787" s="214" t="s">
        <v>4417</v>
      </c>
      <c r="D787" s="214" t="s">
        <v>3235</v>
      </c>
      <c r="E787" s="214" t="s">
        <v>2457</v>
      </c>
      <c r="K787" s="214" t="s">
        <v>457</v>
      </c>
      <c r="L787" s="214" t="s">
        <v>457</v>
      </c>
      <c r="N787" s="214" t="s">
        <v>3022</v>
      </c>
      <c r="O787" s="214" t="s">
        <v>338</v>
      </c>
      <c r="P787" s="214" t="s">
        <v>4238</v>
      </c>
      <c r="T787" s="214" t="s">
        <v>88</v>
      </c>
      <c r="V787" s="298" t="s">
        <v>458</v>
      </c>
      <c r="X787" s="216"/>
      <c r="AA787" s="216"/>
      <c r="AB787" s="216"/>
      <c r="AK787" s="215" t="str">
        <f t="shared" si="37"/>
        <v>101</v>
      </c>
      <c r="AL787" s="214" t="str">
        <f t="shared" si="38"/>
        <v>8688</v>
      </c>
    </row>
    <row r="788" spans="1:38" s="214" customFormat="1" ht="13.5" customHeight="1">
      <c r="A788" s="214" t="str">
        <f t="shared" si="36"/>
        <v>0410700157居宅介護</v>
      </c>
      <c r="B788" s="214" t="s">
        <v>459</v>
      </c>
      <c r="C788" s="214" t="s">
        <v>4204</v>
      </c>
      <c r="D788" s="214" t="s">
        <v>3244</v>
      </c>
      <c r="E788" s="214" t="s">
        <v>460</v>
      </c>
      <c r="K788" s="214" t="s">
        <v>459</v>
      </c>
      <c r="L788" s="214" t="s">
        <v>459</v>
      </c>
      <c r="N788" s="214" t="s">
        <v>3244</v>
      </c>
      <c r="O788" s="214" t="s">
        <v>338</v>
      </c>
      <c r="P788" s="214" t="s">
        <v>4238</v>
      </c>
      <c r="T788" s="214" t="s">
        <v>87</v>
      </c>
      <c r="V788" s="298" t="s">
        <v>461</v>
      </c>
      <c r="X788" s="216"/>
      <c r="AA788" s="216"/>
      <c r="AB788" s="216"/>
      <c r="AK788" s="215" t="str">
        <f t="shared" si="37"/>
        <v>981</v>
      </c>
      <c r="AL788" s="214" t="str">
        <f t="shared" si="38"/>
        <v>1235</v>
      </c>
    </row>
    <row r="789" spans="1:38" s="214" customFormat="1" ht="13.5" customHeight="1">
      <c r="A789" s="214" t="str">
        <f t="shared" si="36"/>
        <v>0410700157重度訪問介護</v>
      </c>
      <c r="B789" s="214" t="s">
        <v>459</v>
      </c>
      <c r="C789" s="214" t="s">
        <v>4204</v>
      </c>
      <c r="D789" s="214" t="s">
        <v>3244</v>
      </c>
      <c r="E789" s="214" t="s">
        <v>460</v>
      </c>
      <c r="K789" s="214" t="s">
        <v>459</v>
      </c>
      <c r="L789" s="214" t="s">
        <v>459</v>
      </c>
      <c r="N789" s="214" t="s">
        <v>3244</v>
      </c>
      <c r="O789" s="214" t="s">
        <v>272</v>
      </c>
      <c r="P789" s="214" t="s">
        <v>4238</v>
      </c>
      <c r="T789" s="214" t="s">
        <v>88</v>
      </c>
      <c r="V789" s="298" t="s">
        <v>461</v>
      </c>
      <c r="X789" s="216"/>
      <c r="AA789" s="216"/>
      <c r="AB789" s="216"/>
      <c r="AK789" s="215" t="str">
        <f t="shared" si="37"/>
        <v>981</v>
      </c>
      <c r="AL789" s="214" t="str">
        <f t="shared" si="38"/>
        <v>1235</v>
      </c>
    </row>
    <row r="790" spans="1:38" s="214" customFormat="1" ht="13.5" customHeight="1">
      <c r="A790" s="214" t="str">
        <f t="shared" si="36"/>
        <v>0410700157行動援護</v>
      </c>
      <c r="B790" s="214" t="s">
        <v>459</v>
      </c>
      <c r="C790" s="214" t="s">
        <v>4204</v>
      </c>
      <c r="D790" s="214" t="s">
        <v>3244</v>
      </c>
      <c r="E790" s="214" t="s">
        <v>460</v>
      </c>
      <c r="K790" s="214" t="s">
        <v>459</v>
      </c>
      <c r="L790" s="214" t="s">
        <v>459</v>
      </c>
      <c r="N790" s="214" t="s">
        <v>3244</v>
      </c>
      <c r="O790" s="214" t="s">
        <v>61</v>
      </c>
      <c r="P790" s="214" t="s">
        <v>4238</v>
      </c>
      <c r="T790" s="214" t="s">
        <v>99</v>
      </c>
      <c r="V790" s="298" t="s">
        <v>461</v>
      </c>
      <c r="X790" s="216"/>
      <c r="AA790" s="216"/>
      <c r="AB790" s="216"/>
      <c r="AK790" s="215" t="str">
        <f t="shared" si="37"/>
        <v>981</v>
      </c>
      <c r="AL790" s="214" t="str">
        <f t="shared" si="38"/>
        <v>1235</v>
      </c>
    </row>
    <row r="791" spans="1:38" s="214" customFormat="1" ht="13.5" customHeight="1">
      <c r="A791" s="214" t="str">
        <f t="shared" si="36"/>
        <v>0410700157同行援護</v>
      </c>
      <c r="B791" s="214" t="s">
        <v>459</v>
      </c>
      <c r="C791" s="214" t="s">
        <v>4204</v>
      </c>
      <c r="D791" s="214" t="s">
        <v>3244</v>
      </c>
      <c r="E791" s="214" t="s">
        <v>460</v>
      </c>
      <c r="K791" s="214" t="s">
        <v>459</v>
      </c>
      <c r="L791" s="214" t="s">
        <v>459</v>
      </c>
      <c r="N791" s="214" t="s">
        <v>3244</v>
      </c>
      <c r="O791" s="214" t="s">
        <v>896</v>
      </c>
      <c r="P791" s="214" t="s">
        <v>4238</v>
      </c>
      <c r="T791" s="214" t="s">
        <v>114</v>
      </c>
      <c r="V791" s="298" t="s">
        <v>461</v>
      </c>
      <c r="X791" s="216"/>
      <c r="AA791" s="216"/>
      <c r="AB791" s="216"/>
      <c r="AK791" s="215" t="str">
        <f t="shared" si="37"/>
        <v>981</v>
      </c>
      <c r="AL791" s="214" t="str">
        <f t="shared" si="38"/>
        <v>1235</v>
      </c>
    </row>
    <row r="792" spans="1:38" s="214" customFormat="1" ht="13.5" customHeight="1">
      <c r="A792" s="214" t="str">
        <f t="shared" si="36"/>
        <v>0410700165居宅介護</v>
      </c>
      <c r="B792" s="214" t="s">
        <v>462</v>
      </c>
      <c r="C792" s="214" t="s">
        <v>4465</v>
      </c>
      <c r="D792" s="214" t="s">
        <v>3022</v>
      </c>
      <c r="E792" s="214" t="s">
        <v>463</v>
      </c>
      <c r="K792" s="214" t="s">
        <v>464</v>
      </c>
      <c r="L792" s="214" t="s">
        <v>464</v>
      </c>
      <c r="N792" s="214" t="s">
        <v>3022</v>
      </c>
      <c r="O792" s="214" t="s">
        <v>1296</v>
      </c>
      <c r="P792" s="214" t="s">
        <v>4238</v>
      </c>
      <c r="T792" s="214" t="s">
        <v>87</v>
      </c>
      <c r="V792" s="298" t="s">
        <v>465</v>
      </c>
      <c r="X792" s="216"/>
      <c r="AA792" s="216"/>
      <c r="AB792" s="216"/>
      <c r="AK792" s="215" t="str">
        <f t="shared" si="37"/>
        <v>981</v>
      </c>
      <c r="AL792" s="214" t="str">
        <f t="shared" si="38"/>
        <v>1226</v>
      </c>
    </row>
    <row r="793" spans="1:38" s="214" customFormat="1" ht="13.5" customHeight="1">
      <c r="A793" s="214" t="str">
        <f t="shared" si="36"/>
        <v>0410700199居宅介護</v>
      </c>
      <c r="B793" s="214" t="s">
        <v>466</v>
      </c>
      <c r="C793" s="214" t="s">
        <v>4466</v>
      </c>
      <c r="D793" s="214" t="s">
        <v>3026</v>
      </c>
      <c r="E793" s="214" t="s">
        <v>467</v>
      </c>
      <c r="K793" s="214" t="s">
        <v>468</v>
      </c>
      <c r="L793" s="214" t="s">
        <v>468</v>
      </c>
      <c r="N793" s="214" t="s">
        <v>3026</v>
      </c>
      <c r="O793" s="214" t="s">
        <v>1296</v>
      </c>
      <c r="P793" s="214" t="s">
        <v>4238</v>
      </c>
      <c r="T793" s="214" t="s">
        <v>87</v>
      </c>
      <c r="V793" s="298" t="s">
        <v>469</v>
      </c>
      <c r="X793" s="216"/>
      <c r="AA793" s="216"/>
      <c r="AB793" s="216"/>
      <c r="AK793" s="215" t="str">
        <f t="shared" si="37"/>
        <v>981</v>
      </c>
      <c r="AL793" s="214" t="str">
        <f t="shared" si="38"/>
        <v>1232</v>
      </c>
    </row>
    <row r="794" spans="1:38" s="214" customFormat="1" ht="13.5" customHeight="1">
      <c r="A794" s="214" t="str">
        <f t="shared" si="36"/>
        <v>0410700199重度訪問介護</v>
      </c>
      <c r="B794" s="214" t="s">
        <v>466</v>
      </c>
      <c r="C794" s="214" t="s">
        <v>4466</v>
      </c>
      <c r="D794" s="214" t="s">
        <v>3026</v>
      </c>
      <c r="E794" s="214" t="s">
        <v>467</v>
      </c>
      <c r="K794" s="214" t="s">
        <v>468</v>
      </c>
      <c r="L794" s="214" t="s">
        <v>468</v>
      </c>
      <c r="N794" s="214" t="s">
        <v>3026</v>
      </c>
      <c r="O794" s="214" t="s">
        <v>301</v>
      </c>
      <c r="P794" s="214" t="s">
        <v>4238</v>
      </c>
      <c r="T794" s="214" t="s">
        <v>88</v>
      </c>
      <c r="V794" s="298" t="s">
        <v>469</v>
      </c>
      <c r="X794" s="216"/>
      <c r="AA794" s="216"/>
      <c r="AB794" s="216"/>
      <c r="AC794" s="216"/>
      <c r="AK794" s="215" t="str">
        <f t="shared" si="37"/>
        <v>981</v>
      </c>
      <c r="AL794" s="214" t="str">
        <f t="shared" si="38"/>
        <v>1232</v>
      </c>
    </row>
    <row r="795" spans="1:38" s="214" customFormat="1" ht="13.5" customHeight="1">
      <c r="A795" s="214" t="str">
        <f t="shared" si="36"/>
        <v>0410700249就労継続支援(Ｂ型)</v>
      </c>
      <c r="B795" s="214" t="s">
        <v>445</v>
      </c>
      <c r="C795" s="214" t="s">
        <v>3860</v>
      </c>
      <c r="D795" s="214" t="s">
        <v>3020</v>
      </c>
      <c r="E795" s="214" t="s">
        <v>446</v>
      </c>
      <c r="K795" s="214" t="s">
        <v>470</v>
      </c>
      <c r="L795" s="214" t="s">
        <v>470</v>
      </c>
      <c r="N795" s="214" t="s">
        <v>3020</v>
      </c>
      <c r="O795" s="214" t="s">
        <v>692</v>
      </c>
      <c r="P795" s="214" t="s">
        <v>4238</v>
      </c>
      <c r="T795" s="214" t="s">
        <v>2455</v>
      </c>
      <c r="V795" s="298" t="s">
        <v>471</v>
      </c>
      <c r="X795" s="216"/>
      <c r="AA795" s="216"/>
      <c r="AB795" s="216"/>
      <c r="AH795" s="214">
        <v>20</v>
      </c>
      <c r="AK795" s="215" t="str">
        <f t="shared" si="37"/>
        <v>981</v>
      </c>
      <c r="AL795" s="214" t="str">
        <f t="shared" si="38"/>
        <v>1224</v>
      </c>
    </row>
    <row r="796" spans="1:38" s="214" customFormat="1" ht="13.5" customHeight="1">
      <c r="A796" s="214" t="str">
        <f t="shared" si="36"/>
        <v>0410700280就労継続支援(Ａ型)</v>
      </c>
      <c r="B796" s="214" t="s">
        <v>472</v>
      </c>
      <c r="C796" s="214" t="s">
        <v>4467</v>
      </c>
      <c r="D796" s="214" t="s">
        <v>3019</v>
      </c>
      <c r="E796" s="214" t="s">
        <v>473</v>
      </c>
      <c r="K796" s="214" t="s">
        <v>474</v>
      </c>
      <c r="L796" s="214" t="s">
        <v>474</v>
      </c>
      <c r="N796" s="214" t="s">
        <v>3019</v>
      </c>
      <c r="O796" s="214" t="s">
        <v>272</v>
      </c>
      <c r="P796" s="214" t="s">
        <v>4238</v>
      </c>
      <c r="T796" s="214" t="s">
        <v>2458</v>
      </c>
      <c r="V796" s="298" t="s">
        <v>475</v>
      </c>
      <c r="X796" s="216"/>
      <c r="AA796" s="216"/>
      <c r="AB796" s="216"/>
      <c r="AH796" s="214">
        <v>20</v>
      </c>
      <c r="AK796" s="215" t="str">
        <f t="shared" si="37"/>
        <v>981</v>
      </c>
      <c r="AL796" s="214" t="str">
        <f t="shared" si="38"/>
        <v>1227</v>
      </c>
    </row>
    <row r="797" spans="1:38" s="214" customFormat="1" ht="13.5" customHeight="1">
      <c r="A797" s="214" t="str">
        <f t="shared" si="36"/>
        <v>0410700322居宅介護</v>
      </c>
      <c r="B797" s="214" t="s">
        <v>476</v>
      </c>
      <c r="C797" s="214" t="s">
        <v>4468</v>
      </c>
      <c r="D797" s="214" t="s">
        <v>3020</v>
      </c>
      <c r="E797" s="214" t="s">
        <v>477</v>
      </c>
      <c r="K797" s="214" t="s">
        <v>478</v>
      </c>
      <c r="L797" s="214" t="s">
        <v>478</v>
      </c>
      <c r="N797" s="214" t="s">
        <v>3020</v>
      </c>
      <c r="O797" s="214" t="s">
        <v>272</v>
      </c>
      <c r="P797" s="214" t="s">
        <v>4238</v>
      </c>
      <c r="T797" s="214" t="s">
        <v>87</v>
      </c>
      <c r="V797" s="298" t="s">
        <v>479</v>
      </c>
      <c r="X797" s="216"/>
      <c r="AA797" s="216"/>
      <c r="AB797" s="216"/>
      <c r="AK797" s="215" t="str">
        <f t="shared" si="37"/>
        <v>981</v>
      </c>
      <c r="AL797" s="214" t="str">
        <f t="shared" si="38"/>
        <v>1224</v>
      </c>
    </row>
    <row r="798" spans="1:38" s="214" customFormat="1" ht="13.5" customHeight="1">
      <c r="A798" s="214" t="str">
        <f t="shared" si="36"/>
        <v>0410700322重度訪問介護</v>
      </c>
      <c r="B798" s="214" t="s">
        <v>476</v>
      </c>
      <c r="C798" s="214" t="s">
        <v>4468</v>
      </c>
      <c r="D798" s="214" t="s">
        <v>3020</v>
      </c>
      <c r="E798" s="214" t="s">
        <v>477</v>
      </c>
      <c r="K798" s="214" t="s">
        <v>478</v>
      </c>
      <c r="L798" s="214" t="s">
        <v>478</v>
      </c>
      <c r="N798" s="214" t="s">
        <v>3020</v>
      </c>
      <c r="O798" s="214" t="s">
        <v>61</v>
      </c>
      <c r="P798" s="214" t="s">
        <v>4238</v>
      </c>
      <c r="T798" s="214" t="s">
        <v>88</v>
      </c>
      <c r="V798" s="298" t="s">
        <v>479</v>
      </c>
      <c r="X798" s="216"/>
      <c r="AA798" s="216"/>
      <c r="AB798" s="216"/>
      <c r="AK798" s="215" t="str">
        <f t="shared" si="37"/>
        <v>981</v>
      </c>
      <c r="AL798" s="214" t="str">
        <f t="shared" si="38"/>
        <v>1224</v>
      </c>
    </row>
    <row r="799" spans="1:38" s="214" customFormat="1" ht="13.5" customHeight="1">
      <c r="A799" s="214" t="str">
        <f t="shared" si="36"/>
        <v>0410700348居宅介護</v>
      </c>
      <c r="B799" s="214" t="s">
        <v>480</v>
      </c>
      <c r="C799" s="214" t="s">
        <v>4469</v>
      </c>
      <c r="D799" s="214" t="s">
        <v>3470</v>
      </c>
      <c r="E799" s="214" t="s">
        <v>481</v>
      </c>
      <c r="K799" s="214" t="s">
        <v>482</v>
      </c>
      <c r="L799" s="214" t="s">
        <v>482</v>
      </c>
      <c r="N799" s="214" t="s">
        <v>3019</v>
      </c>
      <c r="O799" s="214" t="s">
        <v>61</v>
      </c>
      <c r="P799" s="214" t="s">
        <v>4238</v>
      </c>
      <c r="T799" s="214" t="s">
        <v>87</v>
      </c>
      <c r="V799" s="298" t="s">
        <v>483</v>
      </c>
      <c r="X799" s="216"/>
      <c r="AA799" s="216"/>
      <c r="AB799" s="216"/>
      <c r="AK799" s="215" t="str">
        <f t="shared" si="37"/>
        <v>989</v>
      </c>
      <c r="AL799" s="214" t="str">
        <f t="shared" si="38"/>
        <v>4802</v>
      </c>
    </row>
    <row r="800" spans="1:38" s="214" customFormat="1" ht="13.5" customHeight="1">
      <c r="A800" s="214" t="str">
        <f t="shared" si="36"/>
        <v>0410700348重度訪問介護</v>
      </c>
      <c r="B800" s="214" t="s">
        <v>480</v>
      </c>
      <c r="C800" s="214" t="s">
        <v>4469</v>
      </c>
      <c r="D800" s="214" t="s">
        <v>3470</v>
      </c>
      <c r="E800" s="214" t="s">
        <v>481</v>
      </c>
      <c r="K800" s="214" t="s">
        <v>482</v>
      </c>
      <c r="L800" s="214" t="s">
        <v>482</v>
      </c>
      <c r="N800" s="214" t="s">
        <v>3019</v>
      </c>
      <c r="O800" s="214" t="s">
        <v>272</v>
      </c>
      <c r="P800" s="214" t="s">
        <v>4238</v>
      </c>
      <c r="T800" s="214" t="s">
        <v>88</v>
      </c>
      <c r="V800" s="298" t="s">
        <v>483</v>
      </c>
      <c r="X800" s="216"/>
      <c r="AA800" s="216"/>
      <c r="AB800" s="216"/>
      <c r="AK800" s="215" t="str">
        <f t="shared" si="37"/>
        <v>989</v>
      </c>
      <c r="AL800" s="214" t="str">
        <f t="shared" si="38"/>
        <v>4802</v>
      </c>
    </row>
    <row r="801" spans="1:38" s="214" customFormat="1" ht="13.5" customHeight="1">
      <c r="A801" s="214" t="str">
        <f t="shared" si="36"/>
        <v>0410700363生活介護</v>
      </c>
      <c r="B801" s="214" t="s">
        <v>484</v>
      </c>
      <c r="C801" s="214" t="s">
        <v>3797</v>
      </c>
      <c r="D801" s="214" t="s">
        <v>3302</v>
      </c>
      <c r="E801" s="214" t="s">
        <v>485</v>
      </c>
      <c r="K801" s="214" t="s">
        <v>486</v>
      </c>
      <c r="L801" s="214" t="s">
        <v>486</v>
      </c>
      <c r="N801" s="214" t="s">
        <v>3303</v>
      </c>
      <c r="O801" s="214" t="s">
        <v>272</v>
      </c>
      <c r="P801" s="214" t="s">
        <v>4238</v>
      </c>
      <c r="T801" s="214" t="s">
        <v>63</v>
      </c>
      <c r="V801" s="298" t="s">
        <v>487</v>
      </c>
      <c r="X801" s="216"/>
      <c r="AA801" s="216"/>
      <c r="AB801" s="216"/>
      <c r="AH801" s="214">
        <v>20</v>
      </c>
      <c r="AK801" s="215" t="str">
        <f t="shared" si="37"/>
        <v>981</v>
      </c>
      <c r="AL801" s="214" t="str">
        <f t="shared" si="38"/>
        <v>3103</v>
      </c>
    </row>
    <row r="802" spans="1:38" s="214" customFormat="1" ht="13.5" customHeight="1">
      <c r="A802" s="214" t="str">
        <f t="shared" si="36"/>
        <v>0410700371就労継続支援(Ｂ型)</v>
      </c>
      <c r="B802" s="214" t="s">
        <v>488</v>
      </c>
      <c r="C802" s="214" t="s">
        <v>3871</v>
      </c>
      <c r="D802" s="214" t="s">
        <v>3026</v>
      </c>
      <c r="E802" s="214" t="s">
        <v>489</v>
      </c>
      <c r="K802" s="214" t="s">
        <v>490</v>
      </c>
      <c r="L802" s="214" t="s">
        <v>490</v>
      </c>
      <c r="N802" s="214" t="s">
        <v>3026</v>
      </c>
      <c r="O802" s="214" t="s">
        <v>61</v>
      </c>
      <c r="P802" s="214" t="s">
        <v>4238</v>
      </c>
      <c r="T802" s="214" t="s">
        <v>2455</v>
      </c>
      <c r="V802" s="298" t="s">
        <v>491</v>
      </c>
      <c r="X802" s="216"/>
      <c r="AA802" s="216"/>
      <c r="AB802" s="216"/>
      <c r="AH802" s="214">
        <v>20</v>
      </c>
      <c r="AK802" s="215" t="str">
        <f t="shared" si="37"/>
        <v>981</v>
      </c>
      <c r="AL802" s="214" t="str">
        <f t="shared" si="38"/>
        <v>1232</v>
      </c>
    </row>
    <row r="803" spans="1:38" s="214" customFormat="1" ht="13.5" customHeight="1">
      <c r="A803" s="214" t="str">
        <f t="shared" si="36"/>
        <v>0410700389就労継続支援(Ｂ型)</v>
      </c>
      <c r="B803" s="214" t="s">
        <v>438</v>
      </c>
      <c r="C803" s="214" t="s">
        <v>3868</v>
      </c>
      <c r="D803" s="214" t="s">
        <v>3245</v>
      </c>
      <c r="E803" s="214" t="s">
        <v>439</v>
      </c>
      <c r="K803" s="214" t="s">
        <v>492</v>
      </c>
      <c r="L803" s="214" t="s">
        <v>492</v>
      </c>
      <c r="N803" s="214" t="s">
        <v>3020</v>
      </c>
      <c r="O803" s="214" t="s">
        <v>61</v>
      </c>
      <c r="P803" s="214" t="s">
        <v>4238</v>
      </c>
      <c r="T803" s="214" t="s">
        <v>2455</v>
      </c>
      <c r="V803" s="298" t="s">
        <v>493</v>
      </c>
      <c r="X803" s="216"/>
      <c r="AA803" s="216"/>
      <c r="AB803" s="216"/>
      <c r="AH803" s="214">
        <v>35</v>
      </c>
      <c r="AK803" s="215" t="str">
        <f t="shared" si="37"/>
        <v>981</v>
      </c>
      <c r="AL803" s="214" t="str">
        <f t="shared" si="38"/>
        <v>1222</v>
      </c>
    </row>
    <row r="804" spans="1:38" s="214" customFormat="1" ht="13.5" customHeight="1">
      <c r="A804" s="214" t="str">
        <f t="shared" si="36"/>
        <v>0410700397就労継続支援(Ｂ型)</v>
      </c>
      <c r="B804" s="214" t="s">
        <v>494</v>
      </c>
      <c r="C804" s="214" t="s">
        <v>4470</v>
      </c>
      <c r="D804" s="214" t="s">
        <v>3017</v>
      </c>
      <c r="E804" s="214" t="s">
        <v>495</v>
      </c>
      <c r="K804" s="214" t="s">
        <v>496</v>
      </c>
      <c r="L804" s="214" t="s">
        <v>496</v>
      </c>
      <c r="N804" s="214" t="s">
        <v>3017</v>
      </c>
      <c r="O804" s="214" t="s">
        <v>272</v>
      </c>
      <c r="P804" s="214" t="s">
        <v>4238</v>
      </c>
      <c r="T804" s="214" t="s">
        <v>2455</v>
      </c>
      <c r="V804" s="298" t="s">
        <v>497</v>
      </c>
      <c r="X804" s="216"/>
      <c r="AA804" s="216"/>
      <c r="AB804" s="216"/>
      <c r="AH804" s="214">
        <v>20</v>
      </c>
      <c r="AK804" s="215" t="str">
        <f t="shared" si="37"/>
        <v>981</v>
      </c>
      <c r="AL804" s="214" t="str">
        <f t="shared" si="38"/>
        <v>1242</v>
      </c>
    </row>
    <row r="805" spans="1:38" s="214" customFormat="1" ht="13.5" customHeight="1">
      <c r="A805" s="214" t="str">
        <f t="shared" si="36"/>
        <v>0410700405居宅介護</v>
      </c>
      <c r="B805" s="214" t="s">
        <v>498</v>
      </c>
      <c r="C805" s="214" t="s">
        <v>4471</v>
      </c>
      <c r="D805" s="214" t="s">
        <v>3373</v>
      </c>
      <c r="E805" s="214" t="s">
        <v>499</v>
      </c>
      <c r="K805" s="214" t="s">
        <v>500</v>
      </c>
      <c r="L805" s="214" t="s">
        <v>500</v>
      </c>
      <c r="N805" s="214" t="s">
        <v>3020</v>
      </c>
      <c r="O805" s="214" t="s">
        <v>272</v>
      </c>
      <c r="P805" s="214" t="s">
        <v>4238</v>
      </c>
      <c r="T805" s="214" t="s">
        <v>87</v>
      </c>
      <c r="V805" s="298" t="s">
        <v>501</v>
      </c>
      <c r="X805" s="216"/>
      <c r="AA805" s="216"/>
      <c r="AB805" s="216"/>
      <c r="AK805" s="215" t="str">
        <f t="shared" si="37"/>
        <v>475</v>
      </c>
      <c r="AL805" s="214" t="str">
        <f t="shared" si="38"/>
        <v>0859</v>
      </c>
    </row>
    <row r="806" spans="1:38" s="214" customFormat="1" ht="13.5" customHeight="1">
      <c r="A806" s="214" t="str">
        <f t="shared" si="36"/>
        <v>0410700405重度訪問介護</v>
      </c>
      <c r="B806" s="214" t="s">
        <v>498</v>
      </c>
      <c r="C806" s="214" t="s">
        <v>4471</v>
      </c>
      <c r="D806" s="214" t="s">
        <v>3373</v>
      </c>
      <c r="E806" s="214" t="s">
        <v>499</v>
      </c>
      <c r="K806" s="214" t="s">
        <v>500</v>
      </c>
      <c r="L806" s="214" t="s">
        <v>500</v>
      </c>
      <c r="N806" s="214" t="s">
        <v>3020</v>
      </c>
      <c r="O806" s="214" t="s">
        <v>272</v>
      </c>
      <c r="P806" s="214" t="s">
        <v>4238</v>
      </c>
      <c r="T806" s="214" t="s">
        <v>88</v>
      </c>
      <c r="V806" s="298" t="s">
        <v>501</v>
      </c>
      <c r="X806" s="216"/>
      <c r="AA806" s="216"/>
      <c r="AB806" s="216"/>
      <c r="AK806" s="215" t="str">
        <f t="shared" si="37"/>
        <v>475</v>
      </c>
      <c r="AL806" s="214" t="str">
        <f t="shared" si="38"/>
        <v>0859</v>
      </c>
    </row>
    <row r="807" spans="1:38" s="214" customFormat="1" ht="13.5" customHeight="1">
      <c r="A807" s="214" t="str">
        <f t="shared" si="36"/>
        <v>0410700405行動援護</v>
      </c>
      <c r="B807" s="214" t="s">
        <v>498</v>
      </c>
      <c r="C807" s="214" t="s">
        <v>4471</v>
      </c>
      <c r="D807" s="214" t="s">
        <v>3373</v>
      </c>
      <c r="E807" s="214" t="s">
        <v>499</v>
      </c>
      <c r="K807" s="214" t="s">
        <v>500</v>
      </c>
      <c r="L807" s="214" t="s">
        <v>500</v>
      </c>
      <c r="N807" s="214" t="s">
        <v>3365</v>
      </c>
      <c r="O807" s="214" t="s">
        <v>1057</v>
      </c>
      <c r="P807" s="214" t="s">
        <v>4238</v>
      </c>
      <c r="T807" s="214" t="s">
        <v>99</v>
      </c>
      <c r="V807" s="298" t="s">
        <v>501</v>
      </c>
      <c r="X807" s="216"/>
      <c r="AA807" s="216"/>
      <c r="AB807" s="216"/>
      <c r="AK807" s="215" t="str">
        <f t="shared" si="37"/>
        <v>475</v>
      </c>
      <c r="AL807" s="214" t="str">
        <f t="shared" si="38"/>
        <v>0859</v>
      </c>
    </row>
    <row r="808" spans="1:38" s="214" customFormat="1" ht="13.5" customHeight="1">
      <c r="A808" s="214" t="str">
        <f t="shared" si="36"/>
        <v>0410700439自立訓練(生活訓練)</v>
      </c>
      <c r="B808" s="214" t="s">
        <v>502</v>
      </c>
      <c r="C808" s="214" t="s">
        <v>4472</v>
      </c>
      <c r="D808" s="214" t="s">
        <v>3245</v>
      </c>
      <c r="E808" s="214" t="s">
        <v>503</v>
      </c>
      <c r="K808" s="214" t="s">
        <v>504</v>
      </c>
      <c r="L808" s="214" t="s">
        <v>504</v>
      </c>
      <c r="N808" s="214" t="s">
        <v>3245</v>
      </c>
      <c r="O808" s="214" t="s">
        <v>1057</v>
      </c>
      <c r="P808" s="214" t="s">
        <v>4238</v>
      </c>
      <c r="T808" s="214" t="s">
        <v>2454</v>
      </c>
      <c r="V808" s="298" t="s">
        <v>505</v>
      </c>
      <c r="X808" s="216"/>
      <c r="AA808" s="216"/>
      <c r="AB808" s="216"/>
      <c r="AH808" s="214">
        <v>20</v>
      </c>
      <c r="AK808" s="215" t="str">
        <f t="shared" si="37"/>
        <v>981</v>
      </c>
      <c r="AL808" s="214" t="str">
        <f t="shared" si="38"/>
        <v>1222</v>
      </c>
    </row>
    <row r="809" spans="1:38" s="214" customFormat="1" ht="13.5" customHeight="1">
      <c r="A809" s="214" t="str">
        <f t="shared" si="36"/>
        <v>0410700447短期入所</v>
      </c>
      <c r="B809" s="214" t="s">
        <v>506</v>
      </c>
      <c r="C809" s="214" t="s">
        <v>3920</v>
      </c>
      <c r="D809" s="214" t="s">
        <v>3300</v>
      </c>
      <c r="E809" s="214" t="s">
        <v>507</v>
      </c>
      <c r="K809" s="214" t="s">
        <v>508</v>
      </c>
      <c r="L809" s="214" t="s">
        <v>508</v>
      </c>
      <c r="N809" s="214" t="s">
        <v>3301</v>
      </c>
      <c r="O809" s="214" t="s">
        <v>1057</v>
      </c>
      <c r="P809" s="214" t="s">
        <v>4238</v>
      </c>
      <c r="T809" s="214" t="s">
        <v>71</v>
      </c>
      <c r="V809" s="298" t="s">
        <v>509</v>
      </c>
      <c r="X809" s="216"/>
      <c r="AA809" s="216"/>
      <c r="AB809" s="216"/>
      <c r="AH809" s="214">
        <v>1</v>
      </c>
      <c r="AK809" s="215" t="str">
        <f t="shared" si="37"/>
        <v>982</v>
      </c>
      <c r="AL809" s="214" t="str">
        <f t="shared" si="38"/>
        <v>0801</v>
      </c>
    </row>
    <row r="810" spans="1:38" s="214" customFormat="1" ht="13.5" customHeight="1">
      <c r="A810" s="214" t="str">
        <f t="shared" si="36"/>
        <v>0410700454居宅介護</v>
      </c>
      <c r="B810" s="214" t="s">
        <v>510</v>
      </c>
      <c r="C810" s="214" t="s">
        <v>4473</v>
      </c>
      <c r="D810" s="214" t="s">
        <v>3301</v>
      </c>
      <c r="E810" s="214" t="s">
        <v>511</v>
      </c>
      <c r="K810" s="214" t="s">
        <v>512</v>
      </c>
      <c r="L810" s="214" t="s">
        <v>512</v>
      </c>
      <c r="N810" s="214" t="s">
        <v>3301</v>
      </c>
      <c r="O810" s="214" t="s">
        <v>272</v>
      </c>
      <c r="P810" s="214" t="s">
        <v>4238</v>
      </c>
      <c r="T810" s="214" t="s">
        <v>87</v>
      </c>
      <c r="V810" s="298" t="s">
        <v>513</v>
      </c>
      <c r="X810" s="216"/>
      <c r="AA810" s="216"/>
      <c r="AB810" s="216"/>
      <c r="AK810" s="215" t="str">
        <f t="shared" si="37"/>
        <v>989</v>
      </c>
      <c r="AL810" s="214" t="str">
        <f t="shared" si="38"/>
        <v>2411</v>
      </c>
    </row>
    <row r="811" spans="1:38" s="214" customFormat="1" ht="13.5" customHeight="1">
      <c r="A811" s="214" t="str">
        <f t="shared" si="36"/>
        <v>0410700454重度訪問介護</v>
      </c>
      <c r="B811" s="214" t="s">
        <v>510</v>
      </c>
      <c r="C811" s="214" t="s">
        <v>4473</v>
      </c>
      <c r="D811" s="214" t="s">
        <v>3301</v>
      </c>
      <c r="E811" s="214" t="s">
        <v>511</v>
      </c>
      <c r="K811" s="214" t="s">
        <v>512</v>
      </c>
      <c r="L811" s="214" t="s">
        <v>512</v>
      </c>
      <c r="N811" s="214" t="s">
        <v>3301</v>
      </c>
      <c r="O811" s="214" t="s">
        <v>272</v>
      </c>
      <c r="P811" s="214" t="s">
        <v>4238</v>
      </c>
      <c r="T811" s="214" t="s">
        <v>88</v>
      </c>
      <c r="V811" s="298" t="s">
        <v>513</v>
      </c>
      <c r="X811" s="216"/>
      <c r="AA811" s="216"/>
      <c r="AB811" s="216"/>
      <c r="AK811" s="215" t="str">
        <f t="shared" si="37"/>
        <v>989</v>
      </c>
      <c r="AL811" s="214" t="str">
        <f t="shared" si="38"/>
        <v>2411</v>
      </c>
    </row>
    <row r="812" spans="1:38" s="214" customFormat="1" ht="13.5" customHeight="1">
      <c r="A812" s="214" t="str">
        <f t="shared" si="36"/>
        <v>0410700462生活介護</v>
      </c>
      <c r="B812" s="214" t="s">
        <v>498</v>
      </c>
      <c r="C812" s="214" t="s">
        <v>4471</v>
      </c>
      <c r="D812" s="214" t="s">
        <v>3373</v>
      </c>
      <c r="E812" s="214" t="s">
        <v>499</v>
      </c>
      <c r="K812" s="214" t="s">
        <v>514</v>
      </c>
      <c r="L812" s="214" t="s">
        <v>514</v>
      </c>
      <c r="N812" s="214" t="s">
        <v>3020</v>
      </c>
      <c r="O812" s="214" t="s">
        <v>272</v>
      </c>
      <c r="P812" s="214" t="s">
        <v>4238</v>
      </c>
      <c r="T812" s="214" t="s">
        <v>63</v>
      </c>
      <c r="V812" s="298" t="s">
        <v>515</v>
      </c>
      <c r="X812" s="216"/>
      <c r="AA812" s="216"/>
      <c r="AB812" s="216"/>
      <c r="AH812" s="214">
        <v>20</v>
      </c>
      <c r="AK812" s="215" t="str">
        <f t="shared" si="37"/>
        <v>475</v>
      </c>
      <c r="AL812" s="214" t="str">
        <f t="shared" si="38"/>
        <v>0859</v>
      </c>
    </row>
    <row r="813" spans="1:38" s="214" customFormat="1" ht="13.5" customHeight="1">
      <c r="A813" s="214" t="str">
        <f t="shared" si="36"/>
        <v>0410700470短期入所</v>
      </c>
      <c r="B813" s="214" t="s">
        <v>484</v>
      </c>
      <c r="C813" s="214" t="s">
        <v>3797</v>
      </c>
      <c r="D813" s="214" t="s">
        <v>3302</v>
      </c>
      <c r="E813" s="214" t="s">
        <v>485</v>
      </c>
      <c r="K813" s="214" t="s">
        <v>516</v>
      </c>
      <c r="L813" s="214" t="s">
        <v>516</v>
      </c>
      <c r="N813" s="214" t="s">
        <v>3303</v>
      </c>
      <c r="O813" s="214" t="s">
        <v>61</v>
      </c>
      <c r="P813" s="214" t="s">
        <v>4238</v>
      </c>
      <c r="T813" s="214" t="s">
        <v>71</v>
      </c>
      <c r="V813" s="298" t="s">
        <v>517</v>
      </c>
      <c r="X813" s="216"/>
      <c r="AA813" s="216"/>
      <c r="AB813" s="216"/>
      <c r="AH813" s="214">
        <v>1</v>
      </c>
      <c r="AK813" s="215" t="str">
        <f t="shared" si="37"/>
        <v>981</v>
      </c>
      <c r="AL813" s="214" t="str">
        <f t="shared" si="38"/>
        <v>3103</v>
      </c>
    </row>
    <row r="814" spans="1:38" s="214" customFormat="1" ht="13.5" customHeight="1">
      <c r="A814" s="214" t="str">
        <f t="shared" si="36"/>
        <v>0410700488短期入所</v>
      </c>
      <c r="B814" s="214" t="s">
        <v>518</v>
      </c>
      <c r="C814" s="214" t="s">
        <v>4022</v>
      </c>
      <c r="D814" s="214" t="s">
        <v>3304</v>
      </c>
      <c r="E814" s="214" t="s">
        <v>519</v>
      </c>
      <c r="K814" s="214" t="s">
        <v>520</v>
      </c>
      <c r="L814" s="214" t="s">
        <v>520</v>
      </c>
      <c r="N814" s="214" t="s">
        <v>3304</v>
      </c>
      <c r="O814" s="214" t="s">
        <v>61</v>
      </c>
      <c r="P814" s="214" t="s">
        <v>4238</v>
      </c>
      <c r="T814" s="214" t="s">
        <v>71</v>
      </c>
      <c r="V814" s="298" t="s">
        <v>521</v>
      </c>
      <c r="X814" s="216"/>
      <c r="AA814" s="216"/>
      <c r="AB814" s="216"/>
      <c r="AH814" s="214">
        <v>5</v>
      </c>
      <c r="AK814" s="215" t="str">
        <f t="shared" si="37"/>
        <v>981</v>
      </c>
      <c r="AL814" s="214" t="str">
        <f t="shared" si="38"/>
        <v>1223</v>
      </c>
    </row>
    <row r="815" spans="1:38" s="214" customFormat="1" ht="13.5" customHeight="1">
      <c r="A815" s="214" t="str">
        <f t="shared" si="36"/>
        <v>0410700496就労継続支援(Ｂ型)</v>
      </c>
      <c r="B815" s="214" t="s">
        <v>488</v>
      </c>
      <c r="C815" s="214" t="s">
        <v>3871</v>
      </c>
      <c r="D815" s="214" t="s">
        <v>3026</v>
      </c>
      <c r="E815" s="214" t="s">
        <v>489</v>
      </c>
      <c r="K815" s="214" t="s">
        <v>522</v>
      </c>
      <c r="L815" s="214" t="s">
        <v>522</v>
      </c>
      <c r="N815" s="214" t="s">
        <v>3020</v>
      </c>
      <c r="O815" s="214" t="s">
        <v>896</v>
      </c>
      <c r="P815" s="214" t="s">
        <v>4238</v>
      </c>
      <c r="T815" s="214" t="s">
        <v>2455</v>
      </c>
      <c r="V815" s="298" t="s">
        <v>523</v>
      </c>
      <c r="X815" s="216"/>
      <c r="AA815" s="216"/>
      <c r="AB815" s="216"/>
      <c r="AH815" s="214">
        <v>20</v>
      </c>
      <c r="AK815" s="215" t="str">
        <f t="shared" si="37"/>
        <v>981</v>
      </c>
      <c r="AL815" s="214" t="str">
        <f t="shared" si="38"/>
        <v>1232</v>
      </c>
    </row>
    <row r="816" spans="1:38" s="214" customFormat="1" ht="13.5" customHeight="1">
      <c r="A816" s="214" t="str">
        <f t="shared" si="36"/>
        <v>0410700512就労継続支援(Ｂ型)</v>
      </c>
      <c r="B816" s="214" t="s">
        <v>524</v>
      </c>
      <c r="C816" s="214" t="s">
        <v>4474</v>
      </c>
      <c r="D816" s="214" t="s">
        <v>3531</v>
      </c>
      <c r="E816" s="214" t="s">
        <v>525</v>
      </c>
      <c r="K816" s="214" t="s">
        <v>526</v>
      </c>
      <c r="L816" s="214" t="s">
        <v>526</v>
      </c>
      <c r="N816" s="214" t="s">
        <v>3245</v>
      </c>
      <c r="O816" s="214" t="s">
        <v>896</v>
      </c>
      <c r="P816" s="214" t="s">
        <v>4238</v>
      </c>
      <c r="T816" s="214" t="s">
        <v>2455</v>
      </c>
      <c r="V816" s="298" t="s">
        <v>527</v>
      </c>
      <c r="X816" s="216"/>
      <c r="AA816" s="216"/>
      <c r="AB816" s="216"/>
      <c r="AH816" s="214">
        <v>20</v>
      </c>
      <c r="AK816" s="215" t="str">
        <f t="shared" si="37"/>
        <v>981</v>
      </c>
      <c r="AL816" s="214" t="str">
        <f t="shared" si="38"/>
        <v>3133</v>
      </c>
    </row>
    <row r="817" spans="1:38" s="214" customFormat="1" ht="13.5" customHeight="1">
      <c r="A817" s="214" t="str">
        <f t="shared" si="36"/>
        <v>0410700553居宅介護</v>
      </c>
      <c r="B817" s="214" t="s">
        <v>530</v>
      </c>
      <c r="C817" s="214" t="s">
        <v>4475</v>
      </c>
      <c r="D817" s="214" t="s">
        <v>3015</v>
      </c>
      <c r="E817" s="214" t="s">
        <v>531</v>
      </c>
      <c r="K817" s="214" t="s">
        <v>532</v>
      </c>
      <c r="L817" s="214" t="s">
        <v>532</v>
      </c>
      <c r="N817" s="214" t="s">
        <v>3015</v>
      </c>
      <c r="O817" s="214" t="s">
        <v>896</v>
      </c>
      <c r="P817" s="214" t="s">
        <v>4238</v>
      </c>
      <c r="T817" s="214" t="s">
        <v>87</v>
      </c>
      <c r="V817" s="298" t="s">
        <v>533</v>
      </c>
      <c r="X817" s="216"/>
      <c r="AA817" s="216"/>
      <c r="AB817" s="216"/>
      <c r="AK817" s="215" t="str">
        <f t="shared" si="37"/>
        <v>981</v>
      </c>
      <c r="AL817" s="214" t="str">
        <f t="shared" si="38"/>
        <v>1231</v>
      </c>
    </row>
    <row r="818" spans="1:38" s="214" customFormat="1" ht="13.5" customHeight="1">
      <c r="A818" s="214" t="str">
        <f t="shared" si="36"/>
        <v>0410700553重度訪問介護</v>
      </c>
      <c r="B818" s="214" t="s">
        <v>530</v>
      </c>
      <c r="C818" s="214" t="s">
        <v>4475</v>
      </c>
      <c r="D818" s="214" t="s">
        <v>3015</v>
      </c>
      <c r="E818" s="214" t="s">
        <v>531</v>
      </c>
      <c r="K818" s="214" t="s">
        <v>532</v>
      </c>
      <c r="L818" s="214" t="s">
        <v>532</v>
      </c>
      <c r="N818" s="214" t="s">
        <v>3015</v>
      </c>
      <c r="O818" s="214" t="s">
        <v>896</v>
      </c>
      <c r="P818" s="214" t="s">
        <v>4238</v>
      </c>
      <c r="T818" s="214" t="s">
        <v>88</v>
      </c>
      <c r="V818" s="298" t="s">
        <v>533</v>
      </c>
      <c r="X818" s="216"/>
      <c r="AA818" s="216"/>
      <c r="AB818" s="216"/>
      <c r="AK818" s="215" t="str">
        <f t="shared" si="37"/>
        <v>981</v>
      </c>
      <c r="AL818" s="214" t="str">
        <f t="shared" si="38"/>
        <v>1231</v>
      </c>
    </row>
    <row r="819" spans="1:38" s="214" customFormat="1" ht="13.5" customHeight="1">
      <c r="A819" s="214" t="str">
        <f t="shared" si="36"/>
        <v>0410700587居宅介護</v>
      </c>
      <c r="B819" s="214" t="s">
        <v>534</v>
      </c>
      <c r="C819" s="214" t="s">
        <v>3943</v>
      </c>
      <c r="D819" s="214" t="s">
        <v>3021</v>
      </c>
      <c r="E819" s="214" t="s">
        <v>535</v>
      </c>
      <c r="K819" s="214" t="s">
        <v>536</v>
      </c>
      <c r="L819" s="214" t="s">
        <v>536</v>
      </c>
      <c r="N819" s="214" t="s">
        <v>3022</v>
      </c>
      <c r="O819" s="214" t="s">
        <v>896</v>
      </c>
      <c r="P819" s="214" t="s">
        <v>4238</v>
      </c>
      <c r="T819" s="214" t="s">
        <v>87</v>
      </c>
      <c r="V819" s="298" t="s">
        <v>537</v>
      </c>
      <c r="X819" s="216"/>
      <c r="AA819" s="216"/>
      <c r="AB819" s="216"/>
      <c r="AK819" s="215" t="str">
        <f t="shared" si="37"/>
        <v>989</v>
      </c>
      <c r="AL819" s="214" t="str">
        <f t="shared" si="38"/>
        <v>3123</v>
      </c>
    </row>
    <row r="820" spans="1:38" s="214" customFormat="1" ht="13.5" customHeight="1">
      <c r="A820" s="214" t="str">
        <f t="shared" si="36"/>
        <v>0410700595居宅介護</v>
      </c>
      <c r="B820" s="214" t="s">
        <v>538</v>
      </c>
      <c r="C820" s="214" t="s">
        <v>4476</v>
      </c>
      <c r="D820" s="214" t="s">
        <v>3471</v>
      </c>
      <c r="E820" s="214" t="s">
        <v>539</v>
      </c>
      <c r="K820" s="214" t="s">
        <v>540</v>
      </c>
      <c r="L820" s="214" t="s">
        <v>540</v>
      </c>
      <c r="N820" s="214" t="s">
        <v>3020</v>
      </c>
      <c r="O820" s="214" t="s">
        <v>896</v>
      </c>
      <c r="P820" s="214" t="s">
        <v>4238</v>
      </c>
      <c r="T820" s="214" t="s">
        <v>87</v>
      </c>
      <c r="V820" s="298" t="s">
        <v>541</v>
      </c>
      <c r="X820" s="216"/>
      <c r="AA820" s="216"/>
      <c r="AB820" s="216"/>
      <c r="AK820" s="215" t="str">
        <f t="shared" si="37"/>
        <v>981</v>
      </c>
      <c r="AL820" s="214" t="str">
        <f t="shared" si="38"/>
        <v>1251</v>
      </c>
    </row>
    <row r="821" spans="1:38" s="214" customFormat="1" ht="13.5" customHeight="1">
      <c r="A821" s="214" t="str">
        <f t="shared" si="36"/>
        <v>0410700595重度訪問介護</v>
      </c>
      <c r="B821" s="214" t="s">
        <v>538</v>
      </c>
      <c r="C821" s="214" t="s">
        <v>4476</v>
      </c>
      <c r="D821" s="214" t="s">
        <v>3471</v>
      </c>
      <c r="E821" s="214" t="s">
        <v>539</v>
      </c>
      <c r="K821" s="214" t="s">
        <v>540</v>
      </c>
      <c r="L821" s="214" t="s">
        <v>540</v>
      </c>
      <c r="N821" s="214" t="s">
        <v>3020</v>
      </c>
      <c r="O821" s="214" t="s">
        <v>896</v>
      </c>
      <c r="P821" s="214" t="s">
        <v>4238</v>
      </c>
      <c r="T821" s="214" t="s">
        <v>88</v>
      </c>
      <c r="V821" s="298" t="s">
        <v>541</v>
      </c>
      <c r="X821" s="216"/>
      <c r="AA821" s="216"/>
      <c r="AB821" s="216"/>
      <c r="AK821" s="215" t="str">
        <f t="shared" si="37"/>
        <v>981</v>
      </c>
      <c r="AL821" s="214" t="str">
        <f t="shared" si="38"/>
        <v>1251</v>
      </c>
    </row>
    <row r="822" spans="1:38" s="214" customFormat="1" ht="13.5" customHeight="1">
      <c r="A822" s="214" t="str">
        <f t="shared" si="36"/>
        <v>0410700603就労継続支援(Ａ型)</v>
      </c>
      <c r="B822" s="214" t="s">
        <v>542</v>
      </c>
      <c r="C822" s="214" t="s">
        <v>4477</v>
      </c>
      <c r="D822" s="214" t="s">
        <v>2932</v>
      </c>
      <c r="E822" s="214" t="s">
        <v>543</v>
      </c>
      <c r="K822" s="214" t="s">
        <v>544</v>
      </c>
      <c r="L822" s="214" t="s">
        <v>544</v>
      </c>
      <c r="N822" s="214" t="s">
        <v>3015</v>
      </c>
      <c r="O822" s="214" t="s">
        <v>896</v>
      </c>
      <c r="P822" s="214" t="s">
        <v>4238</v>
      </c>
      <c r="T822" s="214" t="s">
        <v>2458</v>
      </c>
      <c r="V822" s="298" t="s">
        <v>545</v>
      </c>
      <c r="X822" s="216"/>
      <c r="AA822" s="216"/>
      <c r="AB822" s="216"/>
      <c r="AH822" s="214">
        <v>20</v>
      </c>
      <c r="AK822" s="215" t="str">
        <f t="shared" si="37"/>
        <v>192</v>
      </c>
      <c r="AL822" s="214" t="str">
        <f t="shared" si="38"/>
        <v>0082</v>
      </c>
    </row>
    <row r="823" spans="1:38" s="214" customFormat="1" ht="13.5" customHeight="1">
      <c r="A823" s="214" t="str">
        <f t="shared" si="36"/>
        <v>0410700611就労継続支援(Ｂ型)</v>
      </c>
      <c r="B823" s="214" t="s">
        <v>546</v>
      </c>
      <c r="C823" s="214" t="s">
        <v>4478</v>
      </c>
      <c r="D823" s="214" t="s">
        <v>3020</v>
      </c>
      <c r="E823" s="214" t="s">
        <v>547</v>
      </c>
      <c r="K823" s="214" t="s">
        <v>548</v>
      </c>
      <c r="L823" s="214" t="s">
        <v>548</v>
      </c>
      <c r="N823" s="214" t="s">
        <v>3020</v>
      </c>
      <c r="O823" s="214" t="s">
        <v>1087</v>
      </c>
      <c r="P823" s="214" t="s">
        <v>4238</v>
      </c>
      <c r="T823" s="214" t="s">
        <v>2455</v>
      </c>
      <c r="V823" s="298" t="s">
        <v>549</v>
      </c>
      <c r="X823" s="216"/>
      <c r="AA823" s="216"/>
      <c r="AB823" s="216"/>
      <c r="AH823" s="214">
        <v>20</v>
      </c>
      <c r="AK823" s="215" t="str">
        <f t="shared" si="37"/>
        <v>981</v>
      </c>
      <c r="AL823" s="214" t="str">
        <f t="shared" si="38"/>
        <v>1224</v>
      </c>
    </row>
    <row r="824" spans="1:38" s="214" customFormat="1" ht="13.5" customHeight="1">
      <c r="A824" s="214" t="str">
        <f t="shared" si="36"/>
        <v>0410700637就労継続支援(Ｂ型)</v>
      </c>
      <c r="B824" s="214" t="s">
        <v>542</v>
      </c>
      <c r="C824" s="214" t="s">
        <v>4477</v>
      </c>
      <c r="D824" s="214" t="s">
        <v>2932</v>
      </c>
      <c r="E824" s="214" t="s">
        <v>543</v>
      </c>
      <c r="K824" s="214" t="s">
        <v>550</v>
      </c>
      <c r="L824" s="214" t="s">
        <v>550</v>
      </c>
      <c r="N824" s="214" t="s">
        <v>3015</v>
      </c>
      <c r="O824" s="214" t="s">
        <v>1087</v>
      </c>
      <c r="P824" s="214" t="s">
        <v>4238</v>
      </c>
      <c r="T824" s="214" t="s">
        <v>2455</v>
      </c>
      <c r="V824" s="298" t="s">
        <v>551</v>
      </c>
      <c r="X824" s="216"/>
      <c r="AA824" s="216"/>
      <c r="AB824" s="216"/>
      <c r="AH824" s="214">
        <v>20</v>
      </c>
      <c r="AK824" s="215" t="str">
        <f t="shared" si="37"/>
        <v>192</v>
      </c>
      <c r="AL824" s="214" t="str">
        <f t="shared" si="38"/>
        <v>0082</v>
      </c>
    </row>
    <row r="825" spans="1:38" s="214" customFormat="1" ht="13.5" customHeight="1">
      <c r="A825" s="214" t="str">
        <f t="shared" si="36"/>
        <v>0410700645生活介護</v>
      </c>
      <c r="B825" s="214" t="s">
        <v>552</v>
      </c>
      <c r="C825" s="214" t="s">
        <v>4017</v>
      </c>
      <c r="D825" s="214" t="s">
        <v>3023</v>
      </c>
      <c r="E825" s="214" t="s">
        <v>553</v>
      </c>
      <c r="K825" s="214" t="s">
        <v>554</v>
      </c>
      <c r="L825" s="214" t="s">
        <v>554</v>
      </c>
      <c r="N825" s="214" t="s">
        <v>3024</v>
      </c>
      <c r="O825" s="214" t="s">
        <v>1057</v>
      </c>
      <c r="P825" s="214" t="s">
        <v>4238</v>
      </c>
      <c r="T825" s="214" t="s">
        <v>63</v>
      </c>
      <c r="V825" s="298" t="s">
        <v>555</v>
      </c>
      <c r="X825" s="216"/>
      <c r="AA825" s="216"/>
      <c r="AB825" s="216"/>
      <c r="AH825" s="214">
        <v>10</v>
      </c>
      <c r="AK825" s="215" t="str">
        <f t="shared" si="37"/>
        <v>981</v>
      </c>
      <c r="AL825" s="214" t="str">
        <f t="shared" si="38"/>
        <v>1104</v>
      </c>
    </row>
    <row r="826" spans="1:38" s="214" customFormat="1" ht="13.5" customHeight="1">
      <c r="A826" s="214" t="str">
        <f t="shared" si="36"/>
        <v>0410700678短期入所</v>
      </c>
      <c r="B826" s="214" t="s">
        <v>686</v>
      </c>
      <c r="C826" s="214" t="s">
        <v>3798</v>
      </c>
      <c r="D826" s="214" t="s">
        <v>3305</v>
      </c>
      <c r="E826" s="214" t="s">
        <v>687</v>
      </c>
      <c r="K826" s="214" t="s">
        <v>2477</v>
      </c>
      <c r="L826" s="214" t="s">
        <v>2477</v>
      </c>
      <c r="N826" s="214" t="s">
        <v>3026</v>
      </c>
      <c r="O826" s="214" t="s">
        <v>1057</v>
      </c>
      <c r="P826" s="214" t="s">
        <v>4238</v>
      </c>
      <c r="T826" s="214" t="s">
        <v>71</v>
      </c>
      <c r="V826" s="298" t="s">
        <v>2478</v>
      </c>
      <c r="X826" s="216"/>
      <c r="AA826" s="216"/>
      <c r="AB826" s="216"/>
      <c r="AH826" s="214">
        <v>1</v>
      </c>
      <c r="AK826" s="215" t="str">
        <f t="shared" si="37"/>
        <v>530</v>
      </c>
      <c r="AL826" s="214" t="str">
        <f t="shared" si="38"/>
        <v>0011</v>
      </c>
    </row>
    <row r="827" spans="1:38" s="214" customFormat="1" ht="13.5" customHeight="1">
      <c r="A827" s="214" t="str">
        <f t="shared" si="36"/>
        <v>0410700686重度訪問介護</v>
      </c>
      <c r="B827" s="214" t="s">
        <v>2479</v>
      </c>
      <c r="C827" s="214" t="s">
        <v>4218</v>
      </c>
      <c r="D827" s="214" t="s">
        <v>3472</v>
      </c>
      <c r="E827" s="214" t="s">
        <v>2480</v>
      </c>
      <c r="K827" s="214" t="s">
        <v>2479</v>
      </c>
      <c r="L827" s="214" t="s">
        <v>2479</v>
      </c>
      <c r="N827" s="214" t="s">
        <v>3472</v>
      </c>
      <c r="O827" s="214" t="s">
        <v>692</v>
      </c>
      <c r="P827" s="214" t="s">
        <v>4238</v>
      </c>
      <c r="T827" s="214" t="s">
        <v>88</v>
      </c>
      <c r="V827" s="298" t="s">
        <v>2481</v>
      </c>
      <c r="X827" s="216"/>
      <c r="AA827" s="216"/>
      <c r="AB827" s="216"/>
      <c r="AK827" s="215" t="str">
        <f t="shared" si="37"/>
        <v>981</v>
      </c>
      <c r="AL827" s="214" t="str">
        <f t="shared" si="38"/>
        <v>1241</v>
      </c>
    </row>
    <row r="828" spans="1:38" s="214" customFormat="1" ht="13.5" customHeight="1">
      <c r="A828" s="214" t="str">
        <f t="shared" si="36"/>
        <v>0410700694就労継続支援(Ｂ型)</v>
      </c>
      <c r="B828" s="214" t="s">
        <v>322</v>
      </c>
      <c r="C828" s="214" t="s">
        <v>4447</v>
      </c>
      <c r="D828" s="214" t="s">
        <v>3525</v>
      </c>
      <c r="E828" s="214" t="s">
        <v>323</v>
      </c>
      <c r="K828" s="214" t="s">
        <v>2482</v>
      </c>
      <c r="L828" s="214" t="s">
        <v>2482</v>
      </c>
      <c r="N828" s="214" t="s">
        <v>3020</v>
      </c>
      <c r="O828" s="214" t="s">
        <v>692</v>
      </c>
      <c r="P828" s="214" t="s">
        <v>4238</v>
      </c>
      <c r="T828" s="214" t="s">
        <v>2455</v>
      </c>
      <c r="V828" s="298" t="s">
        <v>2483</v>
      </c>
      <c r="X828" s="216"/>
      <c r="AA828" s="216"/>
      <c r="AB828" s="216"/>
      <c r="AH828" s="214">
        <v>20</v>
      </c>
      <c r="AK828" s="215" t="str">
        <f t="shared" si="37"/>
        <v>038</v>
      </c>
      <c r="AL828" s="214" t="str">
        <f t="shared" si="38"/>
        <v>0004</v>
      </c>
    </row>
    <row r="829" spans="1:38" s="214" customFormat="1" ht="13.5" customHeight="1">
      <c r="A829" s="214" t="str">
        <f t="shared" si="36"/>
        <v>0410700710居宅介護</v>
      </c>
      <c r="B829" s="214" t="s">
        <v>438</v>
      </c>
      <c r="C829" s="214" t="s">
        <v>3868</v>
      </c>
      <c r="D829" s="214" t="s">
        <v>3245</v>
      </c>
      <c r="E829" s="214" t="s">
        <v>439</v>
      </c>
      <c r="K829" s="214" t="s">
        <v>2484</v>
      </c>
      <c r="L829" s="214" t="s">
        <v>2484</v>
      </c>
      <c r="N829" s="214" t="s">
        <v>3245</v>
      </c>
      <c r="O829" s="214" t="s">
        <v>896</v>
      </c>
      <c r="P829" s="214" t="s">
        <v>4238</v>
      </c>
      <c r="T829" s="214" t="s">
        <v>87</v>
      </c>
      <c r="V829" s="298" t="s">
        <v>2485</v>
      </c>
      <c r="X829" s="216"/>
      <c r="AA829" s="216"/>
      <c r="AB829" s="216"/>
      <c r="AK829" s="215" t="str">
        <f t="shared" si="37"/>
        <v>981</v>
      </c>
      <c r="AL829" s="214" t="str">
        <f t="shared" si="38"/>
        <v>1222</v>
      </c>
    </row>
    <row r="830" spans="1:38" s="214" customFormat="1" ht="13.5" customHeight="1">
      <c r="A830" s="214" t="str">
        <f t="shared" si="36"/>
        <v>0410700710重度訪問介護</v>
      </c>
      <c r="B830" s="214" t="s">
        <v>438</v>
      </c>
      <c r="C830" s="214" t="s">
        <v>3868</v>
      </c>
      <c r="D830" s="214" t="s">
        <v>3245</v>
      </c>
      <c r="E830" s="214" t="s">
        <v>439</v>
      </c>
      <c r="K830" s="214" t="s">
        <v>2484</v>
      </c>
      <c r="L830" s="214" t="s">
        <v>2484</v>
      </c>
      <c r="N830" s="214" t="s">
        <v>3245</v>
      </c>
      <c r="O830" s="214" t="s">
        <v>301</v>
      </c>
      <c r="P830" s="214" t="s">
        <v>4238</v>
      </c>
      <c r="T830" s="214" t="s">
        <v>88</v>
      </c>
      <c r="V830" s="298" t="s">
        <v>2485</v>
      </c>
      <c r="X830" s="216"/>
      <c r="AA830" s="216"/>
      <c r="AB830" s="216"/>
      <c r="AK830" s="215" t="str">
        <f t="shared" si="37"/>
        <v>981</v>
      </c>
      <c r="AL830" s="214" t="str">
        <f t="shared" si="38"/>
        <v>1222</v>
      </c>
    </row>
    <row r="831" spans="1:38" s="214" customFormat="1" ht="13.5" customHeight="1">
      <c r="A831" s="214" t="str">
        <f t="shared" si="36"/>
        <v>0410700710行動援護</v>
      </c>
      <c r="B831" s="214" t="s">
        <v>438</v>
      </c>
      <c r="C831" s="214" t="s">
        <v>3868</v>
      </c>
      <c r="D831" s="214" t="s">
        <v>3245</v>
      </c>
      <c r="E831" s="214" t="s">
        <v>439</v>
      </c>
      <c r="K831" s="214" t="s">
        <v>2484</v>
      </c>
      <c r="L831" s="214" t="s">
        <v>2484</v>
      </c>
      <c r="N831" s="214" t="s">
        <v>3245</v>
      </c>
      <c r="O831" s="214" t="s">
        <v>1057</v>
      </c>
      <c r="P831" s="214" t="s">
        <v>4238</v>
      </c>
      <c r="T831" s="214" t="s">
        <v>99</v>
      </c>
      <c r="V831" s="298" t="s">
        <v>2485</v>
      </c>
      <c r="X831" s="216"/>
      <c r="AA831" s="216"/>
      <c r="AB831" s="216"/>
      <c r="AK831" s="215" t="str">
        <f t="shared" si="37"/>
        <v>981</v>
      </c>
      <c r="AL831" s="214" t="str">
        <f t="shared" si="38"/>
        <v>1222</v>
      </c>
    </row>
    <row r="832" spans="1:38" s="214" customFormat="1" ht="13.5" customHeight="1">
      <c r="A832" s="214" t="str">
        <f t="shared" si="36"/>
        <v>0410700710同行援護</v>
      </c>
      <c r="B832" s="214" t="s">
        <v>438</v>
      </c>
      <c r="C832" s="214" t="s">
        <v>3868</v>
      </c>
      <c r="D832" s="214" t="s">
        <v>3245</v>
      </c>
      <c r="E832" s="214" t="s">
        <v>439</v>
      </c>
      <c r="K832" s="214" t="s">
        <v>2484</v>
      </c>
      <c r="L832" s="214" t="s">
        <v>2484</v>
      </c>
      <c r="N832" s="214" t="s">
        <v>3245</v>
      </c>
      <c r="O832" s="214" t="s">
        <v>61</v>
      </c>
      <c r="P832" s="214" t="s">
        <v>4238</v>
      </c>
      <c r="T832" s="214" t="s">
        <v>114</v>
      </c>
      <c r="V832" s="298" t="s">
        <v>2485</v>
      </c>
      <c r="X832" s="216"/>
      <c r="AA832" s="216"/>
      <c r="AB832" s="216"/>
      <c r="AK832" s="215" t="str">
        <f t="shared" si="37"/>
        <v>981</v>
      </c>
      <c r="AL832" s="214" t="str">
        <f t="shared" si="38"/>
        <v>1222</v>
      </c>
    </row>
    <row r="833" spans="1:38" s="214" customFormat="1" ht="13.5" customHeight="1">
      <c r="A833" s="214" t="str">
        <f t="shared" si="36"/>
        <v>0410700728就労移行支援</v>
      </c>
      <c r="B833" s="214" t="s">
        <v>992</v>
      </c>
      <c r="C833" s="214" t="s">
        <v>4479</v>
      </c>
      <c r="D833" s="214" t="s">
        <v>3511</v>
      </c>
      <c r="E833" s="214" t="s">
        <v>993</v>
      </c>
      <c r="K833" s="214" t="s">
        <v>2486</v>
      </c>
      <c r="L833" s="214" t="s">
        <v>2486</v>
      </c>
      <c r="N833" s="214" t="s">
        <v>3512</v>
      </c>
      <c r="O833" s="214" t="s">
        <v>301</v>
      </c>
      <c r="P833" s="214" t="s">
        <v>4238</v>
      </c>
      <c r="T833" s="214" t="s">
        <v>65</v>
      </c>
      <c r="V833" s="298" t="s">
        <v>2487</v>
      </c>
      <c r="X833" s="216"/>
      <c r="AA833" s="216"/>
      <c r="AB833" s="216"/>
      <c r="AH833" s="214">
        <v>20</v>
      </c>
      <c r="AK833" s="215" t="str">
        <f t="shared" si="37"/>
        <v>980</v>
      </c>
      <c r="AL833" s="214" t="str">
        <f t="shared" si="38"/>
        <v>8442</v>
      </c>
    </row>
    <row r="834" spans="1:38" s="214" customFormat="1" ht="13.5" customHeight="1">
      <c r="A834" s="214" t="str">
        <f t="shared" si="36"/>
        <v>0410700728就労定着支援</v>
      </c>
      <c r="B834" s="214" t="s">
        <v>992</v>
      </c>
      <c r="C834" s="214" t="s">
        <v>4479</v>
      </c>
      <c r="D834" s="214" t="s">
        <v>3511</v>
      </c>
      <c r="E834" s="214" t="s">
        <v>993</v>
      </c>
      <c r="K834" s="214" t="s">
        <v>2486</v>
      </c>
      <c r="L834" s="214" t="s">
        <v>2486</v>
      </c>
      <c r="N834" s="214" t="s">
        <v>3512</v>
      </c>
      <c r="O834" s="214" t="s">
        <v>272</v>
      </c>
      <c r="P834" s="214" t="s">
        <v>4238</v>
      </c>
      <c r="T834" s="214" t="s">
        <v>146</v>
      </c>
      <c r="V834" s="298" t="s">
        <v>2487</v>
      </c>
      <c r="X834" s="216"/>
      <c r="AA834" s="216"/>
      <c r="AB834" s="216"/>
      <c r="AK834" s="215" t="str">
        <f t="shared" si="37"/>
        <v>980</v>
      </c>
      <c r="AL834" s="214" t="str">
        <f t="shared" si="38"/>
        <v>8442</v>
      </c>
    </row>
    <row r="835" spans="1:38" s="214" customFormat="1" ht="13.5" customHeight="1">
      <c r="A835" s="214" t="str">
        <f t="shared" ref="A835:A898" si="39">V835&amp;T835</f>
        <v>0410700736自立生活援助</v>
      </c>
      <c r="B835" s="214" t="s">
        <v>518</v>
      </c>
      <c r="C835" s="214" t="s">
        <v>4022</v>
      </c>
      <c r="D835" s="214" t="s">
        <v>3304</v>
      </c>
      <c r="E835" s="214" t="s">
        <v>519</v>
      </c>
      <c r="K835" s="214" t="s">
        <v>1511</v>
      </c>
      <c r="L835" s="214" t="s">
        <v>1511</v>
      </c>
      <c r="N835" s="214" t="s">
        <v>3244</v>
      </c>
      <c r="O835" s="214" t="s">
        <v>272</v>
      </c>
      <c r="P835" s="214" t="s">
        <v>4238</v>
      </c>
      <c r="T835" s="214" t="s">
        <v>256</v>
      </c>
      <c r="V835" s="298" t="s">
        <v>2488</v>
      </c>
      <c r="X835" s="216"/>
      <c r="AA835" s="216"/>
      <c r="AB835" s="216"/>
      <c r="AK835" s="215" t="str">
        <f t="shared" ref="AK835:AK898" si="40">LEFT(D835,3)</f>
        <v>981</v>
      </c>
      <c r="AL835" s="214" t="str">
        <f t="shared" ref="AL835:AL898" si="41">RIGHT(D835,4)</f>
        <v>1223</v>
      </c>
    </row>
    <row r="836" spans="1:38" s="214" customFormat="1" ht="13.5" customHeight="1">
      <c r="A836" s="214" t="str">
        <f t="shared" si="39"/>
        <v>0410700744短期入所</v>
      </c>
      <c r="B836" s="214" t="s">
        <v>2489</v>
      </c>
      <c r="C836" s="214" t="s">
        <v>4480</v>
      </c>
      <c r="D836" s="214" t="s">
        <v>3306</v>
      </c>
      <c r="E836" s="214" t="s">
        <v>1051</v>
      </c>
      <c r="K836" s="214" t="s">
        <v>2490</v>
      </c>
      <c r="L836" s="214" t="s">
        <v>2490</v>
      </c>
      <c r="N836" s="214" t="s">
        <v>3307</v>
      </c>
      <c r="O836" s="214" t="s">
        <v>1375</v>
      </c>
      <c r="P836" s="214" t="s">
        <v>4238</v>
      </c>
      <c r="T836" s="214" t="s">
        <v>71</v>
      </c>
      <c r="V836" s="298" t="s">
        <v>2491</v>
      </c>
      <c r="X836" s="216"/>
      <c r="AA836" s="216"/>
      <c r="AB836" s="216"/>
      <c r="AH836" s="214">
        <v>6</v>
      </c>
      <c r="AK836" s="215" t="str">
        <f t="shared" si="40"/>
        <v>989</v>
      </c>
      <c r="AL836" s="214" t="str">
        <f t="shared" si="41"/>
        <v>6123</v>
      </c>
    </row>
    <row r="837" spans="1:38" s="214" customFormat="1" ht="13.5" customHeight="1">
      <c r="A837" s="214" t="str">
        <f t="shared" si="39"/>
        <v>0410700751就労継続支援(Ａ型)</v>
      </c>
      <c r="B837" s="214" t="s">
        <v>488</v>
      </c>
      <c r="C837" s="214" t="s">
        <v>3871</v>
      </c>
      <c r="D837" s="214" t="s">
        <v>3026</v>
      </c>
      <c r="E837" s="214" t="s">
        <v>489</v>
      </c>
      <c r="K837" s="214" t="s">
        <v>522</v>
      </c>
      <c r="L837" s="214" t="s">
        <v>522</v>
      </c>
      <c r="N837" s="214" t="s">
        <v>3617</v>
      </c>
      <c r="O837" s="214" t="s">
        <v>1375</v>
      </c>
      <c r="P837" s="214" t="s">
        <v>4238</v>
      </c>
      <c r="T837" s="214" t="s">
        <v>2458</v>
      </c>
      <c r="V837" s="298" t="s">
        <v>2492</v>
      </c>
      <c r="X837" s="216"/>
      <c r="AA837" s="216"/>
      <c r="AB837" s="216"/>
      <c r="AH837" s="214">
        <v>20</v>
      </c>
      <c r="AK837" s="215" t="str">
        <f t="shared" si="40"/>
        <v>981</v>
      </c>
      <c r="AL837" s="214" t="str">
        <f t="shared" si="41"/>
        <v>1232</v>
      </c>
    </row>
    <row r="838" spans="1:38" s="214" customFormat="1" ht="13.5" customHeight="1">
      <c r="A838" s="214" t="str">
        <f t="shared" si="39"/>
        <v>0410700777生活介護</v>
      </c>
      <c r="B838" s="214" t="s">
        <v>1106</v>
      </c>
      <c r="C838" s="214" t="s">
        <v>4005</v>
      </c>
      <c r="D838" s="214" t="s">
        <v>3159</v>
      </c>
      <c r="E838" s="214" t="s">
        <v>2536</v>
      </c>
      <c r="K838" s="214" t="s">
        <v>2735</v>
      </c>
      <c r="L838" s="214" t="s">
        <v>2735</v>
      </c>
      <c r="N838" s="214" t="s">
        <v>3022</v>
      </c>
      <c r="O838" s="214" t="s">
        <v>1375</v>
      </c>
      <c r="P838" s="214" t="s">
        <v>4238</v>
      </c>
      <c r="T838" s="214" t="s">
        <v>63</v>
      </c>
      <c r="V838" s="298" t="s">
        <v>2736</v>
      </c>
      <c r="X838" s="216"/>
      <c r="AA838" s="216"/>
      <c r="AB838" s="216"/>
      <c r="AH838" s="214">
        <v>10</v>
      </c>
      <c r="AK838" s="215" t="str">
        <f t="shared" si="40"/>
        <v>989</v>
      </c>
      <c r="AL838" s="214" t="str">
        <f t="shared" si="41"/>
        <v>1273</v>
      </c>
    </row>
    <row r="839" spans="1:38" s="214" customFormat="1" ht="13.5" customHeight="1">
      <c r="A839" s="214" t="str">
        <f t="shared" si="39"/>
        <v>0410700777就労継続支援(Ｂ型)</v>
      </c>
      <c r="B839" s="214" t="s">
        <v>1106</v>
      </c>
      <c r="C839" s="214" t="s">
        <v>4005</v>
      </c>
      <c r="D839" s="214" t="s">
        <v>3159</v>
      </c>
      <c r="E839" s="214" t="s">
        <v>2536</v>
      </c>
      <c r="K839" s="214" t="s">
        <v>2735</v>
      </c>
      <c r="L839" s="214" t="s">
        <v>2735</v>
      </c>
      <c r="N839" s="214" t="s">
        <v>3022</v>
      </c>
      <c r="O839" s="214" t="s">
        <v>1375</v>
      </c>
      <c r="P839" s="214" t="s">
        <v>4238</v>
      </c>
      <c r="T839" s="214" t="s">
        <v>2455</v>
      </c>
      <c r="V839" s="298" t="s">
        <v>2736</v>
      </c>
      <c r="X839" s="216"/>
      <c r="AA839" s="216"/>
      <c r="AB839" s="216"/>
      <c r="AH839" s="214">
        <v>10</v>
      </c>
      <c r="AK839" s="215" t="str">
        <f t="shared" si="40"/>
        <v>989</v>
      </c>
      <c r="AL839" s="214" t="str">
        <f t="shared" si="41"/>
        <v>1273</v>
      </c>
    </row>
    <row r="840" spans="1:38" s="214" customFormat="1" ht="13.5" customHeight="1">
      <c r="A840" s="214" t="str">
        <f t="shared" si="39"/>
        <v>0410700785生活介護</v>
      </c>
      <c r="B840" s="214" t="s">
        <v>2737</v>
      </c>
      <c r="C840" s="214" t="s">
        <v>4481</v>
      </c>
      <c r="D840" s="214" t="s">
        <v>3375</v>
      </c>
      <c r="E840" s="214" t="s">
        <v>2738</v>
      </c>
      <c r="K840" s="214" t="s">
        <v>2493</v>
      </c>
      <c r="L840" s="214" t="s">
        <v>2493</v>
      </c>
      <c r="N840" s="214" t="s">
        <v>3032</v>
      </c>
      <c r="O840" s="214" t="s">
        <v>1375</v>
      </c>
      <c r="P840" s="214" t="s">
        <v>4238</v>
      </c>
      <c r="T840" s="214" t="s">
        <v>63</v>
      </c>
      <c r="V840" s="298" t="s">
        <v>2739</v>
      </c>
      <c r="X840" s="216"/>
      <c r="AA840" s="216"/>
      <c r="AB840" s="216"/>
      <c r="AH840" s="214">
        <v>19</v>
      </c>
      <c r="AK840" s="215" t="str">
        <f t="shared" si="40"/>
        <v>020</v>
      </c>
      <c r="AL840" s="214" t="str">
        <f t="shared" si="41"/>
        <v>0132</v>
      </c>
    </row>
    <row r="841" spans="1:38" s="214" customFormat="1" ht="13.5" customHeight="1">
      <c r="A841" s="214" t="str">
        <f t="shared" si="39"/>
        <v>0410700793生活介護</v>
      </c>
      <c r="B841" s="214" t="s">
        <v>3376</v>
      </c>
      <c r="C841" s="214" t="s">
        <v>4482</v>
      </c>
      <c r="D841" s="214" t="s">
        <v>3377</v>
      </c>
      <c r="E841" s="214" t="s">
        <v>3378</v>
      </c>
      <c r="K841" s="214" t="s">
        <v>3379</v>
      </c>
      <c r="L841" s="214" t="s">
        <v>3379</v>
      </c>
      <c r="N841" s="214" t="s">
        <v>3032</v>
      </c>
      <c r="O841" s="214" t="s">
        <v>1375</v>
      </c>
      <c r="P841" s="214" t="s">
        <v>4238</v>
      </c>
      <c r="T841" s="214" t="s">
        <v>63</v>
      </c>
      <c r="V841" s="298" t="s">
        <v>3380</v>
      </c>
      <c r="X841" s="216"/>
      <c r="AA841" s="216"/>
      <c r="AB841" s="216"/>
      <c r="AH841" s="214">
        <v>20</v>
      </c>
      <c r="AK841" s="215" t="str">
        <f t="shared" si="40"/>
        <v>573</v>
      </c>
      <c r="AL841" s="214" t="str">
        <f t="shared" si="41"/>
        <v>1106</v>
      </c>
    </row>
    <row r="842" spans="1:38" s="214" customFormat="1" ht="13.5" customHeight="1">
      <c r="A842" s="214" t="str">
        <f t="shared" si="39"/>
        <v>0410700801短期入所</v>
      </c>
      <c r="B842" s="214" t="s">
        <v>686</v>
      </c>
      <c r="C842" s="214" t="s">
        <v>3798</v>
      </c>
      <c r="D842" s="214" t="s">
        <v>3305</v>
      </c>
      <c r="E842" s="214" t="s">
        <v>687</v>
      </c>
      <c r="K842" s="214" t="s">
        <v>3308</v>
      </c>
      <c r="L842" s="214" t="s">
        <v>3308</v>
      </c>
      <c r="N842" s="214" t="s">
        <v>3032</v>
      </c>
      <c r="O842" s="214" t="s">
        <v>1375</v>
      </c>
      <c r="P842" s="214" t="s">
        <v>4238</v>
      </c>
      <c r="T842" s="214" t="s">
        <v>71</v>
      </c>
      <c r="V842" s="298" t="s">
        <v>3309</v>
      </c>
      <c r="X842" s="216"/>
      <c r="AA842" s="216"/>
      <c r="AB842" s="216"/>
      <c r="AH842" s="214">
        <v>3</v>
      </c>
      <c r="AK842" s="215" t="str">
        <f t="shared" si="40"/>
        <v>530</v>
      </c>
      <c r="AL842" s="214" t="str">
        <f t="shared" si="41"/>
        <v>0011</v>
      </c>
    </row>
    <row r="843" spans="1:38" s="214" customFormat="1" ht="13.5" customHeight="1">
      <c r="A843" s="214" t="str">
        <f t="shared" si="39"/>
        <v>0410700819就労継続支援(Ｂ型)</v>
      </c>
      <c r="B843" s="214" t="s">
        <v>3532</v>
      </c>
      <c r="C843" s="214" t="s">
        <v>4483</v>
      </c>
      <c r="D843" s="214" t="s">
        <v>3533</v>
      </c>
      <c r="E843" s="214" t="s">
        <v>3534</v>
      </c>
      <c r="K843" s="214" t="s">
        <v>3535</v>
      </c>
      <c r="L843" s="214" t="s">
        <v>3535</v>
      </c>
      <c r="N843" s="214" t="s">
        <v>3301</v>
      </c>
      <c r="O843" s="214" t="s">
        <v>1375</v>
      </c>
      <c r="P843" s="214" t="s">
        <v>4238</v>
      </c>
      <c r="T843" s="214" t="s">
        <v>2455</v>
      </c>
      <c r="V843" s="298" t="s">
        <v>3536</v>
      </c>
      <c r="X843" s="216"/>
      <c r="AA843" s="216"/>
      <c r="AB843" s="216"/>
      <c r="AH843" s="214">
        <v>20</v>
      </c>
      <c r="AK843" s="215" t="str">
        <f t="shared" si="40"/>
        <v>989</v>
      </c>
      <c r="AL843" s="214" t="str">
        <f t="shared" si="41"/>
        <v>1622</v>
      </c>
    </row>
    <row r="844" spans="1:38" s="214" customFormat="1" ht="13.5" customHeight="1">
      <c r="A844" s="214" t="str">
        <f t="shared" si="39"/>
        <v>0410700827生活介護</v>
      </c>
      <c r="B844" s="214" t="s">
        <v>3381</v>
      </c>
      <c r="C844" s="214" t="s">
        <v>4484</v>
      </c>
      <c r="D844" s="214" t="s">
        <v>3382</v>
      </c>
      <c r="E844" s="214" t="s">
        <v>3383</v>
      </c>
      <c r="K844" s="214" t="s">
        <v>3384</v>
      </c>
      <c r="L844" s="214" t="s">
        <v>3384</v>
      </c>
      <c r="N844" s="214" t="s">
        <v>3382</v>
      </c>
      <c r="O844" s="214" t="s">
        <v>1375</v>
      </c>
      <c r="P844" s="214" t="s">
        <v>4238</v>
      </c>
      <c r="T844" s="214" t="s">
        <v>63</v>
      </c>
      <c r="V844" s="298" t="s">
        <v>3385</v>
      </c>
      <c r="X844" s="216"/>
      <c r="AA844" s="216"/>
      <c r="AB844" s="216"/>
      <c r="AH844" s="214">
        <v>10</v>
      </c>
      <c r="AK844" s="215" t="str">
        <f t="shared" si="40"/>
        <v>981</v>
      </c>
      <c r="AL844" s="214" t="str">
        <f t="shared" si="41"/>
        <v>1246</v>
      </c>
    </row>
    <row r="845" spans="1:38" s="214" customFormat="1" ht="13.5" customHeight="1">
      <c r="A845" s="214" t="str">
        <f t="shared" si="39"/>
        <v>0410700835居宅介護</v>
      </c>
      <c r="B845" s="214" t="s">
        <v>3473</v>
      </c>
      <c r="C845" s="214" t="s">
        <v>4485</v>
      </c>
      <c r="D845" s="214" t="s">
        <v>3472</v>
      </c>
      <c r="E845" s="214" t="s">
        <v>2480</v>
      </c>
      <c r="K845" s="214" t="s">
        <v>3474</v>
      </c>
      <c r="L845" s="214" t="s">
        <v>3474</v>
      </c>
      <c r="N845" s="214" t="s">
        <v>3472</v>
      </c>
      <c r="O845" s="214" t="s">
        <v>441</v>
      </c>
      <c r="P845" s="214" t="s">
        <v>4238</v>
      </c>
      <c r="T845" s="214" t="s">
        <v>87</v>
      </c>
      <c r="V845" s="298" t="s">
        <v>3475</v>
      </c>
      <c r="X845" s="216"/>
      <c r="AA845" s="216"/>
      <c r="AB845" s="216"/>
      <c r="AK845" s="215" t="str">
        <f t="shared" si="40"/>
        <v>981</v>
      </c>
      <c r="AL845" s="214" t="str">
        <f t="shared" si="41"/>
        <v>1241</v>
      </c>
    </row>
    <row r="846" spans="1:38" s="214" customFormat="1" ht="13.5" customHeight="1">
      <c r="A846" s="214" t="str">
        <f t="shared" si="39"/>
        <v>0410700835重度訪問介護</v>
      </c>
      <c r="B846" s="214" t="s">
        <v>3473</v>
      </c>
      <c r="C846" s="214" t="s">
        <v>4485</v>
      </c>
      <c r="D846" s="214" t="s">
        <v>3472</v>
      </c>
      <c r="E846" s="214" t="s">
        <v>2480</v>
      </c>
      <c r="K846" s="214" t="s">
        <v>3474</v>
      </c>
      <c r="L846" s="214" t="s">
        <v>3474</v>
      </c>
      <c r="N846" s="214" t="s">
        <v>3472</v>
      </c>
      <c r="O846" s="214" t="s">
        <v>896</v>
      </c>
      <c r="P846" s="214" t="s">
        <v>4238</v>
      </c>
      <c r="T846" s="214" t="s">
        <v>88</v>
      </c>
      <c r="V846" s="298" t="s">
        <v>3475</v>
      </c>
      <c r="X846" s="216"/>
      <c r="AA846" s="216"/>
      <c r="AB846" s="216"/>
      <c r="AK846" s="215" t="str">
        <f t="shared" si="40"/>
        <v>981</v>
      </c>
      <c r="AL846" s="214" t="str">
        <f t="shared" si="41"/>
        <v>1241</v>
      </c>
    </row>
    <row r="847" spans="1:38" s="214" customFormat="1" ht="13.5" customHeight="1">
      <c r="A847" s="214" t="str">
        <f t="shared" si="39"/>
        <v>0410700843短期入所</v>
      </c>
      <c r="B847" s="214" t="s">
        <v>2489</v>
      </c>
      <c r="C847" s="214" t="s">
        <v>4480</v>
      </c>
      <c r="D847" s="214" t="s">
        <v>3306</v>
      </c>
      <c r="E847" s="214" t="s">
        <v>1051</v>
      </c>
      <c r="K847" s="214" t="s">
        <v>3310</v>
      </c>
      <c r="L847" s="214" t="s">
        <v>3310</v>
      </c>
      <c r="N847" s="214" t="s">
        <v>3244</v>
      </c>
      <c r="O847" s="214" t="s">
        <v>591</v>
      </c>
      <c r="P847" s="214" t="s">
        <v>4238</v>
      </c>
      <c r="T847" s="214" t="s">
        <v>71</v>
      </c>
      <c r="V847" s="298" t="s">
        <v>3311</v>
      </c>
      <c r="X847" s="216"/>
      <c r="AA847" s="216"/>
      <c r="AB847" s="216"/>
      <c r="AH847" s="214">
        <v>6</v>
      </c>
      <c r="AK847" s="215" t="str">
        <f t="shared" si="40"/>
        <v>989</v>
      </c>
      <c r="AL847" s="214" t="str">
        <f t="shared" si="41"/>
        <v>6123</v>
      </c>
    </row>
    <row r="848" spans="1:38" s="214" customFormat="1" ht="13.5" customHeight="1">
      <c r="A848" s="214" t="str">
        <f t="shared" si="39"/>
        <v>0410700850自立訓練(機能訓練)</v>
      </c>
      <c r="B848" s="214" t="s">
        <v>4397</v>
      </c>
      <c r="C848" s="214" t="s">
        <v>4486</v>
      </c>
      <c r="D848" s="214" t="s">
        <v>4645</v>
      </c>
      <c r="E848" s="214" t="s">
        <v>4663</v>
      </c>
      <c r="K848" s="214" t="s">
        <v>4701</v>
      </c>
      <c r="L848" s="214" t="s">
        <v>4701</v>
      </c>
      <c r="N848" s="214" t="s">
        <v>3022</v>
      </c>
      <c r="O848" s="214" t="s">
        <v>591</v>
      </c>
      <c r="P848" s="214" t="s">
        <v>4238</v>
      </c>
      <c r="T848" s="214" t="s">
        <v>4269</v>
      </c>
      <c r="V848" s="298" t="s">
        <v>4752</v>
      </c>
      <c r="X848" s="216"/>
      <c r="AA848" s="216"/>
      <c r="AB848" s="216"/>
      <c r="AH848" s="214">
        <v>18</v>
      </c>
      <c r="AK848" s="215" t="str">
        <f t="shared" si="40"/>
        <v>060</v>
      </c>
      <c r="AL848" s="214" t="str">
        <f t="shared" si="41"/>
        <v>0053</v>
      </c>
    </row>
    <row r="849" spans="1:38" s="214" customFormat="1" ht="13.5" customHeight="1">
      <c r="A849" s="214" t="str">
        <f t="shared" si="39"/>
        <v>0410800023生活介護</v>
      </c>
      <c r="B849" s="214" t="s">
        <v>560</v>
      </c>
      <c r="C849" s="214" t="s">
        <v>3869</v>
      </c>
      <c r="D849" s="214" t="s">
        <v>3312</v>
      </c>
      <c r="E849" s="214" t="s">
        <v>561</v>
      </c>
      <c r="K849" s="214" t="s">
        <v>562</v>
      </c>
      <c r="L849" s="214" t="s">
        <v>562</v>
      </c>
      <c r="N849" s="214" t="s">
        <v>3312</v>
      </c>
      <c r="O849" s="214" t="s">
        <v>1296</v>
      </c>
      <c r="P849" s="214" t="s">
        <v>4256</v>
      </c>
      <c r="T849" s="214" t="s">
        <v>63</v>
      </c>
      <c r="V849" s="298" t="s">
        <v>563</v>
      </c>
      <c r="X849" s="216"/>
      <c r="AA849" s="216"/>
      <c r="AB849" s="216"/>
      <c r="AH849" s="214">
        <v>100</v>
      </c>
      <c r="AK849" s="215" t="str">
        <f t="shared" si="40"/>
        <v>981</v>
      </c>
      <c r="AL849" s="214" t="str">
        <f t="shared" si="41"/>
        <v>1503</v>
      </c>
    </row>
    <row r="850" spans="1:38" s="214" customFormat="1" ht="13.5" customHeight="1">
      <c r="A850" s="214" t="str">
        <f t="shared" si="39"/>
        <v>0410800023短期入所</v>
      </c>
      <c r="B850" s="214" t="s">
        <v>560</v>
      </c>
      <c r="C850" s="214" t="s">
        <v>3869</v>
      </c>
      <c r="D850" s="214" t="s">
        <v>3312</v>
      </c>
      <c r="E850" s="214" t="s">
        <v>561</v>
      </c>
      <c r="K850" s="214" t="s">
        <v>562</v>
      </c>
      <c r="L850" s="214" t="s">
        <v>562</v>
      </c>
      <c r="N850" s="214" t="s">
        <v>3312</v>
      </c>
      <c r="O850" s="214" t="s">
        <v>559</v>
      </c>
      <c r="P850" s="214" t="s">
        <v>4256</v>
      </c>
      <c r="T850" s="214" t="s">
        <v>71</v>
      </c>
      <c r="V850" s="298" t="s">
        <v>563</v>
      </c>
      <c r="X850" s="216"/>
      <c r="AA850" s="216"/>
      <c r="AB850" s="216"/>
      <c r="AH850" s="214">
        <v>3</v>
      </c>
      <c r="AK850" s="215" t="str">
        <f t="shared" si="40"/>
        <v>981</v>
      </c>
      <c r="AL850" s="214" t="str">
        <f t="shared" si="41"/>
        <v>1503</v>
      </c>
    </row>
    <row r="851" spans="1:38" s="214" customFormat="1" ht="13.5" customHeight="1">
      <c r="A851" s="214" t="str">
        <f t="shared" si="39"/>
        <v>0410800023施設入所支援</v>
      </c>
      <c r="B851" s="214" t="s">
        <v>560</v>
      </c>
      <c r="C851" s="214" t="s">
        <v>3869</v>
      </c>
      <c r="D851" s="214" t="s">
        <v>3312</v>
      </c>
      <c r="E851" s="214" t="s">
        <v>561</v>
      </c>
      <c r="K851" s="214" t="s">
        <v>562</v>
      </c>
      <c r="L851" s="214" t="s">
        <v>562</v>
      </c>
      <c r="N851" s="214" t="s">
        <v>3312</v>
      </c>
      <c r="O851" s="214" t="s">
        <v>1296</v>
      </c>
      <c r="P851" s="214" t="s">
        <v>4256</v>
      </c>
      <c r="T851" s="214" t="s">
        <v>2456</v>
      </c>
      <c r="V851" s="298" t="s">
        <v>563</v>
      </c>
      <c r="X851" s="216"/>
      <c r="AA851" s="216"/>
      <c r="AB851" s="216"/>
      <c r="AH851" s="214">
        <v>100</v>
      </c>
      <c r="AK851" s="215" t="str">
        <f t="shared" si="40"/>
        <v>981</v>
      </c>
      <c r="AL851" s="214" t="str">
        <f t="shared" si="41"/>
        <v>1503</v>
      </c>
    </row>
    <row r="852" spans="1:38" s="214" customFormat="1" ht="13.5" customHeight="1">
      <c r="A852" s="214" t="str">
        <f t="shared" si="39"/>
        <v>0410800031就労移行支援</v>
      </c>
      <c r="B852" s="214" t="s">
        <v>556</v>
      </c>
      <c r="C852" s="214" t="s">
        <v>4487</v>
      </c>
      <c r="D852" s="214" t="s">
        <v>3044</v>
      </c>
      <c r="E852" s="214" t="s">
        <v>557</v>
      </c>
      <c r="K852" s="214" t="s">
        <v>564</v>
      </c>
      <c r="L852" s="214" t="s">
        <v>564</v>
      </c>
      <c r="N852" s="214" t="s">
        <v>3044</v>
      </c>
      <c r="O852" s="214" t="s">
        <v>692</v>
      </c>
      <c r="P852" s="214" t="s">
        <v>4256</v>
      </c>
      <c r="T852" s="214" t="s">
        <v>65</v>
      </c>
      <c r="V852" s="298" t="s">
        <v>565</v>
      </c>
      <c r="X852" s="216"/>
      <c r="AA852" s="216"/>
      <c r="AB852" s="216"/>
      <c r="AH852" s="214">
        <v>10</v>
      </c>
      <c r="AK852" s="215" t="str">
        <f t="shared" si="40"/>
        <v>981</v>
      </c>
      <c r="AL852" s="214" t="str">
        <f t="shared" si="41"/>
        <v>1522</v>
      </c>
    </row>
    <row r="853" spans="1:38" s="214" customFormat="1" ht="13.5" customHeight="1">
      <c r="A853" s="214" t="str">
        <f t="shared" si="39"/>
        <v>0410800031就労継続支援(Ｂ型)</v>
      </c>
      <c r="B853" s="214" t="s">
        <v>556</v>
      </c>
      <c r="C853" s="214" t="s">
        <v>4487</v>
      </c>
      <c r="D853" s="214" t="s">
        <v>3044</v>
      </c>
      <c r="E853" s="214" t="s">
        <v>557</v>
      </c>
      <c r="K853" s="214" t="s">
        <v>564</v>
      </c>
      <c r="L853" s="214" t="s">
        <v>564</v>
      </c>
      <c r="N853" s="214" t="s">
        <v>3044</v>
      </c>
      <c r="O853" s="214" t="s">
        <v>301</v>
      </c>
      <c r="P853" s="214" t="s">
        <v>4256</v>
      </c>
      <c r="T853" s="214" t="s">
        <v>2455</v>
      </c>
      <c r="V853" s="298" t="s">
        <v>565</v>
      </c>
      <c r="X853" s="216"/>
      <c r="AA853" s="216"/>
      <c r="AB853" s="216"/>
      <c r="AH853" s="214">
        <v>90</v>
      </c>
      <c r="AK853" s="215" t="str">
        <f t="shared" si="40"/>
        <v>981</v>
      </c>
      <c r="AL853" s="214" t="str">
        <f t="shared" si="41"/>
        <v>1522</v>
      </c>
    </row>
    <row r="854" spans="1:38" s="214" customFormat="1" ht="13.5" customHeight="1">
      <c r="A854" s="214" t="str">
        <f t="shared" si="39"/>
        <v>0410800072居宅介護</v>
      </c>
      <c r="B854" s="214" t="s">
        <v>566</v>
      </c>
      <c r="C854" s="214" t="s">
        <v>4488</v>
      </c>
      <c r="D854" s="214" t="s">
        <v>3476</v>
      </c>
      <c r="E854" s="214" t="s">
        <v>567</v>
      </c>
      <c r="K854" s="214" t="s">
        <v>568</v>
      </c>
      <c r="L854" s="214" t="s">
        <v>568</v>
      </c>
      <c r="N854" s="214" t="s">
        <v>3477</v>
      </c>
      <c r="O854" s="214" t="s">
        <v>301</v>
      </c>
      <c r="P854" s="214" t="s">
        <v>4256</v>
      </c>
      <c r="T854" s="214" t="s">
        <v>87</v>
      </c>
      <c r="V854" s="298" t="s">
        <v>569</v>
      </c>
      <c r="X854" s="216"/>
      <c r="AA854" s="216"/>
      <c r="AB854" s="216"/>
      <c r="AK854" s="215" t="str">
        <f t="shared" si="40"/>
        <v>233</v>
      </c>
      <c r="AL854" s="214" t="str">
        <f t="shared" si="41"/>
        <v>0002</v>
      </c>
    </row>
    <row r="855" spans="1:38" s="214" customFormat="1" ht="13.5" customHeight="1">
      <c r="A855" s="214" t="str">
        <f t="shared" si="39"/>
        <v>0410800072重度訪問介護</v>
      </c>
      <c r="B855" s="214" t="s">
        <v>566</v>
      </c>
      <c r="C855" s="214" t="s">
        <v>4488</v>
      </c>
      <c r="D855" s="214" t="s">
        <v>3476</v>
      </c>
      <c r="E855" s="214" t="s">
        <v>567</v>
      </c>
      <c r="K855" s="214" t="s">
        <v>568</v>
      </c>
      <c r="L855" s="214" t="s">
        <v>568</v>
      </c>
      <c r="N855" s="214" t="s">
        <v>3477</v>
      </c>
      <c r="O855" s="214" t="s">
        <v>301</v>
      </c>
      <c r="P855" s="214" t="s">
        <v>4256</v>
      </c>
      <c r="T855" s="214" t="s">
        <v>88</v>
      </c>
      <c r="V855" s="298" t="s">
        <v>569</v>
      </c>
      <c r="X855" s="216"/>
      <c r="AA855" s="216"/>
      <c r="AB855" s="216"/>
      <c r="AK855" s="215" t="str">
        <f t="shared" si="40"/>
        <v>233</v>
      </c>
      <c r="AL855" s="214" t="str">
        <f t="shared" si="41"/>
        <v>0002</v>
      </c>
    </row>
    <row r="856" spans="1:38" s="214" customFormat="1" ht="13.5" customHeight="1">
      <c r="A856" s="214" t="str">
        <f t="shared" si="39"/>
        <v>0410800098居宅介護</v>
      </c>
      <c r="B856" s="214" t="s">
        <v>111</v>
      </c>
      <c r="C856" s="214" t="s">
        <v>4417</v>
      </c>
      <c r="D856" s="214" t="s">
        <v>3235</v>
      </c>
      <c r="E856" s="214" t="s">
        <v>2457</v>
      </c>
      <c r="K856" s="214" t="s">
        <v>570</v>
      </c>
      <c r="L856" s="214" t="s">
        <v>570</v>
      </c>
      <c r="N856" s="214" t="s">
        <v>3039</v>
      </c>
      <c r="O856" s="214" t="s">
        <v>272</v>
      </c>
      <c r="P856" s="214" t="s">
        <v>4256</v>
      </c>
      <c r="T856" s="214" t="s">
        <v>87</v>
      </c>
      <c r="V856" s="298" t="s">
        <v>571</v>
      </c>
      <c r="X856" s="216"/>
      <c r="AA856" s="216"/>
      <c r="AB856" s="216"/>
      <c r="AK856" s="215" t="str">
        <f t="shared" si="40"/>
        <v>101</v>
      </c>
      <c r="AL856" s="214" t="str">
        <f t="shared" si="41"/>
        <v>8688</v>
      </c>
    </row>
    <row r="857" spans="1:38" s="214" customFormat="1" ht="13.5" customHeight="1">
      <c r="A857" s="214" t="str">
        <f t="shared" si="39"/>
        <v>0410800098重度訪問介護</v>
      </c>
      <c r="B857" s="214" t="s">
        <v>111</v>
      </c>
      <c r="C857" s="214" t="s">
        <v>4417</v>
      </c>
      <c r="D857" s="214" t="s">
        <v>3235</v>
      </c>
      <c r="E857" s="214" t="s">
        <v>2457</v>
      </c>
      <c r="K857" s="214" t="s">
        <v>570</v>
      </c>
      <c r="L857" s="214" t="s">
        <v>570</v>
      </c>
      <c r="N857" s="214" t="s">
        <v>3039</v>
      </c>
      <c r="O857" s="214" t="s">
        <v>1221</v>
      </c>
      <c r="P857" s="214" t="s">
        <v>4256</v>
      </c>
      <c r="T857" s="214" t="s">
        <v>88</v>
      </c>
      <c r="V857" s="298" t="s">
        <v>571</v>
      </c>
      <c r="X857" s="216"/>
      <c r="AA857" s="216"/>
      <c r="AB857" s="216"/>
      <c r="AC857" s="216"/>
      <c r="AK857" s="215" t="str">
        <f t="shared" si="40"/>
        <v>101</v>
      </c>
      <c r="AL857" s="214" t="str">
        <f t="shared" si="41"/>
        <v>8688</v>
      </c>
    </row>
    <row r="858" spans="1:38" s="214" customFormat="1" ht="13.5" customHeight="1">
      <c r="A858" s="214" t="str">
        <f t="shared" si="39"/>
        <v>0410800106居宅介護</v>
      </c>
      <c r="B858" s="214" t="s">
        <v>115</v>
      </c>
      <c r="C858" s="214" t="s">
        <v>4418</v>
      </c>
      <c r="D858" s="214" t="s">
        <v>3239</v>
      </c>
      <c r="E858" s="214" t="s">
        <v>116</v>
      </c>
      <c r="K858" s="214" t="s">
        <v>572</v>
      </c>
      <c r="L858" s="214" t="s">
        <v>572</v>
      </c>
      <c r="N858" s="214" t="s">
        <v>3039</v>
      </c>
      <c r="O858" s="214" t="s">
        <v>591</v>
      </c>
      <c r="P858" s="214" t="s">
        <v>4256</v>
      </c>
      <c r="T858" s="214" t="s">
        <v>87</v>
      </c>
      <c r="V858" s="298" t="s">
        <v>573</v>
      </c>
      <c r="X858" s="216"/>
      <c r="AA858" s="216"/>
      <c r="AB858" s="216"/>
      <c r="AK858" s="215" t="str">
        <f t="shared" si="40"/>
        <v>980</v>
      </c>
      <c r="AL858" s="214" t="str">
        <f t="shared" si="41"/>
        <v>0014</v>
      </c>
    </row>
    <row r="859" spans="1:38" s="214" customFormat="1" ht="13.5" customHeight="1">
      <c r="A859" s="214" t="str">
        <f t="shared" si="39"/>
        <v>0410800106重度訪問介護</v>
      </c>
      <c r="B859" s="214" t="s">
        <v>115</v>
      </c>
      <c r="C859" s="214" t="s">
        <v>4418</v>
      </c>
      <c r="D859" s="214" t="s">
        <v>3239</v>
      </c>
      <c r="E859" s="214" t="s">
        <v>116</v>
      </c>
      <c r="K859" s="214" t="s">
        <v>572</v>
      </c>
      <c r="L859" s="214" t="s">
        <v>572</v>
      </c>
      <c r="N859" s="214" t="s">
        <v>3039</v>
      </c>
      <c r="O859" s="214" t="s">
        <v>591</v>
      </c>
      <c r="P859" s="214" t="s">
        <v>4256</v>
      </c>
      <c r="T859" s="214" t="s">
        <v>88</v>
      </c>
      <c r="V859" s="298" t="s">
        <v>573</v>
      </c>
      <c r="X859" s="216"/>
      <c r="AA859" s="216"/>
      <c r="AB859" s="216"/>
      <c r="AK859" s="215" t="str">
        <f t="shared" si="40"/>
        <v>980</v>
      </c>
      <c r="AL859" s="214" t="str">
        <f t="shared" si="41"/>
        <v>0014</v>
      </c>
    </row>
    <row r="860" spans="1:38" s="214" customFormat="1" ht="13.5" customHeight="1">
      <c r="A860" s="214" t="str">
        <f t="shared" si="39"/>
        <v>0410800130就労継続支援(Ｂ型)</v>
      </c>
      <c r="B860" s="214" t="s">
        <v>556</v>
      </c>
      <c r="C860" s="214" t="s">
        <v>3895</v>
      </c>
      <c r="D860" s="214" t="s">
        <v>3044</v>
      </c>
      <c r="E860" s="214" t="s">
        <v>557</v>
      </c>
      <c r="K860" s="214" t="s">
        <v>558</v>
      </c>
      <c r="L860" s="214" t="s">
        <v>4200</v>
      </c>
      <c r="N860" s="214" t="s">
        <v>3039</v>
      </c>
      <c r="O860" s="214" t="s">
        <v>405</v>
      </c>
      <c r="P860" s="214" t="s">
        <v>4256</v>
      </c>
      <c r="T860" s="214" t="s">
        <v>2455</v>
      </c>
      <c r="V860" s="298" t="s">
        <v>574</v>
      </c>
      <c r="X860" s="216"/>
      <c r="AA860" s="216"/>
      <c r="AB860" s="216"/>
      <c r="AH860" s="214">
        <v>20</v>
      </c>
      <c r="AK860" s="215" t="str">
        <f t="shared" si="40"/>
        <v>981</v>
      </c>
      <c r="AL860" s="214" t="str">
        <f t="shared" si="41"/>
        <v>1522</v>
      </c>
    </row>
    <row r="861" spans="1:38" s="214" customFormat="1" ht="13.5" customHeight="1">
      <c r="A861" s="214" t="str">
        <f t="shared" si="39"/>
        <v>0410800148居宅介護</v>
      </c>
      <c r="B861" s="214" t="s">
        <v>575</v>
      </c>
      <c r="C861" s="214" t="s">
        <v>4489</v>
      </c>
      <c r="D861" s="214" t="s">
        <v>3246</v>
      </c>
      <c r="E861" s="214" t="s">
        <v>576</v>
      </c>
      <c r="K861" s="214" t="s">
        <v>577</v>
      </c>
      <c r="L861" s="214" t="s">
        <v>577</v>
      </c>
      <c r="N861" s="214" t="s">
        <v>3246</v>
      </c>
      <c r="O861" s="214" t="s">
        <v>405</v>
      </c>
      <c r="P861" s="214" t="s">
        <v>4256</v>
      </c>
      <c r="T861" s="214" t="s">
        <v>87</v>
      </c>
      <c r="V861" s="298" t="s">
        <v>578</v>
      </c>
      <c r="X861" s="216"/>
      <c r="AA861" s="216"/>
      <c r="AB861" s="216"/>
      <c r="AC861" s="216"/>
      <c r="AK861" s="215" t="str">
        <f t="shared" si="40"/>
        <v>981</v>
      </c>
      <c r="AL861" s="214" t="str">
        <f t="shared" si="41"/>
        <v>1523</v>
      </c>
    </row>
    <row r="862" spans="1:38" s="214" customFormat="1" ht="13.5" customHeight="1">
      <c r="A862" s="214" t="str">
        <f t="shared" si="39"/>
        <v>0410800155就労継続支援(Ｂ型)</v>
      </c>
      <c r="B862" s="214" t="s">
        <v>579</v>
      </c>
      <c r="C862" s="214" t="s">
        <v>4490</v>
      </c>
      <c r="D862" s="214" t="s">
        <v>3039</v>
      </c>
      <c r="E862" s="214" t="s">
        <v>580</v>
      </c>
      <c r="K862" s="214" t="s">
        <v>581</v>
      </c>
      <c r="L862" s="214" t="s">
        <v>581</v>
      </c>
      <c r="N862" s="214" t="s">
        <v>3039</v>
      </c>
      <c r="O862" s="214" t="s">
        <v>1147</v>
      </c>
      <c r="P862" s="214" t="s">
        <v>4256</v>
      </c>
      <c r="T862" s="214" t="s">
        <v>2455</v>
      </c>
      <c r="V862" s="298" t="s">
        <v>582</v>
      </c>
      <c r="X862" s="216"/>
      <c r="AA862" s="216"/>
      <c r="AB862" s="216"/>
      <c r="AH862" s="214">
        <v>20</v>
      </c>
      <c r="AK862" s="215" t="str">
        <f t="shared" si="40"/>
        <v>981</v>
      </c>
      <c r="AL862" s="214" t="str">
        <f t="shared" si="41"/>
        <v>1505</v>
      </c>
    </row>
    <row r="863" spans="1:38" s="214" customFormat="1" ht="13.5" customHeight="1">
      <c r="A863" s="214" t="str">
        <f t="shared" si="39"/>
        <v>0410800163居宅介護</v>
      </c>
      <c r="B863" s="214" t="s">
        <v>583</v>
      </c>
      <c r="C863" s="214" t="s">
        <v>3894</v>
      </c>
      <c r="D863" s="214" t="s">
        <v>4041</v>
      </c>
      <c r="E863" s="214" t="s">
        <v>4094</v>
      </c>
      <c r="K863" s="214" t="s">
        <v>584</v>
      </c>
      <c r="L863" s="214" t="s">
        <v>584</v>
      </c>
      <c r="N863" s="214" t="s">
        <v>3040</v>
      </c>
      <c r="O863" s="214" t="s">
        <v>1147</v>
      </c>
      <c r="P863" s="214" t="s">
        <v>4256</v>
      </c>
      <c r="T863" s="214" t="s">
        <v>87</v>
      </c>
      <c r="V863" s="298" t="s">
        <v>585</v>
      </c>
      <c r="X863" s="216"/>
      <c r="AA863" s="216"/>
      <c r="AB863" s="216"/>
      <c r="AK863" s="215" t="str">
        <f t="shared" si="40"/>
        <v>982</v>
      </c>
      <c r="AL863" s="214" t="str">
        <f t="shared" si="41"/>
        <v>0825</v>
      </c>
    </row>
    <row r="864" spans="1:38" s="214" customFormat="1" ht="13.5" customHeight="1">
      <c r="A864" s="214" t="str">
        <f t="shared" si="39"/>
        <v>0410800163重度訪問介護</v>
      </c>
      <c r="B864" s="214" t="s">
        <v>583</v>
      </c>
      <c r="C864" s="214" t="s">
        <v>3894</v>
      </c>
      <c r="D864" s="214" t="s">
        <v>4041</v>
      </c>
      <c r="E864" s="214" t="s">
        <v>4094</v>
      </c>
      <c r="K864" s="214" t="s">
        <v>584</v>
      </c>
      <c r="L864" s="214" t="s">
        <v>584</v>
      </c>
      <c r="N864" s="214" t="s">
        <v>3040</v>
      </c>
      <c r="O864" s="214" t="s">
        <v>637</v>
      </c>
      <c r="P864" s="214" t="s">
        <v>4256</v>
      </c>
      <c r="T864" s="214" t="s">
        <v>88</v>
      </c>
      <c r="V864" s="298" t="s">
        <v>585</v>
      </c>
      <c r="X864" s="216"/>
      <c r="AA864" s="216"/>
      <c r="AB864" s="216"/>
      <c r="AK864" s="215" t="str">
        <f t="shared" si="40"/>
        <v>982</v>
      </c>
      <c r="AL864" s="214" t="str">
        <f t="shared" si="41"/>
        <v>0825</v>
      </c>
    </row>
    <row r="865" spans="1:38" s="214" customFormat="1" ht="13.5" customHeight="1">
      <c r="A865" s="214" t="str">
        <f t="shared" si="39"/>
        <v>0410800171居宅介護</v>
      </c>
      <c r="B865" s="214" t="s">
        <v>586</v>
      </c>
      <c r="C865" s="214" t="s">
        <v>4491</v>
      </c>
      <c r="D865" s="214" t="s">
        <v>3246</v>
      </c>
      <c r="E865" s="214" t="s">
        <v>587</v>
      </c>
      <c r="K865" s="214" t="s">
        <v>588</v>
      </c>
      <c r="L865" s="214" t="s">
        <v>588</v>
      </c>
      <c r="N865" s="214" t="s">
        <v>3246</v>
      </c>
      <c r="O865" s="214" t="s">
        <v>637</v>
      </c>
      <c r="P865" s="214" t="s">
        <v>4256</v>
      </c>
      <c r="T865" s="214" t="s">
        <v>87</v>
      </c>
      <c r="V865" s="298" t="s">
        <v>589</v>
      </c>
      <c r="X865" s="216"/>
      <c r="AA865" s="216"/>
      <c r="AB865" s="216"/>
      <c r="AK865" s="215" t="str">
        <f t="shared" si="40"/>
        <v>981</v>
      </c>
      <c r="AL865" s="214" t="str">
        <f t="shared" si="41"/>
        <v>1523</v>
      </c>
    </row>
    <row r="866" spans="1:38" s="214" customFormat="1" ht="13.5" customHeight="1">
      <c r="A866" s="214" t="str">
        <f t="shared" si="39"/>
        <v>0410800171重度訪問介護</v>
      </c>
      <c r="B866" s="214" t="s">
        <v>586</v>
      </c>
      <c r="C866" s="214" t="s">
        <v>4491</v>
      </c>
      <c r="D866" s="214" t="s">
        <v>3246</v>
      </c>
      <c r="E866" s="214" t="s">
        <v>587</v>
      </c>
      <c r="K866" s="214" t="s">
        <v>588</v>
      </c>
      <c r="L866" s="214" t="s">
        <v>588</v>
      </c>
      <c r="N866" s="214" t="s">
        <v>3246</v>
      </c>
      <c r="O866" s="214" t="s">
        <v>637</v>
      </c>
      <c r="P866" s="214" t="s">
        <v>4256</v>
      </c>
      <c r="T866" s="214" t="s">
        <v>88</v>
      </c>
      <c r="V866" s="298" t="s">
        <v>589</v>
      </c>
      <c r="X866" s="216"/>
      <c r="AA866" s="216"/>
      <c r="AB866" s="216"/>
      <c r="AK866" s="215" t="str">
        <f t="shared" si="40"/>
        <v>981</v>
      </c>
      <c r="AL866" s="214" t="str">
        <f t="shared" si="41"/>
        <v>1523</v>
      </c>
    </row>
    <row r="867" spans="1:38" s="214" customFormat="1" ht="13.5" customHeight="1">
      <c r="A867" s="214" t="str">
        <f t="shared" si="39"/>
        <v>0410800171行動援護</v>
      </c>
      <c r="B867" s="214" t="s">
        <v>586</v>
      </c>
      <c r="C867" s="214" t="s">
        <v>4491</v>
      </c>
      <c r="D867" s="214" t="s">
        <v>3246</v>
      </c>
      <c r="E867" s="214" t="s">
        <v>587</v>
      </c>
      <c r="K867" s="214" t="s">
        <v>588</v>
      </c>
      <c r="L867" s="214" t="s">
        <v>588</v>
      </c>
      <c r="N867" s="214" t="s">
        <v>3246</v>
      </c>
      <c r="O867" s="214" t="s">
        <v>637</v>
      </c>
      <c r="P867" s="214" t="s">
        <v>4256</v>
      </c>
      <c r="T867" s="214" t="s">
        <v>99</v>
      </c>
      <c r="V867" s="298" t="s">
        <v>589</v>
      </c>
      <c r="X867" s="216"/>
      <c r="AA867" s="216"/>
      <c r="AB867" s="216"/>
      <c r="AK867" s="215" t="str">
        <f t="shared" si="40"/>
        <v>981</v>
      </c>
      <c r="AL867" s="214" t="str">
        <f t="shared" si="41"/>
        <v>1523</v>
      </c>
    </row>
    <row r="868" spans="1:38" s="214" customFormat="1" ht="13.5" customHeight="1">
      <c r="A868" s="214" t="str">
        <f t="shared" si="39"/>
        <v>0410800171同行援護</v>
      </c>
      <c r="B868" s="214" t="s">
        <v>586</v>
      </c>
      <c r="C868" s="214" t="s">
        <v>4491</v>
      </c>
      <c r="D868" s="214" t="s">
        <v>3246</v>
      </c>
      <c r="E868" s="214" t="s">
        <v>587</v>
      </c>
      <c r="K868" s="214" t="s">
        <v>588</v>
      </c>
      <c r="L868" s="214" t="s">
        <v>588</v>
      </c>
      <c r="N868" s="214" t="s">
        <v>3246</v>
      </c>
      <c r="O868" s="214" t="s">
        <v>637</v>
      </c>
      <c r="P868" s="214" t="s">
        <v>4256</v>
      </c>
      <c r="T868" s="214" t="s">
        <v>114</v>
      </c>
      <c r="V868" s="298" t="s">
        <v>589</v>
      </c>
      <c r="X868" s="216"/>
      <c r="AA868" s="216"/>
      <c r="AB868" s="216"/>
      <c r="AK868" s="215" t="str">
        <f t="shared" si="40"/>
        <v>981</v>
      </c>
      <c r="AL868" s="214" t="str">
        <f t="shared" si="41"/>
        <v>1523</v>
      </c>
    </row>
    <row r="869" spans="1:38" s="214" customFormat="1" ht="13.5" customHeight="1">
      <c r="A869" s="214" t="str">
        <f t="shared" si="39"/>
        <v>0410800247居宅介護</v>
      </c>
      <c r="B869" s="214" t="s">
        <v>2740</v>
      </c>
      <c r="C869" s="214" t="s">
        <v>4492</v>
      </c>
      <c r="D869" s="214" t="s">
        <v>3706</v>
      </c>
      <c r="E869" s="214" t="s">
        <v>2741</v>
      </c>
      <c r="K869" s="214" t="s">
        <v>2742</v>
      </c>
      <c r="L869" s="214" t="s">
        <v>2742</v>
      </c>
      <c r="N869" s="214" t="s">
        <v>3706</v>
      </c>
      <c r="O869" s="214" t="s">
        <v>637</v>
      </c>
      <c r="P869" s="214" t="s">
        <v>4256</v>
      </c>
      <c r="T869" s="214" t="s">
        <v>87</v>
      </c>
      <c r="V869" s="298" t="s">
        <v>2743</v>
      </c>
      <c r="X869" s="216"/>
      <c r="AA869" s="216"/>
      <c r="AB869" s="216"/>
      <c r="AK869" s="215" t="str">
        <f t="shared" si="40"/>
        <v>981</v>
      </c>
      <c r="AL869" s="214" t="str">
        <f t="shared" si="41"/>
        <v>1526</v>
      </c>
    </row>
    <row r="870" spans="1:38" s="214" customFormat="1" ht="13.5" customHeight="1">
      <c r="A870" s="214" t="str">
        <f t="shared" si="39"/>
        <v>0410800247行動援護</v>
      </c>
      <c r="B870" s="214" t="s">
        <v>2740</v>
      </c>
      <c r="C870" s="214" t="s">
        <v>4492</v>
      </c>
      <c r="D870" s="214" t="s">
        <v>3706</v>
      </c>
      <c r="E870" s="214" t="s">
        <v>2741</v>
      </c>
      <c r="K870" s="214" t="s">
        <v>2742</v>
      </c>
      <c r="L870" s="214" t="s">
        <v>2742</v>
      </c>
      <c r="N870" s="214" t="s">
        <v>3706</v>
      </c>
      <c r="O870" s="214" t="s">
        <v>637</v>
      </c>
      <c r="P870" s="214" t="s">
        <v>4256</v>
      </c>
      <c r="T870" s="214" t="s">
        <v>99</v>
      </c>
      <c r="V870" s="298" t="s">
        <v>2743</v>
      </c>
      <c r="X870" s="216"/>
      <c r="AA870" s="216"/>
      <c r="AB870" s="216"/>
      <c r="AK870" s="215" t="str">
        <f t="shared" si="40"/>
        <v>981</v>
      </c>
      <c r="AL870" s="214" t="str">
        <f t="shared" si="41"/>
        <v>1526</v>
      </c>
    </row>
    <row r="871" spans="1:38" s="214" customFormat="1" ht="13.5" customHeight="1">
      <c r="A871" s="214" t="str">
        <f t="shared" si="39"/>
        <v>0410800247同行援護</v>
      </c>
      <c r="B871" s="214" t="s">
        <v>2740</v>
      </c>
      <c r="C871" s="214" t="s">
        <v>4492</v>
      </c>
      <c r="D871" s="214" t="s">
        <v>3706</v>
      </c>
      <c r="E871" s="214" t="s">
        <v>2741</v>
      </c>
      <c r="K871" s="214" t="s">
        <v>2742</v>
      </c>
      <c r="L871" s="214" t="s">
        <v>2742</v>
      </c>
      <c r="N871" s="214" t="s">
        <v>3706</v>
      </c>
      <c r="O871" s="214" t="s">
        <v>637</v>
      </c>
      <c r="P871" s="214" t="s">
        <v>4256</v>
      </c>
      <c r="T871" s="214" t="s">
        <v>114</v>
      </c>
      <c r="V871" s="298" t="s">
        <v>2743</v>
      </c>
      <c r="X871" s="216"/>
      <c r="AA871" s="216"/>
      <c r="AB871" s="216"/>
      <c r="AK871" s="215" t="str">
        <f t="shared" si="40"/>
        <v>981</v>
      </c>
      <c r="AL871" s="214" t="str">
        <f t="shared" si="41"/>
        <v>1526</v>
      </c>
    </row>
    <row r="872" spans="1:38" s="214" customFormat="1" ht="13.5" customHeight="1">
      <c r="A872" s="214" t="str">
        <f t="shared" si="39"/>
        <v>0410800254就労継続支援(Ｂ型)</v>
      </c>
      <c r="B872" s="214" t="s">
        <v>3747</v>
      </c>
      <c r="C872" s="214" t="s">
        <v>4018</v>
      </c>
      <c r="D872" s="214" t="s">
        <v>3192</v>
      </c>
      <c r="E872" s="214" t="s">
        <v>4080</v>
      </c>
      <c r="K872" s="214" t="s">
        <v>4158</v>
      </c>
      <c r="L872" s="214" t="s">
        <v>4158</v>
      </c>
      <c r="N872" s="214" t="s">
        <v>3039</v>
      </c>
      <c r="O872" s="214" t="s">
        <v>1459</v>
      </c>
      <c r="P872" s="214" t="s">
        <v>4256</v>
      </c>
      <c r="T872" s="214" t="s">
        <v>2455</v>
      </c>
      <c r="V872" s="298" t="s">
        <v>4332</v>
      </c>
      <c r="X872" s="216"/>
      <c r="AA872" s="216"/>
      <c r="AB872" s="216"/>
      <c r="AH872" s="214">
        <v>20</v>
      </c>
      <c r="AK872" s="215" t="str">
        <f t="shared" si="40"/>
        <v>980</v>
      </c>
      <c r="AL872" s="214" t="str">
        <f t="shared" si="41"/>
        <v>0011</v>
      </c>
    </row>
    <row r="873" spans="1:38" s="214" customFormat="1" ht="13.5" customHeight="1">
      <c r="A873" s="214" t="str">
        <f t="shared" si="39"/>
        <v>0410800262就労継続支援(Ｂ型)</v>
      </c>
      <c r="B873" s="214" t="s">
        <v>3722</v>
      </c>
      <c r="C873" s="214" t="s">
        <v>4461</v>
      </c>
      <c r="D873" s="214" t="s">
        <v>4027</v>
      </c>
      <c r="E873" s="214" t="s">
        <v>4049</v>
      </c>
      <c r="K873" s="214" t="s">
        <v>4104</v>
      </c>
      <c r="L873" s="214" t="s">
        <v>4104</v>
      </c>
      <c r="N873" s="214" t="s">
        <v>3039</v>
      </c>
      <c r="O873" s="214" t="s">
        <v>338</v>
      </c>
      <c r="P873" s="214" t="s">
        <v>4256</v>
      </c>
      <c r="T873" s="214" t="s">
        <v>2455</v>
      </c>
      <c r="V873" s="298" t="s">
        <v>4275</v>
      </c>
      <c r="X873" s="216"/>
      <c r="AA873" s="216"/>
      <c r="AB873" s="216"/>
      <c r="AH873" s="214">
        <v>20</v>
      </c>
      <c r="AK873" s="215" t="str">
        <f t="shared" si="40"/>
        <v>100</v>
      </c>
      <c r="AL873" s="214" t="str">
        <f t="shared" si="41"/>
        <v>0004</v>
      </c>
    </row>
    <row r="874" spans="1:38" s="214" customFormat="1" ht="13.5" customHeight="1">
      <c r="A874" s="214" t="str">
        <f t="shared" si="39"/>
        <v>0410800270就労継続支援(Ｂ型)</v>
      </c>
      <c r="B874" s="214" t="s">
        <v>1106</v>
      </c>
      <c r="C874" s="214" t="s">
        <v>4005</v>
      </c>
      <c r="D874" s="214" t="s">
        <v>3159</v>
      </c>
      <c r="E874" s="214" t="s">
        <v>2536</v>
      </c>
      <c r="K874" s="214" t="s">
        <v>4702</v>
      </c>
      <c r="L874" s="214" t="s">
        <v>4702</v>
      </c>
      <c r="N874" s="214" t="s">
        <v>4721</v>
      </c>
      <c r="O874" s="214" t="s">
        <v>338</v>
      </c>
      <c r="P874" s="214" t="s">
        <v>4256</v>
      </c>
      <c r="T874" s="214" t="s">
        <v>2455</v>
      </c>
      <c r="V874" s="298" t="s">
        <v>4753</v>
      </c>
      <c r="X874" s="216"/>
      <c r="AA874" s="216"/>
      <c r="AB874" s="216"/>
      <c r="AH874" s="214">
        <v>20</v>
      </c>
      <c r="AK874" s="215" t="str">
        <f t="shared" si="40"/>
        <v>989</v>
      </c>
      <c r="AL874" s="214" t="str">
        <f t="shared" si="41"/>
        <v>1273</v>
      </c>
    </row>
    <row r="875" spans="1:38" s="214" customFormat="1" ht="13.5" customHeight="1">
      <c r="A875" s="214" t="str">
        <f t="shared" si="39"/>
        <v>0410900039居宅介護</v>
      </c>
      <c r="B875" s="214" t="s">
        <v>286</v>
      </c>
      <c r="C875" s="214" t="s">
        <v>4443</v>
      </c>
      <c r="D875" s="214" t="s">
        <v>3457</v>
      </c>
      <c r="E875" s="214" t="s">
        <v>287</v>
      </c>
      <c r="K875" s="214" t="s">
        <v>590</v>
      </c>
      <c r="L875" s="214" t="s">
        <v>590</v>
      </c>
      <c r="N875" s="214" t="s">
        <v>3478</v>
      </c>
      <c r="O875" s="214" t="s">
        <v>338</v>
      </c>
      <c r="P875" s="214" t="s">
        <v>4236</v>
      </c>
      <c r="T875" s="214" t="s">
        <v>87</v>
      </c>
      <c r="V875" s="298" t="s">
        <v>592</v>
      </c>
      <c r="X875" s="216"/>
      <c r="AA875" s="216"/>
      <c r="AB875" s="216"/>
      <c r="AK875" s="215" t="str">
        <f t="shared" si="40"/>
        <v>985</v>
      </c>
      <c r="AL875" s="214" t="str">
        <f t="shared" si="41"/>
        <v>0835</v>
      </c>
    </row>
    <row r="876" spans="1:38" s="214" customFormat="1" ht="13.5" customHeight="1">
      <c r="A876" s="214" t="str">
        <f t="shared" si="39"/>
        <v>0410900039重度訪問介護</v>
      </c>
      <c r="B876" s="214" t="s">
        <v>286</v>
      </c>
      <c r="C876" s="214" t="s">
        <v>4443</v>
      </c>
      <c r="D876" s="214" t="s">
        <v>3457</v>
      </c>
      <c r="E876" s="214" t="s">
        <v>287</v>
      </c>
      <c r="K876" s="214" t="s">
        <v>590</v>
      </c>
      <c r="L876" s="214" t="s">
        <v>590</v>
      </c>
      <c r="N876" s="214" t="s">
        <v>3478</v>
      </c>
      <c r="O876" s="214" t="s">
        <v>338</v>
      </c>
      <c r="P876" s="214" t="s">
        <v>4236</v>
      </c>
      <c r="T876" s="214" t="s">
        <v>88</v>
      </c>
      <c r="V876" s="298" t="s">
        <v>592</v>
      </c>
      <c r="X876" s="216"/>
      <c r="AA876" s="216"/>
      <c r="AB876" s="216"/>
      <c r="AK876" s="215" t="str">
        <f t="shared" si="40"/>
        <v>985</v>
      </c>
      <c r="AL876" s="214" t="str">
        <f t="shared" si="41"/>
        <v>0835</v>
      </c>
    </row>
    <row r="877" spans="1:38" s="214" customFormat="1" ht="13.5" customHeight="1">
      <c r="A877" s="214" t="str">
        <f t="shared" si="39"/>
        <v>0410900047生活介護</v>
      </c>
      <c r="B877" s="214" t="s">
        <v>593</v>
      </c>
      <c r="C877" s="214" t="s">
        <v>3879</v>
      </c>
      <c r="D877" s="214" t="s">
        <v>3051</v>
      </c>
      <c r="E877" s="214" t="s">
        <v>594</v>
      </c>
      <c r="K877" s="214" t="s">
        <v>595</v>
      </c>
      <c r="L877" s="214" t="s">
        <v>595</v>
      </c>
      <c r="N877" s="214" t="s">
        <v>3386</v>
      </c>
      <c r="O877" s="214" t="s">
        <v>338</v>
      </c>
      <c r="P877" s="214" t="s">
        <v>4236</v>
      </c>
      <c r="T877" s="214" t="s">
        <v>63</v>
      </c>
      <c r="V877" s="298" t="s">
        <v>596</v>
      </c>
      <c r="X877" s="216"/>
      <c r="AA877" s="216"/>
      <c r="AB877" s="216"/>
      <c r="AC877" s="216"/>
      <c r="AH877" s="214">
        <v>17</v>
      </c>
      <c r="AK877" s="215" t="str">
        <f t="shared" si="40"/>
        <v>985</v>
      </c>
      <c r="AL877" s="214" t="str">
        <f t="shared" si="41"/>
        <v>0873</v>
      </c>
    </row>
    <row r="878" spans="1:38" s="214" customFormat="1" ht="13.5" customHeight="1">
      <c r="A878" s="214" t="str">
        <f t="shared" si="39"/>
        <v>0410900047就労継続支援(Ｂ型)</v>
      </c>
      <c r="B878" s="214" t="s">
        <v>593</v>
      </c>
      <c r="C878" s="214" t="s">
        <v>3879</v>
      </c>
      <c r="D878" s="214" t="s">
        <v>3051</v>
      </c>
      <c r="E878" s="214" t="s">
        <v>594</v>
      </c>
      <c r="K878" s="214" t="s">
        <v>595</v>
      </c>
      <c r="L878" s="214" t="s">
        <v>595</v>
      </c>
      <c r="N878" s="214" t="s">
        <v>3386</v>
      </c>
      <c r="O878" s="214" t="s">
        <v>338</v>
      </c>
      <c r="P878" s="214" t="s">
        <v>4236</v>
      </c>
      <c r="T878" s="214" t="s">
        <v>2455</v>
      </c>
      <c r="V878" s="298" t="s">
        <v>596</v>
      </c>
      <c r="X878" s="216"/>
      <c r="AA878" s="216"/>
      <c r="AB878" s="216"/>
      <c r="AH878" s="214">
        <v>20</v>
      </c>
      <c r="AK878" s="215" t="str">
        <f t="shared" si="40"/>
        <v>985</v>
      </c>
      <c r="AL878" s="214" t="str">
        <f t="shared" si="41"/>
        <v>0873</v>
      </c>
    </row>
    <row r="879" spans="1:38" s="214" customFormat="1" ht="13.5" customHeight="1">
      <c r="A879" s="214" t="str">
        <f t="shared" si="39"/>
        <v>0410900054就労継続支援(Ｂ型)</v>
      </c>
      <c r="B879" s="214" t="s">
        <v>556</v>
      </c>
      <c r="C879" s="214" t="s">
        <v>3895</v>
      </c>
      <c r="D879" s="214" t="s">
        <v>3044</v>
      </c>
      <c r="E879" s="214" t="s">
        <v>557</v>
      </c>
      <c r="K879" s="214" t="s">
        <v>597</v>
      </c>
      <c r="L879" s="214" t="s">
        <v>597</v>
      </c>
      <c r="N879" s="214" t="s">
        <v>2996</v>
      </c>
      <c r="O879" s="214" t="s">
        <v>338</v>
      </c>
      <c r="P879" s="214" t="s">
        <v>4236</v>
      </c>
      <c r="T879" s="214" t="s">
        <v>2455</v>
      </c>
      <c r="V879" s="298" t="s">
        <v>598</v>
      </c>
      <c r="X879" s="216"/>
      <c r="AA879" s="216"/>
      <c r="AB879" s="216"/>
      <c r="AH879" s="214">
        <v>20</v>
      </c>
      <c r="AK879" s="215" t="str">
        <f t="shared" si="40"/>
        <v>981</v>
      </c>
      <c r="AL879" s="214" t="str">
        <f t="shared" si="41"/>
        <v>1522</v>
      </c>
    </row>
    <row r="880" spans="1:38" s="214" customFormat="1" ht="13.5" customHeight="1">
      <c r="A880" s="214" t="str">
        <f t="shared" si="39"/>
        <v>0410900062居宅介護</v>
      </c>
      <c r="B880" s="214" t="s">
        <v>599</v>
      </c>
      <c r="C880" s="214" t="s">
        <v>4493</v>
      </c>
      <c r="D880" s="214" t="s">
        <v>3479</v>
      </c>
      <c r="E880" s="214" t="s">
        <v>600</v>
      </c>
      <c r="K880" s="214" t="s">
        <v>601</v>
      </c>
      <c r="L880" s="214" t="s">
        <v>601</v>
      </c>
      <c r="N880" s="214" t="s">
        <v>3457</v>
      </c>
      <c r="O880" s="214" t="s">
        <v>338</v>
      </c>
      <c r="P880" s="214" t="s">
        <v>4236</v>
      </c>
      <c r="T880" s="214" t="s">
        <v>87</v>
      </c>
      <c r="V880" s="298" t="s">
        <v>602</v>
      </c>
      <c r="X880" s="216"/>
      <c r="AA880" s="216"/>
      <c r="AB880" s="216"/>
      <c r="AK880" s="215" t="str">
        <f t="shared" si="40"/>
        <v>985</v>
      </c>
      <c r="AL880" s="214" t="str">
        <f t="shared" si="41"/>
        <v>0067</v>
      </c>
    </row>
    <row r="881" spans="1:38" s="214" customFormat="1" ht="13.5" customHeight="1">
      <c r="A881" s="214" t="str">
        <f t="shared" si="39"/>
        <v>0410900062重度訪問介護</v>
      </c>
      <c r="B881" s="214" t="s">
        <v>599</v>
      </c>
      <c r="C881" s="214" t="s">
        <v>4493</v>
      </c>
      <c r="D881" s="214" t="s">
        <v>3479</v>
      </c>
      <c r="E881" s="214" t="s">
        <v>600</v>
      </c>
      <c r="K881" s="214" t="s">
        <v>601</v>
      </c>
      <c r="L881" s="214" t="s">
        <v>601</v>
      </c>
      <c r="N881" s="214" t="s">
        <v>3457</v>
      </c>
      <c r="O881" s="214" t="s">
        <v>338</v>
      </c>
      <c r="P881" s="214" t="s">
        <v>4236</v>
      </c>
      <c r="T881" s="214" t="s">
        <v>88</v>
      </c>
      <c r="V881" s="298" t="s">
        <v>602</v>
      </c>
      <c r="X881" s="216"/>
      <c r="AA881" s="216"/>
      <c r="AB881" s="216"/>
      <c r="AK881" s="215" t="str">
        <f t="shared" si="40"/>
        <v>985</v>
      </c>
      <c r="AL881" s="214" t="str">
        <f t="shared" si="41"/>
        <v>0067</v>
      </c>
    </row>
    <row r="882" spans="1:38" s="214" customFormat="1" ht="13.5" customHeight="1">
      <c r="A882" s="214" t="str">
        <f t="shared" si="39"/>
        <v>0410900120居宅介護</v>
      </c>
      <c r="B882" s="214" t="s">
        <v>123</v>
      </c>
      <c r="C882" s="214" t="s">
        <v>4419</v>
      </c>
      <c r="D882" s="214" t="s">
        <v>3453</v>
      </c>
      <c r="E882" s="214" t="s">
        <v>124</v>
      </c>
      <c r="K882" s="214" t="s">
        <v>604</v>
      </c>
      <c r="L882" s="214" t="s">
        <v>604</v>
      </c>
      <c r="N882" s="214" t="s">
        <v>3223</v>
      </c>
      <c r="O882" s="214" t="s">
        <v>338</v>
      </c>
      <c r="P882" s="214" t="s">
        <v>4236</v>
      </c>
      <c r="T882" s="214" t="s">
        <v>87</v>
      </c>
      <c r="V882" s="298" t="s">
        <v>605</v>
      </c>
      <c r="X882" s="216"/>
      <c r="AA882" s="216"/>
      <c r="AB882" s="216"/>
      <c r="AK882" s="215" t="str">
        <f t="shared" si="40"/>
        <v>151</v>
      </c>
      <c r="AL882" s="214" t="str">
        <f t="shared" si="41"/>
        <v>0071</v>
      </c>
    </row>
    <row r="883" spans="1:38" s="214" customFormat="1" ht="13.5" customHeight="1">
      <c r="A883" s="214" t="str">
        <f t="shared" si="39"/>
        <v>0410900120重度訪問介護</v>
      </c>
      <c r="B883" s="214" t="s">
        <v>123</v>
      </c>
      <c r="C883" s="214" t="s">
        <v>4419</v>
      </c>
      <c r="D883" s="214" t="s">
        <v>3453</v>
      </c>
      <c r="E883" s="214" t="s">
        <v>124</v>
      </c>
      <c r="K883" s="214" t="s">
        <v>604</v>
      </c>
      <c r="L883" s="214" t="s">
        <v>604</v>
      </c>
      <c r="N883" s="214" t="s">
        <v>3223</v>
      </c>
      <c r="O883" s="214" t="s">
        <v>338</v>
      </c>
      <c r="P883" s="214" t="s">
        <v>4236</v>
      </c>
      <c r="T883" s="214" t="s">
        <v>88</v>
      </c>
      <c r="V883" s="298" t="s">
        <v>605</v>
      </c>
      <c r="X883" s="216"/>
      <c r="AA883" s="216"/>
      <c r="AB883" s="216"/>
      <c r="AK883" s="215" t="str">
        <f t="shared" si="40"/>
        <v>151</v>
      </c>
      <c r="AL883" s="214" t="str">
        <f t="shared" si="41"/>
        <v>0071</v>
      </c>
    </row>
    <row r="884" spans="1:38" s="214" customFormat="1" ht="13.5" customHeight="1">
      <c r="A884" s="214" t="str">
        <f t="shared" si="39"/>
        <v>0410917025居宅介護</v>
      </c>
      <c r="B884" s="214" t="s">
        <v>609</v>
      </c>
      <c r="C884" s="214" t="s">
        <v>4494</v>
      </c>
      <c r="D884" s="214" t="s">
        <v>3707</v>
      </c>
      <c r="E884" s="214" t="s">
        <v>610</v>
      </c>
      <c r="K884" s="214" t="s">
        <v>611</v>
      </c>
      <c r="L884" s="214" t="s">
        <v>611</v>
      </c>
      <c r="N884" s="214" t="s">
        <v>3055</v>
      </c>
      <c r="O884" s="214" t="s">
        <v>338</v>
      </c>
      <c r="P884" s="214" t="s">
        <v>4236</v>
      </c>
      <c r="T884" s="214" t="s">
        <v>87</v>
      </c>
      <c r="V884" s="298" t="s">
        <v>4754</v>
      </c>
      <c r="X884" s="216"/>
      <c r="AA884" s="216"/>
      <c r="AB884" s="216"/>
      <c r="AK884" s="215" t="str">
        <f t="shared" si="40"/>
        <v>140</v>
      </c>
      <c r="AL884" s="214" t="str">
        <f t="shared" si="41"/>
        <v>0002</v>
      </c>
    </row>
    <row r="885" spans="1:38" s="214" customFormat="1" ht="13.5" customHeight="1">
      <c r="A885" s="214" t="str">
        <f t="shared" si="39"/>
        <v>0410917041居宅介護</v>
      </c>
      <c r="B885" s="214" t="s">
        <v>612</v>
      </c>
      <c r="C885" s="214" t="s">
        <v>4207</v>
      </c>
      <c r="D885" s="214" t="s">
        <v>3053</v>
      </c>
      <c r="E885" s="214" t="s">
        <v>613</v>
      </c>
      <c r="K885" s="214" t="s">
        <v>612</v>
      </c>
      <c r="L885" s="214" t="s">
        <v>612</v>
      </c>
      <c r="N885" s="214" t="s">
        <v>3053</v>
      </c>
      <c r="O885" s="214" t="s">
        <v>1296</v>
      </c>
      <c r="P885" s="214" t="s">
        <v>4236</v>
      </c>
      <c r="T885" s="214" t="s">
        <v>87</v>
      </c>
      <c r="V885" s="298" t="s">
        <v>614</v>
      </c>
      <c r="X885" s="216"/>
      <c r="AA885" s="216"/>
      <c r="AB885" s="216"/>
      <c r="AK885" s="215" t="str">
        <f t="shared" si="40"/>
        <v>985</v>
      </c>
      <c r="AL885" s="214" t="str">
        <f t="shared" si="41"/>
        <v>0852</v>
      </c>
    </row>
    <row r="886" spans="1:38" s="214" customFormat="1" ht="13.5" customHeight="1">
      <c r="A886" s="214" t="str">
        <f t="shared" si="39"/>
        <v>0410917041重度訪問介護</v>
      </c>
      <c r="B886" s="214" t="s">
        <v>612</v>
      </c>
      <c r="C886" s="214" t="s">
        <v>4207</v>
      </c>
      <c r="D886" s="214" t="s">
        <v>3053</v>
      </c>
      <c r="E886" s="214" t="s">
        <v>613</v>
      </c>
      <c r="K886" s="214" t="s">
        <v>612</v>
      </c>
      <c r="L886" s="214" t="s">
        <v>612</v>
      </c>
      <c r="N886" s="214" t="s">
        <v>3053</v>
      </c>
      <c r="O886" s="214" t="s">
        <v>928</v>
      </c>
      <c r="P886" s="214" t="s">
        <v>4236</v>
      </c>
      <c r="T886" s="214" t="s">
        <v>88</v>
      </c>
      <c r="V886" s="298" t="s">
        <v>614</v>
      </c>
      <c r="X886" s="216"/>
      <c r="AA886" s="216"/>
      <c r="AB886" s="216"/>
      <c r="AK886" s="215" t="str">
        <f t="shared" si="40"/>
        <v>985</v>
      </c>
      <c r="AL886" s="214" t="str">
        <f t="shared" si="41"/>
        <v>0852</v>
      </c>
    </row>
    <row r="887" spans="1:38" s="214" customFormat="1" ht="13.5" customHeight="1">
      <c r="A887" s="214" t="str">
        <f t="shared" si="39"/>
        <v>0410917066居宅介護</v>
      </c>
      <c r="B887" s="214" t="s">
        <v>111</v>
      </c>
      <c r="C887" s="214" t="s">
        <v>4417</v>
      </c>
      <c r="D887" s="214" t="s">
        <v>3235</v>
      </c>
      <c r="E887" s="214" t="s">
        <v>2457</v>
      </c>
      <c r="K887" s="214" t="s">
        <v>615</v>
      </c>
      <c r="L887" s="214" t="s">
        <v>615</v>
      </c>
      <c r="N887" s="214" t="s">
        <v>2924</v>
      </c>
      <c r="O887" s="214" t="s">
        <v>928</v>
      </c>
      <c r="P887" s="214" t="s">
        <v>4236</v>
      </c>
      <c r="T887" s="214" t="s">
        <v>87</v>
      </c>
      <c r="V887" s="298" t="s">
        <v>616</v>
      </c>
      <c r="X887" s="216"/>
      <c r="AA887" s="216"/>
      <c r="AB887" s="216"/>
      <c r="AK887" s="215" t="str">
        <f t="shared" si="40"/>
        <v>101</v>
      </c>
      <c r="AL887" s="214" t="str">
        <f t="shared" si="41"/>
        <v>8688</v>
      </c>
    </row>
    <row r="888" spans="1:38" s="214" customFormat="1" ht="13.5" customHeight="1">
      <c r="A888" s="214" t="str">
        <f t="shared" si="39"/>
        <v>0410917066重度訪問介護</v>
      </c>
      <c r="B888" s="214" t="s">
        <v>111</v>
      </c>
      <c r="C888" s="214" t="s">
        <v>4417</v>
      </c>
      <c r="D888" s="214" t="s">
        <v>3235</v>
      </c>
      <c r="E888" s="214" t="s">
        <v>2457</v>
      </c>
      <c r="K888" s="214" t="s">
        <v>615</v>
      </c>
      <c r="L888" s="214" t="s">
        <v>615</v>
      </c>
      <c r="N888" s="214" t="s">
        <v>2924</v>
      </c>
      <c r="O888" s="214" t="s">
        <v>928</v>
      </c>
      <c r="P888" s="214" t="s">
        <v>4236</v>
      </c>
      <c r="T888" s="214" t="s">
        <v>88</v>
      </c>
      <c r="V888" s="298" t="s">
        <v>616</v>
      </c>
      <c r="X888" s="216"/>
      <c r="AA888" s="216"/>
      <c r="AB888" s="216"/>
      <c r="AK888" s="215" t="str">
        <f t="shared" si="40"/>
        <v>101</v>
      </c>
      <c r="AL888" s="214" t="str">
        <f t="shared" si="41"/>
        <v>8688</v>
      </c>
    </row>
    <row r="889" spans="1:38" s="214" customFormat="1">
      <c r="A889" s="214" t="str">
        <f t="shared" si="39"/>
        <v>0410917066同行援護</v>
      </c>
      <c r="B889" s="214" t="s">
        <v>111</v>
      </c>
      <c r="C889" s="214" t="s">
        <v>4417</v>
      </c>
      <c r="D889" s="214" t="s">
        <v>3235</v>
      </c>
      <c r="E889" s="214" t="s">
        <v>2457</v>
      </c>
      <c r="K889" s="214" t="s">
        <v>615</v>
      </c>
      <c r="L889" s="214" t="s">
        <v>615</v>
      </c>
      <c r="N889" s="214" t="s">
        <v>2924</v>
      </c>
      <c r="O889" s="214" t="s">
        <v>1296</v>
      </c>
      <c r="P889" s="214" t="s">
        <v>4236</v>
      </c>
      <c r="T889" s="214" t="s">
        <v>114</v>
      </c>
      <c r="V889" s="298" t="s">
        <v>616</v>
      </c>
      <c r="X889" s="216"/>
      <c r="AA889" s="216"/>
      <c r="AB889" s="216"/>
      <c r="AK889" s="215" t="str">
        <f t="shared" si="40"/>
        <v>101</v>
      </c>
      <c r="AL889" s="214" t="str">
        <f t="shared" si="41"/>
        <v>8688</v>
      </c>
    </row>
    <row r="890" spans="1:38" s="214" customFormat="1" ht="13.5" customHeight="1">
      <c r="A890" s="214" t="str">
        <f t="shared" si="39"/>
        <v>0410917074居宅介護</v>
      </c>
      <c r="B890" s="214" t="s">
        <v>617</v>
      </c>
      <c r="C890" s="214" t="s">
        <v>4495</v>
      </c>
      <c r="D890" s="214" t="s">
        <v>3480</v>
      </c>
      <c r="E890" s="214" t="s">
        <v>618</v>
      </c>
      <c r="K890" s="214" t="s">
        <v>619</v>
      </c>
      <c r="L890" s="214" t="s">
        <v>619</v>
      </c>
      <c r="N890" s="214" t="s">
        <v>3051</v>
      </c>
      <c r="O890" s="214" t="s">
        <v>1296</v>
      </c>
      <c r="P890" s="214" t="s">
        <v>4236</v>
      </c>
      <c r="T890" s="214" t="s">
        <v>87</v>
      </c>
      <c r="V890" s="298" t="s">
        <v>620</v>
      </c>
      <c r="X890" s="216"/>
      <c r="AA890" s="216"/>
      <c r="AB890" s="216"/>
      <c r="AK890" s="215" t="str">
        <f t="shared" si="40"/>
        <v>981</v>
      </c>
      <c r="AL890" s="214" t="str">
        <f t="shared" si="41"/>
        <v>0961</v>
      </c>
    </row>
    <row r="891" spans="1:38" s="214" customFormat="1" ht="13.5" customHeight="1">
      <c r="A891" s="214" t="str">
        <f t="shared" si="39"/>
        <v>0410917074重度訪問介護</v>
      </c>
      <c r="B891" s="214" t="s">
        <v>617</v>
      </c>
      <c r="C891" s="214" t="s">
        <v>4495</v>
      </c>
      <c r="D891" s="214" t="s">
        <v>3480</v>
      </c>
      <c r="E891" s="214" t="s">
        <v>618</v>
      </c>
      <c r="K891" s="214" t="s">
        <v>619</v>
      </c>
      <c r="L891" s="214" t="s">
        <v>619</v>
      </c>
      <c r="N891" s="214" t="s">
        <v>3051</v>
      </c>
      <c r="O891" s="214" t="s">
        <v>1296</v>
      </c>
      <c r="P891" s="214" t="s">
        <v>4236</v>
      </c>
      <c r="T891" s="214" t="s">
        <v>88</v>
      </c>
      <c r="V891" s="298" t="s">
        <v>620</v>
      </c>
      <c r="X891" s="216"/>
      <c r="AA891" s="216"/>
      <c r="AB891" s="216"/>
      <c r="AK891" s="215" t="str">
        <f t="shared" si="40"/>
        <v>981</v>
      </c>
      <c r="AL891" s="214" t="str">
        <f t="shared" si="41"/>
        <v>0961</v>
      </c>
    </row>
    <row r="892" spans="1:38" s="214" customFormat="1" ht="13.5" customHeight="1">
      <c r="A892" s="214" t="str">
        <f t="shared" si="39"/>
        <v>0410917082就労継続支援(Ｂ型)</v>
      </c>
      <c r="B892" s="214" t="s">
        <v>621</v>
      </c>
      <c r="C892" s="214" t="s">
        <v>4496</v>
      </c>
      <c r="D892" s="214" t="s">
        <v>3537</v>
      </c>
      <c r="E892" s="214" t="s">
        <v>622</v>
      </c>
      <c r="K892" s="214" t="s">
        <v>623</v>
      </c>
      <c r="L892" s="214" t="s">
        <v>623</v>
      </c>
      <c r="N892" s="214" t="s">
        <v>3537</v>
      </c>
      <c r="O892" s="214" t="s">
        <v>1296</v>
      </c>
      <c r="P892" s="214" t="s">
        <v>4236</v>
      </c>
      <c r="T892" s="214" t="s">
        <v>2455</v>
      </c>
      <c r="V892" s="298" t="s">
        <v>624</v>
      </c>
      <c r="X892" s="216"/>
      <c r="AA892" s="216"/>
      <c r="AB892" s="216"/>
      <c r="AH892" s="214">
        <v>20</v>
      </c>
      <c r="AK892" s="215" t="str">
        <f t="shared" si="40"/>
        <v>985</v>
      </c>
      <c r="AL892" s="214" t="str">
        <f t="shared" si="41"/>
        <v>0833</v>
      </c>
    </row>
    <row r="893" spans="1:38" s="214" customFormat="1" ht="13.5" customHeight="1">
      <c r="A893" s="214" t="str">
        <f t="shared" si="39"/>
        <v>0410917108就労継続支援(Ａ型)</v>
      </c>
      <c r="B893" s="214" t="s">
        <v>542</v>
      </c>
      <c r="C893" s="214" t="s">
        <v>4477</v>
      </c>
      <c r="D893" s="214" t="s">
        <v>2932</v>
      </c>
      <c r="E893" s="214" t="s">
        <v>543</v>
      </c>
      <c r="K893" s="214" t="s">
        <v>626</v>
      </c>
      <c r="L893" s="214" t="s">
        <v>626</v>
      </c>
      <c r="N893" s="214" t="s">
        <v>2924</v>
      </c>
      <c r="O893" s="214" t="s">
        <v>1296</v>
      </c>
      <c r="P893" s="214" t="s">
        <v>4236</v>
      </c>
      <c r="T893" s="214" t="s">
        <v>2458</v>
      </c>
      <c r="V893" s="298" t="s">
        <v>627</v>
      </c>
      <c r="X893" s="216"/>
      <c r="AA893" s="216"/>
      <c r="AB893" s="216"/>
      <c r="AH893" s="214">
        <v>10</v>
      </c>
      <c r="AK893" s="215" t="str">
        <f t="shared" si="40"/>
        <v>192</v>
      </c>
      <c r="AL893" s="214" t="str">
        <f t="shared" si="41"/>
        <v>0082</v>
      </c>
    </row>
    <row r="894" spans="1:38" s="214" customFormat="1" ht="13.5" customHeight="1">
      <c r="A894" s="214" t="str">
        <f t="shared" si="39"/>
        <v>0410917108就労継続支援(Ｂ型)</v>
      </c>
      <c r="B894" s="214" t="s">
        <v>542</v>
      </c>
      <c r="C894" s="214" t="s">
        <v>4477</v>
      </c>
      <c r="D894" s="214" t="s">
        <v>2932</v>
      </c>
      <c r="E894" s="214" t="s">
        <v>543</v>
      </c>
      <c r="K894" s="214" t="s">
        <v>626</v>
      </c>
      <c r="L894" s="214" t="s">
        <v>626</v>
      </c>
      <c r="N894" s="214" t="s">
        <v>2924</v>
      </c>
      <c r="O894" s="214" t="s">
        <v>441</v>
      </c>
      <c r="P894" s="214" t="s">
        <v>4236</v>
      </c>
      <c r="T894" s="214" t="s">
        <v>2455</v>
      </c>
      <c r="V894" s="298" t="s">
        <v>627</v>
      </c>
      <c r="X894" s="216"/>
      <c r="AA894" s="216"/>
      <c r="AB894" s="216"/>
      <c r="AH894" s="214">
        <v>10</v>
      </c>
      <c r="AK894" s="215" t="str">
        <f t="shared" si="40"/>
        <v>192</v>
      </c>
      <c r="AL894" s="214" t="str">
        <f t="shared" si="41"/>
        <v>0082</v>
      </c>
    </row>
    <row r="895" spans="1:38" s="214" customFormat="1" ht="13.5" customHeight="1">
      <c r="A895" s="214" t="str">
        <f t="shared" si="39"/>
        <v>0410917116就労継続支援(Ｂ型)</v>
      </c>
      <c r="B895" s="214" t="s">
        <v>628</v>
      </c>
      <c r="C895" s="214" t="s">
        <v>4497</v>
      </c>
      <c r="D895" s="214" t="s">
        <v>2996</v>
      </c>
      <c r="E895" s="214" t="s">
        <v>629</v>
      </c>
      <c r="K895" s="214" t="s">
        <v>3538</v>
      </c>
      <c r="L895" s="214" t="s">
        <v>3538</v>
      </c>
      <c r="N895" s="214" t="s">
        <v>2996</v>
      </c>
      <c r="O895" s="214" t="s">
        <v>441</v>
      </c>
      <c r="P895" s="214" t="s">
        <v>4236</v>
      </c>
      <c r="T895" s="214" t="s">
        <v>2455</v>
      </c>
      <c r="V895" s="298" t="s">
        <v>630</v>
      </c>
      <c r="X895" s="216"/>
      <c r="AA895" s="216"/>
      <c r="AB895" s="216"/>
      <c r="AH895" s="214">
        <v>20</v>
      </c>
      <c r="AK895" s="215" t="str">
        <f t="shared" si="40"/>
        <v>985</v>
      </c>
      <c r="AL895" s="214" t="str">
        <f t="shared" si="41"/>
        <v>0841</v>
      </c>
    </row>
    <row r="896" spans="1:38" s="214" customFormat="1" ht="13.5" customHeight="1">
      <c r="A896" s="214" t="str">
        <f t="shared" si="39"/>
        <v>0410917124就労継続支援(Ｂ型)</v>
      </c>
      <c r="B896" s="214" t="s">
        <v>631</v>
      </c>
      <c r="C896" s="214" t="s">
        <v>4498</v>
      </c>
      <c r="D896" s="214" t="s">
        <v>3539</v>
      </c>
      <c r="E896" s="214" t="s">
        <v>632</v>
      </c>
      <c r="K896" s="214" t="s">
        <v>633</v>
      </c>
      <c r="L896" s="214" t="s">
        <v>633</v>
      </c>
      <c r="N896" s="214" t="s">
        <v>3051</v>
      </c>
      <c r="O896" s="214" t="s">
        <v>61</v>
      </c>
      <c r="P896" s="214" t="s">
        <v>4236</v>
      </c>
      <c r="T896" s="214" t="s">
        <v>2455</v>
      </c>
      <c r="V896" s="298" t="s">
        <v>634</v>
      </c>
      <c r="X896" s="216"/>
      <c r="AA896" s="216"/>
      <c r="AB896" s="216"/>
      <c r="AH896" s="214">
        <v>20</v>
      </c>
      <c r="AK896" s="215" t="str">
        <f t="shared" si="40"/>
        <v>963</v>
      </c>
      <c r="AL896" s="214" t="str">
        <f t="shared" si="41"/>
        <v>8002</v>
      </c>
    </row>
    <row r="897" spans="1:38" s="214" customFormat="1" ht="13.5" customHeight="1">
      <c r="A897" s="214" t="str">
        <f t="shared" si="39"/>
        <v>0410917165居宅介護</v>
      </c>
      <c r="B897" s="214" t="s">
        <v>434</v>
      </c>
      <c r="C897" s="214" t="s">
        <v>4407</v>
      </c>
      <c r="D897" s="214" t="s">
        <v>2922</v>
      </c>
      <c r="E897" s="214" t="s">
        <v>2923</v>
      </c>
      <c r="K897" s="214" t="s">
        <v>608</v>
      </c>
      <c r="L897" s="214" t="s">
        <v>608</v>
      </c>
      <c r="N897" s="214" t="s">
        <v>2924</v>
      </c>
      <c r="O897" s="214" t="s">
        <v>61</v>
      </c>
      <c r="P897" s="214" t="s">
        <v>4236</v>
      </c>
      <c r="T897" s="214" t="s">
        <v>87</v>
      </c>
      <c r="V897" s="298" t="s">
        <v>2925</v>
      </c>
      <c r="X897" s="216"/>
      <c r="AA897" s="216"/>
      <c r="AB897" s="216"/>
      <c r="AK897" s="215" t="str">
        <f t="shared" si="40"/>
        <v>989</v>
      </c>
      <c r="AL897" s="214" t="str">
        <f t="shared" si="41"/>
        <v>0252</v>
      </c>
    </row>
    <row r="898" spans="1:38" s="214" customFormat="1" ht="13.5" customHeight="1">
      <c r="A898" s="214" t="str">
        <f t="shared" si="39"/>
        <v>0410917165重度訪問介護</v>
      </c>
      <c r="B898" s="214" t="s">
        <v>434</v>
      </c>
      <c r="C898" s="214" t="s">
        <v>4407</v>
      </c>
      <c r="D898" s="214" t="s">
        <v>2922</v>
      </c>
      <c r="E898" s="214" t="s">
        <v>2923</v>
      </c>
      <c r="K898" s="214" t="s">
        <v>608</v>
      </c>
      <c r="L898" s="214" t="s">
        <v>608</v>
      </c>
      <c r="N898" s="214" t="s">
        <v>2924</v>
      </c>
      <c r="O898" s="214" t="s">
        <v>896</v>
      </c>
      <c r="P898" s="214" t="s">
        <v>4236</v>
      </c>
      <c r="T898" s="214" t="s">
        <v>88</v>
      </c>
      <c r="V898" s="298" t="s">
        <v>2925</v>
      </c>
      <c r="X898" s="216"/>
      <c r="AA898" s="216"/>
      <c r="AB898" s="216"/>
      <c r="AK898" s="215" t="str">
        <f t="shared" si="40"/>
        <v>989</v>
      </c>
      <c r="AL898" s="214" t="str">
        <f t="shared" si="41"/>
        <v>0252</v>
      </c>
    </row>
    <row r="899" spans="1:38" s="214" customFormat="1" ht="13.5" customHeight="1">
      <c r="A899" s="214" t="str">
        <f t="shared" ref="A899:A962" si="42">V899&amp;T899</f>
        <v>0410917173就労継続支援(Ｂ型)</v>
      </c>
      <c r="B899" s="214" t="s">
        <v>3540</v>
      </c>
      <c r="C899" s="214" t="s">
        <v>4499</v>
      </c>
      <c r="D899" s="214" t="s">
        <v>3541</v>
      </c>
      <c r="E899" s="214" t="s">
        <v>3542</v>
      </c>
      <c r="K899" s="214" t="s">
        <v>3543</v>
      </c>
      <c r="L899" s="214" t="s">
        <v>3543</v>
      </c>
      <c r="N899" s="214" t="s">
        <v>3478</v>
      </c>
      <c r="O899" s="214" t="s">
        <v>896</v>
      </c>
      <c r="P899" s="214" t="s">
        <v>4236</v>
      </c>
      <c r="T899" s="214" t="s">
        <v>2455</v>
      </c>
      <c r="V899" s="298" t="s">
        <v>3544</v>
      </c>
      <c r="X899" s="216"/>
      <c r="AA899" s="216"/>
      <c r="AB899" s="216"/>
      <c r="AH899" s="214">
        <v>20</v>
      </c>
      <c r="AK899" s="215" t="str">
        <f t="shared" ref="AK899:AK962" si="43">LEFT(D899,3)</f>
        <v>981</v>
      </c>
      <c r="AL899" s="214" t="str">
        <f t="shared" ref="AL899:AL962" si="44">RIGHT(D899,4)</f>
        <v>0121</v>
      </c>
    </row>
    <row r="900" spans="1:38" s="214" customFormat="1" ht="13.5" customHeight="1">
      <c r="A900" s="214" t="str">
        <f t="shared" si="42"/>
        <v>0410917181短期入所</v>
      </c>
      <c r="B900" s="214" t="s">
        <v>2460</v>
      </c>
      <c r="C900" s="214" t="s">
        <v>3846</v>
      </c>
      <c r="D900" s="214" t="s">
        <v>3332</v>
      </c>
      <c r="E900" s="214" t="s">
        <v>4063</v>
      </c>
      <c r="K900" s="214" t="s">
        <v>2744</v>
      </c>
      <c r="L900" s="214" t="s">
        <v>2745</v>
      </c>
      <c r="N900" s="214" t="s">
        <v>3047</v>
      </c>
      <c r="O900" s="214" t="s">
        <v>896</v>
      </c>
      <c r="P900" s="214" t="s">
        <v>4236</v>
      </c>
      <c r="T900" s="214" t="s">
        <v>71</v>
      </c>
      <c r="V900" s="298" t="s">
        <v>3313</v>
      </c>
      <c r="X900" s="216"/>
      <c r="AA900" s="216"/>
      <c r="AB900" s="216"/>
      <c r="AH900" s="214">
        <v>2</v>
      </c>
      <c r="AK900" s="215" t="str">
        <f t="shared" si="43"/>
        <v>140</v>
      </c>
      <c r="AL900" s="214" t="str">
        <f t="shared" si="44"/>
        <v>0013</v>
      </c>
    </row>
    <row r="901" spans="1:38" s="214" customFormat="1" ht="13.5" customHeight="1">
      <c r="A901" s="214" t="str">
        <f t="shared" si="42"/>
        <v>0410917199就労継続支援(Ａ型)</v>
      </c>
      <c r="B901" s="214" t="s">
        <v>996</v>
      </c>
      <c r="C901" s="214" t="s">
        <v>3814</v>
      </c>
      <c r="D901" s="214" t="s">
        <v>3677</v>
      </c>
      <c r="E901" s="214" t="s">
        <v>997</v>
      </c>
      <c r="K901" s="214" t="s">
        <v>4122</v>
      </c>
      <c r="L901" s="214" t="s">
        <v>4122</v>
      </c>
      <c r="N901" s="214" t="s">
        <v>3047</v>
      </c>
      <c r="O901" s="214" t="s">
        <v>896</v>
      </c>
      <c r="P901" s="214" t="s">
        <v>4236</v>
      </c>
      <c r="T901" s="214" t="s">
        <v>2458</v>
      </c>
      <c r="V901" s="298" t="s">
        <v>4292</v>
      </c>
      <c r="X901" s="216"/>
      <c r="AA901" s="216"/>
      <c r="AB901" s="216"/>
      <c r="AH901" s="214">
        <v>10</v>
      </c>
      <c r="AK901" s="215" t="str">
        <f t="shared" si="43"/>
        <v>981</v>
      </c>
      <c r="AL901" s="214" t="str">
        <f t="shared" si="44"/>
        <v>3203</v>
      </c>
    </row>
    <row r="902" spans="1:38" s="214" customFormat="1" ht="13.5" customHeight="1">
      <c r="A902" s="214" t="str">
        <f t="shared" si="42"/>
        <v>0410917207就労継続支援(Ｂ型)</v>
      </c>
      <c r="B902" s="214" t="s">
        <v>3722</v>
      </c>
      <c r="C902" s="214" t="s">
        <v>4461</v>
      </c>
      <c r="D902" s="214" t="s">
        <v>4027</v>
      </c>
      <c r="E902" s="214" t="s">
        <v>4049</v>
      </c>
      <c r="K902" s="214" t="s">
        <v>4703</v>
      </c>
      <c r="L902" s="214" t="s">
        <v>4703</v>
      </c>
      <c r="N902" s="214" t="s">
        <v>2924</v>
      </c>
      <c r="O902" s="214" t="s">
        <v>1400</v>
      </c>
      <c r="P902" s="214" t="s">
        <v>4236</v>
      </c>
      <c r="T902" s="214" t="s">
        <v>2455</v>
      </c>
      <c r="V902" s="298" t="s">
        <v>4755</v>
      </c>
      <c r="X902" s="216"/>
      <c r="AA902" s="216"/>
      <c r="AB902" s="216"/>
      <c r="AH902" s="214">
        <v>20</v>
      </c>
      <c r="AK902" s="215" t="str">
        <f t="shared" si="43"/>
        <v>100</v>
      </c>
      <c r="AL902" s="214" t="str">
        <f t="shared" si="44"/>
        <v>0004</v>
      </c>
    </row>
    <row r="903" spans="1:38" s="214" customFormat="1" ht="13.5" customHeight="1">
      <c r="A903" s="214" t="str">
        <f t="shared" si="42"/>
        <v>0411100068居宅介護</v>
      </c>
      <c r="B903" s="214" t="s">
        <v>111</v>
      </c>
      <c r="C903" s="214" t="s">
        <v>4417</v>
      </c>
      <c r="D903" s="214" t="s">
        <v>3235</v>
      </c>
      <c r="E903" s="214" t="s">
        <v>2457</v>
      </c>
      <c r="K903" s="214" t="s">
        <v>638</v>
      </c>
      <c r="L903" s="214" t="s">
        <v>638</v>
      </c>
      <c r="N903" s="214" t="s">
        <v>3065</v>
      </c>
      <c r="O903" s="214" t="s">
        <v>818</v>
      </c>
      <c r="P903" s="214" t="s">
        <v>4244</v>
      </c>
      <c r="T903" s="214" t="s">
        <v>87</v>
      </c>
      <c r="V903" s="298" t="s">
        <v>639</v>
      </c>
      <c r="X903" s="216"/>
      <c r="AA903" s="216"/>
      <c r="AB903" s="216"/>
      <c r="AK903" s="215" t="str">
        <f t="shared" si="43"/>
        <v>101</v>
      </c>
      <c r="AL903" s="214" t="str">
        <f t="shared" si="44"/>
        <v>8688</v>
      </c>
    </row>
    <row r="904" spans="1:38" s="214" customFormat="1" ht="13.5" customHeight="1">
      <c r="A904" s="214" t="str">
        <f t="shared" si="42"/>
        <v>0411100068重度訪問介護</v>
      </c>
      <c r="B904" s="214" t="s">
        <v>111</v>
      </c>
      <c r="C904" s="214" t="s">
        <v>4417</v>
      </c>
      <c r="D904" s="214" t="s">
        <v>3235</v>
      </c>
      <c r="E904" s="214" t="s">
        <v>2457</v>
      </c>
      <c r="K904" s="214" t="s">
        <v>638</v>
      </c>
      <c r="L904" s="214" t="s">
        <v>638</v>
      </c>
      <c r="N904" s="214" t="s">
        <v>3065</v>
      </c>
      <c r="O904" s="214" t="s">
        <v>61</v>
      </c>
      <c r="P904" s="214" t="s">
        <v>4244</v>
      </c>
      <c r="T904" s="214" t="s">
        <v>88</v>
      </c>
      <c r="V904" s="298" t="s">
        <v>639</v>
      </c>
      <c r="X904" s="216"/>
      <c r="AA904" s="216"/>
      <c r="AB904" s="216"/>
      <c r="AK904" s="215" t="str">
        <f t="shared" si="43"/>
        <v>101</v>
      </c>
      <c r="AL904" s="214" t="str">
        <f t="shared" si="44"/>
        <v>8688</v>
      </c>
    </row>
    <row r="905" spans="1:38" s="214" customFormat="1" ht="13.5" customHeight="1">
      <c r="A905" s="214" t="str">
        <f t="shared" si="42"/>
        <v>0411100100生活介護</v>
      </c>
      <c r="B905" s="214" t="s">
        <v>640</v>
      </c>
      <c r="C905" s="214" t="s">
        <v>3821</v>
      </c>
      <c r="D905" s="214" t="s">
        <v>3314</v>
      </c>
      <c r="E905" s="214" t="s">
        <v>641</v>
      </c>
      <c r="K905" s="214" t="s">
        <v>642</v>
      </c>
      <c r="L905" s="214" t="s">
        <v>642</v>
      </c>
      <c r="N905" s="214" t="s">
        <v>3314</v>
      </c>
      <c r="O905" s="214" t="s">
        <v>61</v>
      </c>
      <c r="P905" s="214" t="s">
        <v>4244</v>
      </c>
      <c r="T905" s="214" t="s">
        <v>63</v>
      </c>
      <c r="V905" s="298" t="s">
        <v>643</v>
      </c>
      <c r="X905" s="216"/>
      <c r="AA905" s="216"/>
      <c r="AB905" s="216"/>
      <c r="AH905" s="214">
        <v>29</v>
      </c>
      <c r="AK905" s="215" t="str">
        <f t="shared" si="43"/>
        <v>989</v>
      </c>
      <c r="AL905" s="214" t="str">
        <f t="shared" si="44"/>
        <v>2424</v>
      </c>
    </row>
    <row r="906" spans="1:38" s="214" customFormat="1" ht="13.5" customHeight="1">
      <c r="A906" s="214" t="str">
        <f t="shared" si="42"/>
        <v>0411100100短期入所</v>
      </c>
      <c r="B906" s="214" t="s">
        <v>640</v>
      </c>
      <c r="C906" s="214" t="s">
        <v>3821</v>
      </c>
      <c r="D906" s="214" t="s">
        <v>3314</v>
      </c>
      <c r="E906" s="214" t="s">
        <v>641</v>
      </c>
      <c r="K906" s="214" t="s">
        <v>642</v>
      </c>
      <c r="L906" s="214" t="s">
        <v>642</v>
      </c>
      <c r="N906" s="214" t="s">
        <v>3314</v>
      </c>
      <c r="O906" s="214" t="s">
        <v>338</v>
      </c>
      <c r="P906" s="214" t="s">
        <v>4244</v>
      </c>
      <c r="T906" s="214" t="s">
        <v>71</v>
      </c>
      <c r="V906" s="298" t="s">
        <v>643</v>
      </c>
      <c r="X906" s="216"/>
      <c r="AA906" s="216"/>
      <c r="AB906" s="216"/>
      <c r="AC906" s="216"/>
      <c r="AH906" s="214">
        <v>1</v>
      </c>
      <c r="AK906" s="215" t="str">
        <f t="shared" si="43"/>
        <v>989</v>
      </c>
      <c r="AL906" s="214" t="str">
        <f t="shared" si="44"/>
        <v>2424</v>
      </c>
    </row>
    <row r="907" spans="1:38" s="214" customFormat="1" ht="13.5" customHeight="1">
      <c r="A907" s="214" t="str">
        <f t="shared" si="42"/>
        <v>0411100100就労継続支援(Ｂ型)</v>
      </c>
      <c r="B907" s="214" t="s">
        <v>640</v>
      </c>
      <c r="C907" s="214" t="s">
        <v>3821</v>
      </c>
      <c r="D907" s="214" t="s">
        <v>3314</v>
      </c>
      <c r="E907" s="214" t="s">
        <v>641</v>
      </c>
      <c r="K907" s="214" t="s">
        <v>642</v>
      </c>
      <c r="L907" s="214" t="s">
        <v>642</v>
      </c>
      <c r="N907" s="214" t="s">
        <v>3314</v>
      </c>
      <c r="O907" s="214" t="s">
        <v>61</v>
      </c>
      <c r="P907" s="214" t="s">
        <v>4244</v>
      </c>
      <c r="T907" s="214" t="s">
        <v>2455</v>
      </c>
      <c r="V907" s="298" t="s">
        <v>643</v>
      </c>
      <c r="X907" s="216"/>
      <c r="AA907" s="216"/>
      <c r="AB907" s="216"/>
      <c r="AH907" s="214">
        <v>11</v>
      </c>
      <c r="AK907" s="215" t="str">
        <f t="shared" si="43"/>
        <v>989</v>
      </c>
      <c r="AL907" s="214" t="str">
        <f t="shared" si="44"/>
        <v>2424</v>
      </c>
    </row>
    <row r="908" spans="1:38" s="214" customFormat="1" ht="13.5" customHeight="1">
      <c r="A908" s="214" t="str">
        <f t="shared" si="42"/>
        <v>0411100126居宅介護</v>
      </c>
      <c r="B908" s="214" t="s">
        <v>115</v>
      </c>
      <c r="C908" s="214" t="s">
        <v>4418</v>
      </c>
      <c r="D908" s="214" t="s">
        <v>3239</v>
      </c>
      <c r="E908" s="214" t="s">
        <v>116</v>
      </c>
      <c r="K908" s="214" t="s">
        <v>644</v>
      </c>
      <c r="L908" s="214" t="s">
        <v>644</v>
      </c>
      <c r="N908" s="214" t="s">
        <v>3065</v>
      </c>
      <c r="O908" s="214" t="s">
        <v>928</v>
      </c>
      <c r="P908" s="214" t="s">
        <v>4244</v>
      </c>
      <c r="T908" s="214" t="s">
        <v>87</v>
      </c>
      <c r="V908" s="298" t="s">
        <v>645</v>
      </c>
      <c r="X908" s="216"/>
      <c r="AA908" s="216"/>
      <c r="AB908" s="216"/>
      <c r="AK908" s="215" t="str">
        <f t="shared" si="43"/>
        <v>980</v>
      </c>
      <c r="AL908" s="214" t="str">
        <f t="shared" si="44"/>
        <v>0014</v>
      </c>
    </row>
    <row r="909" spans="1:38" s="214" customFormat="1" ht="13.5" customHeight="1">
      <c r="A909" s="214" t="str">
        <f t="shared" si="42"/>
        <v>0411100126重度訪問介護</v>
      </c>
      <c r="B909" s="214" t="s">
        <v>115</v>
      </c>
      <c r="C909" s="214" t="s">
        <v>4418</v>
      </c>
      <c r="D909" s="214" t="s">
        <v>3239</v>
      </c>
      <c r="E909" s="214" t="s">
        <v>116</v>
      </c>
      <c r="K909" s="214" t="s">
        <v>644</v>
      </c>
      <c r="L909" s="214" t="s">
        <v>644</v>
      </c>
      <c r="N909" s="214" t="s">
        <v>3065</v>
      </c>
      <c r="O909" s="214" t="s">
        <v>928</v>
      </c>
      <c r="P909" s="214" t="s">
        <v>4244</v>
      </c>
      <c r="T909" s="214" t="s">
        <v>88</v>
      </c>
      <c r="V909" s="298" t="s">
        <v>645</v>
      </c>
      <c r="X909" s="216"/>
      <c r="AA909" s="216"/>
      <c r="AB909" s="216"/>
      <c r="AD909" s="216"/>
      <c r="AK909" s="215" t="str">
        <f t="shared" si="43"/>
        <v>980</v>
      </c>
      <c r="AL909" s="214" t="str">
        <f t="shared" si="44"/>
        <v>0014</v>
      </c>
    </row>
    <row r="910" spans="1:38" s="214" customFormat="1" ht="13.5" customHeight="1">
      <c r="A910" s="214" t="str">
        <f t="shared" si="42"/>
        <v>0411100217生活介護</v>
      </c>
      <c r="B910" s="214" t="s">
        <v>646</v>
      </c>
      <c r="C910" s="214" t="s">
        <v>4500</v>
      </c>
      <c r="D910" s="214" t="s">
        <v>3079</v>
      </c>
      <c r="E910" s="214" t="s">
        <v>647</v>
      </c>
      <c r="I910" s="227"/>
      <c r="K910" s="214" t="s">
        <v>648</v>
      </c>
      <c r="L910" s="214" t="s">
        <v>648</v>
      </c>
      <c r="N910" s="214" t="s">
        <v>3079</v>
      </c>
      <c r="O910" s="214" t="s">
        <v>818</v>
      </c>
      <c r="P910" s="214" t="s">
        <v>4244</v>
      </c>
      <c r="T910" s="214" t="s">
        <v>63</v>
      </c>
      <c r="V910" s="298" t="s">
        <v>649</v>
      </c>
      <c r="X910" s="216"/>
      <c r="AA910" s="216"/>
      <c r="AB910" s="216"/>
      <c r="AH910" s="303">
        <v>8</v>
      </c>
      <c r="AK910" s="215" t="str">
        <f t="shared" si="43"/>
        <v>989</v>
      </c>
      <c r="AL910" s="214" t="str">
        <f t="shared" si="44"/>
        <v>2441</v>
      </c>
    </row>
    <row r="911" spans="1:38" s="214" customFormat="1" ht="13.5" customHeight="1">
      <c r="A911" s="214" t="str">
        <f t="shared" si="42"/>
        <v>0411100217就労継続支援(Ｂ型)</v>
      </c>
      <c r="B911" s="214" t="s">
        <v>646</v>
      </c>
      <c r="C911" s="214" t="s">
        <v>4500</v>
      </c>
      <c r="D911" s="214" t="s">
        <v>3079</v>
      </c>
      <c r="E911" s="214" t="s">
        <v>647</v>
      </c>
      <c r="I911" s="227"/>
      <c r="K911" s="214" t="s">
        <v>648</v>
      </c>
      <c r="L911" s="214" t="s">
        <v>648</v>
      </c>
      <c r="N911" s="214" t="s">
        <v>3079</v>
      </c>
      <c r="O911" s="214" t="s">
        <v>818</v>
      </c>
      <c r="P911" s="214" t="s">
        <v>4244</v>
      </c>
      <c r="T911" s="214" t="s">
        <v>2455</v>
      </c>
      <c r="V911" s="298" t="s">
        <v>649</v>
      </c>
      <c r="X911" s="216"/>
      <c r="AA911" s="216"/>
      <c r="AB911" s="216"/>
      <c r="AH911" s="303">
        <v>30</v>
      </c>
      <c r="AK911" s="215" t="str">
        <f t="shared" si="43"/>
        <v>989</v>
      </c>
      <c r="AL911" s="214" t="str">
        <f t="shared" si="44"/>
        <v>2441</v>
      </c>
    </row>
    <row r="912" spans="1:38" s="214" customFormat="1" ht="13.5" customHeight="1">
      <c r="A912" s="214" t="str">
        <f t="shared" si="42"/>
        <v>0411100241就労移行支援</v>
      </c>
      <c r="B912" s="214" t="s">
        <v>650</v>
      </c>
      <c r="C912" s="214" t="s">
        <v>4501</v>
      </c>
      <c r="D912" s="214" t="s">
        <v>3065</v>
      </c>
      <c r="E912" s="214" t="s">
        <v>651</v>
      </c>
      <c r="K912" s="214" t="s">
        <v>652</v>
      </c>
      <c r="L912" s="214" t="s">
        <v>652</v>
      </c>
      <c r="N912" s="214" t="s">
        <v>3247</v>
      </c>
      <c r="O912" s="214" t="s">
        <v>818</v>
      </c>
      <c r="P912" s="214" t="s">
        <v>4244</v>
      </c>
      <c r="T912" s="214" t="s">
        <v>65</v>
      </c>
      <c r="V912" s="298" t="s">
        <v>653</v>
      </c>
      <c r="X912" s="216"/>
      <c r="AA912" s="216"/>
      <c r="AB912" s="216"/>
      <c r="AH912" s="214">
        <v>10</v>
      </c>
      <c r="AK912" s="215" t="str">
        <f t="shared" si="43"/>
        <v>989</v>
      </c>
      <c r="AL912" s="214" t="str">
        <f t="shared" si="44"/>
        <v>2432</v>
      </c>
    </row>
    <row r="913" spans="1:38" s="214" customFormat="1" ht="13.5" customHeight="1">
      <c r="A913" s="214" t="str">
        <f t="shared" si="42"/>
        <v>0411100266居宅介護</v>
      </c>
      <c r="B913" s="214" t="s">
        <v>654</v>
      </c>
      <c r="C913" s="214" t="s">
        <v>3766</v>
      </c>
      <c r="D913" s="214" t="s">
        <v>3066</v>
      </c>
      <c r="E913" s="214" t="s">
        <v>655</v>
      </c>
      <c r="K913" s="214" t="s">
        <v>656</v>
      </c>
      <c r="L913" s="214" t="s">
        <v>656</v>
      </c>
      <c r="N913" s="214" t="s">
        <v>3077</v>
      </c>
      <c r="O913" s="214" t="s">
        <v>818</v>
      </c>
      <c r="P913" s="214" t="s">
        <v>4244</v>
      </c>
      <c r="T913" s="214" t="s">
        <v>87</v>
      </c>
      <c r="V913" s="298" t="s">
        <v>657</v>
      </c>
      <c r="X913" s="216"/>
      <c r="AA913" s="216"/>
      <c r="AB913" s="216"/>
      <c r="AK913" s="215" t="str">
        <f t="shared" si="43"/>
        <v>399</v>
      </c>
      <c r="AL913" s="214" t="str">
        <f t="shared" si="44"/>
        <v>4112</v>
      </c>
    </row>
    <row r="914" spans="1:38" s="214" customFormat="1" ht="13.5" customHeight="1">
      <c r="A914" s="214" t="str">
        <f t="shared" si="42"/>
        <v>0411100266重度訪問介護</v>
      </c>
      <c r="B914" s="214" t="s">
        <v>654</v>
      </c>
      <c r="C914" s="214" t="s">
        <v>3766</v>
      </c>
      <c r="D914" s="214" t="s">
        <v>3066</v>
      </c>
      <c r="E914" s="214" t="s">
        <v>655</v>
      </c>
      <c r="K914" s="214" t="s">
        <v>656</v>
      </c>
      <c r="L914" s="214" t="s">
        <v>656</v>
      </c>
      <c r="N914" s="214" t="s">
        <v>3077</v>
      </c>
      <c r="O914" s="214" t="s">
        <v>818</v>
      </c>
      <c r="P914" s="214" t="s">
        <v>4244</v>
      </c>
      <c r="T914" s="214" t="s">
        <v>88</v>
      </c>
      <c r="V914" s="298" t="s">
        <v>657</v>
      </c>
      <c r="X914" s="216"/>
      <c r="AA914" s="216"/>
      <c r="AB914" s="216"/>
      <c r="AK914" s="215" t="str">
        <f t="shared" si="43"/>
        <v>399</v>
      </c>
      <c r="AL914" s="214" t="str">
        <f t="shared" si="44"/>
        <v>4112</v>
      </c>
    </row>
    <row r="915" spans="1:38" s="214" customFormat="1" ht="13.5" customHeight="1">
      <c r="A915" s="214" t="str">
        <f t="shared" si="42"/>
        <v>0411100266同行援護</v>
      </c>
      <c r="B915" s="214" t="s">
        <v>654</v>
      </c>
      <c r="C915" s="214" t="s">
        <v>3766</v>
      </c>
      <c r="D915" s="214" t="s">
        <v>3066</v>
      </c>
      <c r="E915" s="214" t="s">
        <v>655</v>
      </c>
      <c r="K915" s="214" t="s">
        <v>656</v>
      </c>
      <c r="L915" s="214" t="s">
        <v>656</v>
      </c>
      <c r="N915" s="214" t="s">
        <v>3077</v>
      </c>
      <c r="O915" s="214" t="s">
        <v>818</v>
      </c>
      <c r="P915" s="214" t="s">
        <v>4244</v>
      </c>
      <c r="T915" s="214" t="s">
        <v>114</v>
      </c>
      <c r="V915" s="298" t="s">
        <v>657</v>
      </c>
      <c r="X915" s="216"/>
      <c r="AA915" s="216"/>
      <c r="AB915" s="216"/>
      <c r="AK915" s="215" t="str">
        <f t="shared" si="43"/>
        <v>399</v>
      </c>
      <c r="AL915" s="214" t="str">
        <f t="shared" si="44"/>
        <v>4112</v>
      </c>
    </row>
    <row r="916" spans="1:38" s="214" customFormat="1" ht="13.5" customHeight="1">
      <c r="A916" s="214" t="str">
        <f t="shared" si="42"/>
        <v>0411100274短期入所</v>
      </c>
      <c r="B916" s="214" t="s">
        <v>654</v>
      </c>
      <c r="C916" s="214" t="s">
        <v>3766</v>
      </c>
      <c r="D916" s="214" t="s">
        <v>3066</v>
      </c>
      <c r="E916" s="214" t="s">
        <v>655</v>
      </c>
      <c r="K916" s="214" t="s">
        <v>656</v>
      </c>
      <c r="L916" s="214" t="s">
        <v>656</v>
      </c>
      <c r="N916" s="214" t="s">
        <v>3077</v>
      </c>
      <c r="O916" s="214" t="s">
        <v>818</v>
      </c>
      <c r="P916" s="214" t="s">
        <v>4244</v>
      </c>
      <c r="T916" s="214" t="s">
        <v>71</v>
      </c>
      <c r="V916" s="298" t="s">
        <v>658</v>
      </c>
      <c r="X916" s="216"/>
      <c r="AA916" s="216"/>
      <c r="AB916" s="216"/>
      <c r="AH916" s="214">
        <v>1</v>
      </c>
      <c r="AK916" s="215" t="str">
        <f t="shared" si="43"/>
        <v>399</v>
      </c>
      <c r="AL916" s="214" t="str">
        <f t="shared" si="44"/>
        <v>4112</v>
      </c>
    </row>
    <row r="917" spans="1:38" s="214" customFormat="1" ht="13.5" customHeight="1">
      <c r="A917" s="214" t="str">
        <f t="shared" si="42"/>
        <v>0411100282就労移行支援</v>
      </c>
      <c r="B917" s="214" t="s">
        <v>659</v>
      </c>
      <c r="C917" s="214" t="s">
        <v>4502</v>
      </c>
      <c r="D917" s="214" t="s">
        <v>3545</v>
      </c>
      <c r="E917" s="214" t="s">
        <v>660</v>
      </c>
      <c r="K917" s="214" t="s">
        <v>661</v>
      </c>
      <c r="L917" s="214" t="s">
        <v>661</v>
      </c>
      <c r="N917" s="214" t="s">
        <v>3077</v>
      </c>
      <c r="O917" s="214" t="s">
        <v>692</v>
      </c>
      <c r="P917" s="214" t="s">
        <v>4244</v>
      </c>
      <c r="T917" s="214" t="s">
        <v>65</v>
      </c>
      <c r="V917" s="298" t="s">
        <v>662</v>
      </c>
      <c r="X917" s="216"/>
      <c r="AA917" s="216"/>
      <c r="AB917" s="216"/>
      <c r="AH917" s="214">
        <v>6</v>
      </c>
      <c r="AK917" s="215" t="str">
        <f t="shared" si="43"/>
        <v>102</v>
      </c>
      <c r="AL917" s="214" t="str">
        <f t="shared" si="44"/>
        <v>0082</v>
      </c>
    </row>
    <row r="918" spans="1:38" s="214" customFormat="1" ht="13.5" customHeight="1">
      <c r="A918" s="214" t="str">
        <f t="shared" si="42"/>
        <v>0411100282就労継続支援(Ｂ型)</v>
      </c>
      <c r="B918" s="214" t="s">
        <v>659</v>
      </c>
      <c r="C918" s="214" t="s">
        <v>4502</v>
      </c>
      <c r="D918" s="214" t="s">
        <v>3545</v>
      </c>
      <c r="E918" s="214" t="s">
        <v>660</v>
      </c>
      <c r="K918" s="214" t="s">
        <v>661</v>
      </c>
      <c r="L918" s="214" t="s">
        <v>661</v>
      </c>
      <c r="N918" s="214" t="s">
        <v>3077</v>
      </c>
      <c r="O918" s="214" t="s">
        <v>692</v>
      </c>
      <c r="P918" s="214" t="s">
        <v>4244</v>
      </c>
      <c r="T918" s="214" t="s">
        <v>2455</v>
      </c>
      <c r="V918" s="298" t="s">
        <v>662</v>
      </c>
      <c r="X918" s="216"/>
      <c r="AA918" s="216"/>
      <c r="AB918" s="216"/>
      <c r="AH918" s="214">
        <v>35</v>
      </c>
      <c r="AK918" s="215" t="str">
        <f t="shared" si="43"/>
        <v>102</v>
      </c>
      <c r="AL918" s="214" t="str">
        <f t="shared" si="44"/>
        <v>0082</v>
      </c>
    </row>
    <row r="919" spans="1:38" s="214" customFormat="1" ht="13.5" customHeight="1">
      <c r="A919" s="214" t="str">
        <f t="shared" si="42"/>
        <v>0411100290居宅介護</v>
      </c>
      <c r="B919" s="214" t="s">
        <v>663</v>
      </c>
      <c r="C919" s="214" t="s">
        <v>4503</v>
      </c>
      <c r="D919" s="214" t="s">
        <v>3481</v>
      </c>
      <c r="E919" s="214" t="s">
        <v>664</v>
      </c>
      <c r="K919" s="214" t="s">
        <v>665</v>
      </c>
      <c r="L919" s="214" t="s">
        <v>665</v>
      </c>
      <c r="N919" s="214" t="s">
        <v>3065</v>
      </c>
      <c r="O919" s="214" t="s">
        <v>692</v>
      </c>
      <c r="P919" s="214" t="s">
        <v>4244</v>
      </c>
      <c r="T919" s="214" t="s">
        <v>87</v>
      </c>
      <c r="V919" s="298" t="s">
        <v>666</v>
      </c>
      <c r="X919" s="216"/>
      <c r="AA919" s="216"/>
      <c r="AB919" s="216"/>
      <c r="AK919" s="215" t="str">
        <f t="shared" si="43"/>
        <v>984</v>
      </c>
      <c r="AL919" s="214" t="str">
        <f t="shared" si="44"/>
        <v>0825</v>
      </c>
    </row>
    <row r="920" spans="1:38" s="214" customFormat="1" ht="13.5" customHeight="1">
      <c r="A920" s="214" t="str">
        <f t="shared" si="42"/>
        <v>0411100290重度訪問介護</v>
      </c>
      <c r="B920" s="214" t="s">
        <v>663</v>
      </c>
      <c r="C920" s="214" t="s">
        <v>4503</v>
      </c>
      <c r="D920" s="214" t="s">
        <v>3481</v>
      </c>
      <c r="E920" s="214" t="s">
        <v>664</v>
      </c>
      <c r="K920" s="214" t="s">
        <v>665</v>
      </c>
      <c r="L920" s="214" t="s">
        <v>665</v>
      </c>
      <c r="N920" s="214" t="s">
        <v>3065</v>
      </c>
      <c r="O920" s="214" t="s">
        <v>692</v>
      </c>
      <c r="P920" s="214" t="s">
        <v>4244</v>
      </c>
      <c r="T920" s="214" t="s">
        <v>88</v>
      </c>
      <c r="V920" s="298" t="s">
        <v>666</v>
      </c>
      <c r="X920" s="216"/>
      <c r="AA920" s="216"/>
      <c r="AB920" s="216"/>
      <c r="AK920" s="215" t="str">
        <f t="shared" si="43"/>
        <v>984</v>
      </c>
      <c r="AL920" s="214" t="str">
        <f t="shared" si="44"/>
        <v>0825</v>
      </c>
    </row>
    <row r="921" spans="1:38" s="214" customFormat="1" ht="13.5" customHeight="1">
      <c r="A921" s="214" t="str">
        <f t="shared" si="42"/>
        <v>0411100316居宅介護</v>
      </c>
      <c r="B921" s="214" t="s">
        <v>667</v>
      </c>
      <c r="C921" s="214" t="s">
        <v>4504</v>
      </c>
      <c r="D921" s="214" t="s">
        <v>3247</v>
      </c>
      <c r="E921" s="214" t="s">
        <v>668</v>
      </c>
      <c r="K921" s="214" t="s">
        <v>669</v>
      </c>
      <c r="L921" s="214" t="s">
        <v>669</v>
      </c>
      <c r="N921" s="214" t="s">
        <v>3315</v>
      </c>
      <c r="O921" s="214" t="s">
        <v>692</v>
      </c>
      <c r="P921" s="214" t="s">
        <v>4244</v>
      </c>
      <c r="T921" s="214" t="s">
        <v>87</v>
      </c>
      <c r="V921" s="298" t="s">
        <v>670</v>
      </c>
      <c r="X921" s="216"/>
      <c r="AA921" s="216"/>
      <c r="AB921" s="216"/>
      <c r="AK921" s="215" t="str">
        <f t="shared" si="43"/>
        <v>989</v>
      </c>
      <c r="AL921" s="214" t="str">
        <f t="shared" si="44"/>
        <v>2433</v>
      </c>
    </row>
    <row r="922" spans="1:38" s="214" customFormat="1" ht="13.5" customHeight="1">
      <c r="A922" s="214" t="str">
        <f t="shared" si="42"/>
        <v>0411100316重度訪問介護</v>
      </c>
      <c r="B922" s="214" t="s">
        <v>667</v>
      </c>
      <c r="C922" s="214" t="s">
        <v>4504</v>
      </c>
      <c r="D922" s="214" t="s">
        <v>3247</v>
      </c>
      <c r="E922" s="214" t="s">
        <v>668</v>
      </c>
      <c r="K922" s="214" t="s">
        <v>669</v>
      </c>
      <c r="L922" s="214" t="s">
        <v>669</v>
      </c>
      <c r="N922" s="214" t="s">
        <v>3315</v>
      </c>
      <c r="O922" s="214" t="s">
        <v>692</v>
      </c>
      <c r="P922" s="214" t="s">
        <v>4244</v>
      </c>
      <c r="T922" s="214" t="s">
        <v>88</v>
      </c>
      <c r="V922" s="298" t="s">
        <v>670</v>
      </c>
      <c r="X922" s="216"/>
      <c r="AA922" s="216"/>
      <c r="AB922" s="216"/>
      <c r="AK922" s="215" t="str">
        <f t="shared" si="43"/>
        <v>989</v>
      </c>
      <c r="AL922" s="214" t="str">
        <f t="shared" si="44"/>
        <v>2433</v>
      </c>
    </row>
    <row r="923" spans="1:38" s="214" customFormat="1" ht="13.5" customHeight="1">
      <c r="A923" s="214" t="str">
        <f t="shared" si="42"/>
        <v>0411100316同行援護</v>
      </c>
      <c r="B923" s="214" t="s">
        <v>667</v>
      </c>
      <c r="C923" s="214" t="s">
        <v>4504</v>
      </c>
      <c r="D923" s="214" t="s">
        <v>3247</v>
      </c>
      <c r="E923" s="214" t="s">
        <v>668</v>
      </c>
      <c r="K923" s="214" t="s">
        <v>669</v>
      </c>
      <c r="L923" s="214" t="s">
        <v>669</v>
      </c>
      <c r="N923" s="214" t="s">
        <v>3315</v>
      </c>
      <c r="O923" s="214" t="s">
        <v>692</v>
      </c>
      <c r="P923" s="214" t="s">
        <v>4244</v>
      </c>
      <c r="T923" s="214" t="s">
        <v>114</v>
      </c>
      <c r="V923" s="298" t="s">
        <v>670</v>
      </c>
      <c r="X923" s="216"/>
      <c r="AA923" s="216"/>
      <c r="AB923" s="216"/>
      <c r="AK923" s="215" t="str">
        <f t="shared" si="43"/>
        <v>989</v>
      </c>
      <c r="AL923" s="214" t="str">
        <f t="shared" si="44"/>
        <v>2433</v>
      </c>
    </row>
    <row r="924" spans="1:38" s="214" customFormat="1" ht="13.5" customHeight="1">
      <c r="A924" s="214" t="str">
        <f t="shared" si="42"/>
        <v>0411100332居宅介護</v>
      </c>
      <c r="B924" s="214" t="s">
        <v>111</v>
      </c>
      <c r="C924" s="214" t="s">
        <v>4417</v>
      </c>
      <c r="D924" s="214" t="s">
        <v>3235</v>
      </c>
      <c r="E924" s="214" t="s">
        <v>2457</v>
      </c>
      <c r="K924" s="214" t="s">
        <v>671</v>
      </c>
      <c r="L924" s="214" t="s">
        <v>671</v>
      </c>
      <c r="N924" s="214" t="s">
        <v>3482</v>
      </c>
      <c r="O924" s="214" t="s">
        <v>692</v>
      </c>
      <c r="P924" s="214" t="s">
        <v>4244</v>
      </c>
      <c r="T924" s="214" t="s">
        <v>87</v>
      </c>
      <c r="V924" s="298" t="s">
        <v>672</v>
      </c>
      <c r="X924" s="216"/>
      <c r="AA924" s="216"/>
      <c r="AB924" s="216"/>
      <c r="AK924" s="215" t="str">
        <f t="shared" si="43"/>
        <v>101</v>
      </c>
      <c r="AL924" s="214" t="str">
        <f t="shared" si="44"/>
        <v>8688</v>
      </c>
    </row>
    <row r="925" spans="1:38" s="214" customFormat="1" ht="13.5" customHeight="1">
      <c r="A925" s="214" t="str">
        <f t="shared" si="42"/>
        <v>0411100332重度訪問介護</v>
      </c>
      <c r="B925" s="214" t="s">
        <v>111</v>
      </c>
      <c r="C925" s="214" t="s">
        <v>4417</v>
      </c>
      <c r="D925" s="214" t="s">
        <v>3235</v>
      </c>
      <c r="E925" s="214" t="s">
        <v>2457</v>
      </c>
      <c r="K925" s="214" t="s">
        <v>671</v>
      </c>
      <c r="L925" s="214" t="s">
        <v>671</v>
      </c>
      <c r="N925" s="214" t="s">
        <v>3482</v>
      </c>
      <c r="O925" s="214" t="s">
        <v>928</v>
      </c>
      <c r="P925" s="214" t="s">
        <v>4244</v>
      </c>
      <c r="T925" s="214" t="s">
        <v>88</v>
      </c>
      <c r="V925" s="298" t="s">
        <v>672</v>
      </c>
      <c r="X925" s="216"/>
      <c r="AA925" s="216"/>
      <c r="AB925" s="216"/>
      <c r="AK925" s="215" t="str">
        <f t="shared" si="43"/>
        <v>101</v>
      </c>
      <c r="AL925" s="214" t="str">
        <f t="shared" si="44"/>
        <v>8688</v>
      </c>
    </row>
    <row r="926" spans="1:38" s="214" customFormat="1" ht="13.5" customHeight="1">
      <c r="A926" s="214" t="str">
        <f t="shared" si="42"/>
        <v>0411100340生活介護</v>
      </c>
      <c r="B926" s="214" t="s">
        <v>654</v>
      </c>
      <c r="C926" s="214" t="s">
        <v>3766</v>
      </c>
      <c r="D926" s="214" t="s">
        <v>3066</v>
      </c>
      <c r="E926" s="214" t="s">
        <v>655</v>
      </c>
      <c r="K926" s="214" t="s">
        <v>673</v>
      </c>
      <c r="L926" s="214" t="s">
        <v>675</v>
      </c>
      <c r="N926" s="214" t="s">
        <v>3065</v>
      </c>
      <c r="O926" s="214" t="s">
        <v>441</v>
      </c>
      <c r="P926" s="214" t="s">
        <v>4244</v>
      </c>
      <c r="T926" s="214" t="s">
        <v>63</v>
      </c>
      <c r="V926" s="298" t="s">
        <v>674</v>
      </c>
      <c r="X926" s="216"/>
      <c r="AA926" s="216"/>
      <c r="AB926" s="216"/>
      <c r="AH926" s="214">
        <v>30</v>
      </c>
      <c r="AK926" s="215" t="str">
        <f t="shared" si="43"/>
        <v>399</v>
      </c>
      <c r="AL926" s="214" t="str">
        <f t="shared" si="44"/>
        <v>4112</v>
      </c>
    </row>
    <row r="927" spans="1:38" s="214" customFormat="1" ht="13.5" customHeight="1">
      <c r="A927" s="214" t="str">
        <f t="shared" si="42"/>
        <v>0411100340就労継続支援(Ａ型)</v>
      </c>
      <c r="B927" s="214" t="s">
        <v>654</v>
      </c>
      <c r="C927" s="214" t="s">
        <v>3766</v>
      </c>
      <c r="D927" s="214" t="s">
        <v>3066</v>
      </c>
      <c r="E927" s="214" t="s">
        <v>655</v>
      </c>
      <c r="K927" s="214" t="s">
        <v>673</v>
      </c>
      <c r="L927" s="214" t="s">
        <v>675</v>
      </c>
      <c r="N927" s="214" t="s">
        <v>3065</v>
      </c>
      <c r="O927" s="214" t="s">
        <v>441</v>
      </c>
      <c r="P927" s="214" t="s">
        <v>4244</v>
      </c>
      <c r="T927" s="214" t="s">
        <v>2458</v>
      </c>
      <c r="V927" s="298" t="s">
        <v>674</v>
      </c>
      <c r="X927" s="216"/>
      <c r="AA927" s="216"/>
      <c r="AB927" s="216"/>
      <c r="AH927" s="214">
        <v>20</v>
      </c>
      <c r="AK927" s="215" t="str">
        <f t="shared" si="43"/>
        <v>399</v>
      </c>
      <c r="AL927" s="214" t="str">
        <f t="shared" si="44"/>
        <v>4112</v>
      </c>
    </row>
    <row r="928" spans="1:38" s="214" customFormat="1" ht="13.5" customHeight="1">
      <c r="A928" s="214" t="str">
        <f t="shared" si="42"/>
        <v>0411100340就労継続支援(Ｂ型)</v>
      </c>
      <c r="B928" s="214" t="s">
        <v>654</v>
      </c>
      <c r="C928" s="214" t="s">
        <v>3766</v>
      </c>
      <c r="D928" s="214" t="s">
        <v>3066</v>
      </c>
      <c r="E928" s="214" t="s">
        <v>655</v>
      </c>
      <c r="K928" s="214" t="s">
        <v>673</v>
      </c>
      <c r="L928" s="214" t="s">
        <v>675</v>
      </c>
      <c r="N928" s="214" t="s">
        <v>3065</v>
      </c>
      <c r="O928" s="214" t="s">
        <v>1221</v>
      </c>
      <c r="P928" s="214" t="s">
        <v>4244</v>
      </c>
      <c r="T928" s="214" t="s">
        <v>2455</v>
      </c>
      <c r="V928" s="298" t="s">
        <v>674</v>
      </c>
      <c r="X928" s="216"/>
      <c r="AA928" s="216"/>
      <c r="AB928" s="216"/>
      <c r="AH928" s="214">
        <v>30</v>
      </c>
      <c r="AK928" s="215" t="str">
        <f t="shared" si="43"/>
        <v>399</v>
      </c>
      <c r="AL928" s="214" t="str">
        <f t="shared" si="44"/>
        <v>4112</v>
      </c>
    </row>
    <row r="929" spans="1:38" s="214" customFormat="1" ht="13.5" customHeight="1">
      <c r="A929" s="214" t="str">
        <f t="shared" si="42"/>
        <v>0411100357居宅介護</v>
      </c>
      <c r="B929" s="214" t="s">
        <v>676</v>
      </c>
      <c r="C929" s="214" t="s">
        <v>4505</v>
      </c>
      <c r="D929" s="214" t="s">
        <v>3074</v>
      </c>
      <c r="E929" s="214" t="s">
        <v>677</v>
      </c>
      <c r="K929" s="214" t="s">
        <v>678</v>
      </c>
      <c r="L929" s="214" t="s">
        <v>678</v>
      </c>
      <c r="N929" s="214" t="s">
        <v>3074</v>
      </c>
      <c r="O929" s="214" t="s">
        <v>1400</v>
      </c>
      <c r="P929" s="214" t="s">
        <v>4244</v>
      </c>
      <c r="T929" s="214" t="s">
        <v>87</v>
      </c>
      <c r="V929" s="298" t="s">
        <v>679</v>
      </c>
      <c r="X929" s="216"/>
      <c r="AA929" s="216"/>
      <c r="AB929" s="216"/>
      <c r="AK929" s="215" t="str">
        <f t="shared" si="43"/>
        <v>989</v>
      </c>
      <c r="AL929" s="214" t="str">
        <f t="shared" si="44"/>
        <v>2431</v>
      </c>
    </row>
    <row r="930" spans="1:38" s="214" customFormat="1" ht="13.5" customHeight="1">
      <c r="A930" s="214" t="str">
        <f t="shared" si="42"/>
        <v>0411100357重度訪問介護</v>
      </c>
      <c r="B930" s="214" t="s">
        <v>676</v>
      </c>
      <c r="C930" s="214" t="s">
        <v>4505</v>
      </c>
      <c r="D930" s="214" t="s">
        <v>3074</v>
      </c>
      <c r="E930" s="214" t="s">
        <v>677</v>
      </c>
      <c r="K930" s="214" t="s">
        <v>678</v>
      </c>
      <c r="L930" s="214" t="s">
        <v>678</v>
      </c>
      <c r="N930" s="214" t="s">
        <v>3074</v>
      </c>
      <c r="O930" s="214" t="s">
        <v>1400</v>
      </c>
      <c r="P930" s="214" t="s">
        <v>4244</v>
      </c>
      <c r="T930" s="214" t="s">
        <v>88</v>
      </c>
      <c r="V930" s="298" t="s">
        <v>679</v>
      </c>
      <c r="X930" s="216"/>
      <c r="AA930" s="216"/>
      <c r="AB930" s="216"/>
      <c r="AK930" s="215" t="str">
        <f t="shared" si="43"/>
        <v>989</v>
      </c>
      <c r="AL930" s="214" t="str">
        <f t="shared" si="44"/>
        <v>2431</v>
      </c>
    </row>
    <row r="931" spans="1:38" s="214" customFormat="1" ht="13.5" customHeight="1">
      <c r="A931" s="214" t="str">
        <f t="shared" si="42"/>
        <v>0411100357同行援護</v>
      </c>
      <c r="B931" s="214" t="s">
        <v>676</v>
      </c>
      <c r="C931" s="214" t="s">
        <v>4505</v>
      </c>
      <c r="D931" s="214" t="s">
        <v>3074</v>
      </c>
      <c r="E931" s="214" t="s">
        <v>677</v>
      </c>
      <c r="K931" s="214" t="s">
        <v>678</v>
      </c>
      <c r="L931" s="214" t="s">
        <v>678</v>
      </c>
      <c r="N931" s="214" t="s">
        <v>3074</v>
      </c>
      <c r="O931" s="214" t="s">
        <v>637</v>
      </c>
      <c r="P931" s="214" t="s">
        <v>4244</v>
      </c>
      <c r="T931" s="214" t="s">
        <v>114</v>
      </c>
      <c r="V931" s="298" t="s">
        <v>679</v>
      </c>
      <c r="X931" s="216"/>
      <c r="AA931" s="216"/>
      <c r="AB931" s="216"/>
      <c r="AK931" s="215" t="str">
        <f t="shared" si="43"/>
        <v>989</v>
      </c>
      <c r="AL931" s="214" t="str">
        <f t="shared" si="44"/>
        <v>2431</v>
      </c>
    </row>
    <row r="932" spans="1:38" s="214" customFormat="1" ht="13.5" customHeight="1">
      <c r="A932" s="214" t="str">
        <f t="shared" si="42"/>
        <v>0411100373居宅介護</v>
      </c>
      <c r="B932" s="214" t="s">
        <v>654</v>
      </c>
      <c r="C932" s="214" t="s">
        <v>3766</v>
      </c>
      <c r="D932" s="214" t="s">
        <v>3066</v>
      </c>
      <c r="E932" s="214" t="s">
        <v>655</v>
      </c>
      <c r="K932" s="214" t="s">
        <v>680</v>
      </c>
      <c r="L932" s="214" t="s">
        <v>680</v>
      </c>
      <c r="N932" s="214" t="s">
        <v>3066</v>
      </c>
      <c r="O932" s="214" t="s">
        <v>637</v>
      </c>
      <c r="P932" s="214" t="s">
        <v>4244</v>
      </c>
      <c r="T932" s="214" t="s">
        <v>87</v>
      </c>
      <c r="V932" s="298" t="s">
        <v>681</v>
      </c>
      <c r="X932" s="216"/>
      <c r="AA932" s="216"/>
      <c r="AB932" s="216"/>
      <c r="AK932" s="215" t="str">
        <f t="shared" si="43"/>
        <v>399</v>
      </c>
      <c r="AL932" s="214" t="str">
        <f t="shared" si="44"/>
        <v>4112</v>
      </c>
    </row>
    <row r="933" spans="1:38" s="214" customFormat="1" ht="13.5" customHeight="1">
      <c r="A933" s="214" t="str">
        <f t="shared" si="42"/>
        <v>0411100381生活介護</v>
      </c>
      <c r="B933" s="214" t="s">
        <v>682</v>
      </c>
      <c r="C933" s="214" t="s">
        <v>4506</v>
      </c>
      <c r="D933" s="214" t="s">
        <v>3387</v>
      </c>
      <c r="E933" s="214" t="s">
        <v>683</v>
      </c>
      <c r="K933" s="214" t="s">
        <v>684</v>
      </c>
      <c r="L933" s="214" t="s">
        <v>684</v>
      </c>
      <c r="N933" s="214" t="s">
        <v>3387</v>
      </c>
      <c r="O933" s="214" t="s">
        <v>637</v>
      </c>
      <c r="P933" s="214" t="s">
        <v>4244</v>
      </c>
      <c r="T933" s="214" t="s">
        <v>63</v>
      </c>
      <c r="V933" s="298" t="s">
        <v>685</v>
      </c>
      <c r="X933" s="216"/>
      <c r="AA933" s="216"/>
      <c r="AB933" s="216"/>
      <c r="AH933" s="214">
        <v>20</v>
      </c>
      <c r="AK933" s="215" t="str">
        <f t="shared" si="43"/>
        <v>989</v>
      </c>
      <c r="AL933" s="214" t="str">
        <f t="shared" si="44"/>
        <v>2444</v>
      </c>
    </row>
    <row r="934" spans="1:38" s="214" customFormat="1" ht="13.5" customHeight="1">
      <c r="A934" s="214" t="str">
        <f t="shared" si="42"/>
        <v>0411100399短期入所</v>
      </c>
      <c r="B934" s="214" t="s">
        <v>686</v>
      </c>
      <c r="C934" s="214" t="s">
        <v>3798</v>
      </c>
      <c r="D934" s="214" t="s">
        <v>3305</v>
      </c>
      <c r="E934" s="214" t="s">
        <v>687</v>
      </c>
      <c r="K934" s="214" t="s">
        <v>688</v>
      </c>
      <c r="L934" s="214" t="s">
        <v>688</v>
      </c>
      <c r="N934" s="214" t="s">
        <v>3315</v>
      </c>
      <c r="O934" s="214" t="s">
        <v>1093</v>
      </c>
      <c r="P934" s="214" t="s">
        <v>4244</v>
      </c>
      <c r="T934" s="214" t="s">
        <v>71</v>
      </c>
      <c r="V934" s="298" t="s">
        <v>689</v>
      </c>
      <c r="X934" s="216"/>
      <c r="AA934" s="216"/>
      <c r="AB934" s="216"/>
      <c r="AH934" s="214">
        <v>1</v>
      </c>
      <c r="AK934" s="215" t="str">
        <f t="shared" si="43"/>
        <v>530</v>
      </c>
      <c r="AL934" s="214" t="str">
        <f t="shared" si="44"/>
        <v>0011</v>
      </c>
    </row>
    <row r="935" spans="1:38" s="214" customFormat="1" ht="13.5" customHeight="1">
      <c r="A935" s="214" t="str">
        <f t="shared" si="42"/>
        <v>0411100415就労継続支援(Ｂ型)</v>
      </c>
      <c r="B935" s="214" t="s">
        <v>3546</v>
      </c>
      <c r="C935" s="214" t="s">
        <v>4507</v>
      </c>
      <c r="D935" s="214" t="s">
        <v>3062</v>
      </c>
      <c r="E935" s="214" t="s">
        <v>3547</v>
      </c>
      <c r="K935" s="214" t="s">
        <v>3548</v>
      </c>
      <c r="L935" s="214" t="s">
        <v>3548</v>
      </c>
      <c r="N935" s="214" t="s">
        <v>3314</v>
      </c>
      <c r="O935" s="214" t="s">
        <v>405</v>
      </c>
      <c r="P935" s="214" t="s">
        <v>4244</v>
      </c>
      <c r="T935" s="214" t="s">
        <v>2455</v>
      </c>
      <c r="V935" s="298" t="s">
        <v>3549</v>
      </c>
      <c r="X935" s="216"/>
      <c r="AA935" s="216"/>
      <c r="AB935" s="216"/>
      <c r="AH935" s="214">
        <v>20</v>
      </c>
      <c r="AK935" s="215" t="str">
        <f t="shared" si="43"/>
        <v>989</v>
      </c>
      <c r="AL935" s="214" t="str">
        <f t="shared" si="44"/>
        <v>2445</v>
      </c>
    </row>
    <row r="936" spans="1:38" s="214" customFormat="1" ht="13.5" customHeight="1">
      <c r="A936" s="214" t="str">
        <f t="shared" si="42"/>
        <v>0411100423居宅介護</v>
      </c>
      <c r="B936" s="214" t="s">
        <v>3483</v>
      </c>
      <c r="C936" s="214" t="s">
        <v>4508</v>
      </c>
      <c r="D936" s="214" t="s">
        <v>3382</v>
      </c>
      <c r="E936" s="214" t="s">
        <v>3484</v>
      </c>
      <c r="K936" s="214" t="s">
        <v>3485</v>
      </c>
      <c r="L936" s="214" t="s">
        <v>3485</v>
      </c>
      <c r="N936" s="214" t="s">
        <v>3248</v>
      </c>
      <c r="O936" s="214" t="s">
        <v>1093</v>
      </c>
      <c r="P936" s="214" t="s">
        <v>4244</v>
      </c>
      <c r="T936" s="214" t="s">
        <v>87</v>
      </c>
      <c r="V936" s="298" t="s">
        <v>3486</v>
      </c>
      <c r="X936" s="216"/>
      <c r="AA936" s="216"/>
      <c r="AB936" s="216"/>
      <c r="AK936" s="215" t="str">
        <f t="shared" si="43"/>
        <v>981</v>
      </c>
      <c r="AL936" s="214" t="str">
        <f t="shared" si="44"/>
        <v>1246</v>
      </c>
    </row>
    <row r="937" spans="1:38" s="214" customFormat="1" ht="13.5" customHeight="1">
      <c r="A937" s="214" t="str">
        <f t="shared" si="42"/>
        <v>0411100423重度訪問介護</v>
      </c>
      <c r="B937" s="214" t="s">
        <v>3483</v>
      </c>
      <c r="C937" s="214" t="s">
        <v>4508</v>
      </c>
      <c r="D937" s="214" t="s">
        <v>3382</v>
      </c>
      <c r="E937" s="214" t="s">
        <v>3484</v>
      </c>
      <c r="K937" s="214" t="s">
        <v>3485</v>
      </c>
      <c r="L937" s="214" t="s">
        <v>3485</v>
      </c>
      <c r="N937" s="214" t="s">
        <v>3248</v>
      </c>
      <c r="O937" s="214" t="s">
        <v>1093</v>
      </c>
      <c r="P937" s="214" t="s">
        <v>4244</v>
      </c>
      <c r="T937" s="214" t="s">
        <v>88</v>
      </c>
      <c r="V937" s="298" t="s">
        <v>3486</v>
      </c>
      <c r="X937" s="216"/>
      <c r="AA937" s="216"/>
      <c r="AB937" s="216"/>
      <c r="AK937" s="215" t="str">
        <f t="shared" si="43"/>
        <v>981</v>
      </c>
      <c r="AL937" s="214" t="str">
        <f t="shared" si="44"/>
        <v>1246</v>
      </c>
    </row>
    <row r="938" spans="1:38" s="214" customFormat="1" ht="13.5" customHeight="1">
      <c r="A938" s="214" t="str">
        <f t="shared" si="42"/>
        <v>0411100431生活介護</v>
      </c>
      <c r="B938" s="214" t="s">
        <v>3035</v>
      </c>
      <c r="C938" s="214" t="s">
        <v>3765</v>
      </c>
      <c r="D938" s="214" t="s">
        <v>4025</v>
      </c>
      <c r="E938" s="214" t="s">
        <v>4044</v>
      </c>
      <c r="K938" s="214" t="s">
        <v>4099</v>
      </c>
      <c r="L938" s="214" t="s">
        <v>4099</v>
      </c>
      <c r="N938" s="214" t="s">
        <v>3065</v>
      </c>
      <c r="O938" s="214" t="s">
        <v>928</v>
      </c>
      <c r="P938" s="214" t="s">
        <v>4244</v>
      </c>
      <c r="T938" s="214" t="s">
        <v>63</v>
      </c>
      <c r="V938" s="298" t="s">
        <v>3388</v>
      </c>
      <c r="X938" s="216"/>
      <c r="AA938" s="216"/>
      <c r="AB938" s="216"/>
      <c r="AH938" s="214">
        <v>6</v>
      </c>
      <c r="AK938" s="215" t="str">
        <f t="shared" si="43"/>
        <v>980</v>
      </c>
      <c r="AL938" s="214" t="str">
        <f t="shared" si="44"/>
        <v>8561</v>
      </c>
    </row>
    <row r="939" spans="1:38" s="214" customFormat="1" ht="13.5" customHeight="1">
      <c r="A939" s="214" t="str">
        <f t="shared" si="42"/>
        <v>0411100431就労継続支援(Ｂ型)</v>
      </c>
      <c r="B939" s="214" t="s">
        <v>3035</v>
      </c>
      <c r="C939" s="214" t="s">
        <v>3765</v>
      </c>
      <c r="D939" s="214" t="s">
        <v>4025</v>
      </c>
      <c r="E939" s="214" t="s">
        <v>4044</v>
      </c>
      <c r="K939" s="214" t="s">
        <v>4099</v>
      </c>
      <c r="L939" s="214" t="s">
        <v>4099</v>
      </c>
      <c r="N939" s="214" t="s">
        <v>3065</v>
      </c>
      <c r="O939" s="214" t="s">
        <v>928</v>
      </c>
      <c r="P939" s="214" t="s">
        <v>4244</v>
      </c>
      <c r="T939" s="214" t="s">
        <v>2455</v>
      </c>
      <c r="V939" s="298" t="s">
        <v>3388</v>
      </c>
      <c r="X939" s="216"/>
      <c r="AA939" s="216"/>
      <c r="AB939" s="216"/>
      <c r="AH939" s="214">
        <v>14</v>
      </c>
      <c r="AK939" s="215" t="str">
        <f t="shared" si="43"/>
        <v>980</v>
      </c>
      <c r="AL939" s="214" t="str">
        <f t="shared" si="44"/>
        <v>8561</v>
      </c>
    </row>
    <row r="940" spans="1:38" s="214" customFormat="1" ht="13.5" customHeight="1">
      <c r="A940" s="214" t="str">
        <f t="shared" si="42"/>
        <v>0411100449居宅介護</v>
      </c>
      <c r="B940" s="214" t="s">
        <v>3721</v>
      </c>
      <c r="C940" s="214" t="s">
        <v>4509</v>
      </c>
      <c r="D940" s="214" t="s">
        <v>3307</v>
      </c>
      <c r="E940" s="214" t="s">
        <v>4048</v>
      </c>
      <c r="K940" s="214" t="s">
        <v>4103</v>
      </c>
      <c r="L940" s="214" t="s">
        <v>4103</v>
      </c>
      <c r="N940" s="214" t="s">
        <v>3065</v>
      </c>
      <c r="O940" s="214" t="s">
        <v>928</v>
      </c>
      <c r="P940" s="214" t="s">
        <v>4244</v>
      </c>
      <c r="T940" s="214" t="s">
        <v>87</v>
      </c>
      <c r="V940" s="298" t="s">
        <v>4274</v>
      </c>
      <c r="X940" s="216"/>
      <c r="AA940" s="216"/>
      <c r="AB940" s="216"/>
      <c r="AK940" s="215" t="str">
        <f t="shared" si="43"/>
        <v>981</v>
      </c>
      <c r="AL940" s="214" t="str">
        <f t="shared" si="44"/>
        <v>1245</v>
      </c>
    </row>
    <row r="941" spans="1:38" s="214" customFormat="1" ht="13.5" customHeight="1">
      <c r="A941" s="214" t="str">
        <f t="shared" si="42"/>
        <v>0411100449重度訪問介護</v>
      </c>
      <c r="B941" s="214" t="s">
        <v>3721</v>
      </c>
      <c r="C941" s="214" t="s">
        <v>4509</v>
      </c>
      <c r="D941" s="214" t="s">
        <v>3307</v>
      </c>
      <c r="E941" s="214" t="s">
        <v>4048</v>
      </c>
      <c r="K941" s="214" t="s">
        <v>4103</v>
      </c>
      <c r="L941" s="214" t="s">
        <v>4103</v>
      </c>
      <c r="N941" s="214" t="s">
        <v>3065</v>
      </c>
      <c r="O941" s="214" t="s">
        <v>272</v>
      </c>
      <c r="P941" s="214" t="s">
        <v>4244</v>
      </c>
      <c r="T941" s="214" t="s">
        <v>88</v>
      </c>
      <c r="V941" s="298" t="s">
        <v>4274</v>
      </c>
      <c r="X941" s="216"/>
      <c r="AA941" s="216"/>
      <c r="AB941" s="216"/>
      <c r="AK941" s="215" t="str">
        <f t="shared" si="43"/>
        <v>981</v>
      </c>
      <c r="AL941" s="214" t="str">
        <f t="shared" si="44"/>
        <v>1245</v>
      </c>
    </row>
    <row r="942" spans="1:38" s="214" customFormat="1" ht="13.5" customHeight="1">
      <c r="A942" s="214" t="str">
        <f t="shared" si="42"/>
        <v>0411100456就労継続支援(Ｂ型)</v>
      </c>
      <c r="B942" s="214" t="s">
        <v>3739</v>
      </c>
      <c r="C942" s="214" t="s">
        <v>4510</v>
      </c>
      <c r="D942" s="214" t="s">
        <v>4032</v>
      </c>
      <c r="E942" s="214" t="s">
        <v>4072</v>
      </c>
      <c r="K942" s="214" t="s">
        <v>4141</v>
      </c>
      <c r="L942" s="214" t="s">
        <v>4141</v>
      </c>
      <c r="N942" s="214" t="s">
        <v>3079</v>
      </c>
      <c r="O942" s="214" t="s">
        <v>272</v>
      </c>
      <c r="P942" s="214" t="s">
        <v>4244</v>
      </c>
      <c r="T942" s="214" t="s">
        <v>2455</v>
      </c>
      <c r="V942" s="298" t="s">
        <v>4314</v>
      </c>
      <c r="X942" s="216"/>
      <c r="AA942" s="216"/>
      <c r="AB942" s="216"/>
      <c r="AH942" s="214">
        <v>20</v>
      </c>
      <c r="AK942" s="215" t="str">
        <f t="shared" si="43"/>
        <v>981</v>
      </c>
      <c r="AL942" s="214" t="str">
        <f t="shared" si="44"/>
        <v>1106</v>
      </c>
    </row>
    <row r="943" spans="1:38" s="214" customFormat="1" ht="13.5" customHeight="1">
      <c r="A943" s="214" t="str">
        <f t="shared" si="42"/>
        <v>0411100464就労継続支援(Ｂ型)</v>
      </c>
      <c r="B943" s="214" t="s">
        <v>3722</v>
      </c>
      <c r="C943" s="214" t="s">
        <v>4461</v>
      </c>
      <c r="D943" s="214" t="s">
        <v>4027</v>
      </c>
      <c r="E943" s="214" t="s">
        <v>4049</v>
      </c>
      <c r="K943" s="214" t="s">
        <v>4105</v>
      </c>
      <c r="L943" s="214" t="s">
        <v>4105</v>
      </c>
      <c r="N943" s="214" t="s">
        <v>3065</v>
      </c>
      <c r="O943" s="214" t="s">
        <v>591</v>
      </c>
      <c r="P943" s="214" t="s">
        <v>4244</v>
      </c>
      <c r="T943" s="214" t="s">
        <v>2455</v>
      </c>
      <c r="V943" s="298" t="s">
        <v>4276</v>
      </c>
      <c r="X943" s="216"/>
      <c r="AA943" s="216"/>
      <c r="AB943" s="216"/>
      <c r="AH943" s="214">
        <v>20</v>
      </c>
      <c r="AK943" s="215" t="str">
        <f t="shared" si="43"/>
        <v>100</v>
      </c>
      <c r="AL943" s="214" t="str">
        <f t="shared" si="44"/>
        <v>0004</v>
      </c>
    </row>
    <row r="944" spans="1:38" s="214" customFormat="1" ht="13.5" customHeight="1">
      <c r="A944" s="214" t="str">
        <f t="shared" si="42"/>
        <v>0411100472自立訓練(機能訓練)</v>
      </c>
      <c r="B944" s="214" t="s">
        <v>4398</v>
      </c>
      <c r="C944" s="214" t="s">
        <v>4511</v>
      </c>
      <c r="D944" s="214" t="s">
        <v>3062</v>
      </c>
      <c r="E944" s="214" t="s">
        <v>4664</v>
      </c>
      <c r="K944" s="214" t="s">
        <v>4704</v>
      </c>
      <c r="L944" s="214" t="s">
        <v>4704</v>
      </c>
      <c r="N944" s="214" t="s">
        <v>4722</v>
      </c>
      <c r="O944" s="214" t="s">
        <v>591</v>
      </c>
      <c r="P944" s="214" t="s">
        <v>4244</v>
      </c>
      <c r="T944" s="214" t="s">
        <v>4269</v>
      </c>
      <c r="V944" s="298" t="s">
        <v>4756</v>
      </c>
      <c r="X944" s="216"/>
      <c r="AA944" s="216"/>
      <c r="AB944" s="216"/>
      <c r="AH944" s="214">
        <v>20</v>
      </c>
      <c r="AK944" s="215" t="str">
        <f t="shared" si="43"/>
        <v>989</v>
      </c>
      <c r="AL944" s="214" t="str">
        <f t="shared" si="44"/>
        <v>2445</v>
      </c>
    </row>
    <row r="945" spans="1:38" s="214" customFormat="1" ht="13.5" customHeight="1">
      <c r="A945" s="214" t="str">
        <f t="shared" si="42"/>
        <v>0411100480生活介護</v>
      </c>
      <c r="B945" s="214" t="s">
        <v>4398</v>
      </c>
      <c r="C945" s="214" t="s">
        <v>4511</v>
      </c>
      <c r="D945" s="214" t="s">
        <v>3062</v>
      </c>
      <c r="E945" s="214" t="s">
        <v>4664</v>
      </c>
      <c r="K945" s="214" t="s">
        <v>4704</v>
      </c>
      <c r="L945" s="214" t="s">
        <v>4704</v>
      </c>
      <c r="N945" s="214" t="s">
        <v>4722</v>
      </c>
      <c r="O945" s="214" t="s">
        <v>301</v>
      </c>
      <c r="P945" s="214" t="s">
        <v>4244</v>
      </c>
      <c r="T945" s="214" t="s">
        <v>63</v>
      </c>
      <c r="V945" s="298" t="s">
        <v>4757</v>
      </c>
      <c r="X945" s="216"/>
      <c r="AA945" s="216"/>
      <c r="AB945" s="216"/>
      <c r="AH945" s="214">
        <v>10</v>
      </c>
      <c r="AK945" s="215" t="str">
        <f t="shared" si="43"/>
        <v>989</v>
      </c>
      <c r="AL945" s="214" t="str">
        <f t="shared" si="44"/>
        <v>2445</v>
      </c>
    </row>
    <row r="946" spans="1:38" s="214" customFormat="1" ht="13.5" customHeight="1">
      <c r="A946" s="214" t="str">
        <f t="shared" si="42"/>
        <v>0411200017生活介護</v>
      </c>
      <c r="B946" s="214" t="s">
        <v>690</v>
      </c>
      <c r="C946" s="214" t="s">
        <v>4213</v>
      </c>
      <c r="D946" s="214" t="s">
        <v>3316</v>
      </c>
      <c r="E946" s="214" t="s">
        <v>691</v>
      </c>
      <c r="K946" s="214" t="s">
        <v>690</v>
      </c>
      <c r="L946" s="214" t="s">
        <v>690</v>
      </c>
      <c r="N946" s="214" t="s">
        <v>3316</v>
      </c>
      <c r="O946" s="214" t="s">
        <v>928</v>
      </c>
      <c r="P946" s="214" t="s">
        <v>4253</v>
      </c>
      <c r="T946" s="214" t="s">
        <v>63</v>
      </c>
      <c r="V946" s="298" t="s">
        <v>693</v>
      </c>
      <c r="X946" s="216"/>
      <c r="AA946" s="216"/>
      <c r="AB946" s="216"/>
      <c r="AH946" s="214">
        <v>20</v>
      </c>
      <c r="AK946" s="215" t="str">
        <f t="shared" si="43"/>
        <v>987</v>
      </c>
      <c r="AL946" s="214" t="str">
        <f t="shared" si="44"/>
        <v>0431</v>
      </c>
    </row>
    <row r="947" spans="1:38" s="214" customFormat="1" ht="13.5" customHeight="1">
      <c r="A947" s="214" t="str">
        <f t="shared" si="42"/>
        <v>0411200017短期入所</v>
      </c>
      <c r="B947" s="214" t="s">
        <v>690</v>
      </c>
      <c r="C947" s="214" t="s">
        <v>4213</v>
      </c>
      <c r="D947" s="214" t="s">
        <v>3316</v>
      </c>
      <c r="E947" s="214" t="s">
        <v>691</v>
      </c>
      <c r="K947" s="214" t="s">
        <v>690</v>
      </c>
      <c r="L947" s="214" t="s">
        <v>690</v>
      </c>
      <c r="N947" s="214" t="s">
        <v>3316</v>
      </c>
      <c r="O947" s="214" t="s">
        <v>61</v>
      </c>
      <c r="P947" s="214" t="s">
        <v>4253</v>
      </c>
      <c r="T947" s="214" t="s">
        <v>71</v>
      </c>
      <c r="V947" s="298" t="s">
        <v>693</v>
      </c>
      <c r="X947" s="216"/>
      <c r="AA947" s="216"/>
      <c r="AB947" s="216"/>
      <c r="AH947" s="214">
        <v>1</v>
      </c>
      <c r="AK947" s="215" t="str">
        <f t="shared" si="43"/>
        <v>987</v>
      </c>
      <c r="AL947" s="214" t="str">
        <f t="shared" si="44"/>
        <v>0431</v>
      </c>
    </row>
    <row r="948" spans="1:38" s="214" customFormat="1" ht="13.5" customHeight="1">
      <c r="A948" s="214" t="str">
        <f t="shared" si="42"/>
        <v>0411200033生活介護</v>
      </c>
      <c r="B948" s="214" t="s">
        <v>694</v>
      </c>
      <c r="C948" s="214" t="s">
        <v>3918</v>
      </c>
      <c r="D948" s="214" t="s">
        <v>3081</v>
      </c>
      <c r="E948" s="214" t="s">
        <v>695</v>
      </c>
      <c r="K948" s="214" t="s">
        <v>696</v>
      </c>
      <c r="L948" s="214" t="s">
        <v>696</v>
      </c>
      <c r="N948" s="214" t="s">
        <v>3317</v>
      </c>
      <c r="O948" s="214" t="s">
        <v>61</v>
      </c>
      <c r="P948" s="214" t="s">
        <v>4253</v>
      </c>
      <c r="T948" s="214" t="s">
        <v>63</v>
      </c>
      <c r="V948" s="298" t="s">
        <v>697</v>
      </c>
      <c r="X948" s="216"/>
      <c r="AA948" s="216"/>
      <c r="AB948" s="216"/>
      <c r="AH948" s="214">
        <v>60</v>
      </c>
      <c r="AK948" s="215" t="str">
        <f t="shared" si="43"/>
        <v>987</v>
      </c>
      <c r="AL948" s="214" t="str">
        <f t="shared" si="44"/>
        <v>0511</v>
      </c>
    </row>
    <row r="949" spans="1:38" s="214" customFormat="1" ht="13.5" customHeight="1">
      <c r="A949" s="214" t="str">
        <f t="shared" si="42"/>
        <v>0411200033短期入所</v>
      </c>
      <c r="B949" s="214" t="s">
        <v>694</v>
      </c>
      <c r="C949" s="214" t="s">
        <v>3918</v>
      </c>
      <c r="D949" s="214" t="s">
        <v>3081</v>
      </c>
      <c r="E949" s="214" t="s">
        <v>695</v>
      </c>
      <c r="K949" s="214" t="s">
        <v>696</v>
      </c>
      <c r="L949" s="214" t="s">
        <v>696</v>
      </c>
      <c r="N949" s="214" t="s">
        <v>3317</v>
      </c>
      <c r="O949" s="214" t="s">
        <v>338</v>
      </c>
      <c r="P949" s="214" t="s">
        <v>4253</v>
      </c>
      <c r="T949" s="214" t="s">
        <v>71</v>
      </c>
      <c r="V949" s="298" t="s">
        <v>697</v>
      </c>
      <c r="X949" s="216"/>
      <c r="AA949" s="216"/>
      <c r="AB949" s="216"/>
      <c r="AH949" s="214">
        <v>1</v>
      </c>
      <c r="AK949" s="215" t="str">
        <f t="shared" si="43"/>
        <v>987</v>
      </c>
      <c r="AL949" s="214" t="str">
        <f t="shared" si="44"/>
        <v>0511</v>
      </c>
    </row>
    <row r="950" spans="1:38" s="214" customFormat="1" ht="13.5" customHeight="1">
      <c r="A950" s="214" t="str">
        <f t="shared" si="42"/>
        <v>0411200033施設入所支援</v>
      </c>
      <c r="B950" s="214" t="s">
        <v>694</v>
      </c>
      <c r="C950" s="214" t="s">
        <v>3918</v>
      </c>
      <c r="D950" s="214" t="s">
        <v>3081</v>
      </c>
      <c r="E950" s="214" t="s">
        <v>695</v>
      </c>
      <c r="K950" s="214" t="s">
        <v>696</v>
      </c>
      <c r="L950" s="214" t="s">
        <v>696</v>
      </c>
      <c r="N950" s="214" t="s">
        <v>3317</v>
      </c>
      <c r="O950" s="214" t="s">
        <v>692</v>
      </c>
      <c r="P950" s="214" t="s">
        <v>4253</v>
      </c>
      <c r="T950" s="214" t="s">
        <v>2456</v>
      </c>
      <c r="V950" s="298" t="s">
        <v>697</v>
      </c>
      <c r="X950" s="216"/>
      <c r="AA950" s="216"/>
      <c r="AB950" s="216"/>
      <c r="AH950" s="214">
        <v>60</v>
      </c>
      <c r="AK950" s="215" t="str">
        <f t="shared" si="43"/>
        <v>987</v>
      </c>
      <c r="AL950" s="214" t="str">
        <f t="shared" si="44"/>
        <v>0511</v>
      </c>
    </row>
    <row r="951" spans="1:38" s="214" customFormat="1" ht="13.5" customHeight="1">
      <c r="A951" s="214" t="str">
        <f t="shared" si="42"/>
        <v>0411200041生活介護</v>
      </c>
      <c r="B951" s="214" t="s">
        <v>694</v>
      </c>
      <c r="C951" s="214" t="s">
        <v>3918</v>
      </c>
      <c r="D951" s="214" t="s">
        <v>3081</v>
      </c>
      <c r="E951" s="214" t="s">
        <v>695</v>
      </c>
      <c r="K951" s="214" t="s">
        <v>698</v>
      </c>
      <c r="L951" s="214" t="s">
        <v>698</v>
      </c>
      <c r="N951" s="214" t="s">
        <v>3317</v>
      </c>
      <c r="O951" s="214" t="s">
        <v>692</v>
      </c>
      <c r="P951" s="214" t="s">
        <v>4253</v>
      </c>
      <c r="T951" s="214" t="s">
        <v>63</v>
      </c>
      <c r="V951" s="298" t="s">
        <v>699</v>
      </c>
      <c r="X951" s="216"/>
      <c r="AA951" s="216"/>
      <c r="AB951" s="216"/>
      <c r="AH951" s="214">
        <v>50</v>
      </c>
      <c r="AK951" s="215" t="str">
        <f t="shared" si="43"/>
        <v>987</v>
      </c>
      <c r="AL951" s="214" t="str">
        <f t="shared" si="44"/>
        <v>0511</v>
      </c>
    </row>
    <row r="952" spans="1:38" s="214" customFormat="1" ht="13.5" customHeight="1">
      <c r="A952" s="214" t="str">
        <f t="shared" si="42"/>
        <v>0411200041短期入所</v>
      </c>
      <c r="B952" s="214" t="s">
        <v>694</v>
      </c>
      <c r="C952" s="214" t="s">
        <v>3918</v>
      </c>
      <c r="D952" s="214" t="s">
        <v>3081</v>
      </c>
      <c r="E952" s="214" t="s">
        <v>695</v>
      </c>
      <c r="K952" s="214" t="s">
        <v>698</v>
      </c>
      <c r="L952" s="214" t="s">
        <v>698</v>
      </c>
      <c r="N952" s="214" t="s">
        <v>3317</v>
      </c>
      <c r="O952" s="214" t="s">
        <v>338</v>
      </c>
      <c r="P952" s="214" t="s">
        <v>4253</v>
      </c>
      <c r="T952" s="214" t="s">
        <v>71</v>
      </c>
      <c r="V952" s="298" t="s">
        <v>699</v>
      </c>
      <c r="X952" s="216"/>
      <c r="AA952" s="216"/>
      <c r="AB952" s="216"/>
      <c r="AH952" s="214">
        <v>4</v>
      </c>
      <c r="AK952" s="215" t="str">
        <f t="shared" si="43"/>
        <v>987</v>
      </c>
      <c r="AL952" s="214" t="str">
        <f t="shared" si="44"/>
        <v>0511</v>
      </c>
    </row>
    <row r="953" spans="1:38" s="214" customFormat="1" ht="13.5" customHeight="1">
      <c r="A953" s="214" t="str">
        <f t="shared" si="42"/>
        <v>0411200041施設入所支援</v>
      </c>
      <c r="B953" s="214" t="s">
        <v>694</v>
      </c>
      <c r="C953" s="214" t="s">
        <v>3918</v>
      </c>
      <c r="D953" s="214" t="s">
        <v>3081</v>
      </c>
      <c r="E953" s="214" t="s">
        <v>695</v>
      </c>
      <c r="K953" s="214" t="s">
        <v>698</v>
      </c>
      <c r="L953" s="214" t="s">
        <v>698</v>
      </c>
      <c r="N953" s="214" t="s">
        <v>3317</v>
      </c>
      <c r="O953" s="214" t="s">
        <v>338</v>
      </c>
      <c r="P953" s="214" t="s">
        <v>4253</v>
      </c>
      <c r="T953" s="214" t="s">
        <v>2456</v>
      </c>
      <c r="V953" s="298" t="s">
        <v>699</v>
      </c>
      <c r="X953" s="216"/>
      <c r="AA953" s="216"/>
      <c r="AB953" s="216"/>
      <c r="AH953" s="214">
        <v>50</v>
      </c>
      <c r="AK953" s="215" t="str">
        <f t="shared" si="43"/>
        <v>987</v>
      </c>
      <c r="AL953" s="214" t="str">
        <f t="shared" si="44"/>
        <v>0511</v>
      </c>
    </row>
    <row r="954" spans="1:38" s="214" customFormat="1" ht="13.5" customHeight="1">
      <c r="A954" s="214" t="str">
        <f t="shared" si="42"/>
        <v>0411200058就労移行支援</v>
      </c>
      <c r="B954" s="214" t="s">
        <v>694</v>
      </c>
      <c r="C954" s="214" t="s">
        <v>3918</v>
      </c>
      <c r="D954" s="214" t="s">
        <v>3081</v>
      </c>
      <c r="E954" s="214" t="s">
        <v>695</v>
      </c>
      <c r="K954" s="214" t="s">
        <v>700</v>
      </c>
      <c r="L954" s="214" t="s">
        <v>700</v>
      </c>
      <c r="N954" s="214" t="s">
        <v>3317</v>
      </c>
      <c r="O954" s="214" t="s">
        <v>338</v>
      </c>
      <c r="P954" s="214" t="s">
        <v>4253</v>
      </c>
      <c r="T954" s="214" t="s">
        <v>65</v>
      </c>
      <c r="V954" s="298" t="s">
        <v>701</v>
      </c>
      <c r="X954" s="216"/>
      <c r="AA954" s="216"/>
      <c r="AB954" s="216"/>
      <c r="AH954" s="214">
        <v>6</v>
      </c>
      <c r="AK954" s="215" t="str">
        <f t="shared" si="43"/>
        <v>987</v>
      </c>
      <c r="AL954" s="214" t="str">
        <f t="shared" si="44"/>
        <v>0511</v>
      </c>
    </row>
    <row r="955" spans="1:38" s="214" customFormat="1" ht="13.5" customHeight="1">
      <c r="A955" s="214" t="str">
        <f t="shared" si="42"/>
        <v>0411200058就労継続支援(Ｂ型)</v>
      </c>
      <c r="B955" s="214" t="s">
        <v>694</v>
      </c>
      <c r="C955" s="214" t="s">
        <v>3918</v>
      </c>
      <c r="D955" s="214" t="s">
        <v>3081</v>
      </c>
      <c r="E955" s="214" t="s">
        <v>695</v>
      </c>
      <c r="K955" s="214" t="s">
        <v>700</v>
      </c>
      <c r="L955" s="214" t="s">
        <v>700</v>
      </c>
      <c r="N955" s="214" t="s">
        <v>3317</v>
      </c>
      <c r="O955" s="214" t="s">
        <v>1152</v>
      </c>
      <c r="P955" s="214" t="s">
        <v>4253</v>
      </c>
      <c r="T955" s="214" t="s">
        <v>2455</v>
      </c>
      <c r="V955" s="298" t="s">
        <v>701</v>
      </c>
      <c r="X955" s="216"/>
      <c r="AA955" s="216"/>
      <c r="AB955" s="216"/>
      <c r="AH955" s="214">
        <v>34</v>
      </c>
      <c r="AK955" s="215" t="str">
        <f t="shared" si="43"/>
        <v>987</v>
      </c>
      <c r="AL955" s="214" t="str">
        <f t="shared" si="44"/>
        <v>0511</v>
      </c>
    </row>
    <row r="956" spans="1:38" s="214" customFormat="1" ht="13.5" customHeight="1">
      <c r="A956" s="214" t="str">
        <f t="shared" si="42"/>
        <v>0411200058就労定着支援</v>
      </c>
      <c r="B956" s="214" t="s">
        <v>694</v>
      </c>
      <c r="C956" s="214" t="s">
        <v>3918</v>
      </c>
      <c r="D956" s="214" t="s">
        <v>3081</v>
      </c>
      <c r="E956" s="214" t="s">
        <v>695</v>
      </c>
      <c r="K956" s="214" t="s">
        <v>700</v>
      </c>
      <c r="L956" s="214" t="s">
        <v>700</v>
      </c>
      <c r="N956" s="214" t="s">
        <v>3317</v>
      </c>
      <c r="O956" s="214" t="s">
        <v>1152</v>
      </c>
      <c r="P956" s="214" t="s">
        <v>4253</v>
      </c>
      <c r="T956" s="214" t="s">
        <v>146</v>
      </c>
      <c r="V956" s="298" t="s">
        <v>701</v>
      </c>
      <c r="X956" s="216"/>
      <c r="AA956" s="216"/>
      <c r="AB956" s="216"/>
      <c r="AK956" s="215" t="str">
        <f t="shared" si="43"/>
        <v>987</v>
      </c>
      <c r="AL956" s="214" t="str">
        <f t="shared" si="44"/>
        <v>0511</v>
      </c>
    </row>
    <row r="957" spans="1:38" s="214" customFormat="1" ht="13.5" customHeight="1">
      <c r="A957" s="214" t="str">
        <f t="shared" si="42"/>
        <v>0411200066短期入所</v>
      </c>
      <c r="B957" s="214" t="s">
        <v>694</v>
      </c>
      <c r="C957" s="214" t="s">
        <v>3918</v>
      </c>
      <c r="D957" s="214" t="s">
        <v>3081</v>
      </c>
      <c r="E957" s="214" t="s">
        <v>695</v>
      </c>
      <c r="K957" s="214" t="s">
        <v>702</v>
      </c>
      <c r="L957" s="214" t="s">
        <v>702</v>
      </c>
      <c r="N957" s="214" t="s">
        <v>3087</v>
      </c>
      <c r="O957" s="214" t="s">
        <v>1375</v>
      </c>
      <c r="P957" s="214" t="s">
        <v>4253</v>
      </c>
      <c r="T957" s="214" t="s">
        <v>71</v>
      </c>
      <c r="V957" s="298" t="s">
        <v>703</v>
      </c>
      <c r="X957" s="216"/>
      <c r="AA957" s="216"/>
      <c r="AB957" s="216"/>
      <c r="AH957" s="214">
        <v>1</v>
      </c>
      <c r="AK957" s="215" t="str">
        <f t="shared" si="43"/>
        <v>987</v>
      </c>
      <c r="AL957" s="214" t="str">
        <f t="shared" si="44"/>
        <v>0511</v>
      </c>
    </row>
    <row r="958" spans="1:38" s="214" customFormat="1" ht="13.5" customHeight="1">
      <c r="A958" s="214" t="str">
        <f t="shared" si="42"/>
        <v>0411200074短期入所</v>
      </c>
      <c r="B958" s="214" t="s">
        <v>694</v>
      </c>
      <c r="C958" s="214" t="s">
        <v>3918</v>
      </c>
      <c r="D958" s="214" t="s">
        <v>3081</v>
      </c>
      <c r="E958" s="214" t="s">
        <v>695</v>
      </c>
      <c r="K958" s="214" t="s">
        <v>704</v>
      </c>
      <c r="L958" s="214" t="s">
        <v>704</v>
      </c>
      <c r="N958" s="214" t="s">
        <v>3086</v>
      </c>
      <c r="O958" s="214" t="s">
        <v>441</v>
      </c>
      <c r="P958" s="214" t="s">
        <v>4253</v>
      </c>
      <c r="T958" s="214" t="s">
        <v>71</v>
      </c>
      <c r="V958" s="298" t="s">
        <v>705</v>
      </c>
      <c r="X958" s="216"/>
      <c r="AA958" s="216"/>
      <c r="AB958" s="216"/>
      <c r="AH958" s="214">
        <v>1</v>
      </c>
      <c r="AK958" s="215" t="str">
        <f t="shared" si="43"/>
        <v>987</v>
      </c>
      <c r="AL958" s="214" t="str">
        <f t="shared" si="44"/>
        <v>0511</v>
      </c>
    </row>
    <row r="959" spans="1:38" s="214" customFormat="1" ht="13.5" customHeight="1">
      <c r="A959" s="214" t="str">
        <f t="shared" si="42"/>
        <v>0411200082生活介護</v>
      </c>
      <c r="B959" s="214" t="s">
        <v>706</v>
      </c>
      <c r="C959" s="214" t="s">
        <v>3805</v>
      </c>
      <c r="D959" s="214" t="s">
        <v>3318</v>
      </c>
      <c r="E959" s="214" t="s">
        <v>707</v>
      </c>
      <c r="K959" s="214" t="s">
        <v>708</v>
      </c>
      <c r="L959" s="214" t="s">
        <v>708</v>
      </c>
      <c r="N959" s="214" t="s">
        <v>3318</v>
      </c>
      <c r="O959" s="214" t="s">
        <v>441</v>
      </c>
      <c r="P959" s="214" t="s">
        <v>4253</v>
      </c>
      <c r="T959" s="214" t="s">
        <v>63</v>
      </c>
      <c r="V959" s="298" t="s">
        <v>709</v>
      </c>
      <c r="X959" s="216"/>
      <c r="AA959" s="216"/>
      <c r="AB959" s="216"/>
      <c r="AH959" s="214">
        <v>50</v>
      </c>
      <c r="AK959" s="215" t="str">
        <f t="shared" si="43"/>
        <v>987</v>
      </c>
      <c r="AL959" s="214" t="str">
        <f t="shared" si="44"/>
        <v>0311</v>
      </c>
    </row>
    <row r="960" spans="1:38" s="214" customFormat="1" ht="13.5" customHeight="1">
      <c r="A960" s="214" t="str">
        <f t="shared" si="42"/>
        <v>0411200082短期入所</v>
      </c>
      <c r="B960" s="214" t="s">
        <v>706</v>
      </c>
      <c r="C960" s="214" t="s">
        <v>3805</v>
      </c>
      <c r="D960" s="214" t="s">
        <v>3318</v>
      </c>
      <c r="E960" s="214" t="s">
        <v>707</v>
      </c>
      <c r="K960" s="214" t="s">
        <v>708</v>
      </c>
      <c r="L960" s="214" t="s">
        <v>710</v>
      </c>
      <c r="N960" s="214" t="s">
        <v>3318</v>
      </c>
      <c r="O960" s="214" t="s">
        <v>61</v>
      </c>
      <c r="P960" s="214" t="s">
        <v>4253</v>
      </c>
      <c r="T960" s="214" t="s">
        <v>71</v>
      </c>
      <c r="V960" s="298" t="s">
        <v>709</v>
      </c>
      <c r="X960" s="216"/>
      <c r="AA960" s="216"/>
      <c r="AB960" s="216"/>
      <c r="AC960" s="216"/>
      <c r="AH960" s="214">
        <v>10</v>
      </c>
      <c r="AK960" s="215" t="str">
        <f t="shared" si="43"/>
        <v>987</v>
      </c>
      <c r="AL960" s="214" t="str">
        <f t="shared" si="44"/>
        <v>0311</v>
      </c>
    </row>
    <row r="961" spans="1:38" s="214" customFormat="1" ht="13.5" customHeight="1">
      <c r="A961" s="214" t="str">
        <f t="shared" si="42"/>
        <v>0411200082施設入所支援</v>
      </c>
      <c r="B961" s="214" t="s">
        <v>706</v>
      </c>
      <c r="C961" s="214" t="s">
        <v>3805</v>
      </c>
      <c r="D961" s="214" t="s">
        <v>3318</v>
      </c>
      <c r="E961" s="214" t="s">
        <v>707</v>
      </c>
      <c r="K961" s="214" t="s">
        <v>708</v>
      </c>
      <c r="L961" s="214" t="s">
        <v>708</v>
      </c>
      <c r="N961" s="214" t="s">
        <v>3318</v>
      </c>
      <c r="O961" s="214" t="s">
        <v>61</v>
      </c>
      <c r="P961" s="214" t="s">
        <v>4253</v>
      </c>
      <c r="T961" s="214" t="s">
        <v>2456</v>
      </c>
      <c r="V961" s="298" t="s">
        <v>709</v>
      </c>
      <c r="X961" s="216"/>
      <c r="AA961" s="216"/>
      <c r="AB961" s="216"/>
      <c r="AC961" s="216"/>
      <c r="AE961" s="216"/>
      <c r="AH961" s="214">
        <v>50</v>
      </c>
      <c r="AK961" s="215" t="str">
        <f t="shared" si="43"/>
        <v>987</v>
      </c>
      <c r="AL961" s="214" t="str">
        <f t="shared" si="44"/>
        <v>0311</v>
      </c>
    </row>
    <row r="962" spans="1:38" s="214" customFormat="1" ht="13.5" customHeight="1">
      <c r="A962" s="214" t="str">
        <f t="shared" si="42"/>
        <v>0411200090居宅介護</v>
      </c>
      <c r="B962" s="214" t="s">
        <v>711</v>
      </c>
      <c r="C962" s="214" t="s">
        <v>4217</v>
      </c>
      <c r="D962" s="214" t="s">
        <v>3081</v>
      </c>
      <c r="E962" s="214" t="s">
        <v>712</v>
      </c>
      <c r="K962" s="214" t="s">
        <v>711</v>
      </c>
      <c r="L962" s="214" t="s">
        <v>711</v>
      </c>
      <c r="N962" s="214" t="s">
        <v>3081</v>
      </c>
      <c r="O962" s="214" t="s">
        <v>61</v>
      </c>
      <c r="P962" s="214" t="s">
        <v>4253</v>
      </c>
      <c r="T962" s="214" t="s">
        <v>87</v>
      </c>
      <c r="V962" s="298" t="s">
        <v>713</v>
      </c>
      <c r="X962" s="216"/>
      <c r="AA962" s="216"/>
      <c r="AB962" s="216"/>
      <c r="AK962" s="215" t="str">
        <f t="shared" si="43"/>
        <v>987</v>
      </c>
      <c r="AL962" s="214" t="str">
        <f t="shared" si="44"/>
        <v>0511</v>
      </c>
    </row>
    <row r="963" spans="1:38" s="214" customFormat="1" ht="13.5" customHeight="1">
      <c r="A963" s="214" t="str">
        <f t="shared" ref="A963:A1026" si="45">V963&amp;T963</f>
        <v>0411200090重度訪問介護</v>
      </c>
      <c r="B963" s="214" t="s">
        <v>711</v>
      </c>
      <c r="C963" s="214" t="s">
        <v>4217</v>
      </c>
      <c r="D963" s="214" t="s">
        <v>3081</v>
      </c>
      <c r="E963" s="214" t="s">
        <v>712</v>
      </c>
      <c r="K963" s="214" t="s">
        <v>711</v>
      </c>
      <c r="L963" s="214" t="s">
        <v>711</v>
      </c>
      <c r="N963" s="214" t="s">
        <v>3081</v>
      </c>
      <c r="O963" s="214" t="s">
        <v>61</v>
      </c>
      <c r="P963" s="214" t="s">
        <v>4253</v>
      </c>
      <c r="T963" s="214" t="s">
        <v>88</v>
      </c>
      <c r="V963" s="298" t="s">
        <v>713</v>
      </c>
      <c r="X963" s="216"/>
      <c r="AA963" s="216"/>
      <c r="AB963" s="216"/>
      <c r="AK963" s="215" t="str">
        <f t="shared" ref="AK963:AK1026" si="46">LEFT(D963,3)</f>
        <v>987</v>
      </c>
      <c r="AL963" s="214" t="str">
        <f t="shared" ref="AL963:AL1026" si="47">RIGHT(D963,4)</f>
        <v>0511</v>
      </c>
    </row>
    <row r="964" spans="1:38" s="214" customFormat="1" ht="13.5" customHeight="1">
      <c r="A964" s="214" t="str">
        <f t="shared" si="45"/>
        <v>0411200108居宅介護</v>
      </c>
      <c r="B964" s="214" t="s">
        <v>714</v>
      </c>
      <c r="C964" s="214" t="s">
        <v>4205</v>
      </c>
      <c r="D964" s="214" t="s">
        <v>3081</v>
      </c>
      <c r="E964" s="214" t="s">
        <v>715</v>
      </c>
      <c r="K964" s="214" t="s">
        <v>716</v>
      </c>
      <c r="L964" s="214" t="s">
        <v>716</v>
      </c>
      <c r="N964" s="214" t="s">
        <v>3081</v>
      </c>
      <c r="O964" s="214" t="s">
        <v>1093</v>
      </c>
      <c r="P964" s="214" t="s">
        <v>4253</v>
      </c>
      <c r="T964" s="214" t="s">
        <v>87</v>
      </c>
      <c r="V964" s="298" t="s">
        <v>717</v>
      </c>
      <c r="X964" s="216"/>
      <c r="AA964" s="216"/>
      <c r="AB964" s="216"/>
      <c r="AK964" s="215" t="str">
        <f t="shared" si="46"/>
        <v>987</v>
      </c>
      <c r="AL964" s="214" t="str">
        <f t="shared" si="47"/>
        <v>0511</v>
      </c>
    </row>
    <row r="965" spans="1:38" s="214" customFormat="1" ht="13.5" customHeight="1">
      <c r="A965" s="214" t="str">
        <f t="shared" si="45"/>
        <v>0411200116居宅介護</v>
      </c>
      <c r="B965" s="214" t="s">
        <v>714</v>
      </c>
      <c r="C965" s="214" t="s">
        <v>4205</v>
      </c>
      <c r="D965" s="214" t="s">
        <v>3081</v>
      </c>
      <c r="E965" s="214" t="s">
        <v>715</v>
      </c>
      <c r="K965" s="214" t="s">
        <v>718</v>
      </c>
      <c r="L965" s="214" t="s">
        <v>718</v>
      </c>
      <c r="N965" s="214" t="s">
        <v>3084</v>
      </c>
      <c r="O965" s="214" t="s">
        <v>1157</v>
      </c>
      <c r="P965" s="214" t="s">
        <v>4253</v>
      </c>
      <c r="T965" s="214" t="s">
        <v>87</v>
      </c>
      <c r="V965" s="298" t="s">
        <v>719</v>
      </c>
      <c r="X965" s="216"/>
      <c r="AA965" s="216"/>
      <c r="AB965" s="216"/>
      <c r="AK965" s="215" t="str">
        <f t="shared" si="46"/>
        <v>987</v>
      </c>
      <c r="AL965" s="214" t="str">
        <f t="shared" si="47"/>
        <v>0511</v>
      </c>
    </row>
    <row r="966" spans="1:38" s="214" customFormat="1" ht="13.5" customHeight="1">
      <c r="A966" s="214" t="str">
        <f t="shared" si="45"/>
        <v>0411200124居宅介護</v>
      </c>
      <c r="B966" s="214" t="s">
        <v>714</v>
      </c>
      <c r="C966" s="214" t="s">
        <v>4205</v>
      </c>
      <c r="D966" s="214" t="s">
        <v>3081</v>
      </c>
      <c r="E966" s="214" t="s">
        <v>715</v>
      </c>
      <c r="K966" s="214" t="s">
        <v>720</v>
      </c>
      <c r="L966" s="214" t="s">
        <v>720</v>
      </c>
      <c r="N966" s="214" t="s">
        <v>3708</v>
      </c>
      <c r="O966" s="214" t="s">
        <v>1157</v>
      </c>
      <c r="P966" s="214" t="s">
        <v>4253</v>
      </c>
      <c r="T966" s="214" t="s">
        <v>87</v>
      </c>
      <c r="V966" s="298" t="s">
        <v>721</v>
      </c>
      <c r="X966" s="216"/>
      <c r="AA966" s="216"/>
      <c r="AB966" s="216"/>
      <c r="AK966" s="215" t="str">
        <f t="shared" si="46"/>
        <v>987</v>
      </c>
      <c r="AL966" s="214" t="str">
        <f t="shared" si="47"/>
        <v>0511</v>
      </c>
    </row>
    <row r="967" spans="1:38" s="214" customFormat="1" ht="13.5" customHeight="1">
      <c r="A967" s="214" t="str">
        <f t="shared" si="45"/>
        <v>0411200140居宅介護</v>
      </c>
      <c r="B967" s="214" t="s">
        <v>722</v>
      </c>
      <c r="C967" s="214" t="s">
        <v>3942</v>
      </c>
      <c r="D967" s="214" t="s">
        <v>3087</v>
      </c>
      <c r="E967" s="214" t="s">
        <v>723</v>
      </c>
      <c r="K967" s="214" t="s">
        <v>724</v>
      </c>
      <c r="L967" s="214" t="s">
        <v>724</v>
      </c>
      <c r="N967" s="214" t="s">
        <v>3487</v>
      </c>
      <c r="O967" s="214" t="s">
        <v>1157</v>
      </c>
      <c r="P967" s="214" t="s">
        <v>4253</v>
      </c>
      <c r="T967" s="214" t="s">
        <v>87</v>
      </c>
      <c r="V967" s="298" t="s">
        <v>725</v>
      </c>
      <c r="X967" s="216"/>
      <c r="AA967" s="216"/>
      <c r="AB967" s="216"/>
      <c r="AK967" s="215" t="str">
        <f t="shared" si="46"/>
        <v>987</v>
      </c>
      <c r="AL967" s="214" t="str">
        <f t="shared" si="47"/>
        <v>0513</v>
      </c>
    </row>
    <row r="968" spans="1:38" s="214" customFormat="1" ht="13.5" customHeight="1">
      <c r="A968" s="214" t="str">
        <f t="shared" si="45"/>
        <v>0411200140重度訪問介護</v>
      </c>
      <c r="B968" s="214" t="s">
        <v>722</v>
      </c>
      <c r="C968" s="214" t="s">
        <v>3942</v>
      </c>
      <c r="D968" s="214" t="s">
        <v>3087</v>
      </c>
      <c r="E968" s="214" t="s">
        <v>723</v>
      </c>
      <c r="K968" s="214" t="s">
        <v>724</v>
      </c>
      <c r="L968" s="214" t="s">
        <v>724</v>
      </c>
      <c r="N968" s="214" t="s">
        <v>3487</v>
      </c>
      <c r="O968" s="214" t="s">
        <v>1157</v>
      </c>
      <c r="P968" s="214" t="s">
        <v>4253</v>
      </c>
      <c r="T968" s="214" t="s">
        <v>88</v>
      </c>
      <c r="V968" s="298" t="s">
        <v>725</v>
      </c>
      <c r="X968" s="216"/>
      <c r="AA968" s="216"/>
      <c r="AB968" s="216"/>
      <c r="AK968" s="215" t="str">
        <f t="shared" si="46"/>
        <v>987</v>
      </c>
      <c r="AL968" s="214" t="str">
        <f t="shared" si="47"/>
        <v>0513</v>
      </c>
    </row>
    <row r="969" spans="1:38" s="214" customFormat="1" ht="13.5" customHeight="1">
      <c r="A969" s="214" t="str">
        <f t="shared" si="45"/>
        <v>0411200157生活介護</v>
      </c>
      <c r="B969" s="214" t="s">
        <v>706</v>
      </c>
      <c r="C969" s="214" t="s">
        <v>3805</v>
      </c>
      <c r="D969" s="214" t="s">
        <v>3318</v>
      </c>
      <c r="E969" s="214" t="s">
        <v>707</v>
      </c>
      <c r="K969" s="214" t="s">
        <v>726</v>
      </c>
      <c r="L969" s="214" t="s">
        <v>726</v>
      </c>
      <c r="N969" s="214" t="s">
        <v>3083</v>
      </c>
      <c r="O969" s="214" t="s">
        <v>1157</v>
      </c>
      <c r="P969" s="214" t="s">
        <v>4253</v>
      </c>
      <c r="T969" s="214" t="s">
        <v>63</v>
      </c>
      <c r="V969" s="298" t="s">
        <v>727</v>
      </c>
      <c r="X969" s="216"/>
      <c r="AA969" s="216"/>
      <c r="AB969" s="216"/>
      <c r="AC969" s="216"/>
      <c r="AH969" s="214">
        <v>40</v>
      </c>
      <c r="AK969" s="215" t="str">
        <f t="shared" si="46"/>
        <v>987</v>
      </c>
      <c r="AL969" s="214" t="str">
        <f t="shared" si="47"/>
        <v>0311</v>
      </c>
    </row>
    <row r="970" spans="1:38" s="214" customFormat="1" ht="13.5" customHeight="1">
      <c r="A970" s="214" t="str">
        <f t="shared" si="45"/>
        <v>0411200173短期入所</v>
      </c>
      <c r="B970" s="227" t="s">
        <v>4782</v>
      </c>
      <c r="C970" s="227" t="s">
        <v>4780</v>
      </c>
      <c r="D970" s="214" t="s">
        <v>3271</v>
      </c>
      <c r="E970" s="214" t="s">
        <v>728</v>
      </c>
      <c r="K970" s="214" t="s">
        <v>729</v>
      </c>
      <c r="L970" s="214" t="s">
        <v>729</v>
      </c>
      <c r="N970" s="214" t="s">
        <v>3271</v>
      </c>
      <c r="O970" s="214" t="s">
        <v>1157</v>
      </c>
      <c r="P970" s="214" t="s">
        <v>4253</v>
      </c>
      <c r="T970" s="214" t="s">
        <v>71</v>
      </c>
      <c r="V970" s="298" t="s">
        <v>730</v>
      </c>
      <c r="X970" s="216"/>
      <c r="AA970" s="216"/>
      <c r="AB970" s="216"/>
      <c r="AH970" s="214">
        <v>36</v>
      </c>
      <c r="AK970" s="215" t="str">
        <f t="shared" si="46"/>
        <v>989</v>
      </c>
      <c r="AL970" s="214" t="str">
        <f t="shared" si="47"/>
        <v>4703</v>
      </c>
    </row>
    <row r="971" spans="1:38" s="214" customFormat="1" ht="13.5" customHeight="1">
      <c r="A971" s="214" t="str">
        <f t="shared" si="45"/>
        <v>0411200223居宅介護</v>
      </c>
      <c r="B971" s="214" t="s">
        <v>694</v>
      </c>
      <c r="C971" s="214" t="s">
        <v>3918</v>
      </c>
      <c r="D971" s="214" t="s">
        <v>3081</v>
      </c>
      <c r="E971" s="214" t="s">
        <v>695</v>
      </c>
      <c r="K971" s="214" t="s">
        <v>731</v>
      </c>
      <c r="L971" s="214" t="s">
        <v>731</v>
      </c>
      <c r="N971" s="214" t="s">
        <v>3081</v>
      </c>
      <c r="O971" s="214" t="s">
        <v>1157</v>
      </c>
      <c r="P971" s="214" t="s">
        <v>4253</v>
      </c>
      <c r="T971" s="214" t="s">
        <v>87</v>
      </c>
      <c r="V971" s="298" t="s">
        <v>732</v>
      </c>
      <c r="X971" s="216"/>
      <c r="AA971" s="216"/>
      <c r="AB971" s="216"/>
      <c r="AK971" s="215" t="str">
        <f t="shared" si="46"/>
        <v>987</v>
      </c>
      <c r="AL971" s="214" t="str">
        <f t="shared" si="47"/>
        <v>0511</v>
      </c>
    </row>
    <row r="972" spans="1:38" s="214" customFormat="1" ht="13.5" customHeight="1">
      <c r="A972" s="214" t="str">
        <f t="shared" si="45"/>
        <v>0411200223重度訪問介護</v>
      </c>
      <c r="B972" s="214" t="s">
        <v>694</v>
      </c>
      <c r="C972" s="214" t="s">
        <v>3918</v>
      </c>
      <c r="D972" s="214" t="s">
        <v>3081</v>
      </c>
      <c r="E972" s="214" t="s">
        <v>695</v>
      </c>
      <c r="K972" s="214" t="s">
        <v>731</v>
      </c>
      <c r="L972" s="214" t="s">
        <v>731</v>
      </c>
      <c r="N972" s="214" t="s">
        <v>3081</v>
      </c>
      <c r="O972" s="214" t="s">
        <v>1157</v>
      </c>
      <c r="P972" s="214" t="s">
        <v>4253</v>
      </c>
      <c r="T972" s="214" t="s">
        <v>88</v>
      </c>
      <c r="V972" s="298" t="s">
        <v>732</v>
      </c>
      <c r="X972" s="216"/>
      <c r="AA972" s="216"/>
      <c r="AB972" s="216"/>
      <c r="AK972" s="215" t="str">
        <f t="shared" si="46"/>
        <v>987</v>
      </c>
      <c r="AL972" s="214" t="str">
        <f t="shared" si="47"/>
        <v>0511</v>
      </c>
    </row>
    <row r="973" spans="1:38" s="214" customFormat="1" ht="13.5" customHeight="1">
      <c r="A973" s="214" t="str">
        <f t="shared" si="45"/>
        <v>0411200223行動援護</v>
      </c>
      <c r="B973" s="214" t="s">
        <v>694</v>
      </c>
      <c r="C973" s="214" t="s">
        <v>3918</v>
      </c>
      <c r="D973" s="214" t="s">
        <v>3081</v>
      </c>
      <c r="E973" s="214" t="s">
        <v>695</v>
      </c>
      <c r="K973" s="214" t="s">
        <v>731</v>
      </c>
      <c r="L973" s="214" t="s">
        <v>731</v>
      </c>
      <c r="N973" s="214" t="s">
        <v>3081</v>
      </c>
      <c r="O973" s="214" t="s">
        <v>1157</v>
      </c>
      <c r="P973" s="214" t="s">
        <v>4253</v>
      </c>
      <c r="T973" s="214" t="s">
        <v>99</v>
      </c>
      <c r="V973" s="298" t="s">
        <v>732</v>
      </c>
      <c r="X973" s="216"/>
      <c r="AA973" s="216"/>
      <c r="AB973" s="216"/>
      <c r="AK973" s="215" t="str">
        <f t="shared" si="46"/>
        <v>987</v>
      </c>
      <c r="AL973" s="214" t="str">
        <f t="shared" si="47"/>
        <v>0511</v>
      </c>
    </row>
    <row r="974" spans="1:38" s="214" customFormat="1" ht="13.5" customHeight="1">
      <c r="A974" s="214" t="str">
        <f t="shared" si="45"/>
        <v>0411200249就労継続支援(Ｂ型)</v>
      </c>
      <c r="B974" s="214" t="s">
        <v>694</v>
      </c>
      <c r="C974" s="214" t="s">
        <v>3918</v>
      </c>
      <c r="D974" s="214" t="s">
        <v>3081</v>
      </c>
      <c r="E974" s="214" t="s">
        <v>695</v>
      </c>
      <c r="K974" s="214" t="s">
        <v>733</v>
      </c>
      <c r="L974" s="214" t="s">
        <v>733</v>
      </c>
      <c r="N974" s="214" t="s">
        <v>3317</v>
      </c>
      <c r="O974" s="214" t="s">
        <v>692</v>
      </c>
      <c r="P974" s="214" t="s">
        <v>4253</v>
      </c>
      <c r="T974" s="214" t="s">
        <v>2455</v>
      </c>
      <c r="V974" s="298" t="s">
        <v>734</v>
      </c>
      <c r="X974" s="216"/>
      <c r="AA974" s="216"/>
      <c r="AB974" s="216"/>
      <c r="AH974" s="214">
        <v>30</v>
      </c>
      <c r="AK974" s="215" t="str">
        <f t="shared" si="46"/>
        <v>987</v>
      </c>
      <c r="AL974" s="214" t="str">
        <f t="shared" si="47"/>
        <v>0511</v>
      </c>
    </row>
    <row r="975" spans="1:38" s="214" customFormat="1" ht="13.5" customHeight="1">
      <c r="A975" s="214" t="str">
        <f t="shared" si="45"/>
        <v>0411200264居宅介護</v>
      </c>
      <c r="B975" s="214" t="s">
        <v>115</v>
      </c>
      <c r="C975" s="214" t="s">
        <v>4418</v>
      </c>
      <c r="D975" s="214" t="s">
        <v>3239</v>
      </c>
      <c r="E975" s="214" t="s">
        <v>116</v>
      </c>
      <c r="K975" s="214" t="s">
        <v>735</v>
      </c>
      <c r="L975" s="214" t="s">
        <v>735</v>
      </c>
      <c r="N975" s="214" t="s">
        <v>3081</v>
      </c>
      <c r="O975" s="214" t="s">
        <v>692</v>
      </c>
      <c r="P975" s="214" t="s">
        <v>4253</v>
      </c>
      <c r="T975" s="214" t="s">
        <v>87</v>
      </c>
      <c r="V975" s="298" t="s">
        <v>736</v>
      </c>
      <c r="X975" s="216"/>
      <c r="AA975" s="216"/>
      <c r="AB975" s="216"/>
      <c r="AC975" s="216"/>
      <c r="AK975" s="215" t="str">
        <f t="shared" si="46"/>
        <v>980</v>
      </c>
      <c r="AL975" s="214" t="str">
        <f t="shared" si="47"/>
        <v>0014</v>
      </c>
    </row>
    <row r="976" spans="1:38" s="214" customFormat="1" ht="13.5" customHeight="1">
      <c r="A976" s="214" t="str">
        <f t="shared" si="45"/>
        <v>0411200264重度訪問介護</v>
      </c>
      <c r="B976" s="214" t="s">
        <v>115</v>
      </c>
      <c r="C976" s="214" t="s">
        <v>4418</v>
      </c>
      <c r="D976" s="214" t="s">
        <v>3239</v>
      </c>
      <c r="E976" s="214" t="s">
        <v>116</v>
      </c>
      <c r="K976" s="214" t="s">
        <v>735</v>
      </c>
      <c r="L976" s="214" t="s">
        <v>735</v>
      </c>
      <c r="N976" s="214" t="s">
        <v>3081</v>
      </c>
      <c r="O976" s="214" t="s">
        <v>441</v>
      </c>
      <c r="P976" s="214" t="s">
        <v>4253</v>
      </c>
      <c r="T976" s="214" t="s">
        <v>88</v>
      </c>
      <c r="V976" s="298" t="s">
        <v>736</v>
      </c>
      <c r="X976" s="216"/>
      <c r="AA976" s="216"/>
      <c r="AB976" s="216"/>
      <c r="AK976" s="215" t="str">
        <f t="shared" si="46"/>
        <v>980</v>
      </c>
      <c r="AL976" s="214" t="str">
        <f t="shared" si="47"/>
        <v>0014</v>
      </c>
    </row>
    <row r="977" spans="1:38" s="214" customFormat="1" ht="13.5" customHeight="1">
      <c r="A977" s="214" t="str">
        <f t="shared" si="45"/>
        <v>0411200298生活介護</v>
      </c>
      <c r="B977" s="214" t="s">
        <v>694</v>
      </c>
      <c r="C977" s="214" t="s">
        <v>3918</v>
      </c>
      <c r="D977" s="214" t="s">
        <v>3081</v>
      </c>
      <c r="E977" s="214" t="s">
        <v>695</v>
      </c>
      <c r="K977" s="214" t="s">
        <v>737</v>
      </c>
      <c r="L977" s="214" t="s">
        <v>737</v>
      </c>
      <c r="N977" s="214" t="s">
        <v>3081</v>
      </c>
      <c r="O977" s="214" t="s">
        <v>441</v>
      </c>
      <c r="P977" s="214" t="s">
        <v>4253</v>
      </c>
      <c r="T977" s="214" t="s">
        <v>63</v>
      </c>
      <c r="V977" s="298" t="s">
        <v>738</v>
      </c>
      <c r="X977" s="216"/>
      <c r="AA977" s="216"/>
      <c r="AB977" s="216"/>
      <c r="AH977" s="214">
        <v>35</v>
      </c>
      <c r="AK977" s="215" t="str">
        <f t="shared" si="46"/>
        <v>987</v>
      </c>
      <c r="AL977" s="214" t="str">
        <f t="shared" si="47"/>
        <v>0511</v>
      </c>
    </row>
    <row r="978" spans="1:38" s="214" customFormat="1" ht="13.5" customHeight="1">
      <c r="A978" s="214" t="str">
        <f t="shared" si="45"/>
        <v>0411200306就労継続支援(Ｂ型)</v>
      </c>
      <c r="B978" s="214" t="s">
        <v>739</v>
      </c>
      <c r="C978" s="214" t="s">
        <v>3938</v>
      </c>
      <c r="D978" s="214" t="s">
        <v>3162</v>
      </c>
      <c r="E978" s="214" t="s">
        <v>2494</v>
      </c>
      <c r="K978" s="214" t="s">
        <v>741</v>
      </c>
      <c r="L978" s="214" t="s">
        <v>741</v>
      </c>
      <c r="N978" s="214" t="s">
        <v>3085</v>
      </c>
      <c r="O978" s="214" t="s">
        <v>441</v>
      </c>
      <c r="P978" s="214" t="s">
        <v>4253</v>
      </c>
      <c r="T978" s="214" t="s">
        <v>2455</v>
      </c>
      <c r="V978" s="298" t="s">
        <v>742</v>
      </c>
      <c r="X978" s="216"/>
      <c r="AA978" s="216"/>
      <c r="AB978" s="216"/>
      <c r="AH978" s="214">
        <v>32</v>
      </c>
      <c r="AK978" s="215" t="str">
        <f t="shared" si="46"/>
        <v>989</v>
      </c>
      <c r="AL978" s="214" t="str">
        <f t="shared" si="47"/>
        <v>1601</v>
      </c>
    </row>
    <row r="979" spans="1:38" s="214" customFormat="1" ht="13.5" customHeight="1">
      <c r="A979" s="214" t="str">
        <f t="shared" si="45"/>
        <v>0411200322生活介護</v>
      </c>
      <c r="B979" s="214" t="s">
        <v>722</v>
      </c>
      <c r="C979" s="214" t="s">
        <v>3942</v>
      </c>
      <c r="D979" s="214" t="s">
        <v>3087</v>
      </c>
      <c r="E979" s="214" t="s">
        <v>723</v>
      </c>
      <c r="K979" s="214" t="s">
        <v>743</v>
      </c>
      <c r="L979" s="214" t="s">
        <v>743</v>
      </c>
      <c r="N979" s="214" t="s">
        <v>3086</v>
      </c>
      <c r="O979" s="214" t="s">
        <v>441</v>
      </c>
      <c r="P979" s="214" t="s">
        <v>4253</v>
      </c>
      <c r="T979" s="214" t="s">
        <v>63</v>
      </c>
      <c r="V979" s="298" t="s">
        <v>744</v>
      </c>
      <c r="X979" s="216"/>
      <c r="AA979" s="216"/>
      <c r="AB979" s="216"/>
      <c r="AH979" s="214">
        <v>10</v>
      </c>
      <c r="AK979" s="215" t="str">
        <f t="shared" si="46"/>
        <v>987</v>
      </c>
      <c r="AL979" s="214" t="str">
        <f t="shared" si="47"/>
        <v>0513</v>
      </c>
    </row>
    <row r="980" spans="1:38" s="214" customFormat="1" ht="13.5" customHeight="1">
      <c r="A980" s="214" t="str">
        <f t="shared" si="45"/>
        <v>0411200322就労継続支援(Ｂ型)</v>
      </c>
      <c r="B980" s="214" t="s">
        <v>722</v>
      </c>
      <c r="C980" s="214" t="s">
        <v>3942</v>
      </c>
      <c r="D980" s="214" t="s">
        <v>3087</v>
      </c>
      <c r="E980" s="214" t="s">
        <v>723</v>
      </c>
      <c r="K980" s="214" t="s">
        <v>743</v>
      </c>
      <c r="L980" s="214" t="s">
        <v>743</v>
      </c>
      <c r="N980" s="214" t="s">
        <v>3086</v>
      </c>
      <c r="O980" s="214" t="s">
        <v>441</v>
      </c>
      <c r="P980" s="214" t="s">
        <v>4253</v>
      </c>
      <c r="T980" s="214" t="s">
        <v>2455</v>
      </c>
      <c r="V980" s="298" t="s">
        <v>744</v>
      </c>
      <c r="X980" s="216"/>
      <c r="AA980" s="216"/>
      <c r="AB980" s="216"/>
      <c r="AH980" s="214">
        <v>10</v>
      </c>
      <c r="AK980" s="215" t="str">
        <f t="shared" si="46"/>
        <v>987</v>
      </c>
      <c r="AL980" s="214" t="str">
        <f t="shared" si="47"/>
        <v>0513</v>
      </c>
    </row>
    <row r="981" spans="1:38" s="214" customFormat="1" ht="13.5" customHeight="1">
      <c r="A981" s="214" t="str">
        <f t="shared" si="45"/>
        <v>0411200330就労継続支援(Ｂ型)</v>
      </c>
      <c r="B981" s="227" t="s">
        <v>4782</v>
      </c>
      <c r="C981" s="227" t="s">
        <v>4780</v>
      </c>
      <c r="D981" s="214" t="s">
        <v>3271</v>
      </c>
      <c r="E981" s="214" t="s">
        <v>728</v>
      </c>
      <c r="K981" s="214" t="s">
        <v>745</v>
      </c>
      <c r="L981" s="214" t="s">
        <v>745</v>
      </c>
      <c r="N981" s="214" t="s">
        <v>3271</v>
      </c>
      <c r="O981" s="214" t="s">
        <v>441</v>
      </c>
      <c r="P981" s="214" t="s">
        <v>4253</v>
      </c>
      <c r="T981" s="214" t="s">
        <v>2455</v>
      </c>
      <c r="V981" s="298" t="s">
        <v>4783</v>
      </c>
      <c r="X981" s="216"/>
      <c r="AA981" s="216"/>
      <c r="AB981" s="216"/>
      <c r="AH981" s="214">
        <v>28</v>
      </c>
      <c r="AK981" s="215" t="str">
        <f t="shared" si="46"/>
        <v>989</v>
      </c>
      <c r="AL981" s="214" t="str">
        <f t="shared" si="47"/>
        <v>4703</v>
      </c>
    </row>
    <row r="982" spans="1:38" s="214" customFormat="1" ht="13.5" customHeight="1">
      <c r="A982" s="214" t="str">
        <f t="shared" si="45"/>
        <v>0411200348就労継続支援(Ｂ型)</v>
      </c>
      <c r="B982" s="214" t="s">
        <v>722</v>
      </c>
      <c r="C982" s="214" t="s">
        <v>3942</v>
      </c>
      <c r="D982" s="214" t="s">
        <v>3087</v>
      </c>
      <c r="E982" s="214" t="s">
        <v>723</v>
      </c>
      <c r="K982" s="214" t="s">
        <v>746</v>
      </c>
      <c r="L982" s="214" t="s">
        <v>746</v>
      </c>
      <c r="N982" s="214" t="s">
        <v>3550</v>
      </c>
      <c r="O982" s="214" t="s">
        <v>441</v>
      </c>
      <c r="P982" s="214" t="s">
        <v>4253</v>
      </c>
      <c r="T982" s="214" t="s">
        <v>2455</v>
      </c>
      <c r="V982" s="298" t="s">
        <v>747</v>
      </c>
      <c r="X982" s="216"/>
      <c r="AA982" s="216"/>
      <c r="AB982" s="216"/>
      <c r="AH982" s="214">
        <v>20</v>
      </c>
      <c r="AK982" s="215" t="str">
        <f t="shared" si="46"/>
        <v>987</v>
      </c>
      <c r="AL982" s="214" t="str">
        <f t="shared" si="47"/>
        <v>0513</v>
      </c>
    </row>
    <row r="983" spans="1:38" s="214" customFormat="1" ht="13.5" customHeight="1">
      <c r="A983" s="214" t="str">
        <f t="shared" si="45"/>
        <v>0411200355生活介護</v>
      </c>
      <c r="B983" s="214" t="s">
        <v>706</v>
      </c>
      <c r="C983" s="214" t="s">
        <v>3805</v>
      </c>
      <c r="D983" s="214" t="s">
        <v>3318</v>
      </c>
      <c r="E983" s="214" t="s">
        <v>707</v>
      </c>
      <c r="K983" s="214" t="s">
        <v>748</v>
      </c>
      <c r="L983" s="214" t="s">
        <v>750</v>
      </c>
      <c r="N983" s="214" t="s">
        <v>3318</v>
      </c>
      <c r="O983" s="214" t="s">
        <v>928</v>
      </c>
      <c r="P983" s="214" t="s">
        <v>4253</v>
      </c>
      <c r="T983" s="214" t="s">
        <v>63</v>
      </c>
      <c r="V983" s="298" t="s">
        <v>749</v>
      </c>
      <c r="X983" s="216"/>
      <c r="AA983" s="216"/>
      <c r="AB983" s="216"/>
      <c r="AH983" s="214">
        <v>20</v>
      </c>
      <c r="AK983" s="215" t="str">
        <f t="shared" si="46"/>
        <v>987</v>
      </c>
      <c r="AL983" s="214" t="str">
        <f t="shared" si="47"/>
        <v>0311</v>
      </c>
    </row>
    <row r="984" spans="1:38" s="214" customFormat="1" ht="13.5" customHeight="1">
      <c r="A984" s="214" t="str">
        <f t="shared" si="45"/>
        <v>0411200371生活介護</v>
      </c>
      <c r="B984" s="214" t="s">
        <v>58</v>
      </c>
      <c r="C984" s="214" t="s">
        <v>4412</v>
      </c>
      <c r="D984" s="214" t="s">
        <v>3085</v>
      </c>
      <c r="E984" s="214" t="s">
        <v>59</v>
      </c>
      <c r="K984" s="214" t="s">
        <v>754</v>
      </c>
      <c r="L984" s="214" t="s">
        <v>754</v>
      </c>
      <c r="N984" s="214" t="s">
        <v>3085</v>
      </c>
      <c r="O984" s="214" t="s">
        <v>928</v>
      </c>
      <c r="P984" s="214" t="s">
        <v>4253</v>
      </c>
      <c r="T984" s="214" t="s">
        <v>63</v>
      </c>
      <c r="V984" s="298" t="s">
        <v>755</v>
      </c>
      <c r="X984" s="216"/>
      <c r="AA984" s="216"/>
      <c r="AB984" s="216"/>
      <c r="AH984" s="214">
        <v>14</v>
      </c>
      <c r="AK984" s="215" t="str">
        <f t="shared" si="46"/>
        <v>989</v>
      </c>
      <c r="AL984" s="214" t="str">
        <f t="shared" si="47"/>
        <v>4601</v>
      </c>
    </row>
    <row r="985" spans="1:38" s="214" customFormat="1" ht="13.5" customHeight="1">
      <c r="A985" s="214" t="str">
        <f t="shared" si="45"/>
        <v>0411200371自立訓練(生活訓練)</v>
      </c>
      <c r="B985" s="214" t="s">
        <v>58</v>
      </c>
      <c r="C985" s="214" t="s">
        <v>4412</v>
      </c>
      <c r="D985" s="214" t="s">
        <v>3085</v>
      </c>
      <c r="E985" s="214" t="s">
        <v>59</v>
      </c>
      <c r="K985" s="214" t="s">
        <v>754</v>
      </c>
      <c r="L985" s="214" t="s">
        <v>754</v>
      </c>
      <c r="N985" s="214" t="s">
        <v>3085</v>
      </c>
      <c r="O985" s="214" t="s">
        <v>928</v>
      </c>
      <c r="P985" s="214" t="s">
        <v>4253</v>
      </c>
      <c r="T985" s="214" t="s">
        <v>2454</v>
      </c>
      <c r="V985" s="298" t="s">
        <v>755</v>
      </c>
      <c r="X985" s="216"/>
      <c r="AA985" s="216"/>
      <c r="AB985" s="216"/>
      <c r="AH985" s="214">
        <v>6</v>
      </c>
      <c r="AK985" s="215" t="str">
        <f t="shared" si="46"/>
        <v>989</v>
      </c>
      <c r="AL985" s="214" t="str">
        <f t="shared" si="47"/>
        <v>4601</v>
      </c>
    </row>
    <row r="986" spans="1:38" s="214" customFormat="1" ht="13.5" customHeight="1">
      <c r="A986" s="214" t="str">
        <f t="shared" si="45"/>
        <v>0411200371就労継続支援(Ａ型)</v>
      </c>
      <c r="B986" s="214" t="s">
        <v>58</v>
      </c>
      <c r="C986" s="214" t="s">
        <v>4412</v>
      </c>
      <c r="D986" s="214" t="s">
        <v>3085</v>
      </c>
      <c r="E986" s="214" t="s">
        <v>59</v>
      </c>
      <c r="K986" s="214" t="s">
        <v>754</v>
      </c>
      <c r="L986" s="214" t="s">
        <v>754</v>
      </c>
      <c r="N986" s="214" t="s">
        <v>3085</v>
      </c>
      <c r="O986" s="214" t="s">
        <v>928</v>
      </c>
      <c r="P986" s="214" t="s">
        <v>4253</v>
      </c>
      <c r="T986" s="214" t="s">
        <v>2458</v>
      </c>
      <c r="V986" s="298" t="s">
        <v>755</v>
      </c>
      <c r="X986" s="216"/>
      <c r="AA986" s="216"/>
      <c r="AB986" s="216"/>
      <c r="AH986" s="214">
        <v>16</v>
      </c>
      <c r="AK986" s="215" t="str">
        <f t="shared" si="46"/>
        <v>989</v>
      </c>
      <c r="AL986" s="214" t="str">
        <f t="shared" si="47"/>
        <v>4601</v>
      </c>
    </row>
    <row r="987" spans="1:38" s="214" customFormat="1" ht="13.5" customHeight="1">
      <c r="A987" s="214" t="str">
        <f t="shared" si="45"/>
        <v>0411200371就労継続支援(Ｂ型)</v>
      </c>
      <c r="B987" s="214" t="s">
        <v>58</v>
      </c>
      <c r="C987" s="214" t="s">
        <v>4412</v>
      </c>
      <c r="D987" s="214" t="s">
        <v>3085</v>
      </c>
      <c r="E987" s="214" t="s">
        <v>59</v>
      </c>
      <c r="K987" s="214" t="s">
        <v>754</v>
      </c>
      <c r="L987" s="214" t="s">
        <v>754</v>
      </c>
      <c r="N987" s="214" t="s">
        <v>3085</v>
      </c>
      <c r="O987" s="214" t="s">
        <v>928</v>
      </c>
      <c r="P987" s="214" t="s">
        <v>4253</v>
      </c>
      <c r="T987" s="214" t="s">
        <v>2455</v>
      </c>
      <c r="V987" s="298" t="s">
        <v>755</v>
      </c>
      <c r="X987" s="216"/>
      <c r="AA987" s="216"/>
      <c r="AB987" s="216"/>
      <c r="AH987" s="214">
        <v>30</v>
      </c>
      <c r="AK987" s="215" t="str">
        <f t="shared" si="46"/>
        <v>989</v>
      </c>
      <c r="AL987" s="214" t="str">
        <f t="shared" si="47"/>
        <v>4601</v>
      </c>
    </row>
    <row r="988" spans="1:38" s="214" customFormat="1" ht="13.5" customHeight="1">
      <c r="A988" s="214" t="str">
        <f t="shared" si="45"/>
        <v>0411200405短期入所</v>
      </c>
      <c r="B988" s="214" t="s">
        <v>58</v>
      </c>
      <c r="C988" s="214" t="s">
        <v>4412</v>
      </c>
      <c r="D988" s="214" t="s">
        <v>3085</v>
      </c>
      <c r="E988" s="214" t="s">
        <v>59</v>
      </c>
      <c r="K988" s="214" t="s">
        <v>756</v>
      </c>
      <c r="L988" s="214" t="s">
        <v>756</v>
      </c>
      <c r="N988" s="214" t="s">
        <v>3085</v>
      </c>
      <c r="O988" s="214" t="s">
        <v>338</v>
      </c>
      <c r="P988" s="214" t="s">
        <v>4253</v>
      </c>
      <c r="T988" s="214" t="s">
        <v>71</v>
      </c>
      <c r="V988" s="298" t="s">
        <v>757</v>
      </c>
      <c r="X988" s="216"/>
      <c r="AA988" s="216"/>
      <c r="AB988" s="216"/>
      <c r="AH988" s="214">
        <v>2</v>
      </c>
      <c r="AK988" s="215" t="str">
        <f t="shared" si="46"/>
        <v>989</v>
      </c>
      <c r="AL988" s="214" t="str">
        <f t="shared" si="47"/>
        <v>4601</v>
      </c>
    </row>
    <row r="989" spans="1:38" s="214" customFormat="1" ht="13.5" customHeight="1">
      <c r="A989" s="214" t="str">
        <f t="shared" si="45"/>
        <v>0411200413居宅介護</v>
      </c>
      <c r="B989" s="214" t="s">
        <v>758</v>
      </c>
      <c r="C989" s="214" t="s">
        <v>4216</v>
      </c>
      <c r="D989" s="214" t="s">
        <v>3081</v>
      </c>
      <c r="E989" s="214" t="s">
        <v>3709</v>
      </c>
      <c r="K989" s="214" t="s">
        <v>758</v>
      </c>
      <c r="L989" s="214" t="s">
        <v>758</v>
      </c>
      <c r="N989" s="214" t="s">
        <v>3081</v>
      </c>
      <c r="O989" s="214" t="s">
        <v>1057</v>
      </c>
      <c r="P989" s="214" t="s">
        <v>4253</v>
      </c>
      <c r="T989" s="214" t="s">
        <v>87</v>
      </c>
      <c r="V989" s="298" t="s">
        <v>759</v>
      </c>
      <c r="X989" s="216"/>
      <c r="AA989" s="216"/>
      <c r="AB989" s="216"/>
      <c r="AK989" s="215" t="str">
        <f t="shared" si="46"/>
        <v>987</v>
      </c>
      <c r="AL989" s="214" t="str">
        <f t="shared" si="47"/>
        <v>0511</v>
      </c>
    </row>
    <row r="990" spans="1:38" s="214" customFormat="1" ht="13.5" customHeight="1">
      <c r="A990" s="214" t="str">
        <f t="shared" si="45"/>
        <v>0411200421就労継続支援(Ｂ型)</v>
      </c>
      <c r="B990" s="214" t="s">
        <v>3743</v>
      </c>
      <c r="C990" s="214" t="s">
        <v>3912</v>
      </c>
      <c r="D990" s="214" t="s">
        <v>3004</v>
      </c>
      <c r="E990" s="214" t="s">
        <v>177</v>
      </c>
      <c r="K990" s="214" t="s">
        <v>760</v>
      </c>
      <c r="L990" s="214" t="s">
        <v>760</v>
      </c>
      <c r="N990" s="214" t="s">
        <v>3487</v>
      </c>
      <c r="O990" s="214" t="s">
        <v>1057</v>
      </c>
      <c r="P990" s="214" t="s">
        <v>4253</v>
      </c>
      <c r="T990" s="214" t="s">
        <v>2455</v>
      </c>
      <c r="V990" s="298" t="s">
        <v>761</v>
      </c>
      <c r="X990" s="216"/>
      <c r="AA990" s="216"/>
      <c r="AB990" s="216"/>
      <c r="AH990" s="214">
        <v>20</v>
      </c>
      <c r="AK990" s="215" t="str">
        <f t="shared" si="46"/>
        <v>170</v>
      </c>
      <c r="AL990" s="214" t="str">
        <f t="shared" si="47"/>
        <v>0013</v>
      </c>
    </row>
    <row r="991" spans="1:38" s="214" customFormat="1" ht="13.5" customHeight="1">
      <c r="A991" s="214" t="str">
        <f t="shared" si="45"/>
        <v>0411200470短期入所</v>
      </c>
      <c r="B991" s="214" t="s">
        <v>722</v>
      </c>
      <c r="C991" s="214" t="s">
        <v>3942</v>
      </c>
      <c r="D991" s="214" t="s">
        <v>3087</v>
      </c>
      <c r="E991" s="214" t="s">
        <v>723</v>
      </c>
      <c r="K991" s="214" t="s">
        <v>762</v>
      </c>
      <c r="L991" s="214" t="s">
        <v>762</v>
      </c>
      <c r="N991" s="214" t="s">
        <v>3081</v>
      </c>
      <c r="O991" s="214" t="s">
        <v>692</v>
      </c>
      <c r="P991" s="214" t="s">
        <v>4253</v>
      </c>
      <c r="T991" s="214" t="s">
        <v>71</v>
      </c>
      <c r="V991" s="298" t="s">
        <v>763</v>
      </c>
      <c r="X991" s="216"/>
      <c r="AA991" s="216"/>
      <c r="AB991" s="216"/>
      <c r="AH991" s="214">
        <v>1</v>
      </c>
      <c r="AK991" s="215" t="str">
        <f t="shared" si="46"/>
        <v>987</v>
      </c>
      <c r="AL991" s="214" t="str">
        <f t="shared" si="47"/>
        <v>0513</v>
      </c>
    </row>
    <row r="992" spans="1:38" s="214" customFormat="1" ht="13.5" customHeight="1">
      <c r="A992" s="214" t="str">
        <f t="shared" si="45"/>
        <v>0411200504就労継続支援(Ｂ型)</v>
      </c>
      <c r="B992" s="214" t="s">
        <v>764</v>
      </c>
      <c r="C992" s="214" t="s">
        <v>4512</v>
      </c>
      <c r="D992" s="214" t="s">
        <v>3551</v>
      </c>
      <c r="E992" s="214" t="s">
        <v>765</v>
      </c>
      <c r="K992" s="214" t="s">
        <v>766</v>
      </c>
      <c r="L992" s="214" t="s">
        <v>766</v>
      </c>
      <c r="N992" s="214" t="s">
        <v>3552</v>
      </c>
      <c r="O992" s="214" t="s">
        <v>441</v>
      </c>
      <c r="P992" s="214" t="s">
        <v>4253</v>
      </c>
      <c r="T992" s="214" t="s">
        <v>2455</v>
      </c>
      <c r="V992" s="298" t="s">
        <v>767</v>
      </c>
      <c r="X992" s="216"/>
      <c r="AA992" s="216"/>
      <c r="AB992" s="216"/>
      <c r="AH992" s="214">
        <v>20</v>
      </c>
      <c r="AK992" s="215" t="str">
        <f t="shared" si="46"/>
        <v>987</v>
      </c>
      <c r="AL992" s="214" t="str">
        <f t="shared" si="47"/>
        <v>0433</v>
      </c>
    </row>
    <row r="993" spans="1:38" s="214" customFormat="1" ht="13.5" customHeight="1">
      <c r="A993" s="214" t="str">
        <f t="shared" si="45"/>
        <v>0411200520居宅介護</v>
      </c>
      <c r="B993" s="214" t="s">
        <v>3743</v>
      </c>
      <c r="C993" s="214" t="s">
        <v>3912</v>
      </c>
      <c r="D993" s="214" t="s">
        <v>3004</v>
      </c>
      <c r="E993" s="214" t="s">
        <v>177</v>
      </c>
      <c r="K993" s="214" t="s">
        <v>768</v>
      </c>
      <c r="L993" s="214" t="s">
        <v>768</v>
      </c>
      <c r="N993" s="214" t="s">
        <v>3083</v>
      </c>
      <c r="O993" s="214" t="s">
        <v>692</v>
      </c>
      <c r="P993" s="214" t="s">
        <v>4253</v>
      </c>
      <c r="T993" s="214" t="s">
        <v>87</v>
      </c>
      <c r="V993" s="298" t="s">
        <v>769</v>
      </c>
      <c r="X993" s="216"/>
      <c r="AA993" s="216"/>
      <c r="AB993" s="216"/>
      <c r="AK993" s="215" t="str">
        <f t="shared" si="46"/>
        <v>170</v>
      </c>
      <c r="AL993" s="214" t="str">
        <f t="shared" si="47"/>
        <v>0013</v>
      </c>
    </row>
    <row r="994" spans="1:38" s="214" customFormat="1" ht="13.5" customHeight="1">
      <c r="A994" s="214" t="str">
        <f t="shared" si="45"/>
        <v>0411200520重度訪問介護</v>
      </c>
      <c r="B994" s="214" t="s">
        <v>3743</v>
      </c>
      <c r="C994" s="214" t="s">
        <v>3912</v>
      </c>
      <c r="D994" s="214" t="s">
        <v>3004</v>
      </c>
      <c r="E994" s="214" t="s">
        <v>177</v>
      </c>
      <c r="K994" s="214" t="s">
        <v>768</v>
      </c>
      <c r="L994" s="214" t="s">
        <v>768</v>
      </c>
      <c r="N994" s="214" t="s">
        <v>3083</v>
      </c>
      <c r="O994" s="214" t="s">
        <v>1394</v>
      </c>
      <c r="P994" s="214" t="s">
        <v>4253</v>
      </c>
      <c r="T994" s="214" t="s">
        <v>88</v>
      </c>
      <c r="V994" s="298" t="s">
        <v>769</v>
      </c>
      <c r="X994" s="216"/>
      <c r="AA994" s="216"/>
      <c r="AB994" s="216"/>
      <c r="AK994" s="215" t="str">
        <f t="shared" si="46"/>
        <v>170</v>
      </c>
      <c r="AL994" s="214" t="str">
        <f t="shared" si="47"/>
        <v>0013</v>
      </c>
    </row>
    <row r="995" spans="1:38" s="214" customFormat="1" ht="13.5" customHeight="1">
      <c r="A995" s="214" t="str">
        <f t="shared" si="45"/>
        <v>0411200546短期入所</v>
      </c>
      <c r="B995" s="214" t="s">
        <v>692</v>
      </c>
      <c r="C995" s="214" t="s">
        <v>4513</v>
      </c>
      <c r="D995" s="214" t="s">
        <v>3081</v>
      </c>
      <c r="E995" s="214" t="s">
        <v>770</v>
      </c>
      <c r="K995" s="214" t="s">
        <v>771</v>
      </c>
      <c r="L995" s="214" t="s">
        <v>771</v>
      </c>
      <c r="N995" s="214" t="s">
        <v>3319</v>
      </c>
      <c r="O995" s="214" t="s">
        <v>1394</v>
      </c>
      <c r="P995" s="214" t="s">
        <v>4253</v>
      </c>
      <c r="T995" s="214" t="s">
        <v>71</v>
      </c>
      <c r="V995" s="298" t="s">
        <v>772</v>
      </c>
      <c r="X995" s="216"/>
      <c r="AA995" s="216"/>
      <c r="AB995" s="216"/>
      <c r="AH995" s="214">
        <v>1</v>
      </c>
      <c r="AK995" s="215" t="str">
        <f t="shared" si="46"/>
        <v>987</v>
      </c>
      <c r="AL995" s="214" t="str">
        <f t="shared" si="47"/>
        <v>0511</v>
      </c>
    </row>
    <row r="996" spans="1:38" s="214" customFormat="1" ht="13.5" customHeight="1">
      <c r="A996" s="214" t="str">
        <f t="shared" si="45"/>
        <v>0411200553就労移行支援</v>
      </c>
      <c r="B996" s="214" t="s">
        <v>773</v>
      </c>
      <c r="C996" s="214" t="s">
        <v>4514</v>
      </c>
      <c r="D996" s="214" t="s">
        <v>3081</v>
      </c>
      <c r="E996" s="214" t="s">
        <v>774</v>
      </c>
      <c r="K996" s="214" t="s">
        <v>775</v>
      </c>
      <c r="L996" s="214" t="s">
        <v>775</v>
      </c>
      <c r="N996" s="214" t="s">
        <v>3081</v>
      </c>
      <c r="O996" s="214" t="s">
        <v>1296</v>
      </c>
      <c r="P996" s="214" t="s">
        <v>4253</v>
      </c>
      <c r="T996" s="214" t="s">
        <v>65</v>
      </c>
      <c r="V996" s="298" t="s">
        <v>776</v>
      </c>
      <c r="X996" s="216"/>
      <c r="AA996" s="216"/>
      <c r="AB996" s="216"/>
      <c r="AH996" s="214">
        <v>20</v>
      </c>
      <c r="AK996" s="215" t="str">
        <f t="shared" si="46"/>
        <v>987</v>
      </c>
      <c r="AL996" s="214" t="str">
        <f t="shared" si="47"/>
        <v>0511</v>
      </c>
    </row>
    <row r="997" spans="1:38" s="214" customFormat="1" ht="13.5" customHeight="1">
      <c r="A997" s="214" t="str">
        <f t="shared" si="45"/>
        <v>0411200553就労定着支援</v>
      </c>
      <c r="B997" s="214" t="s">
        <v>773</v>
      </c>
      <c r="C997" s="214" t="s">
        <v>4514</v>
      </c>
      <c r="D997" s="214" t="s">
        <v>3081</v>
      </c>
      <c r="E997" s="214" t="s">
        <v>774</v>
      </c>
      <c r="K997" s="214" t="s">
        <v>775</v>
      </c>
      <c r="L997" s="214" t="s">
        <v>777</v>
      </c>
      <c r="N997" s="214" t="s">
        <v>3081</v>
      </c>
      <c r="O997" s="214" t="s">
        <v>1296</v>
      </c>
      <c r="P997" s="214" t="s">
        <v>4253</v>
      </c>
      <c r="T997" s="214" t="s">
        <v>146</v>
      </c>
      <c r="V997" s="298" t="s">
        <v>776</v>
      </c>
      <c r="X997" s="216"/>
      <c r="AA997" s="216"/>
      <c r="AB997" s="216"/>
      <c r="AK997" s="215" t="str">
        <f t="shared" si="46"/>
        <v>987</v>
      </c>
      <c r="AL997" s="214" t="str">
        <f t="shared" si="47"/>
        <v>0511</v>
      </c>
    </row>
    <row r="998" spans="1:38" s="214" customFormat="1" ht="13.5" customHeight="1">
      <c r="A998" s="214" t="str">
        <f t="shared" si="45"/>
        <v>0411200561就労継続支援(Ｂ型)</v>
      </c>
      <c r="B998" s="214" t="s">
        <v>778</v>
      </c>
      <c r="C998" s="214" t="s">
        <v>4515</v>
      </c>
      <c r="D998" s="214" t="s">
        <v>3085</v>
      </c>
      <c r="E998" s="214" t="s">
        <v>779</v>
      </c>
      <c r="K998" s="214" t="s">
        <v>780</v>
      </c>
      <c r="L998" s="214" t="s">
        <v>780</v>
      </c>
      <c r="N998" s="214" t="s">
        <v>3085</v>
      </c>
      <c r="O998" s="214" t="s">
        <v>1296</v>
      </c>
      <c r="P998" s="214" t="s">
        <v>4253</v>
      </c>
      <c r="T998" s="214" t="s">
        <v>2455</v>
      </c>
      <c r="V998" s="298" t="s">
        <v>781</v>
      </c>
      <c r="X998" s="216"/>
      <c r="AA998" s="216"/>
      <c r="AB998" s="216"/>
      <c r="AH998" s="214">
        <v>20</v>
      </c>
      <c r="AK998" s="215" t="str">
        <f t="shared" si="46"/>
        <v>989</v>
      </c>
      <c r="AL998" s="214" t="str">
        <f t="shared" si="47"/>
        <v>4601</v>
      </c>
    </row>
    <row r="999" spans="1:38" s="214" customFormat="1" ht="13.5" customHeight="1">
      <c r="A999" s="214" t="str">
        <f t="shared" si="45"/>
        <v>0411200579就労継続支援(Ｂ型)</v>
      </c>
      <c r="B999" s="214" t="s">
        <v>782</v>
      </c>
      <c r="C999" s="214" t="s">
        <v>3888</v>
      </c>
      <c r="D999" s="214" t="s">
        <v>3553</v>
      </c>
      <c r="E999" s="214" t="s">
        <v>783</v>
      </c>
      <c r="K999" s="214" t="s">
        <v>784</v>
      </c>
      <c r="L999" s="214" t="s">
        <v>784</v>
      </c>
      <c r="N999" s="214" t="s">
        <v>3553</v>
      </c>
      <c r="O999" s="214" t="s">
        <v>1296</v>
      </c>
      <c r="P999" s="214" t="s">
        <v>4253</v>
      </c>
      <c r="T999" s="214" t="s">
        <v>2455</v>
      </c>
      <c r="V999" s="298" t="s">
        <v>785</v>
      </c>
      <c r="X999" s="216"/>
      <c r="AA999" s="216"/>
      <c r="AB999" s="216"/>
      <c r="AH999" s="214">
        <v>30</v>
      </c>
      <c r="AK999" s="215" t="str">
        <f t="shared" si="46"/>
        <v>987</v>
      </c>
      <c r="AL999" s="214" t="str">
        <f t="shared" si="47"/>
        <v>0622</v>
      </c>
    </row>
    <row r="1000" spans="1:38" s="214" customFormat="1" ht="13.5" customHeight="1">
      <c r="A1000" s="214" t="str">
        <f t="shared" si="45"/>
        <v>0411200637生活介護</v>
      </c>
      <c r="B1000" s="214" t="s">
        <v>778</v>
      </c>
      <c r="C1000" s="214" t="s">
        <v>4515</v>
      </c>
      <c r="D1000" s="214" t="s">
        <v>3085</v>
      </c>
      <c r="E1000" s="214" t="s">
        <v>779</v>
      </c>
      <c r="K1000" s="214" t="s">
        <v>786</v>
      </c>
      <c r="L1000" s="214" t="s">
        <v>786</v>
      </c>
      <c r="N1000" s="214" t="s">
        <v>3085</v>
      </c>
      <c r="O1000" s="214" t="s">
        <v>1296</v>
      </c>
      <c r="P1000" s="214" t="s">
        <v>4253</v>
      </c>
      <c r="T1000" s="214" t="s">
        <v>63</v>
      </c>
      <c r="V1000" s="298" t="s">
        <v>787</v>
      </c>
      <c r="X1000" s="216"/>
      <c r="AA1000" s="216"/>
      <c r="AB1000" s="216"/>
      <c r="AH1000" s="214">
        <v>7</v>
      </c>
      <c r="AK1000" s="215" t="str">
        <f t="shared" si="46"/>
        <v>989</v>
      </c>
      <c r="AL1000" s="214" t="str">
        <f t="shared" si="47"/>
        <v>4601</v>
      </c>
    </row>
    <row r="1001" spans="1:38" s="214" customFormat="1" ht="13.5" customHeight="1">
      <c r="A1001" s="214" t="str">
        <f t="shared" si="45"/>
        <v>0411200652短期入所</v>
      </c>
      <c r="B1001" s="214" t="s">
        <v>706</v>
      </c>
      <c r="C1001" s="214" t="s">
        <v>3805</v>
      </c>
      <c r="D1001" s="214" t="s">
        <v>3318</v>
      </c>
      <c r="E1001" s="214" t="s">
        <v>707</v>
      </c>
      <c r="K1001" s="214" t="s">
        <v>788</v>
      </c>
      <c r="L1001" s="214" t="s">
        <v>788</v>
      </c>
      <c r="N1001" s="214" t="s">
        <v>3318</v>
      </c>
      <c r="O1001" s="214" t="s">
        <v>692</v>
      </c>
      <c r="P1001" s="214" t="s">
        <v>4253</v>
      </c>
      <c r="T1001" s="214" t="s">
        <v>71</v>
      </c>
      <c r="V1001" s="298" t="s">
        <v>789</v>
      </c>
      <c r="X1001" s="216"/>
      <c r="AA1001" s="216"/>
      <c r="AB1001" s="216"/>
      <c r="AH1001" s="214">
        <v>1</v>
      </c>
      <c r="AK1001" s="215" t="str">
        <f t="shared" si="46"/>
        <v>987</v>
      </c>
      <c r="AL1001" s="214" t="str">
        <f t="shared" si="47"/>
        <v>0311</v>
      </c>
    </row>
    <row r="1002" spans="1:38" s="214" customFormat="1" ht="13.5" customHeight="1">
      <c r="A1002" s="214" t="str">
        <f t="shared" si="45"/>
        <v>0411200660短期入所</v>
      </c>
      <c r="B1002" s="214" t="s">
        <v>790</v>
      </c>
      <c r="C1002" s="214" t="s">
        <v>3924</v>
      </c>
      <c r="D1002" s="214" t="s">
        <v>3084</v>
      </c>
      <c r="E1002" s="214" t="s">
        <v>2495</v>
      </c>
      <c r="K1002" s="214" t="s">
        <v>791</v>
      </c>
      <c r="L1002" s="214" t="s">
        <v>791</v>
      </c>
      <c r="N1002" s="214" t="s">
        <v>3084</v>
      </c>
      <c r="O1002" s="214" t="s">
        <v>692</v>
      </c>
      <c r="P1002" s="214" t="s">
        <v>4253</v>
      </c>
      <c r="T1002" s="214" t="s">
        <v>71</v>
      </c>
      <c r="V1002" s="298" t="s">
        <v>792</v>
      </c>
      <c r="X1002" s="216"/>
      <c r="AA1002" s="216"/>
      <c r="AB1002" s="216"/>
      <c r="AH1002" s="214">
        <v>1</v>
      </c>
      <c r="AK1002" s="215" t="str">
        <f t="shared" si="46"/>
        <v>987</v>
      </c>
      <c r="AL1002" s="214" t="str">
        <f t="shared" si="47"/>
        <v>0702</v>
      </c>
    </row>
    <row r="1003" spans="1:38" s="214" customFormat="1" ht="13.5" customHeight="1">
      <c r="A1003" s="214" t="str">
        <f t="shared" si="45"/>
        <v>0411200686短期入所</v>
      </c>
      <c r="B1003" s="214" t="s">
        <v>793</v>
      </c>
      <c r="C1003" s="214" t="s">
        <v>3876</v>
      </c>
      <c r="D1003" s="214" t="s">
        <v>3318</v>
      </c>
      <c r="E1003" s="214" t="s">
        <v>794</v>
      </c>
      <c r="K1003" s="214" t="s">
        <v>795</v>
      </c>
      <c r="L1003" s="214" t="s">
        <v>795</v>
      </c>
      <c r="N1003" s="214" t="s">
        <v>3318</v>
      </c>
      <c r="O1003" s="214" t="s">
        <v>61</v>
      </c>
      <c r="P1003" s="214" t="s">
        <v>4253</v>
      </c>
      <c r="T1003" s="214" t="s">
        <v>71</v>
      </c>
      <c r="V1003" s="298" t="s">
        <v>796</v>
      </c>
      <c r="X1003" s="216"/>
      <c r="AA1003" s="216"/>
      <c r="AB1003" s="216"/>
      <c r="AH1003" s="214">
        <v>5</v>
      </c>
      <c r="AK1003" s="215" t="str">
        <f t="shared" si="46"/>
        <v>987</v>
      </c>
      <c r="AL1003" s="214" t="str">
        <f t="shared" si="47"/>
        <v>0311</v>
      </c>
    </row>
    <row r="1004" spans="1:38" s="214" customFormat="1" ht="13.5" customHeight="1">
      <c r="A1004" s="214" t="str">
        <f t="shared" si="45"/>
        <v>0411200694生活介護</v>
      </c>
      <c r="B1004" s="214" t="s">
        <v>797</v>
      </c>
      <c r="C1004" s="214" t="s">
        <v>3961</v>
      </c>
      <c r="D1004" s="214" t="s">
        <v>3087</v>
      </c>
      <c r="E1004" s="214" t="s">
        <v>798</v>
      </c>
      <c r="K1004" s="214" t="s">
        <v>799</v>
      </c>
      <c r="L1004" s="214" t="s">
        <v>801</v>
      </c>
      <c r="N1004" s="214" t="s">
        <v>3087</v>
      </c>
      <c r="O1004" s="214" t="s">
        <v>1087</v>
      </c>
      <c r="P1004" s="214" t="s">
        <v>4253</v>
      </c>
      <c r="T1004" s="214" t="s">
        <v>63</v>
      </c>
      <c r="V1004" s="298" t="s">
        <v>800</v>
      </c>
      <c r="X1004" s="216"/>
      <c r="AA1004" s="216"/>
      <c r="AB1004" s="216"/>
      <c r="AH1004" s="214">
        <v>10</v>
      </c>
      <c r="AK1004" s="215" t="str">
        <f t="shared" si="46"/>
        <v>987</v>
      </c>
      <c r="AL1004" s="214" t="str">
        <f t="shared" si="47"/>
        <v>0513</v>
      </c>
    </row>
    <row r="1005" spans="1:38" s="214" customFormat="1" ht="13.5" customHeight="1">
      <c r="A1005" s="214" t="str">
        <f t="shared" si="45"/>
        <v>0411200702居宅介護</v>
      </c>
      <c r="B1005" s="214" t="s">
        <v>802</v>
      </c>
      <c r="C1005" s="214" t="s">
        <v>3952</v>
      </c>
      <c r="D1005" s="214" t="s">
        <v>3693</v>
      </c>
      <c r="E1005" s="214" t="s">
        <v>803</v>
      </c>
      <c r="K1005" s="214" t="s">
        <v>804</v>
      </c>
      <c r="L1005" s="214" t="s">
        <v>804</v>
      </c>
      <c r="N1005" s="214" t="s">
        <v>3644</v>
      </c>
      <c r="O1005" s="214" t="s">
        <v>818</v>
      </c>
      <c r="P1005" s="214" t="s">
        <v>4253</v>
      </c>
      <c r="T1005" s="214" t="s">
        <v>87</v>
      </c>
      <c r="V1005" s="298" t="s">
        <v>805</v>
      </c>
      <c r="X1005" s="216"/>
      <c r="AA1005" s="216"/>
      <c r="AB1005" s="216"/>
      <c r="AC1005" s="216"/>
      <c r="AK1005" s="215" t="str">
        <f t="shared" si="46"/>
        <v>039</v>
      </c>
      <c r="AL1005" s="214" t="str">
        <f t="shared" si="47"/>
        <v>1161</v>
      </c>
    </row>
    <row r="1006" spans="1:38" s="214" customFormat="1" ht="13.5" customHeight="1">
      <c r="A1006" s="214" t="str">
        <f t="shared" si="45"/>
        <v>0411200710生活介護</v>
      </c>
      <c r="B1006" s="214" t="s">
        <v>694</v>
      </c>
      <c r="C1006" s="214" t="s">
        <v>3918</v>
      </c>
      <c r="D1006" s="214" t="s">
        <v>3081</v>
      </c>
      <c r="E1006" s="214" t="s">
        <v>695</v>
      </c>
      <c r="K1006" s="214" t="s">
        <v>806</v>
      </c>
      <c r="L1006" s="214" t="s">
        <v>806</v>
      </c>
      <c r="N1006" s="214" t="s">
        <v>3082</v>
      </c>
      <c r="O1006" s="214" t="s">
        <v>928</v>
      </c>
      <c r="P1006" s="214" t="s">
        <v>4253</v>
      </c>
      <c r="T1006" s="214" t="s">
        <v>63</v>
      </c>
      <c r="V1006" s="298" t="s">
        <v>807</v>
      </c>
      <c r="X1006" s="216"/>
      <c r="AA1006" s="216"/>
      <c r="AB1006" s="216"/>
      <c r="AC1006" s="216"/>
      <c r="AH1006" s="214">
        <v>10</v>
      </c>
      <c r="AK1006" s="215" t="str">
        <f t="shared" si="46"/>
        <v>987</v>
      </c>
      <c r="AL1006" s="214" t="str">
        <f t="shared" si="47"/>
        <v>0511</v>
      </c>
    </row>
    <row r="1007" spans="1:38" s="214" customFormat="1" ht="13.5" customHeight="1">
      <c r="A1007" s="214" t="str">
        <f t="shared" si="45"/>
        <v>0411200736就労継続支援(Ａ型)</v>
      </c>
      <c r="B1007" s="214" t="s">
        <v>810</v>
      </c>
      <c r="C1007" s="214" t="s">
        <v>4516</v>
      </c>
      <c r="D1007" s="214" t="s">
        <v>3619</v>
      </c>
      <c r="E1007" s="214" t="s">
        <v>811</v>
      </c>
      <c r="K1007" s="214" t="s">
        <v>812</v>
      </c>
      <c r="L1007" s="214" t="s">
        <v>812</v>
      </c>
      <c r="N1007" s="214" t="s">
        <v>3619</v>
      </c>
      <c r="O1007" s="214" t="s">
        <v>928</v>
      </c>
      <c r="P1007" s="214" t="s">
        <v>4253</v>
      </c>
      <c r="T1007" s="214" t="s">
        <v>2458</v>
      </c>
      <c r="V1007" s="298" t="s">
        <v>813</v>
      </c>
      <c r="X1007" s="216"/>
      <c r="AA1007" s="216"/>
      <c r="AB1007" s="216"/>
      <c r="AH1007" s="214">
        <v>20</v>
      </c>
      <c r="AK1007" s="215" t="str">
        <f t="shared" si="46"/>
        <v>987</v>
      </c>
      <c r="AL1007" s="214" t="str">
        <f t="shared" si="47"/>
        <v>0601</v>
      </c>
    </row>
    <row r="1008" spans="1:38" s="214" customFormat="1" ht="13.5" customHeight="1">
      <c r="A1008" s="214" t="str">
        <f t="shared" si="45"/>
        <v>0411200744就労継続支援(Ｂ型)</v>
      </c>
      <c r="B1008" s="214" t="s">
        <v>3743</v>
      </c>
      <c r="C1008" s="214" t="s">
        <v>3912</v>
      </c>
      <c r="D1008" s="214" t="s">
        <v>3004</v>
      </c>
      <c r="E1008" s="214" t="s">
        <v>177</v>
      </c>
      <c r="K1008" s="214" t="s">
        <v>814</v>
      </c>
      <c r="L1008" s="214" t="s">
        <v>814</v>
      </c>
      <c r="N1008" s="214" t="s">
        <v>3317</v>
      </c>
      <c r="O1008" s="214" t="s">
        <v>637</v>
      </c>
      <c r="P1008" s="214" t="s">
        <v>4253</v>
      </c>
      <c r="T1008" s="214" t="s">
        <v>2455</v>
      </c>
      <c r="V1008" s="298" t="s">
        <v>815</v>
      </c>
      <c r="X1008" s="216"/>
      <c r="AA1008" s="216"/>
      <c r="AB1008" s="216"/>
      <c r="AH1008" s="214">
        <v>20</v>
      </c>
      <c r="AK1008" s="215" t="str">
        <f t="shared" si="46"/>
        <v>170</v>
      </c>
      <c r="AL1008" s="214" t="str">
        <f t="shared" si="47"/>
        <v>0013</v>
      </c>
    </row>
    <row r="1009" spans="1:38" s="214" customFormat="1" ht="13.5" customHeight="1">
      <c r="A1009" s="214" t="str">
        <f t="shared" si="45"/>
        <v>0411200751居宅介護</v>
      </c>
      <c r="B1009" s="214" t="s">
        <v>2496</v>
      </c>
      <c r="C1009" s="214" t="s">
        <v>4517</v>
      </c>
      <c r="D1009" s="214" t="s">
        <v>3488</v>
      </c>
      <c r="E1009" s="214" t="s">
        <v>2497</v>
      </c>
      <c r="K1009" s="214" t="s">
        <v>2498</v>
      </c>
      <c r="L1009" s="214" t="s">
        <v>2498</v>
      </c>
      <c r="N1009" s="214" t="s">
        <v>3081</v>
      </c>
      <c r="O1009" s="214" t="s">
        <v>637</v>
      </c>
      <c r="P1009" s="214" t="s">
        <v>4253</v>
      </c>
      <c r="T1009" s="214" t="s">
        <v>87</v>
      </c>
      <c r="V1009" s="298" t="s">
        <v>2499</v>
      </c>
      <c r="X1009" s="216"/>
      <c r="AA1009" s="216"/>
      <c r="AB1009" s="216"/>
      <c r="AK1009" s="215" t="str">
        <f t="shared" si="46"/>
        <v>252</v>
      </c>
      <c r="AL1009" s="214" t="str">
        <f t="shared" si="47"/>
        <v>0245</v>
      </c>
    </row>
    <row r="1010" spans="1:38" s="214" customFormat="1" ht="13.5" customHeight="1">
      <c r="A1010" s="214" t="str">
        <f t="shared" si="45"/>
        <v>0411200751重度訪問介護</v>
      </c>
      <c r="B1010" s="214" t="s">
        <v>2496</v>
      </c>
      <c r="C1010" s="214" t="s">
        <v>4517</v>
      </c>
      <c r="D1010" s="214" t="s">
        <v>3488</v>
      </c>
      <c r="E1010" s="214" t="s">
        <v>2497</v>
      </c>
      <c r="K1010" s="214" t="s">
        <v>2498</v>
      </c>
      <c r="L1010" s="214" t="s">
        <v>2498</v>
      </c>
      <c r="N1010" s="214" t="s">
        <v>3081</v>
      </c>
      <c r="O1010" s="214" t="s">
        <v>928</v>
      </c>
      <c r="P1010" s="214" t="s">
        <v>4253</v>
      </c>
      <c r="T1010" s="214" t="s">
        <v>88</v>
      </c>
      <c r="V1010" s="298" t="s">
        <v>2499</v>
      </c>
      <c r="X1010" s="216"/>
      <c r="AA1010" s="216"/>
      <c r="AB1010" s="216"/>
      <c r="AK1010" s="215" t="str">
        <f t="shared" si="46"/>
        <v>252</v>
      </c>
      <c r="AL1010" s="214" t="str">
        <f t="shared" si="47"/>
        <v>0245</v>
      </c>
    </row>
    <row r="1011" spans="1:38" s="214" customFormat="1" ht="13.5" customHeight="1">
      <c r="A1011" s="214" t="str">
        <f t="shared" si="45"/>
        <v>0411200769生活介護</v>
      </c>
      <c r="B1011" s="214" t="s">
        <v>2844</v>
      </c>
      <c r="C1011" s="214" t="s">
        <v>4518</v>
      </c>
      <c r="D1011" s="214" t="s">
        <v>3087</v>
      </c>
      <c r="E1011" s="214" t="s">
        <v>2845</v>
      </c>
      <c r="K1011" s="214" t="s">
        <v>3389</v>
      </c>
      <c r="L1011" s="214" t="s">
        <v>3389</v>
      </c>
      <c r="N1011" s="214" t="s">
        <v>3081</v>
      </c>
      <c r="O1011" s="214" t="s">
        <v>928</v>
      </c>
      <c r="P1011" s="214" t="s">
        <v>4253</v>
      </c>
      <c r="T1011" s="214" t="s">
        <v>63</v>
      </c>
      <c r="V1011" s="298" t="s">
        <v>3390</v>
      </c>
      <c r="X1011" s="216"/>
      <c r="AA1011" s="216"/>
      <c r="AB1011" s="216"/>
      <c r="AH1011" s="214">
        <v>10</v>
      </c>
      <c r="AK1011" s="215" t="str">
        <f t="shared" si="46"/>
        <v>987</v>
      </c>
      <c r="AL1011" s="214" t="str">
        <f t="shared" si="47"/>
        <v>0513</v>
      </c>
    </row>
    <row r="1012" spans="1:38" s="214" customFormat="1" ht="13.5" customHeight="1">
      <c r="A1012" s="214" t="str">
        <f t="shared" si="45"/>
        <v>0411200777短期入所</v>
      </c>
      <c r="B1012" s="214" t="s">
        <v>2844</v>
      </c>
      <c r="C1012" s="214" t="s">
        <v>3873</v>
      </c>
      <c r="D1012" s="214" t="s">
        <v>3087</v>
      </c>
      <c r="E1012" s="214" t="s">
        <v>4069</v>
      </c>
      <c r="K1012" s="214" t="s">
        <v>4131</v>
      </c>
      <c r="L1012" s="214" t="s">
        <v>4131</v>
      </c>
      <c r="N1012" s="214" t="s">
        <v>3081</v>
      </c>
      <c r="O1012" s="214" t="s">
        <v>896</v>
      </c>
      <c r="P1012" s="214" t="s">
        <v>4253</v>
      </c>
      <c r="T1012" s="214" t="s">
        <v>71</v>
      </c>
      <c r="V1012" s="298" t="s">
        <v>4305</v>
      </c>
      <c r="X1012" s="216"/>
      <c r="AA1012" s="216"/>
      <c r="AB1012" s="216"/>
      <c r="AH1012" s="214">
        <v>6</v>
      </c>
      <c r="AK1012" s="215" t="str">
        <f t="shared" si="46"/>
        <v>987</v>
      </c>
      <c r="AL1012" s="214" t="str">
        <f t="shared" si="47"/>
        <v>0513</v>
      </c>
    </row>
    <row r="1013" spans="1:38" s="214" customFormat="1" ht="13.5" customHeight="1">
      <c r="A1013" s="214" t="str">
        <f t="shared" si="45"/>
        <v>0411200777短期入所</v>
      </c>
      <c r="B1013" s="214" t="s">
        <v>2844</v>
      </c>
      <c r="C1013" s="214" t="s">
        <v>3873</v>
      </c>
      <c r="D1013" s="214" t="s">
        <v>3087</v>
      </c>
      <c r="E1013" s="214" t="s">
        <v>4069</v>
      </c>
      <c r="K1013" s="214" t="s">
        <v>4131</v>
      </c>
      <c r="L1013" s="214" t="s">
        <v>4131</v>
      </c>
      <c r="N1013" s="214" t="s">
        <v>3081</v>
      </c>
      <c r="O1013" s="214" t="s">
        <v>896</v>
      </c>
      <c r="P1013" s="214" t="s">
        <v>4253</v>
      </c>
      <c r="T1013" s="214" t="s">
        <v>71</v>
      </c>
      <c r="V1013" s="298" t="s">
        <v>4305</v>
      </c>
      <c r="X1013" s="216"/>
      <c r="AA1013" s="216"/>
      <c r="AB1013" s="216"/>
      <c r="AH1013" s="214">
        <v>6</v>
      </c>
      <c r="AK1013" s="215" t="str">
        <f t="shared" si="46"/>
        <v>987</v>
      </c>
      <c r="AL1013" s="214" t="str">
        <f t="shared" si="47"/>
        <v>0513</v>
      </c>
    </row>
    <row r="1014" spans="1:38" s="214" customFormat="1" ht="13.5" customHeight="1">
      <c r="A1014" s="214" t="str">
        <f t="shared" si="45"/>
        <v>0411200785就労継続支援(Ｂ型)</v>
      </c>
      <c r="B1014" s="214" t="s">
        <v>66</v>
      </c>
      <c r="C1014" s="214" t="s">
        <v>3760</v>
      </c>
      <c r="D1014" s="214" t="s">
        <v>2967</v>
      </c>
      <c r="E1014" s="214" t="s">
        <v>67</v>
      </c>
      <c r="K1014" s="214" t="s">
        <v>4705</v>
      </c>
      <c r="L1014" s="214" t="s">
        <v>4705</v>
      </c>
      <c r="N1014" s="214" t="s">
        <v>3084</v>
      </c>
      <c r="O1014" s="214" t="s">
        <v>637</v>
      </c>
      <c r="P1014" s="214" t="s">
        <v>4253</v>
      </c>
      <c r="T1014" s="214" t="s">
        <v>2455</v>
      </c>
      <c r="V1014" s="298" t="s">
        <v>4758</v>
      </c>
      <c r="X1014" s="216"/>
      <c r="AA1014" s="216"/>
      <c r="AB1014" s="216"/>
      <c r="AH1014" s="214">
        <v>10</v>
      </c>
      <c r="AK1014" s="215" t="str">
        <f t="shared" si="46"/>
        <v>986</v>
      </c>
      <c r="AL1014" s="214" t="str">
        <f t="shared" si="47"/>
        <v>0853</v>
      </c>
    </row>
    <row r="1015" spans="1:38" s="214" customFormat="1" ht="13.5" customHeight="1">
      <c r="A1015" s="214" t="str">
        <f t="shared" si="45"/>
        <v>0411200793短期入所</v>
      </c>
      <c r="B1015" s="214" t="s">
        <v>3731</v>
      </c>
      <c r="C1015" s="214" t="s">
        <v>4519</v>
      </c>
      <c r="D1015" s="214" t="s">
        <v>2967</v>
      </c>
      <c r="E1015" s="214" t="s">
        <v>67</v>
      </c>
      <c r="K1015" s="214" t="s">
        <v>4119</v>
      </c>
      <c r="L1015" s="214" t="s">
        <v>4119</v>
      </c>
      <c r="N1015" s="214" t="s">
        <v>3084</v>
      </c>
      <c r="O1015" s="214" t="s">
        <v>637</v>
      </c>
      <c r="P1015" s="214" t="s">
        <v>4253</v>
      </c>
      <c r="T1015" s="214" t="s">
        <v>71</v>
      </c>
      <c r="V1015" s="298" t="s">
        <v>4289</v>
      </c>
      <c r="X1015" s="216"/>
      <c r="AA1015" s="216"/>
      <c r="AB1015" s="216"/>
      <c r="AH1015" s="214">
        <v>3</v>
      </c>
      <c r="AK1015" s="215" t="str">
        <f t="shared" si="46"/>
        <v>986</v>
      </c>
      <c r="AL1015" s="214" t="str">
        <f t="shared" si="47"/>
        <v>0853</v>
      </c>
    </row>
    <row r="1016" spans="1:38" s="214" customFormat="1" ht="13.5" customHeight="1">
      <c r="A1016" s="214" t="str">
        <f t="shared" si="45"/>
        <v>0411200793短期入所</v>
      </c>
      <c r="B1016" s="214" t="s">
        <v>3731</v>
      </c>
      <c r="C1016" s="214" t="s">
        <v>4519</v>
      </c>
      <c r="D1016" s="214" t="s">
        <v>2967</v>
      </c>
      <c r="E1016" s="214" t="s">
        <v>67</v>
      </c>
      <c r="K1016" s="214" t="s">
        <v>4119</v>
      </c>
      <c r="L1016" s="214" t="s">
        <v>4119</v>
      </c>
      <c r="N1016" s="214" t="s">
        <v>3084</v>
      </c>
      <c r="O1016" s="214" t="s">
        <v>818</v>
      </c>
      <c r="P1016" s="214" t="s">
        <v>4253</v>
      </c>
      <c r="T1016" s="214" t="s">
        <v>71</v>
      </c>
      <c r="V1016" s="298" t="s">
        <v>4289</v>
      </c>
      <c r="X1016" s="216"/>
      <c r="AA1016" s="216"/>
      <c r="AB1016" s="216"/>
      <c r="AH1016" s="214">
        <v>3</v>
      </c>
      <c r="AK1016" s="215" t="str">
        <f t="shared" si="46"/>
        <v>986</v>
      </c>
      <c r="AL1016" s="214" t="str">
        <f t="shared" si="47"/>
        <v>0853</v>
      </c>
    </row>
    <row r="1017" spans="1:38" s="214" customFormat="1" ht="13.5" customHeight="1">
      <c r="A1017" s="214" t="str">
        <f t="shared" si="45"/>
        <v>0411200801就労継続支援(Ｂ型)</v>
      </c>
      <c r="B1017" s="214" t="s">
        <v>751</v>
      </c>
      <c r="C1017" s="214" t="s">
        <v>4520</v>
      </c>
      <c r="D1017" s="214" t="s">
        <v>3618</v>
      </c>
      <c r="E1017" s="214" t="s">
        <v>752</v>
      </c>
      <c r="K1017" s="214" t="s">
        <v>753</v>
      </c>
      <c r="L1017" s="214" t="s">
        <v>753</v>
      </c>
      <c r="N1017" s="214" t="s">
        <v>3618</v>
      </c>
      <c r="O1017" s="214" t="s">
        <v>928</v>
      </c>
      <c r="P1017" s="214" t="s">
        <v>4253</v>
      </c>
      <c r="T1017" s="214" t="s">
        <v>2455</v>
      </c>
      <c r="V1017" s="298" t="s">
        <v>4759</v>
      </c>
      <c r="X1017" s="216"/>
      <c r="AA1017" s="216"/>
      <c r="AB1017" s="216"/>
      <c r="AH1017" s="214">
        <v>20</v>
      </c>
      <c r="AK1017" s="215" t="str">
        <f t="shared" si="46"/>
        <v>987</v>
      </c>
      <c r="AL1017" s="214" t="str">
        <f t="shared" si="47"/>
        <v>0412</v>
      </c>
    </row>
    <row r="1018" spans="1:38" s="214" customFormat="1" ht="13.5" customHeight="1">
      <c r="A1018" s="214" t="str">
        <f t="shared" si="45"/>
        <v>0411200819就労継続支援(Ｂ型)</v>
      </c>
      <c r="B1018" s="214" t="s">
        <v>4399</v>
      </c>
      <c r="C1018" s="214" t="s">
        <v>4521</v>
      </c>
      <c r="D1018" s="214" t="s">
        <v>4646</v>
      </c>
      <c r="E1018" s="214" t="s">
        <v>4665</v>
      </c>
      <c r="K1018" s="214" t="s">
        <v>4706</v>
      </c>
      <c r="L1018" s="214" t="s">
        <v>4706</v>
      </c>
      <c r="N1018" s="214" t="s">
        <v>3083</v>
      </c>
      <c r="O1018" s="214" t="s">
        <v>1296</v>
      </c>
      <c r="P1018" s="214" t="s">
        <v>4253</v>
      </c>
      <c r="T1018" s="214" t="s">
        <v>2455</v>
      </c>
      <c r="V1018" s="298" t="s">
        <v>4760</v>
      </c>
      <c r="X1018" s="216"/>
      <c r="AA1018" s="216"/>
      <c r="AB1018" s="216"/>
      <c r="AH1018" s="214">
        <v>20</v>
      </c>
      <c r="AK1018" s="215" t="str">
        <f t="shared" si="46"/>
        <v>244</v>
      </c>
      <c r="AL1018" s="214" t="str">
        <f t="shared" si="47"/>
        <v>0002</v>
      </c>
    </row>
    <row r="1019" spans="1:38" s="214" customFormat="1" ht="13.5" customHeight="1">
      <c r="A1019" s="214" t="str">
        <f t="shared" si="45"/>
        <v>0411300015生活介護</v>
      </c>
      <c r="B1019" s="214" t="s">
        <v>816</v>
      </c>
      <c r="C1019" s="214" t="s">
        <v>4214</v>
      </c>
      <c r="D1019" s="214" t="s">
        <v>3320</v>
      </c>
      <c r="E1019" s="214" t="s">
        <v>817</v>
      </c>
      <c r="K1019" s="214" t="s">
        <v>816</v>
      </c>
      <c r="L1019" s="214" t="s">
        <v>816</v>
      </c>
      <c r="N1019" s="214" t="s">
        <v>3320</v>
      </c>
      <c r="O1019" s="214" t="s">
        <v>1394</v>
      </c>
      <c r="P1019" s="214" t="s">
        <v>4240</v>
      </c>
      <c r="T1019" s="214" t="s">
        <v>63</v>
      </c>
      <c r="V1019" s="298" t="s">
        <v>819</v>
      </c>
      <c r="X1019" s="216"/>
      <c r="AA1019" s="216"/>
      <c r="AB1019" s="216"/>
      <c r="AH1019" s="214">
        <v>15</v>
      </c>
      <c r="AK1019" s="215" t="str">
        <f t="shared" si="46"/>
        <v>989</v>
      </c>
      <c r="AL1019" s="214" t="str">
        <f t="shared" si="47"/>
        <v>5624</v>
      </c>
    </row>
    <row r="1020" spans="1:38" s="214" customFormat="1" ht="13.5" customHeight="1">
      <c r="A1020" s="214" t="str">
        <f t="shared" si="45"/>
        <v>0411300015短期入所</v>
      </c>
      <c r="B1020" s="214" t="s">
        <v>816</v>
      </c>
      <c r="C1020" s="214" t="s">
        <v>4214</v>
      </c>
      <c r="D1020" s="214" t="s">
        <v>3320</v>
      </c>
      <c r="E1020" s="214" t="s">
        <v>817</v>
      </c>
      <c r="K1020" s="214" t="s">
        <v>816</v>
      </c>
      <c r="L1020" s="214" t="s">
        <v>816</v>
      </c>
      <c r="N1020" s="214" t="s">
        <v>3320</v>
      </c>
      <c r="O1020" s="214" t="s">
        <v>61</v>
      </c>
      <c r="P1020" s="214" t="s">
        <v>4240</v>
      </c>
      <c r="T1020" s="214" t="s">
        <v>71</v>
      </c>
      <c r="V1020" s="298" t="s">
        <v>819</v>
      </c>
      <c r="X1020" s="216"/>
      <c r="AA1020" s="216"/>
      <c r="AB1020" s="216"/>
      <c r="AH1020" s="214">
        <v>4</v>
      </c>
      <c r="AK1020" s="215" t="str">
        <f t="shared" si="46"/>
        <v>989</v>
      </c>
      <c r="AL1020" s="214" t="str">
        <f t="shared" si="47"/>
        <v>5624</v>
      </c>
    </row>
    <row r="1021" spans="1:38" s="214" customFormat="1" ht="13.5" customHeight="1">
      <c r="A1021" s="214" t="str">
        <f t="shared" si="45"/>
        <v>0411300015就労継続支援(Ｂ型)</v>
      </c>
      <c r="B1021" s="214" t="s">
        <v>816</v>
      </c>
      <c r="C1021" s="214" t="s">
        <v>4214</v>
      </c>
      <c r="D1021" s="214" t="s">
        <v>3320</v>
      </c>
      <c r="E1021" s="214" t="s">
        <v>817</v>
      </c>
      <c r="K1021" s="214" t="s">
        <v>816</v>
      </c>
      <c r="L1021" s="214" t="s">
        <v>2500</v>
      </c>
      <c r="N1021" s="214" t="s">
        <v>3320</v>
      </c>
      <c r="O1021" s="214" t="s">
        <v>61</v>
      </c>
      <c r="P1021" s="214" t="s">
        <v>4240</v>
      </c>
      <c r="T1021" s="214" t="s">
        <v>2455</v>
      </c>
      <c r="V1021" s="298" t="s">
        <v>819</v>
      </c>
      <c r="X1021" s="216"/>
      <c r="AA1021" s="216"/>
      <c r="AB1021" s="216"/>
      <c r="AH1021" s="214">
        <v>10</v>
      </c>
      <c r="AK1021" s="215" t="str">
        <f t="shared" si="46"/>
        <v>989</v>
      </c>
      <c r="AL1021" s="214" t="str">
        <f t="shared" si="47"/>
        <v>5624</v>
      </c>
    </row>
    <row r="1022" spans="1:38" s="214" customFormat="1" ht="13.5" customHeight="1">
      <c r="A1022" s="214" t="str">
        <f t="shared" si="45"/>
        <v>0411300023生活介護</v>
      </c>
      <c r="B1022" s="214" t="s">
        <v>820</v>
      </c>
      <c r="C1022" s="214" t="s">
        <v>3916</v>
      </c>
      <c r="D1022" s="214" t="s">
        <v>3095</v>
      </c>
      <c r="E1022" s="214" t="s">
        <v>821</v>
      </c>
      <c r="K1022" s="214" t="s">
        <v>3391</v>
      </c>
      <c r="L1022" s="214" t="s">
        <v>3391</v>
      </c>
      <c r="N1022" s="214" t="s">
        <v>3284</v>
      </c>
      <c r="O1022" s="214" t="s">
        <v>61</v>
      </c>
      <c r="P1022" s="214" t="s">
        <v>4240</v>
      </c>
      <c r="T1022" s="214" t="s">
        <v>63</v>
      </c>
      <c r="V1022" s="298" t="s">
        <v>822</v>
      </c>
      <c r="X1022" s="216"/>
      <c r="AA1022" s="216"/>
      <c r="AB1022" s="216"/>
      <c r="AH1022" s="214">
        <v>30</v>
      </c>
      <c r="AK1022" s="215" t="str">
        <f t="shared" si="46"/>
        <v>987</v>
      </c>
      <c r="AL1022" s="214" t="str">
        <f t="shared" si="47"/>
        <v>2252</v>
      </c>
    </row>
    <row r="1023" spans="1:38" s="214" customFormat="1" ht="13.5" customHeight="1">
      <c r="A1023" s="214" t="str">
        <f t="shared" si="45"/>
        <v>0411300031生活介護</v>
      </c>
      <c r="B1023" s="214" t="s">
        <v>823</v>
      </c>
      <c r="C1023" s="214" t="s">
        <v>3804</v>
      </c>
      <c r="D1023" s="214" t="s">
        <v>3274</v>
      </c>
      <c r="E1023" s="214" t="s">
        <v>824</v>
      </c>
      <c r="K1023" s="214" t="s">
        <v>825</v>
      </c>
      <c r="L1023" s="214" t="s">
        <v>825</v>
      </c>
      <c r="N1023" s="214" t="s">
        <v>3274</v>
      </c>
      <c r="O1023" s="214" t="s">
        <v>338</v>
      </c>
      <c r="P1023" s="214" t="s">
        <v>4240</v>
      </c>
      <c r="T1023" s="214" t="s">
        <v>63</v>
      </c>
      <c r="V1023" s="298" t="s">
        <v>826</v>
      </c>
      <c r="X1023" s="216"/>
      <c r="AA1023" s="216"/>
      <c r="AB1023" s="216"/>
      <c r="AH1023" s="214">
        <v>20</v>
      </c>
      <c r="AK1023" s="215" t="str">
        <f t="shared" si="46"/>
        <v>987</v>
      </c>
      <c r="AL1023" s="214" t="str">
        <f t="shared" si="47"/>
        <v>2308</v>
      </c>
    </row>
    <row r="1024" spans="1:38" s="214" customFormat="1" ht="13.5" customHeight="1">
      <c r="A1024" s="214" t="str">
        <f t="shared" si="45"/>
        <v>0411300031短期入所</v>
      </c>
      <c r="B1024" s="214" t="s">
        <v>823</v>
      </c>
      <c r="C1024" s="214" t="s">
        <v>3804</v>
      </c>
      <c r="D1024" s="214" t="s">
        <v>3274</v>
      </c>
      <c r="E1024" s="214" t="s">
        <v>824</v>
      </c>
      <c r="K1024" s="214" t="s">
        <v>825</v>
      </c>
      <c r="L1024" s="214" t="s">
        <v>827</v>
      </c>
      <c r="N1024" s="214" t="s">
        <v>3274</v>
      </c>
      <c r="O1024" s="214" t="s">
        <v>1070</v>
      </c>
      <c r="P1024" s="214" t="s">
        <v>4240</v>
      </c>
      <c r="T1024" s="214" t="s">
        <v>71</v>
      </c>
      <c r="V1024" s="298" t="s">
        <v>826</v>
      </c>
      <c r="X1024" s="216"/>
      <c r="AA1024" s="216"/>
      <c r="AB1024" s="216"/>
      <c r="AH1024" s="214">
        <v>4</v>
      </c>
      <c r="AK1024" s="215" t="str">
        <f t="shared" si="46"/>
        <v>987</v>
      </c>
      <c r="AL1024" s="214" t="str">
        <f t="shared" si="47"/>
        <v>2308</v>
      </c>
    </row>
    <row r="1025" spans="1:38" s="214" customFormat="1" ht="13.5" customHeight="1">
      <c r="A1025" s="214" t="str">
        <f t="shared" si="45"/>
        <v>0411300056生活介護</v>
      </c>
      <c r="B1025" s="214" t="s">
        <v>828</v>
      </c>
      <c r="C1025" s="214" t="s">
        <v>3792</v>
      </c>
      <c r="D1025" s="214" t="s">
        <v>3272</v>
      </c>
      <c r="E1025" s="214" t="s">
        <v>829</v>
      </c>
      <c r="K1025" s="214" t="s">
        <v>830</v>
      </c>
      <c r="L1025" s="214" t="s">
        <v>830</v>
      </c>
      <c r="N1025" s="214" t="s">
        <v>3272</v>
      </c>
      <c r="O1025" s="214" t="s">
        <v>1216</v>
      </c>
      <c r="P1025" s="214" t="s">
        <v>4240</v>
      </c>
      <c r="T1025" s="214" t="s">
        <v>63</v>
      </c>
      <c r="V1025" s="298" t="s">
        <v>832</v>
      </c>
      <c r="X1025" s="216"/>
      <c r="AA1025" s="216"/>
      <c r="AB1025" s="216"/>
      <c r="AH1025" s="214">
        <v>30</v>
      </c>
      <c r="AK1025" s="215" t="str">
        <f t="shared" si="46"/>
        <v>989</v>
      </c>
      <c r="AL1025" s="214" t="str">
        <f t="shared" si="47"/>
        <v>5173</v>
      </c>
    </row>
    <row r="1026" spans="1:38" s="214" customFormat="1" ht="13.5" customHeight="1">
      <c r="A1026" s="214" t="str">
        <f t="shared" si="45"/>
        <v>0411300056生活介護</v>
      </c>
      <c r="B1026" s="214" t="s">
        <v>828</v>
      </c>
      <c r="C1026" s="214" t="s">
        <v>3792</v>
      </c>
      <c r="D1026" s="214" t="s">
        <v>3272</v>
      </c>
      <c r="E1026" s="214" t="s">
        <v>829</v>
      </c>
      <c r="K1026" s="214" t="s">
        <v>830</v>
      </c>
      <c r="L1026" s="214" t="s">
        <v>830</v>
      </c>
      <c r="N1026" s="214" t="s">
        <v>3272</v>
      </c>
      <c r="O1026" s="214" t="s">
        <v>61</v>
      </c>
      <c r="P1026" s="214" t="s">
        <v>4240</v>
      </c>
      <c r="T1026" s="214" t="s">
        <v>63</v>
      </c>
      <c r="V1026" s="298" t="s">
        <v>832</v>
      </c>
      <c r="X1026" s="216"/>
      <c r="AA1026" s="216"/>
      <c r="AB1026" s="216"/>
      <c r="AH1026" s="214">
        <v>20</v>
      </c>
      <c r="AK1026" s="215" t="str">
        <f t="shared" si="46"/>
        <v>989</v>
      </c>
      <c r="AL1026" s="214" t="str">
        <f t="shared" si="47"/>
        <v>5173</v>
      </c>
    </row>
    <row r="1027" spans="1:38" s="214" customFormat="1" ht="13.5" customHeight="1">
      <c r="A1027" s="214" t="str">
        <f t="shared" ref="A1027:A1090" si="48">V1027&amp;T1027</f>
        <v>0411300056短期入所</v>
      </c>
      <c r="B1027" s="214" t="s">
        <v>828</v>
      </c>
      <c r="C1027" s="214" t="s">
        <v>3792</v>
      </c>
      <c r="D1027" s="214" t="s">
        <v>3272</v>
      </c>
      <c r="E1027" s="214" t="s">
        <v>829</v>
      </c>
      <c r="K1027" s="214" t="s">
        <v>830</v>
      </c>
      <c r="L1027" s="214" t="s">
        <v>830</v>
      </c>
      <c r="N1027" s="214" t="s">
        <v>3272</v>
      </c>
      <c r="O1027" s="214" t="s">
        <v>61</v>
      </c>
      <c r="P1027" s="214" t="s">
        <v>4240</v>
      </c>
      <c r="T1027" s="214" t="s">
        <v>71</v>
      </c>
      <c r="V1027" s="298" t="s">
        <v>832</v>
      </c>
      <c r="X1027" s="216"/>
      <c r="AA1027" s="216"/>
      <c r="AB1027" s="216"/>
      <c r="AH1027" s="214">
        <v>3</v>
      </c>
      <c r="AK1027" s="215" t="str">
        <f t="shared" ref="AK1027:AK1090" si="49">LEFT(D1027,3)</f>
        <v>989</v>
      </c>
      <c r="AL1027" s="214" t="str">
        <f t="shared" ref="AL1027:AL1090" si="50">RIGHT(D1027,4)</f>
        <v>5173</v>
      </c>
    </row>
    <row r="1028" spans="1:38" s="214" customFormat="1" ht="13.5" customHeight="1">
      <c r="A1028" s="214" t="str">
        <f t="shared" si="48"/>
        <v>0411300056施設入所支援</v>
      </c>
      <c r="B1028" s="214" t="s">
        <v>828</v>
      </c>
      <c r="C1028" s="214" t="s">
        <v>3792</v>
      </c>
      <c r="D1028" s="214" t="s">
        <v>3272</v>
      </c>
      <c r="E1028" s="214" t="s">
        <v>829</v>
      </c>
      <c r="K1028" s="214" t="s">
        <v>830</v>
      </c>
      <c r="L1028" s="214" t="s">
        <v>830</v>
      </c>
      <c r="N1028" s="214" t="s">
        <v>3272</v>
      </c>
      <c r="O1028" s="214" t="s">
        <v>1087</v>
      </c>
      <c r="P1028" s="214" t="s">
        <v>4240</v>
      </c>
      <c r="T1028" s="214" t="s">
        <v>2456</v>
      </c>
      <c r="V1028" s="298" t="s">
        <v>832</v>
      </c>
      <c r="X1028" s="216"/>
      <c r="AA1028" s="216"/>
      <c r="AB1028" s="216"/>
      <c r="AH1028" s="214">
        <v>30</v>
      </c>
      <c r="AK1028" s="215" t="str">
        <f t="shared" si="49"/>
        <v>989</v>
      </c>
      <c r="AL1028" s="214" t="str">
        <f t="shared" si="50"/>
        <v>5173</v>
      </c>
    </row>
    <row r="1029" spans="1:38" s="214" customFormat="1" ht="13.5" customHeight="1">
      <c r="A1029" s="214" t="str">
        <f t="shared" si="48"/>
        <v>0411300072生活介護</v>
      </c>
      <c r="B1029" s="214" t="s">
        <v>828</v>
      </c>
      <c r="C1029" s="214" t="s">
        <v>3792</v>
      </c>
      <c r="D1029" s="214" t="s">
        <v>3272</v>
      </c>
      <c r="E1029" s="214" t="s">
        <v>829</v>
      </c>
      <c r="K1029" s="214" t="s">
        <v>833</v>
      </c>
      <c r="L1029" s="214" t="s">
        <v>833</v>
      </c>
      <c r="N1029" s="214" t="s">
        <v>3272</v>
      </c>
      <c r="O1029" s="214" t="s">
        <v>1087</v>
      </c>
      <c r="P1029" s="214" t="s">
        <v>4240</v>
      </c>
      <c r="T1029" s="214" t="s">
        <v>63</v>
      </c>
      <c r="V1029" s="298" t="s">
        <v>834</v>
      </c>
      <c r="X1029" s="216"/>
      <c r="AA1029" s="216"/>
      <c r="AB1029" s="216"/>
      <c r="AH1029" s="214">
        <v>30</v>
      </c>
      <c r="AK1029" s="215" t="str">
        <f t="shared" si="49"/>
        <v>989</v>
      </c>
      <c r="AL1029" s="214" t="str">
        <f t="shared" si="50"/>
        <v>5173</v>
      </c>
    </row>
    <row r="1030" spans="1:38" s="214" customFormat="1" ht="13.5" customHeight="1">
      <c r="A1030" s="214" t="str">
        <f t="shared" si="48"/>
        <v>0411300072生活介護</v>
      </c>
      <c r="B1030" s="214" t="s">
        <v>828</v>
      </c>
      <c r="C1030" s="214" t="s">
        <v>3792</v>
      </c>
      <c r="D1030" s="214" t="s">
        <v>3272</v>
      </c>
      <c r="E1030" s="214" t="s">
        <v>829</v>
      </c>
      <c r="K1030" s="214" t="s">
        <v>833</v>
      </c>
      <c r="L1030" s="214" t="s">
        <v>833</v>
      </c>
      <c r="N1030" s="214" t="s">
        <v>3272</v>
      </c>
      <c r="O1030" s="214" t="s">
        <v>692</v>
      </c>
      <c r="P1030" s="214" t="s">
        <v>4240</v>
      </c>
      <c r="T1030" s="214" t="s">
        <v>63</v>
      </c>
      <c r="V1030" s="298" t="s">
        <v>834</v>
      </c>
      <c r="X1030" s="216"/>
      <c r="AA1030" s="216"/>
      <c r="AB1030" s="216"/>
      <c r="AH1030" s="214">
        <v>6</v>
      </c>
      <c r="AK1030" s="215" t="str">
        <f t="shared" si="49"/>
        <v>989</v>
      </c>
      <c r="AL1030" s="214" t="str">
        <f t="shared" si="50"/>
        <v>5173</v>
      </c>
    </row>
    <row r="1031" spans="1:38" s="214" customFormat="1" ht="13.5" customHeight="1">
      <c r="A1031" s="214" t="str">
        <f t="shared" si="48"/>
        <v>0411300072短期入所</v>
      </c>
      <c r="B1031" s="214" t="s">
        <v>828</v>
      </c>
      <c r="C1031" s="214" t="s">
        <v>3792</v>
      </c>
      <c r="D1031" s="214" t="s">
        <v>3272</v>
      </c>
      <c r="E1031" s="214" t="s">
        <v>829</v>
      </c>
      <c r="K1031" s="214" t="s">
        <v>833</v>
      </c>
      <c r="L1031" s="214" t="s">
        <v>833</v>
      </c>
      <c r="N1031" s="214" t="s">
        <v>3272</v>
      </c>
      <c r="O1031" s="214" t="s">
        <v>1375</v>
      </c>
      <c r="P1031" s="214" t="s">
        <v>4240</v>
      </c>
      <c r="T1031" s="214" t="s">
        <v>71</v>
      </c>
      <c r="V1031" s="298" t="s">
        <v>834</v>
      </c>
      <c r="X1031" s="216"/>
      <c r="AA1031" s="216"/>
      <c r="AB1031" s="216"/>
      <c r="AH1031" s="214">
        <v>3</v>
      </c>
      <c r="AK1031" s="215" t="str">
        <f t="shared" si="49"/>
        <v>989</v>
      </c>
      <c r="AL1031" s="214" t="str">
        <f t="shared" si="50"/>
        <v>5173</v>
      </c>
    </row>
    <row r="1032" spans="1:38" s="214" customFormat="1" ht="13.5" customHeight="1">
      <c r="A1032" s="214" t="str">
        <f t="shared" si="48"/>
        <v>0411300072施設入所支援</v>
      </c>
      <c r="B1032" s="214" t="s">
        <v>828</v>
      </c>
      <c r="C1032" s="214" t="s">
        <v>3792</v>
      </c>
      <c r="D1032" s="214" t="s">
        <v>3272</v>
      </c>
      <c r="E1032" s="214" t="s">
        <v>829</v>
      </c>
      <c r="K1032" s="214" t="s">
        <v>833</v>
      </c>
      <c r="L1032" s="214" t="s">
        <v>833</v>
      </c>
      <c r="N1032" s="214" t="s">
        <v>3272</v>
      </c>
      <c r="O1032" s="214" t="s">
        <v>1375</v>
      </c>
      <c r="P1032" s="214" t="s">
        <v>4240</v>
      </c>
      <c r="T1032" s="214" t="s">
        <v>2456</v>
      </c>
      <c r="V1032" s="298" t="s">
        <v>834</v>
      </c>
      <c r="X1032" s="216"/>
      <c r="AA1032" s="216"/>
      <c r="AB1032" s="216"/>
      <c r="AH1032" s="214">
        <v>30</v>
      </c>
      <c r="AK1032" s="215" t="str">
        <f t="shared" si="49"/>
        <v>989</v>
      </c>
      <c r="AL1032" s="214" t="str">
        <f t="shared" si="50"/>
        <v>5173</v>
      </c>
    </row>
    <row r="1033" spans="1:38" s="214" customFormat="1" ht="13.5" customHeight="1">
      <c r="A1033" s="214" t="str">
        <f t="shared" si="48"/>
        <v>0411300098居宅介護</v>
      </c>
      <c r="B1033" s="214" t="s">
        <v>820</v>
      </c>
      <c r="C1033" s="214" t="s">
        <v>3916</v>
      </c>
      <c r="D1033" s="214" t="s">
        <v>3095</v>
      </c>
      <c r="E1033" s="214" t="s">
        <v>821</v>
      </c>
      <c r="K1033" s="214" t="s">
        <v>835</v>
      </c>
      <c r="L1033" s="214" t="s">
        <v>835</v>
      </c>
      <c r="N1033" s="214" t="s">
        <v>3284</v>
      </c>
      <c r="O1033" s="214" t="s">
        <v>1400</v>
      </c>
      <c r="P1033" s="214" t="s">
        <v>4240</v>
      </c>
      <c r="T1033" s="214" t="s">
        <v>87</v>
      </c>
      <c r="V1033" s="298" t="s">
        <v>836</v>
      </c>
      <c r="X1033" s="216"/>
      <c r="AA1033" s="216"/>
      <c r="AB1033" s="216"/>
      <c r="AK1033" s="215" t="str">
        <f t="shared" si="49"/>
        <v>987</v>
      </c>
      <c r="AL1033" s="214" t="str">
        <f t="shared" si="50"/>
        <v>2252</v>
      </c>
    </row>
    <row r="1034" spans="1:38" s="214" customFormat="1" ht="13.5" customHeight="1">
      <c r="A1034" s="214" t="str">
        <f t="shared" si="48"/>
        <v>0411300098重度訪問介護</v>
      </c>
      <c r="B1034" s="214" t="s">
        <v>820</v>
      </c>
      <c r="C1034" s="214" t="s">
        <v>3916</v>
      </c>
      <c r="D1034" s="214" t="s">
        <v>3095</v>
      </c>
      <c r="E1034" s="214" t="s">
        <v>821</v>
      </c>
      <c r="I1034" s="227"/>
      <c r="K1034" s="214" t="s">
        <v>835</v>
      </c>
      <c r="L1034" s="214" t="s">
        <v>835</v>
      </c>
      <c r="N1034" s="214" t="s">
        <v>3284</v>
      </c>
      <c r="O1034" s="214" t="s">
        <v>818</v>
      </c>
      <c r="P1034" s="214" t="s">
        <v>4240</v>
      </c>
      <c r="T1034" s="214" t="s">
        <v>88</v>
      </c>
      <c r="V1034" s="298" t="s">
        <v>836</v>
      </c>
      <c r="X1034" s="216"/>
      <c r="AA1034" s="216"/>
      <c r="AB1034" s="216"/>
      <c r="AK1034" s="215" t="str">
        <f t="shared" si="49"/>
        <v>987</v>
      </c>
      <c r="AL1034" s="214" t="str">
        <f t="shared" si="50"/>
        <v>2252</v>
      </c>
    </row>
    <row r="1035" spans="1:38" s="214" customFormat="1" ht="13.5" customHeight="1">
      <c r="A1035" s="214" t="str">
        <f t="shared" si="48"/>
        <v>0411300197生活介護</v>
      </c>
      <c r="B1035" s="214" t="s">
        <v>828</v>
      </c>
      <c r="C1035" s="214" t="s">
        <v>3792</v>
      </c>
      <c r="D1035" s="214" t="s">
        <v>3272</v>
      </c>
      <c r="E1035" s="214" t="s">
        <v>829</v>
      </c>
      <c r="I1035" s="227"/>
      <c r="K1035" s="214" t="s">
        <v>837</v>
      </c>
      <c r="L1035" s="214" t="s">
        <v>837</v>
      </c>
      <c r="N1035" s="214" t="s">
        <v>3392</v>
      </c>
      <c r="O1035" s="214" t="s">
        <v>818</v>
      </c>
      <c r="P1035" s="214" t="s">
        <v>4240</v>
      </c>
      <c r="T1035" s="214" t="s">
        <v>63</v>
      </c>
      <c r="V1035" s="298" t="s">
        <v>838</v>
      </c>
      <c r="X1035" s="216"/>
      <c r="AA1035" s="216"/>
      <c r="AB1035" s="216"/>
      <c r="AH1035" s="214">
        <v>20</v>
      </c>
      <c r="AK1035" s="215" t="str">
        <f t="shared" si="49"/>
        <v>989</v>
      </c>
      <c r="AL1035" s="214" t="str">
        <f t="shared" si="50"/>
        <v>5173</v>
      </c>
    </row>
    <row r="1036" spans="1:38" s="214" customFormat="1" ht="13.5" customHeight="1">
      <c r="A1036" s="214" t="str">
        <f t="shared" si="48"/>
        <v>0411300197就労継続支援(Ｂ型)</v>
      </c>
      <c r="B1036" s="214" t="s">
        <v>828</v>
      </c>
      <c r="C1036" s="214" t="s">
        <v>3792</v>
      </c>
      <c r="D1036" s="214" t="s">
        <v>3272</v>
      </c>
      <c r="E1036" s="214" t="s">
        <v>829</v>
      </c>
      <c r="K1036" s="214" t="s">
        <v>837</v>
      </c>
      <c r="L1036" s="214" t="s">
        <v>837</v>
      </c>
      <c r="N1036" s="214" t="s">
        <v>3392</v>
      </c>
      <c r="O1036" s="214" t="s">
        <v>818</v>
      </c>
      <c r="P1036" s="214" t="s">
        <v>4240</v>
      </c>
      <c r="T1036" s="214" t="s">
        <v>2455</v>
      </c>
      <c r="V1036" s="298" t="s">
        <v>838</v>
      </c>
      <c r="X1036" s="216"/>
      <c r="AA1036" s="216"/>
      <c r="AB1036" s="216"/>
      <c r="AH1036" s="214">
        <v>20</v>
      </c>
      <c r="AK1036" s="215" t="str">
        <f t="shared" si="49"/>
        <v>989</v>
      </c>
      <c r="AL1036" s="214" t="str">
        <f t="shared" si="50"/>
        <v>5173</v>
      </c>
    </row>
    <row r="1037" spans="1:38" s="214" customFormat="1" ht="13.5" customHeight="1">
      <c r="A1037" s="214" t="str">
        <f t="shared" si="48"/>
        <v>0411300213居宅介護</v>
      </c>
      <c r="B1037" s="214" t="s">
        <v>111</v>
      </c>
      <c r="C1037" s="214" t="s">
        <v>4417</v>
      </c>
      <c r="D1037" s="214" t="s">
        <v>3235</v>
      </c>
      <c r="E1037" s="214" t="s">
        <v>2457</v>
      </c>
      <c r="I1037" s="227"/>
      <c r="K1037" s="214" t="s">
        <v>841</v>
      </c>
      <c r="L1037" s="214" t="s">
        <v>841</v>
      </c>
      <c r="N1037" s="214" t="s">
        <v>3489</v>
      </c>
      <c r="O1037" s="214" t="s">
        <v>818</v>
      </c>
      <c r="P1037" s="214" t="s">
        <v>4240</v>
      </c>
      <c r="T1037" s="214" t="s">
        <v>87</v>
      </c>
      <c r="V1037" s="298" t="s">
        <v>842</v>
      </c>
      <c r="X1037" s="216"/>
      <c r="AA1037" s="216"/>
      <c r="AB1037" s="216"/>
      <c r="AK1037" s="215" t="str">
        <f t="shared" si="49"/>
        <v>101</v>
      </c>
      <c r="AL1037" s="214" t="str">
        <f t="shared" si="50"/>
        <v>8688</v>
      </c>
    </row>
    <row r="1038" spans="1:38" s="214" customFormat="1" ht="13.5" customHeight="1">
      <c r="A1038" s="214" t="str">
        <f t="shared" si="48"/>
        <v>0411300213重度訪問介護</v>
      </c>
      <c r="B1038" s="214" t="s">
        <v>111</v>
      </c>
      <c r="C1038" s="214" t="s">
        <v>4417</v>
      </c>
      <c r="D1038" s="214" t="s">
        <v>3235</v>
      </c>
      <c r="E1038" s="214" t="s">
        <v>2457</v>
      </c>
      <c r="K1038" s="214" t="s">
        <v>841</v>
      </c>
      <c r="L1038" s="214" t="s">
        <v>841</v>
      </c>
      <c r="N1038" s="214" t="s">
        <v>3489</v>
      </c>
      <c r="O1038" s="214" t="s">
        <v>896</v>
      </c>
      <c r="P1038" s="214" t="s">
        <v>4240</v>
      </c>
      <c r="T1038" s="214" t="s">
        <v>88</v>
      </c>
      <c r="V1038" s="298" t="s">
        <v>842</v>
      </c>
      <c r="X1038" s="216"/>
      <c r="AA1038" s="216"/>
      <c r="AB1038" s="216"/>
      <c r="AK1038" s="215" t="str">
        <f t="shared" si="49"/>
        <v>101</v>
      </c>
      <c r="AL1038" s="214" t="str">
        <f t="shared" si="50"/>
        <v>8688</v>
      </c>
    </row>
    <row r="1039" spans="1:38" s="214" customFormat="1" ht="13.5" customHeight="1">
      <c r="A1039" s="214" t="str">
        <f t="shared" si="48"/>
        <v>0411300221居宅介護</v>
      </c>
      <c r="B1039" s="214" t="s">
        <v>115</v>
      </c>
      <c r="C1039" s="214" t="s">
        <v>4418</v>
      </c>
      <c r="D1039" s="214" t="s">
        <v>3239</v>
      </c>
      <c r="E1039" s="214" t="s">
        <v>116</v>
      </c>
      <c r="K1039" s="214" t="s">
        <v>843</v>
      </c>
      <c r="L1039" s="214" t="s">
        <v>843</v>
      </c>
      <c r="N1039" s="214" t="s">
        <v>3249</v>
      </c>
      <c r="O1039" s="214" t="s">
        <v>1157</v>
      </c>
      <c r="P1039" s="214" t="s">
        <v>4240</v>
      </c>
      <c r="T1039" s="214" t="s">
        <v>87</v>
      </c>
      <c r="V1039" s="298" t="s">
        <v>844</v>
      </c>
      <c r="X1039" s="216"/>
      <c r="AA1039" s="216"/>
      <c r="AB1039" s="216"/>
      <c r="AK1039" s="215" t="str">
        <f t="shared" si="49"/>
        <v>980</v>
      </c>
      <c r="AL1039" s="214" t="str">
        <f t="shared" si="50"/>
        <v>0014</v>
      </c>
    </row>
    <row r="1040" spans="1:38" s="214" customFormat="1" ht="13.5" customHeight="1">
      <c r="A1040" s="214" t="str">
        <f t="shared" si="48"/>
        <v>0411300221重度訪問介護</v>
      </c>
      <c r="B1040" s="214" t="s">
        <v>115</v>
      </c>
      <c r="C1040" s="214" t="s">
        <v>4418</v>
      </c>
      <c r="D1040" s="214" t="s">
        <v>3239</v>
      </c>
      <c r="E1040" s="214" t="s">
        <v>116</v>
      </c>
      <c r="K1040" s="214" t="s">
        <v>843</v>
      </c>
      <c r="L1040" s="214" t="s">
        <v>843</v>
      </c>
      <c r="N1040" s="214" t="s">
        <v>3249</v>
      </c>
      <c r="O1040" s="214" t="s">
        <v>1370</v>
      </c>
      <c r="P1040" s="214" t="s">
        <v>4240</v>
      </c>
      <c r="T1040" s="214" t="s">
        <v>88</v>
      </c>
      <c r="V1040" s="298" t="s">
        <v>844</v>
      </c>
      <c r="X1040" s="216"/>
      <c r="AA1040" s="216"/>
      <c r="AB1040" s="216"/>
      <c r="AK1040" s="215" t="str">
        <f t="shared" si="49"/>
        <v>980</v>
      </c>
      <c r="AL1040" s="214" t="str">
        <f t="shared" si="50"/>
        <v>0014</v>
      </c>
    </row>
    <row r="1041" spans="1:38" s="214" customFormat="1" ht="13.5" customHeight="1">
      <c r="A1041" s="214" t="str">
        <f t="shared" si="48"/>
        <v>0411300221同行援護</v>
      </c>
      <c r="B1041" s="214" t="s">
        <v>115</v>
      </c>
      <c r="C1041" s="214" t="s">
        <v>4418</v>
      </c>
      <c r="D1041" s="214" t="s">
        <v>3239</v>
      </c>
      <c r="E1041" s="214" t="s">
        <v>116</v>
      </c>
      <c r="K1041" s="214" t="s">
        <v>843</v>
      </c>
      <c r="L1041" s="214" t="s">
        <v>843</v>
      </c>
      <c r="N1041" s="214" t="s">
        <v>3249</v>
      </c>
      <c r="O1041" s="214" t="s">
        <v>1370</v>
      </c>
      <c r="P1041" s="214" t="s">
        <v>4240</v>
      </c>
      <c r="T1041" s="214" t="s">
        <v>114</v>
      </c>
      <c r="V1041" s="298" t="s">
        <v>844</v>
      </c>
      <c r="X1041" s="216"/>
      <c r="AA1041" s="216"/>
      <c r="AB1041" s="216"/>
      <c r="AK1041" s="215" t="str">
        <f t="shared" si="49"/>
        <v>980</v>
      </c>
      <c r="AL1041" s="214" t="str">
        <f t="shared" si="50"/>
        <v>0014</v>
      </c>
    </row>
    <row r="1042" spans="1:38" s="214" customFormat="1" ht="13.5" customHeight="1">
      <c r="A1042" s="214" t="str">
        <f t="shared" si="48"/>
        <v>0411300239居宅介護</v>
      </c>
      <c r="B1042" s="214" t="s">
        <v>115</v>
      </c>
      <c r="C1042" s="214" t="s">
        <v>4418</v>
      </c>
      <c r="D1042" s="214" t="s">
        <v>3239</v>
      </c>
      <c r="E1042" s="214" t="s">
        <v>116</v>
      </c>
      <c r="K1042" s="214" t="s">
        <v>845</v>
      </c>
      <c r="L1042" s="214" t="s">
        <v>845</v>
      </c>
      <c r="N1042" s="214" t="s">
        <v>3092</v>
      </c>
      <c r="O1042" s="214" t="s">
        <v>1370</v>
      </c>
      <c r="P1042" s="214" t="s">
        <v>4240</v>
      </c>
      <c r="T1042" s="214" t="s">
        <v>87</v>
      </c>
      <c r="V1042" s="298" t="s">
        <v>846</v>
      </c>
      <c r="X1042" s="216"/>
      <c r="AA1042" s="216"/>
      <c r="AB1042" s="216"/>
      <c r="AK1042" s="215" t="str">
        <f t="shared" si="49"/>
        <v>980</v>
      </c>
      <c r="AL1042" s="214" t="str">
        <f t="shared" si="50"/>
        <v>0014</v>
      </c>
    </row>
    <row r="1043" spans="1:38" s="214" customFormat="1" ht="13.5" customHeight="1">
      <c r="A1043" s="214" t="str">
        <f t="shared" si="48"/>
        <v>0411300239重度訪問介護</v>
      </c>
      <c r="B1043" s="214" t="s">
        <v>115</v>
      </c>
      <c r="C1043" s="214" t="s">
        <v>4418</v>
      </c>
      <c r="D1043" s="214" t="s">
        <v>3239</v>
      </c>
      <c r="E1043" s="214" t="s">
        <v>116</v>
      </c>
      <c r="K1043" s="214" t="s">
        <v>845</v>
      </c>
      <c r="L1043" s="214" t="s">
        <v>845</v>
      </c>
      <c r="N1043" s="214" t="s">
        <v>3092</v>
      </c>
      <c r="O1043" s="214" t="s">
        <v>1074</v>
      </c>
      <c r="P1043" s="214" t="s">
        <v>4240</v>
      </c>
      <c r="T1043" s="214" t="s">
        <v>88</v>
      </c>
      <c r="V1043" s="298" t="s">
        <v>846</v>
      </c>
      <c r="X1043" s="216"/>
      <c r="AA1043" s="216"/>
      <c r="AB1043" s="216"/>
      <c r="AK1043" s="215" t="str">
        <f t="shared" si="49"/>
        <v>980</v>
      </c>
      <c r="AL1043" s="214" t="str">
        <f t="shared" si="50"/>
        <v>0014</v>
      </c>
    </row>
    <row r="1044" spans="1:38" s="214" customFormat="1" ht="13.5" customHeight="1">
      <c r="A1044" s="214" t="str">
        <f t="shared" si="48"/>
        <v>0411300247就労移行支援</v>
      </c>
      <c r="B1044" s="214" t="s">
        <v>847</v>
      </c>
      <c r="C1044" s="214" t="s">
        <v>4522</v>
      </c>
      <c r="D1044" s="214" t="s">
        <v>3224</v>
      </c>
      <c r="E1044" s="214" t="s">
        <v>848</v>
      </c>
      <c r="K1044" s="214" t="s">
        <v>849</v>
      </c>
      <c r="L1044" s="214" t="s">
        <v>849</v>
      </c>
      <c r="N1044" s="214" t="s">
        <v>3554</v>
      </c>
      <c r="O1044" s="214" t="s">
        <v>1074</v>
      </c>
      <c r="P1044" s="214" t="s">
        <v>4240</v>
      </c>
      <c r="T1044" s="214" t="s">
        <v>65</v>
      </c>
      <c r="V1044" s="298" t="s">
        <v>850</v>
      </c>
      <c r="X1044" s="216"/>
      <c r="AA1044" s="216"/>
      <c r="AB1044" s="216"/>
      <c r="AC1044" s="216"/>
      <c r="AH1044" s="214">
        <v>12</v>
      </c>
      <c r="AK1044" s="215" t="str">
        <f t="shared" si="49"/>
        <v>987</v>
      </c>
      <c r="AL1044" s="214" t="str">
        <f t="shared" si="50"/>
        <v>2251</v>
      </c>
    </row>
    <row r="1045" spans="1:38" s="214" customFormat="1" ht="13.5" customHeight="1">
      <c r="A1045" s="214" t="str">
        <f t="shared" si="48"/>
        <v>0411300247就労継続支援(Ｂ型)</v>
      </c>
      <c r="B1045" s="214" t="s">
        <v>847</v>
      </c>
      <c r="C1045" s="214" t="s">
        <v>4522</v>
      </c>
      <c r="D1045" s="214" t="s">
        <v>3224</v>
      </c>
      <c r="E1045" s="214" t="s">
        <v>848</v>
      </c>
      <c r="K1045" s="214" t="s">
        <v>849</v>
      </c>
      <c r="L1045" s="214" t="s">
        <v>849</v>
      </c>
      <c r="N1045" s="214" t="s">
        <v>3554</v>
      </c>
      <c r="O1045" s="214" t="s">
        <v>1074</v>
      </c>
      <c r="P1045" s="214" t="s">
        <v>4240</v>
      </c>
      <c r="T1045" s="214" t="s">
        <v>2455</v>
      </c>
      <c r="V1045" s="298" t="s">
        <v>850</v>
      </c>
      <c r="X1045" s="216"/>
      <c r="AA1045" s="216"/>
      <c r="AB1045" s="216"/>
      <c r="AH1045" s="214">
        <v>20</v>
      </c>
      <c r="AK1045" s="215" t="str">
        <f t="shared" si="49"/>
        <v>987</v>
      </c>
      <c r="AL1045" s="214" t="str">
        <f t="shared" si="50"/>
        <v>2251</v>
      </c>
    </row>
    <row r="1046" spans="1:38" s="214" customFormat="1" ht="13.5" customHeight="1">
      <c r="A1046" s="214" t="str">
        <f t="shared" si="48"/>
        <v>0411300254生活介護</v>
      </c>
      <c r="B1046" s="214" t="s">
        <v>851</v>
      </c>
      <c r="C1046" s="214" t="s">
        <v>3810</v>
      </c>
      <c r="D1046" s="214" t="s">
        <v>3088</v>
      </c>
      <c r="E1046" s="214" t="s">
        <v>852</v>
      </c>
      <c r="K1046" s="214" t="s">
        <v>853</v>
      </c>
      <c r="L1046" s="214" t="s">
        <v>853</v>
      </c>
      <c r="N1046" s="214" t="s">
        <v>3321</v>
      </c>
      <c r="O1046" s="214" t="s">
        <v>1074</v>
      </c>
      <c r="P1046" s="214" t="s">
        <v>4240</v>
      </c>
      <c r="T1046" s="214" t="s">
        <v>63</v>
      </c>
      <c r="V1046" s="298" t="s">
        <v>854</v>
      </c>
      <c r="X1046" s="216"/>
      <c r="AA1046" s="216"/>
      <c r="AB1046" s="216"/>
      <c r="AH1046" s="214">
        <v>16</v>
      </c>
      <c r="AK1046" s="215" t="str">
        <f t="shared" si="49"/>
        <v>989</v>
      </c>
      <c r="AL1046" s="214" t="str">
        <f t="shared" si="50"/>
        <v>5508</v>
      </c>
    </row>
    <row r="1047" spans="1:38" s="214" customFormat="1" ht="13.5" customHeight="1">
      <c r="A1047" s="214" t="str">
        <f t="shared" si="48"/>
        <v>0411300254就労継続支援(Ｂ型)</v>
      </c>
      <c r="B1047" s="214" t="s">
        <v>851</v>
      </c>
      <c r="C1047" s="214" t="s">
        <v>3810</v>
      </c>
      <c r="D1047" s="214" t="s">
        <v>3088</v>
      </c>
      <c r="E1047" s="214" t="s">
        <v>852</v>
      </c>
      <c r="K1047" s="214" t="s">
        <v>853</v>
      </c>
      <c r="L1047" s="214" t="s">
        <v>853</v>
      </c>
      <c r="N1047" s="214" t="s">
        <v>3321</v>
      </c>
      <c r="O1047" s="214" t="s">
        <v>1296</v>
      </c>
      <c r="P1047" s="214" t="s">
        <v>4240</v>
      </c>
      <c r="T1047" s="214" t="s">
        <v>2455</v>
      </c>
      <c r="V1047" s="298" t="s">
        <v>854</v>
      </c>
      <c r="X1047" s="216"/>
      <c r="AA1047" s="216"/>
      <c r="AB1047" s="216"/>
      <c r="AC1047" s="216"/>
      <c r="AH1047" s="214">
        <v>24</v>
      </c>
      <c r="AK1047" s="215" t="str">
        <f t="shared" si="49"/>
        <v>989</v>
      </c>
      <c r="AL1047" s="214" t="str">
        <f t="shared" si="50"/>
        <v>5508</v>
      </c>
    </row>
    <row r="1048" spans="1:38" s="214" customFormat="1" ht="13.5" customHeight="1">
      <c r="A1048" s="214" t="str">
        <f t="shared" si="48"/>
        <v>0411300262居宅介護</v>
      </c>
      <c r="B1048" s="214" t="s">
        <v>855</v>
      </c>
      <c r="C1048" s="214" t="s">
        <v>3883</v>
      </c>
      <c r="D1048" s="214" t="s">
        <v>2942</v>
      </c>
      <c r="E1048" s="214" t="s">
        <v>3250</v>
      </c>
      <c r="K1048" s="214" t="s">
        <v>856</v>
      </c>
      <c r="L1048" s="214" t="s">
        <v>856</v>
      </c>
      <c r="N1048" s="214" t="s">
        <v>3095</v>
      </c>
      <c r="O1048" s="214" t="s">
        <v>692</v>
      </c>
      <c r="P1048" s="214" t="s">
        <v>4240</v>
      </c>
      <c r="T1048" s="214" t="s">
        <v>87</v>
      </c>
      <c r="V1048" s="298" t="s">
        <v>857</v>
      </c>
      <c r="X1048" s="216"/>
      <c r="AA1048" s="216"/>
      <c r="AB1048" s="216"/>
      <c r="AK1048" s="215" t="str">
        <f t="shared" si="49"/>
        <v>989</v>
      </c>
      <c r="AL1048" s="214" t="str">
        <f t="shared" si="50"/>
        <v>6135</v>
      </c>
    </row>
    <row r="1049" spans="1:38" s="214" customFormat="1" ht="13.5" customHeight="1">
      <c r="A1049" s="214" t="str">
        <f t="shared" si="48"/>
        <v>0411300262重度訪問介護</v>
      </c>
      <c r="B1049" s="214" t="s">
        <v>855</v>
      </c>
      <c r="C1049" s="214" t="s">
        <v>3883</v>
      </c>
      <c r="D1049" s="214" t="s">
        <v>2942</v>
      </c>
      <c r="E1049" s="214" t="s">
        <v>3250</v>
      </c>
      <c r="K1049" s="214" t="s">
        <v>856</v>
      </c>
      <c r="L1049" s="214" t="s">
        <v>856</v>
      </c>
      <c r="N1049" s="214" t="s">
        <v>3095</v>
      </c>
      <c r="O1049" s="214" t="s">
        <v>896</v>
      </c>
      <c r="P1049" s="214" t="s">
        <v>4240</v>
      </c>
      <c r="T1049" s="214" t="s">
        <v>88</v>
      </c>
      <c r="V1049" s="298" t="s">
        <v>857</v>
      </c>
      <c r="X1049" s="216"/>
      <c r="AA1049" s="216"/>
      <c r="AB1049" s="216"/>
      <c r="AK1049" s="215" t="str">
        <f t="shared" si="49"/>
        <v>989</v>
      </c>
      <c r="AL1049" s="214" t="str">
        <f t="shared" si="50"/>
        <v>6135</v>
      </c>
    </row>
    <row r="1050" spans="1:38" s="214" customFormat="1" ht="13.5" customHeight="1">
      <c r="A1050" s="214" t="str">
        <f t="shared" si="48"/>
        <v>0411300262同行援護</v>
      </c>
      <c r="B1050" s="214" t="s">
        <v>855</v>
      </c>
      <c r="C1050" s="214" t="s">
        <v>3883</v>
      </c>
      <c r="D1050" s="214" t="s">
        <v>2942</v>
      </c>
      <c r="E1050" s="214" t="s">
        <v>3250</v>
      </c>
      <c r="K1050" s="214" t="s">
        <v>856</v>
      </c>
      <c r="L1050" s="214" t="s">
        <v>856</v>
      </c>
      <c r="N1050" s="214" t="s">
        <v>3095</v>
      </c>
      <c r="O1050" s="214" t="s">
        <v>405</v>
      </c>
      <c r="P1050" s="214" t="s">
        <v>4240</v>
      </c>
      <c r="T1050" s="214" t="s">
        <v>114</v>
      </c>
      <c r="V1050" s="298" t="s">
        <v>857</v>
      </c>
      <c r="X1050" s="216"/>
      <c r="AA1050" s="216"/>
      <c r="AB1050" s="216"/>
      <c r="AK1050" s="215" t="str">
        <f t="shared" si="49"/>
        <v>989</v>
      </c>
      <c r="AL1050" s="214" t="str">
        <f t="shared" si="50"/>
        <v>6135</v>
      </c>
    </row>
    <row r="1051" spans="1:38" s="214" customFormat="1" ht="13.5" customHeight="1">
      <c r="A1051" s="214" t="str">
        <f t="shared" si="48"/>
        <v>0411300304就労継続支援(Ａ型)</v>
      </c>
      <c r="B1051" s="214" t="s">
        <v>858</v>
      </c>
      <c r="C1051" s="214" t="s">
        <v>4523</v>
      </c>
      <c r="D1051" s="214" t="s">
        <v>3620</v>
      </c>
      <c r="E1051" s="214" t="s">
        <v>859</v>
      </c>
      <c r="K1051" s="214" t="s">
        <v>860</v>
      </c>
      <c r="L1051" s="214" t="s">
        <v>860</v>
      </c>
      <c r="N1051" s="214" t="s">
        <v>3620</v>
      </c>
      <c r="O1051" s="214" t="s">
        <v>405</v>
      </c>
      <c r="P1051" s="214" t="s">
        <v>4240</v>
      </c>
      <c r="T1051" s="214" t="s">
        <v>2458</v>
      </c>
      <c r="V1051" s="298" t="s">
        <v>861</v>
      </c>
      <c r="X1051" s="216"/>
      <c r="AA1051" s="216"/>
      <c r="AB1051" s="216"/>
      <c r="AH1051" s="214">
        <v>14</v>
      </c>
      <c r="AK1051" s="215" t="str">
        <f t="shared" si="49"/>
        <v>987</v>
      </c>
      <c r="AL1051" s="214" t="str">
        <f t="shared" si="50"/>
        <v>2226</v>
      </c>
    </row>
    <row r="1052" spans="1:38" s="214" customFormat="1" ht="13.5" customHeight="1">
      <c r="A1052" s="214" t="str">
        <f t="shared" si="48"/>
        <v>0411300320生活介護</v>
      </c>
      <c r="B1052" s="214" t="s">
        <v>828</v>
      </c>
      <c r="C1052" s="214" t="s">
        <v>3792</v>
      </c>
      <c r="D1052" s="214" t="s">
        <v>3272</v>
      </c>
      <c r="E1052" s="214" t="s">
        <v>829</v>
      </c>
      <c r="K1052" s="214" t="s">
        <v>862</v>
      </c>
      <c r="L1052" s="214" t="s">
        <v>862</v>
      </c>
      <c r="N1052" s="214" t="s">
        <v>3090</v>
      </c>
      <c r="O1052" s="214" t="s">
        <v>405</v>
      </c>
      <c r="P1052" s="214" t="s">
        <v>4240</v>
      </c>
      <c r="T1052" s="214" t="s">
        <v>63</v>
      </c>
      <c r="V1052" s="298" t="s">
        <v>863</v>
      </c>
      <c r="X1052" s="216"/>
      <c r="AA1052" s="216"/>
      <c r="AB1052" s="216"/>
      <c r="AH1052" s="214">
        <v>30</v>
      </c>
      <c r="AK1052" s="215" t="str">
        <f t="shared" si="49"/>
        <v>989</v>
      </c>
      <c r="AL1052" s="214" t="str">
        <f t="shared" si="50"/>
        <v>5173</v>
      </c>
    </row>
    <row r="1053" spans="1:38" s="214" customFormat="1" ht="13.5" customHeight="1">
      <c r="A1053" s="214" t="str">
        <f t="shared" si="48"/>
        <v>0411300338生活介護</v>
      </c>
      <c r="B1053" s="214" t="s">
        <v>828</v>
      </c>
      <c r="C1053" s="214" t="s">
        <v>3792</v>
      </c>
      <c r="D1053" s="214" t="s">
        <v>3272</v>
      </c>
      <c r="E1053" s="214" t="s">
        <v>829</v>
      </c>
      <c r="K1053" s="214" t="s">
        <v>864</v>
      </c>
      <c r="L1053" s="214" t="s">
        <v>864</v>
      </c>
      <c r="N1053" s="214" t="s">
        <v>3092</v>
      </c>
      <c r="O1053" s="214" t="s">
        <v>301</v>
      </c>
      <c r="P1053" s="214" t="s">
        <v>4240</v>
      </c>
      <c r="T1053" s="214" t="s">
        <v>63</v>
      </c>
      <c r="V1053" s="298" t="s">
        <v>865</v>
      </c>
      <c r="X1053" s="216"/>
      <c r="AA1053" s="216"/>
      <c r="AB1053" s="216"/>
      <c r="AH1053" s="214">
        <v>20</v>
      </c>
      <c r="AK1053" s="215" t="str">
        <f t="shared" si="49"/>
        <v>989</v>
      </c>
      <c r="AL1053" s="214" t="str">
        <f t="shared" si="50"/>
        <v>5173</v>
      </c>
    </row>
    <row r="1054" spans="1:38" s="214" customFormat="1" ht="13.5" customHeight="1">
      <c r="A1054" s="214" t="str">
        <f t="shared" si="48"/>
        <v>0411300387生活介護</v>
      </c>
      <c r="B1054" s="214" t="s">
        <v>866</v>
      </c>
      <c r="C1054" s="214" t="s">
        <v>4524</v>
      </c>
      <c r="D1054" s="214" t="s">
        <v>3393</v>
      </c>
      <c r="E1054" s="214" t="s">
        <v>867</v>
      </c>
      <c r="K1054" s="214" t="s">
        <v>868</v>
      </c>
      <c r="L1054" s="214" t="s">
        <v>868</v>
      </c>
      <c r="N1054" s="214" t="s">
        <v>3394</v>
      </c>
      <c r="O1054" s="214" t="s">
        <v>301</v>
      </c>
      <c r="P1054" s="214" t="s">
        <v>4240</v>
      </c>
      <c r="T1054" s="214" t="s">
        <v>63</v>
      </c>
      <c r="V1054" s="298" t="s">
        <v>869</v>
      </c>
      <c r="X1054" s="216"/>
      <c r="AA1054" s="216"/>
      <c r="AB1054" s="216"/>
      <c r="AH1054" s="214">
        <v>6</v>
      </c>
      <c r="AK1054" s="215" t="str">
        <f t="shared" si="49"/>
        <v>989</v>
      </c>
      <c r="AL1054" s="214" t="str">
        <f t="shared" si="50"/>
        <v>5504</v>
      </c>
    </row>
    <row r="1055" spans="1:38" s="214" customFormat="1" ht="13.5" customHeight="1">
      <c r="A1055" s="214" t="str">
        <f t="shared" si="48"/>
        <v>0411300387就労継続支援(Ｂ型)</v>
      </c>
      <c r="B1055" s="214" t="s">
        <v>866</v>
      </c>
      <c r="C1055" s="214" t="s">
        <v>4524</v>
      </c>
      <c r="D1055" s="214" t="s">
        <v>3393</v>
      </c>
      <c r="E1055" s="214" t="s">
        <v>867</v>
      </c>
      <c r="K1055" s="214" t="s">
        <v>868</v>
      </c>
      <c r="L1055" s="214" t="s">
        <v>868</v>
      </c>
      <c r="N1055" s="214" t="s">
        <v>3394</v>
      </c>
      <c r="O1055" s="214" t="s">
        <v>301</v>
      </c>
      <c r="P1055" s="214" t="s">
        <v>4240</v>
      </c>
      <c r="T1055" s="214" t="s">
        <v>2455</v>
      </c>
      <c r="V1055" s="298" t="s">
        <v>869</v>
      </c>
      <c r="X1055" s="216"/>
      <c r="AA1055" s="216"/>
      <c r="AB1055" s="216"/>
      <c r="AH1055" s="214">
        <v>24</v>
      </c>
      <c r="AK1055" s="215" t="str">
        <f t="shared" si="49"/>
        <v>989</v>
      </c>
      <c r="AL1055" s="214" t="str">
        <f t="shared" si="50"/>
        <v>5504</v>
      </c>
    </row>
    <row r="1056" spans="1:38" s="214" customFormat="1" ht="13.5" customHeight="1">
      <c r="A1056" s="214" t="str">
        <f t="shared" si="48"/>
        <v>0411300452生活介護</v>
      </c>
      <c r="B1056" s="214" t="s">
        <v>870</v>
      </c>
      <c r="C1056" s="214" t="s">
        <v>3793</v>
      </c>
      <c r="D1056" s="214" t="s">
        <v>3092</v>
      </c>
      <c r="E1056" s="214" t="s">
        <v>871</v>
      </c>
      <c r="K1056" s="214" t="s">
        <v>872</v>
      </c>
      <c r="L1056" s="214" t="s">
        <v>872</v>
      </c>
      <c r="N1056" s="214" t="s">
        <v>3092</v>
      </c>
      <c r="O1056" s="214" t="s">
        <v>301</v>
      </c>
      <c r="P1056" s="214" t="s">
        <v>4240</v>
      </c>
      <c r="T1056" s="214" t="s">
        <v>63</v>
      </c>
      <c r="V1056" s="298" t="s">
        <v>873</v>
      </c>
      <c r="X1056" s="216"/>
      <c r="AA1056" s="216"/>
      <c r="AB1056" s="216"/>
      <c r="AH1056" s="214">
        <v>20</v>
      </c>
      <c r="AK1056" s="215" t="str">
        <f t="shared" si="49"/>
        <v>989</v>
      </c>
      <c r="AL1056" s="214" t="str">
        <f t="shared" si="50"/>
        <v>5301</v>
      </c>
    </row>
    <row r="1057" spans="1:38" s="214" customFormat="1" ht="13.5" customHeight="1">
      <c r="A1057" s="214" t="str">
        <f t="shared" si="48"/>
        <v>0411300452短期入所</v>
      </c>
      <c r="B1057" s="214" t="s">
        <v>870</v>
      </c>
      <c r="C1057" s="214" t="s">
        <v>3793</v>
      </c>
      <c r="D1057" s="214" t="s">
        <v>3092</v>
      </c>
      <c r="E1057" s="214" t="s">
        <v>871</v>
      </c>
      <c r="K1057" s="214" t="s">
        <v>872</v>
      </c>
      <c r="L1057" s="214" t="s">
        <v>872</v>
      </c>
      <c r="N1057" s="214" t="s">
        <v>3092</v>
      </c>
      <c r="O1057" s="214" t="s">
        <v>301</v>
      </c>
      <c r="P1057" s="214" t="s">
        <v>4240</v>
      </c>
      <c r="T1057" s="214" t="s">
        <v>71</v>
      </c>
      <c r="V1057" s="298" t="s">
        <v>873</v>
      </c>
      <c r="X1057" s="216"/>
      <c r="AA1057" s="216"/>
      <c r="AB1057" s="216"/>
      <c r="AH1057" s="214">
        <v>6</v>
      </c>
      <c r="AK1057" s="215" t="str">
        <f t="shared" si="49"/>
        <v>989</v>
      </c>
      <c r="AL1057" s="214" t="str">
        <f t="shared" si="50"/>
        <v>5301</v>
      </c>
    </row>
    <row r="1058" spans="1:38" s="214" customFormat="1" ht="13.5" customHeight="1">
      <c r="A1058" s="214" t="str">
        <f t="shared" si="48"/>
        <v>0411300452就労継続支援(Ｂ型)</v>
      </c>
      <c r="B1058" s="214" t="s">
        <v>870</v>
      </c>
      <c r="C1058" s="214" t="s">
        <v>3793</v>
      </c>
      <c r="D1058" s="214" t="s">
        <v>3092</v>
      </c>
      <c r="E1058" s="214" t="s">
        <v>871</v>
      </c>
      <c r="K1058" s="214" t="s">
        <v>872</v>
      </c>
      <c r="L1058" s="214" t="s">
        <v>874</v>
      </c>
      <c r="N1058" s="214" t="s">
        <v>3092</v>
      </c>
      <c r="O1058" s="214" t="s">
        <v>1152</v>
      </c>
      <c r="P1058" s="214" t="s">
        <v>4240</v>
      </c>
      <c r="T1058" s="214" t="s">
        <v>2455</v>
      </c>
      <c r="V1058" s="298" t="s">
        <v>873</v>
      </c>
      <c r="X1058" s="216"/>
      <c r="AA1058" s="216"/>
      <c r="AB1058" s="216"/>
      <c r="AH1058" s="214">
        <v>20</v>
      </c>
      <c r="AK1058" s="215" t="str">
        <f t="shared" si="49"/>
        <v>989</v>
      </c>
      <c r="AL1058" s="214" t="str">
        <f t="shared" si="50"/>
        <v>5301</v>
      </c>
    </row>
    <row r="1059" spans="1:38" s="214" customFormat="1" ht="13.5" customHeight="1">
      <c r="A1059" s="214" t="str">
        <f t="shared" si="48"/>
        <v>0411300486短期入所</v>
      </c>
      <c r="B1059" s="214" t="s">
        <v>851</v>
      </c>
      <c r="C1059" s="214" t="s">
        <v>3810</v>
      </c>
      <c r="D1059" s="214" t="s">
        <v>3088</v>
      </c>
      <c r="E1059" s="214" t="s">
        <v>852</v>
      </c>
      <c r="K1059" s="214" t="s">
        <v>876</v>
      </c>
      <c r="L1059" s="214" t="s">
        <v>876</v>
      </c>
      <c r="N1059" s="214" t="s">
        <v>3321</v>
      </c>
      <c r="O1059" s="214" t="s">
        <v>1152</v>
      </c>
      <c r="P1059" s="214" t="s">
        <v>4240</v>
      </c>
      <c r="T1059" s="214" t="s">
        <v>71</v>
      </c>
      <c r="V1059" s="298" t="s">
        <v>877</v>
      </c>
      <c r="X1059" s="216"/>
      <c r="AA1059" s="216"/>
      <c r="AB1059" s="216"/>
      <c r="AH1059" s="214">
        <v>6</v>
      </c>
      <c r="AK1059" s="215" t="str">
        <f t="shared" si="49"/>
        <v>989</v>
      </c>
      <c r="AL1059" s="214" t="str">
        <f t="shared" si="50"/>
        <v>5508</v>
      </c>
    </row>
    <row r="1060" spans="1:38" s="214" customFormat="1" ht="13.5" customHeight="1">
      <c r="A1060" s="214" t="str">
        <f t="shared" si="48"/>
        <v>0411300528生活介護</v>
      </c>
      <c r="B1060" s="214" t="s">
        <v>878</v>
      </c>
      <c r="C1060" s="214" t="s">
        <v>3995</v>
      </c>
      <c r="D1060" s="214" t="s">
        <v>3093</v>
      </c>
      <c r="E1060" s="214" t="s">
        <v>879</v>
      </c>
      <c r="K1060" s="214" t="s">
        <v>880</v>
      </c>
      <c r="L1060" s="214" t="s">
        <v>880</v>
      </c>
      <c r="N1060" s="214" t="s">
        <v>3093</v>
      </c>
      <c r="O1060" s="214" t="s">
        <v>692</v>
      </c>
      <c r="P1060" s="214" t="s">
        <v>4240</v>
      </c>
      <c r="T1060" s="214" t="s">
        <v>63</v>
      </c>
      <c r="V1060" s="298" t="s">
        <v>881</v>
      </c>
      <c r="X1060" s="216"/>
      <c r="AA1060" s="216"/>
      <c r="AB1060" s="216"/>
      <c r="AH1060" s="214">
        <v>3</v>
      </c>
      <c r="AK1060" s="215" t="str">
        <f t="shared" si="49"/>
        <v>989</v>
      </c>
      <c r="AL1060" s="214" t="str">
        <f t="shared" si="50"/>
        <v>5402</v>
      </c>
    </row>
    <row r="1061" spans="1:38" s="214" customFormat="1" ht="13.5" customHeight="1">
      <c r="A1061" s="214" t="str">
        <f t="shared" si="48"/>
        <v>0411300536居宅介護</v>
      </c>
      <c r="B1061" s="214" t="s">
        <v>882</v>
      </c>
      <c r="C1061" s="214" t="s">
        <v>4525</v>
      </c>
      <c r="D1061" s="214" t="s">
        <v>3263</v>
      </c>
      <c r="E1061" s="214" t="s">
        <v>883</v>
      </c>
      <c r="K1061" s="214" t="s">
        <v>884</v>
      </c>
      <c r="L1061" s="214" t="s">
        <v>884</v>
      </c>
      <c r="N1061" s="214" t="s">
        <v>3322</v>
      </c>
      <c r="O1061" s="214" t="s">
        <v>692</v>
      </c>
      <c r="P1061" s="214" t="s">
        <v>4240</v>
      </c>
      <c r="T1061" s="214" t="s">
        <v>87</v>
      </c>
      <c r="V1061" s="298" t="s">
        <v>885</v>
      </c>
      <c r="X1061" s="216"/>
      <c r="AA1061" s="216"/>
      <c r="AB1061" s="216"/>
      <c r="AK1061" s="215" t="str">
        <f t="shared" si="49"/>
        <v>987</v>
      </c>
      <c r="AL1061" s="214" t="str">
        <f t="shared" si="50"/>
        <v>2233</v>
      </c>
    </row>
    <row r="1062" spans="1:38" s="214" customFormat="1" ht="13.5" customHeight="1">
      <c r="A1062" s="214" t="str">
        <f t="shared" si="48"/>
        <v>0411300536重度訪問介護</v>
      </c>
      <c r="B1062" s="214" t="s">
        <v>882</v>
      </c>
      <c r="C1062" s="214" t="s">
        <v>4525</v>
      </c>
      <c r="D1062" s="214" t="s">
        <v>3263</v>
      </c>
      <c r="E1062" s="214" t="s">
        <v>883</v>
      </c>
      <c r="K1062" s="214" t="s">
        <v>884</v>
      </c>
      <c r="L1062" s="214" t="s">
        <v>884</v>
      </c>
      <c r="N1062" s="214" t="s">
        <v>3322</v>
      </c>
      <c r="O1062" s="214" t="s">
        <v>692</v>
      </c>
      <c r="P1062" s="214" t="s">
        <v>4240</v>
      </c>
      <c r="T1062" s="214" t="s">
        <v>88</v>
      </c>
      <c r="V1062" s="298" t="s">
        <v>885</v>
      </c>
      <c r="X1062" s="216"/>
      <c r="AA1062" s="216"/>
      <c r="AB1062" s="216"/>
      <c r="AK1062" s="215" t="str">
        <f t="shared" si="49"/>
        <v>987</v>
      </c>
      <c r="AL1062" s="214" t="str">
        <f t="shared" si="50"/>
        <v>2233</v>
      </c>
    </row>
    <row r="1063" spans="1:38" s="214" customFormat="1" ht="13.5" customHeight="1">
      <c r="A1063" s="214" t="str">
        <f t="shared" si="48"/>
        <v>0411300544居宅介護</v>
      </c>
      <c r="B1063" s="214" t="s">
        <v>111</v>
      </c>
      <c r="C1063" s="214" t="s">
        <v>4417</v>
      </c>
      <c r="D1063" s="214" t="s">
        <v>3235</v>
      </c>
      <c r="E1063" s="214" t="s">
        <v>2457</v>
      </c>
      <c r="K1063" s="214" t="s">
        <v>886</v>
      </c>
      <c r="L1063" s="214" t="s">
        <v>886</v>
      </c>
      <c r="N1063" s="214" t="s">
        <v>3273</v>
      </c>
      <c r="O1063" s="214" t="s">
        <v>692</v>
      </c>
      <c r="P1063" s="214" t="s">
        <v>4240</v>
      </c>
      <c r="T1063" s="214" t="s">
        <v>87</v>
      </c>
      <c r="V1063" s="298" t="s">
        <v>887</v>
      </c>
      <c r="X1063" s="216"/>
      <c r="AA1063" s="216"/>
      <c r="AB1063" s="216"/>
      <c r="AK1063" s="215" t="str">
        <f t="shared" si="49"/>
        <v>101</v>
      </c>
      <c r="AL1063" s="214" t="str">
        <f t="shared" si="50"/>
        <v>8688</v>
      </c>
    </row>
    <row r="1064" spans="1:38" s="214" customFormat="1" ht="13.5" customHeight="1">
      <c r="A1064" s="214" t="str">
        <f t="shared" si="48"/>
        <v>0411300544重度訪問介護</v>
      </c>
      <c r="B1064" s="214" t="s">
        <v>111</v>
      </c>
      <c r="C1064" s="214" t="s">
        <v>4417</v>
      </c>
      <c r="D1064" s="214" t="s">
        <v>3235</v>
      </c>
      <c r="E1064" s="214" t="s">
        <v>2457</v>
      </c>
      <c r="K1064" s="214" t="s">
        <v>886</v>
      </c>
      <c r="L1064" s="214" t="s">
        <v>886</v>
      </c>
      <c r="N1064" s="214" t="s">
        <v>3273</v>
      </c>
      <c r="O1064" s="214" t="s">
        <v>692</v>
      </c>
      <c r="P1064" s="214" t="s">
        <v>4240</v>
      </c>
      <c r="T1064" s="214" t="s">
        <v>88</v>
      </c>
      <c r="V1064" s="298" t="s">
        <v>887</v>
      </c>
      <c r="X1064" s="216"/>
      <c r="AA1064" s="216"/>
      <c r="AB1064" s="216"/>
      <c r="AK1064" s="215" t="str">
        <f t="shared" si="49"/>
        <v>101</v>
      </c>
      <c r="AL1064" s="214" t="str">
        <f t="shared" si="50"/>
        <v>8688</v>
      </c>
    </row>
    <row r="1065" spans="1:38" s="214" customFormat="1" ht="13.5" customHeight="1">
      <c r="A1065" s="214" t="str">
        <f t="shared" si="48"/>
        <v>0411300569短期入所</v>
      </c>
      <c r="B1065" s="214" t="s">
        <v>820</v>
      </c>
      <c r="C1065" s="214" t="s">
        <v>3916</v>
      </c>
      <c r="D1065" s="214" t="s">
        <v>3095</v>
      </c>
      <c r="E1065" s="214" t="s">
        <v>821</v>
      </c>
      <c r="K1065" s="214" t="s">
        <v>890</v>
      </c>
      <c r="L1065" s="214" t="s">
        <v>890</v>
      </c>
      <c r="N1065" s="214" t="s">
        <v>3284</v>
      </c>
      <c r="O1065" s="214" t="s">
        <v>692</v>
      </c>
      <c r="P1065" s="214" t="s">
        <v>4240</v>
      </c>
      <c r="T1065" s="214" t="s">
        <v>71</v>
      </c>
      <c r="V1065" s="298" t="s">
        <v>891</v>
      </c>
      <c r="X1065" s="216"/>
      <c r="AA1065" s="216"/>
      <c r="AB1065" s="216"/>
      <c r="AH1065" s="214">
        <v>7</v>
      </c>
      <c r="AK1065" s="215" t="str">
        <f t="shared" si="49"/>
        <v>987</v>
      </c>
      <c r="AL1065" s="214" t="str">
        <f t="shared" si="50"/>
        <v>2252</v>
      </c>
    </row>
    <row r="1066" spans="1:38" s="214" customFormat="1" ht="13.5" customHeight="1">
      <c r="A1066" s="214" t="str">
        <f t="shared" si="48"/>
        <v>0411300577生活介護</v>
      </c>
      <c r="B1066" s="214" t="s">
        <v>870</v>
      </c>
      <c r="C1066" s="214" t="s">
        <v>3793</v>
      </c>
      <c r="D1066" s="214" t="s">
        <v>3092</v>
      </c>
      <c r="E1066" s="214" t="s">
        <v>871</v>
      </c>
      <c r="K1066" s="214" t="s">
        <v>892</v>
      </c>
      <c r="L1066" s="214" t="s">
        <v>892</v>
      </c>
      <c r="N1066" s="214" t="s">
        <v>3094</v>
      </c>
      <c r="O1066" s="214" t="s">
        <v>818</v>
      </c>
      <c r="P1066" s="214" t="s">
        <v>4240</v>
      </c>
      <c r="T1066" s="214" t="s">
        <v>63</v>
      </c>
      <c r="V1066" s="298" t="s">
        <v>893</v>
      </c>
      <c r="X1066" s="216"/>
      <c r="AA1066" s="216"/>
      <c r="AB1066" s="216"/>
      <c r="AH1066" s="214">
        <v>20</v>
      </c>
      <c r="AK1066" s="215" t="str">
        <f t="shared" si="49"/>
        <v>989</v>
      </c>
      <c r="AL1066" s="214" t="str">
        <f t="shared" si="50"/>
        <v>5301</v>
      </c>
    </row>
    <row r="1067" spans="1:38" s="214" customFormat="1" ht="13.5" customHeight="1">
      <c r="A1067" s="214" t="str">
        <f t="shared" si="48"/>
        <v>0411300585生活介護</v>
      </c>
      <c r="B1067" s="214" t="s">
        <v>851</v>
      </c>
      <c r="C1067" s="214" t="s">
        <v>3810</v>
      </c>
      <c r="D1067" s="214" t="s">
        <v>3088</v>
      </c>
      <c r="E1067" s="214" t="s">
        <v>852</v>
      </c>
      <c r="K1067" s="214" t="s">
        <v>2501</v>
      </c>
      <c r="L1067" s="214" t="s">
        <v>2501</v>
      </c>
      <c r="N1067" s="214" t="s">
        <v>3088</v>
      </c>
      <c r="O1067" s="214" t="s">
        <v>692</v>
      </c>
      <c r="P1067" s="214" t="s">
        <v>4240</v>
      </c>
      <c r="T1067" s="214" t="s">
        <v>63</v>
      </c>
      <c r="V1067" s="298" t="s">
        <v>2502</v>
      </c>
      <c r="X1067" s="216"/>
      <c r="AA1067" s="216"/>
      <c r="AB1067" s="216"/>
      <c r="AH1067" s="214">
        <v>10</v>
      </c>
      <c r="AK1067" s="215" t="str">
        <f t="shared" si="49"/>
        <v>989</v>
      </c>
      <c r="AL1067" s="214" t="str">
        <f t="shared" si="50"/>
        <v>5508</v>
      </c>
    </row>
    <row r="1068" spans="1:38" s="214" customFormat="1" ht="13.5" customHeight="1">
      <c r="A1068" s="214" t="str">
        <f t="shared" si="48"/>
        <v>0411300593就労継続支援(Ｂ型)</v>
      </c>
      <c r="B1068" s="214" t="s">
        <v>2503</v>
      </c>
      <c r="C1068" s="214" t="s">
        <v>4526</v>
      </c>
      <c r="D1068" s="214" t="s">
        <v>2924</v>
      </c>
      <c r="E1068" s="214" t="s">
        <v>2504</v>
      </c>
      <c r="K1068" s="214" t="s">
        <v>2505</v>
      </c>
      <c r="L1068" s="214" t="s">
        <v>2505</v>
      </c>
      <c r="N1068" s="214" t="s">
        <v>3555</v>
      </c>
      <c r="O1068" s="214" t="s">
        <v>692</v>
      </c>
      <c r="P1068" s="214" t="s">
        <v>4240</v>
      </c>
      <c r="T1068" s="214" t="s">
        <v>2455</v>
      </c>
      <c r="V1068" s="298" t="s">
        <v>2506</v>
      </c>
      <c r="X1068" s="216"/>
      <c r="AA1068" s="216"/>
      <c r="AB1068" s="216"/>
      <c r="AH1068" s="214">
        <v>20</v>
      </c>
      <c r="AK1068" s="215" t="str">
        <f t="shared" si="49"/>
        <v>985</v>
      </c>
      <c r="AL1068" s="214" t="str">
        <f t="shared" si="50"/>
        <v>0874</v>
      </c>
    </row>
    <row r="1069" spans="1:38" s="214" customFormat="1" ht="13.5" customHeight="1">
      <c r="A1069" s="214" t="str">
        <f t="shared" si="48"/>
        <v>0411300601短期入所</v>
      </c>
      <c r="B1069" s="214" t="s">
        <v>2507</v>
      </c>
      <c r="C1069" s="214" t="s">
        <v>3946</v>
      </c>
      <c r="D1069" s="214" t="s">
        <v>3322</v>
      </c>
      <c r="E1069" s="214" t="s">
        <v>2508</v>
      </c>
      <c r="K1069" s="214" t="s">
        <v>2509</v>
      </c>
      <c r="L1069" s="214" t="s">
        <v>2509</v>
      </c>
      <c r="N1069" s="214" t="s">
        <v>3208</v>
      </c>
      <c r="O1069" s="214" t="s">
        <v>692</v>
      </c>
      <c r="P1069" s="214" t="s">
        <v>4240</v>
      </c>
      <c r="T1069" s="214" t="s">
        <v>71</v>
      </c>
      <c r="V1069" s="298" t="s">
        <v>2510</v>
      </c>
      <c r="X1069" s="216"/>
      <c r="AA1069" s="216"/>
      <c r="AB1069" s="216"/>
      <c r="AH1069" s="214">
        <v>10</v>
      </c>
      <c r="AK1069" s="215" t="str">
        <f t="shared" si="49"/>
        <v>989</v>
      </c>
      <c r="AL1069" s="214" t="str">
        <f t="shared" si="50"/>
        <v>5171</v>
      </c>
    </row>
    <row r="1070" spans="1:38" s="214" customFormat="1" ht="13.5" customHeight="1">
      <c r="A1070" s="214" t="str">
        <f t="shared" si="48"/>
        <v>0411300619短期入所</v>
      </c>
      <c r="B1070" s="214" t="s">
        <v>870</v>
      </c>
      <c r="C1070" s="214" t="s">
        <v>3793</v>
      </c>
      <c r="D1070" s="214" t="s">
        <v>3092</v>
      </c>
      <c r="E1070" s="214" t="s">
        <v>871</v>
      </c>
      <c r="K1070" s="214" t="s">
        <v>2746</v>
      </c>
      <c r="L1070" s="214" t="s">
        <v>2747</v>
      </c>
      <c r="N1070" s="214" t="s">
        <v>3094</v>
      </c>
      <c r="O1070" s="214" t="s">
        <v>928</v>
      </c>
      <c r="P1070" s="214" t="s">
        <v>4240</v>
      </c>
      <c r="T1070" s="214" t="s">
        <v>71</v>
      </c>
      <c r="V1070" s="298" t="s">
        <v>2748</v>
      </c>
      <c r="X1070" s="216"/>
      <c r="AA1070" s="216"/>
      <c r="AB1070" s="216"/>
      <c r="AH1070" s="214">
        <v>6</v>
      </c>
      <c r="AK1070" s="215" t="str">
        <f t="shared" si="49"/>
        <v>989</v>
      </c>
      <c r="AL1070" s="214" t="str">
        <f t="shared" si="50"/>
        <v>5301</v>
      </c>
    </row>
    <row r="1071" spans="1:38" s="214" customFormat="1" ht="13.5" customHeight="1">
      <c r="A1071" s="214" t="str">
        <f t="shared" si="48"/>
        <v>0411300627居宅介護</v>
      </c>
      <c r="B1071" s="214" t="s">
        <v>2917</v>
      </c>
      <c r="C1071" s="214" t="s">
        <v>4527</v>
      </c>
      <c r="D1071" s="214" t="s">
        <v>2918</v>
      </c>
      <c r="E1071" s="214" t="s">
        <v>4666</v>
      </c>
      <c r="K1071" s="214" t="s">
        <v>2919</v>
      </c>
      <c r="L1071" s="214" t="s">
        <v>2919</v>
      </c>
      <c r="N1071" s="214" t="s">
        <v>2920</v>
      </c>
      <c r="O1071" s="214" t="s">
        <v>338</v>
      </c>
      <c r="P1071" s="214" t="s">
        <v>4240</v>
      </c>
      <c r="T1071" s="214" t="s">
        <v>87</v>
      </c>
      <c r="V1071" s="298" t="s">
        <v>2921</v>
      </c>
      <c r="X1071" s="216"/>
      <c r="AA1071" s="216"/>
      <c r="AB1071" s="216"/>
      <c r="AK1071" s="215" t="str">
        <f t="shared" si="49"/>
        <v>023</v>
      </c>
      <c r="AL1071" s="214" t="str">
        <f t="shared" si="50"/>
        <v>0826</v>
      </c>
    </row>
    <row r="1072" spans="1:38" s="214" customFormat="1" ht="13.5" customHeight="1">
      <c r="A1072" s="214" t="str">
        <f t="shared" si="48"/>
        <v>0411300627重度訪問介護</v>
      </c>
      <c r="B1072" s="214" t="s">
        <v>2917</v>
      </c>
      <c r="C1072" s="214" t="s">
        <v>4527</v>
      </c>
      <c r="D1072" s="214" t="s">
        <v>2918</v>
      </c>
      <c r="E1072" s="214" t="s">
        <v>4666</v>
      </c>
      <c r="K1072" s="214" t="s">
        <v>2919</v>
      </c>
      <c r="L1072" s="214" t="s">
        <v>2919</v>
      </c>
      <c r="N1072" s="214" t="s">
        <v>2920</v>
      </c>
      <c r="O1072" s="214" t="s">
        <v>1057</v>
      </c>
      <c r="P1072" s="214" t="s">
        <v>4240</v>
      </c>
      <c r="T1072" s="214" t="s">
        <v>88</v>
      </c>
      <c r="V1072" s="298" t="s">
        <v>2921</v>
      </c>
      <c r="X1072" s="216"/>
      <c r="AA1072" s="216"/>
      <c r="AB1072" s="216"/>
      <c r="AC1072" s="216"/>
      <c r="AK1072" s="215" t="str">
        <f t="shared" si="49"/>
        <v>023</v>
      </c>
      <c r="AL1072" s="214" t="str">
        <f t="shared" si="50"/>
        <v>0826</v>
      </c>
    </row>
    <row r="1073" spans="1:38" s="214" customFormat="1" ht="13.5" customHeight="1">
      <c r="A1073" s="214" t="str">
        <f t="shared" si="48"/>
        <v>0411300635就労継続支援(Ａ型)</v>
      </c>
      <c r="B1073" s="214" t="s">
        <v>3556</v>
      </c>
      <c r="C1073" s="214" t="s">
        <v>4528</v>
      </c>
      <c r="D1073" s="214" t="s">
        <v>3263</v>
      </c>
      <c r="E1073" s="214" t="s">
        <v>3557</v>
      </c>
      <c r="K1073" s="214" t="s">
        <v>3558</v>
      </c>
      <c r="L1073" s="214" t="s">
        <v>3558</v>
      </c>
      <c r="N1073" s="214" t="s">
        <v>3263</v>
      </c>
      <c r="O1073" s="214" t="s">
        <v>338</v>
      </c>
      <c r="P1073" s="214" t="s">
        <v>4240</v>
      </c>
      <c r="T1073" s="214" t="s">
        <v>2458</v>
      </c>
      <c r="V1073" s="298" t="s">
        <v>3559</v>
      </c>
      <c r="X1073" s="216"/>
      <c r="AA1073" s="216"/>
      <c r="AB1073" s="216"/>
      <c r="AH1073" s="214">
        <v>10</v>
      </c>
      <c r="AK1073" s="215" t="str">
        <f t="shared" si="49"/>
        <v>987</v>
      </c>
      <c r="AL1073" s="214" t="str">
        <f t="shared" si="50"/>
        <v>2233</v>
      </c>
    </row>
    <row r="1074" spans="1:38" s="214" customFormat="1" ht="13.5" customHeight="1">
      <c r="A1074" s="214" t="str">
        <f t="shared" si="48"/>
        <v>0411300635就労継続支援(Ｂ型)</v>
      </c>
      <c r="B1074" s="214" t="s">
        <v>3556</v>
      </c>
      <c r="C1074" s="214" t="s">
        <v>4528</v>
      </c>
      <c r="D1074" s="214" t="s">
        <v>3263</v>
      </c>
      <c r="E1074" s="214" t="s">
        <v>3557</v>
      </c>
      <c r="K1074" s="214" t="s">
        <v>3558</v>
      </c>
      <c r="L1074" s="214" t="s">
        <v>3558</v>
      </c>
      <c r="N1074" s="214" t="s">
        <v>3263</v>
      </c>
      <c r="O1074" s="214" t="s">
        <v>928</v>
      </c>
      <c r="P1074" s="214" t="s">
        <v>4240</v>
      </c>
      <c r="T1074" s="214" t="s">
        <v>2455</v>
      </c>
      <c r="V1074" s="298" t="s">
        <v>3559</v>
      </c>
      <c r="X1074" s="216"/>
      <c r="AA1074" s="216"/>
      <c r="AB1074" s="216"/>
      <c r="AH1074" s="214">
        <v>10</v>
      </c>
      <c r="AK1074" s="215" t="str">
        <f t="shared" si="49"/>
        <v>987</v>
      </c>
      <c r="AL1074" s="214" t="str">
        <f t="shared" si="50"/>
        <v>2233</v>
      </c>
    </row>
    <row r="1075" spans="1:38" s="214" customFormat="1" ht="13.5" customHeight="1">
      <c r="A1075" s="214" t="str">
        <f t="shared" si="48"/>
        <v>0411300643生活介護</v>
      </c>
      <c r="B1075" s="214" t="s">
        <v>851</v>
      </c>
      <c r="C1075" s="214" t="s">
        <v>3810</v>
      </c>
      <c r="D1075" s="214" t="s">
        <v>3088</v>
      </c>
      <c r="E1075" s="214" t="s">
        <v>852</v>
      </c>
      <c r="K1075" s="214" t="s">
        <v>3395</v>
      </c>
      <c r="L1075" s="214" t="s">
        <v>3395</v>
      </c>
      <c r="N1075" s="214" t="s">
        <v>3321</v>
      </c>
      <c r="O1075" s="214" t="s">
        <v>692</v>
      </c>
      <c r="P1075" s="214" t="s">
        <v>4240</v>
      </c>
      <c r="T1075" s="214" t="s">
        <v>63</v>
      </c>
      <c r="V1075" s="298" t="s">
        <v>3396</v>
      </c>
      <c r="X1075" s="216"/>
      <c r="AA1075" s="216"/>
      <c r="AB1075" s="216"/>
      <c r="AH1075" s="214">
        <v>10</v>
      </c>
      <c r="AK1075" s="215" t="str">
        <f t="shared" si="49"/>
        <v>989</v>
      </c>
      <c r="AL1075" s="214" t="str">
        <f t="shared" si="50"/>
        <v>5508</v>
      </c>
    </row>
    <row r="1076" spans="1:38" s="214" customFormat="1" ht="13.5" customHeight="1">
      <c r="A1076" s="214" t="str">
        <f t="shared" si="48"/>
        <v>0411300650就労継続支援(Ｂ型)</v>
      </c>
      <c r="B1076" s="214" t="s">
        <v>1006</v>
      </c>
      <c r="C1076" s="214" t="s">
        <v>3919</v>
      </c>
      <c r="D1076" s="214" t="s">
        <v>3560</v>
      </c>
      <c r="E1076" s="214" t="s">
        <v>1007</v>
      </c>
      <c r="K1076" s="214" t="s">
        <v>1008</v>
      </c>
      <c r="L1076" s="214" t="s">
        <v>3561</v>
      </c>
      <c r="N1076" s="214" t="s">
        <v>3560</v>
      </c>
      <c r="O1076" s="214" t="s">
        <v>441</v>
      </c>
      <c r="P1076" s="214" t="s">
        <v>4240</v>
      </c>
      <c r="T1076" s="214" t="s">
        <v>2455</v>
      </c>
      <c r="V1076" s="298" t="s">
        <v>3562</v>
      </c>
      <c r="X1076" s="216"/>
      <c r="AA1076" s="216"/>
      <c r="AB1076" s="216"/>
      <c r="AH1076" s="214">
        <v>20</v>
      </c>
      <c r="AK1076" s="215" t="str">
        <f t="shared" si="49"/>
        <v>987</v>
      </c>
      <c r="AL1076" s="214" t="str">
        <f t="shared" si="50"/>
        <v>2183</v>
      </c>
    </row>
    <row r="1077" spans="1:38" s="214" customFormat="1" ht="13.5" customHeight="1">
      <c r="A1077" s="214" t="str">
        <f t="shared" si="48"/>
        <v>0411300668短期入所</v>
      </c>
      <c r="B1077" s="214" t="s">
        <v>823</v>
      </c>
      <c r="C1077" s="214" t="s">
        <v>3804</v>
      </c>
      <c r="D1077" s="214" t="s">
        <v>3274</v>
      </c>
      <c r="E1077" s="214" t="s">
        <v>824</v>
      </c>
      <c r="K1077" s="214" t="s">
        <v>4707</v>
      </c>
      <c r="L1077" s="214" t="s">
        <v>4707</v>
      </c>
      <c r="N1077" s="214" t="s">
        <v>3274</v>
      </c>
      <c r="O1077" s="214" t="s">
        <v>559</v>
      </c>
      <c r="P1077" s="214" t="s">
        <v>4240</v>
      </c>
      <c r="T1077" s="214" t="s">
        <v>71</v>
      </c>
      <c r="V1077" s="298" t="s">
        <v>4761</v>
      </c>
      <c r="X1077" s="216"/>
      <c r="AA1077" s="216"/>
      <c r="AB1077" s="216"/>
      <c r="AH1077" s="214">
        <v>6</v>
      </c>
      <c r="AK1077" s="215" t="str">
        <f t="shared" si="49"/>
        <v>987</v>
      </c>
      <c r="AL1077" s="214" t="str">
        <f t="shared" si="50"/>
        <v>2308</v>
      </c>
    </row>
    <row r="1078" spans="1:38" s="214" customFormat="1" ht="13.5" customHeight="1">
      <c r="A1078" s="214" t="str">
        <f t="shared" si="48"/>
        <v>0411400021生活介護</v>
      </c>
      <c r="B1078" s="214" t="s">
        <v>894</v>
      </c>
      <c r="C1078" s="214" t="s">
        <v>4023</v>
      </c>
      <c r="D1078" s="214" t="s">
        <v>3097</v>
      </c>
      <c r="E1078" s="214" t="s">
        <v>3323</v>
      </c>
      <c r="K1078" s="214" t="s">
        <v>898</v>
      </c>
      <c r="L1078" s="214" t="s">
        <v>895</v>
      </c>
      <c r="N1078" s="214" t="s">
        <v>3097</v>
      </c>
      <c r="O1078" s="214" t="s">
        <v>1057</v>
      </c>
      <c r="P1078" s="214" t="s">
        <v>4252</v>
      </c>
      <c r="T1078" s="214" t="s">
        <v>63</v>
      </c>
      <c r="V1078" s="298" t="s">
        <v>897</v>
      </c>
      <c r="X1078" s="216"/>
      <c r="AA1078" s="216"/>
      <c r="AB1078" s="216"/>
      <c r="AH1078" s="214">
        <v>6</v>
      </c>
      <c r="AK1078" s="215" t="str">
        <f t="shared" si="49"/>
        <v>981</v>
      </c>
      <c r="AL1078" s="214" t="str">
        <f t="shared" si="50"/>
        <v>0503</v>
      </c>
    </row>
    <row r="1079" spans="1:38" s="214" customFormat="1" ht="13.5" customHeight="1">
      <c r="A1079" s="214" t="str">
        <f t="shared" si="48"/>
        <v>0411400021生活介護</v>
      </c>
      <c r="B1079" s="214" t="s">
        <v>894</v>
      </c>
      <c r="C1079" s="214" t="s">
        <v>4023</v>
      </c>
      <c r="D1079" s="214" t="s">
        <v>3097</v>
      </c>
      <c r="E1079" s="214" t="s">
        <v>3323</v>
      </c>
      <c r="K1079" s="214" t="s">
        <v>898</v>
      </c>
      <c r="L1079" s="214" t="s">
        <v>895</v>
      </c>
      <c r="N1079" s="214" t="s">
        <v>3097</v>
      </c>
      <c r="O1079" s="214" t="s">
        <v>896</v>
      </c>
      <c r="P1079" s="214" t="s">
        <v>4252</v>
      </c>
      <c r="T1079" s="214" t="s">
        <v>63</v>
      </c>
      <c r="V1079" s="298" t="s">
        <v>897</v>
      </c>
      <c r="X1079" s="216"/>
      <c r="AA1079" s="216"/>
      <c r="AB1079" s="216"/>
      <c r="AH1079" s="214">
        <v>6</v>
      </c>
      <c r="AK1079" s="215" t="str">
        <f t="shared" si="49"/>
        <v>981</v>
      </c>
      <c r="AL1079" s="214" t="str">
        <f t="shared" si="50"/>
        <v>0503</v>
      </c>
    </row>
    <row r="1080" spans="1:38" s="214" customFormat="1" ht="13.5" customHeight="1">
      <c r="A1080" s="214" t="str">
        <f t="shared" si="48"/>
        <v>0411400021短期入所</v>
      </c>
      <c r="B1080" s="214" t="s">
        <v>894</v>
      </c>
      <c r="C1080" s="214" t="s">
        <v>4023</v>
      </c>
      <c r="D1080" s="214" t="s">
        <v>3097</v>
      </c>
      <c r="E1080" s="214" t="s">
        <v>3323</v>
      </c>
      <c r="K1080" s="214" t="s">
        <v>898</v>
      </c>
      <c r="L1080" s="214" t="s">
        <v>898</v>
      </c>
      <c r="N1080" s="214" t="s">
        <v>3097</v>
      </c>
      <c r="O1080" s="214" t="s">
        <v>441</v>
      </c>
      <c r="P1080" s="214" t="s">
        <v>4252</v>
      </c>
      <c r="T1080" s="214" t="s">
        <v>71</v>
      </c>
      <c r="V1080" s="298" t="s">
        <v>897</v>
      </c>
      <c r="X1080" s="216"/>
      <c r="AA1080" s="216"/>
      <c r="AB1080" s="216"/>
      <c r="AH1080" s="214">
        <v>2</v>
      </c>
      <c r="AK1080" s="215" t="str">
        <f t="shared" si="49"/>
        <v>981</v>
      </c>
      <c r="AL1080" s="214" t="str">
        <f t="shared" si="50"/>
        <v>0503</v>
      </c>
    </row>
    <row r="1081" spans="1:38" s="214" customFormat="1" ht="13.5" customHeight="1">
      <c r="A1081" s="214" t="str">
        <f t="shared" si="48"/>
        <v>0411400021就労継続支援(Ｂ型)</v>
      </c>
      <c r="B1081" s="214" t="s">
        <v>894</v>
      </c>
      <c r="C1081" s="214" t="s">
        <v>4023</v>
      </c>
      <c r="D1081" s="214" t="s">
        <v>3097</v>
      </c>
      <c r="E1081" s="214" t="s">
        <v>3323</v>
      </c>
      <c r="K1081" s="214" t="s">
        <v>898</v>
      </c>
      <c r="L1081" s="214" t="s">
        <v>895</v>
      </c>
      <c r="N1081" s="214" t="s">
        <v>3097</v>
      </c>
      <c r="O1081" s="214" t="s">
        <v>591</v>
      </c>
      <c r="P1081" s="214" t="s">
        <v>4252</v>
      </c>
      <c r="T1081" s="214" t="s">
        <v>2455</v>
      </c>
      <c r="V1081" s="298" t="s">
        <v>897</v>
      </c>
      <c r="X1081" s="216"/>
      <c r="AA1081" s="216"/>
      <c r="AB1081" s="216"/>
      <c r="AH1081" s="214">
        <v>38</v>
      </c>
      <c r="AK1081" s="215" t="str">
        <f t="shared" si="49"/>
        <v>981</v>
      </c>
      <c r="AL1081" s="214" t="str">
        <f t="shared" si="50"/>
        <v>0503</v>
      </c>
    </row>
    <row r="1082" spans="1:38" s="214" customFormat="1" ht="13.5" customHeight="1">
      <c r="A1082" s="214" t="str">
        <f t="shared" si="48"/>
        <v>0411400039生活介護</v>
      </c>
      <c r="B1082" s="214" t="s">
        <v>894</v>
      </c>
      <c r="C1082" s="214" t="s">
        <v>4023</v>
      </c>
      <c r="D1082" s="214" t="s">
        <v>3097</v>
      </c>
      <c r="E1082" s="214" t="s">
        <v>3323</v>
      </c>
      <c r="K1082" s="214" t="s">
        <v>899</v>
      </c>
      <c r="L1082" s="214" t="s">
        <v>899</v>
      </c>
      <c r="N1082" s="214" t="s">
        <v>3324</v>
      </c>
      <c r="O1082" s="214" t="s">
        <v>928</v>
      </c>
      <c r="P1082" s="214" t="s">
        <v>4252</v>
      </c>
      <c r="T1082" s="214" t="s">
        <v>63</v>
      </c>
      <c r="V1082" s="298" t="s">
        <v>900</v>
      </c>
      <c r="X1082" s="216"/>
      <c r="AA1082" s="216"/>
      <c r="AB1082" s="216"/>
      <c r="AH1082" s="214">
        <v>40</v>
      </c>
      <c r="AK1082" s="215" t="str">
        <f t="shared" si="49"/>
        <v>981</v>
      </c>
      <c r="AL1082" s="214" t="str">
        <f t="shared" si="50"/>
        <v>0503</v>
      </c>
    </row>
    <row r="1083" spans="1:38" s="214" customFormat="1" ht="13.5" customHeight="1">
      <c r="A1083" s="214" t="str">
        <f t="shared" si="48"/>
        <v>0411400039短期入所</v>
      </c>
      <c r="B1083" s="214" t="s">
        <v>894</v>
      </c>
      <c r="C1083" s="214" t="s">
        <v>4023</v>
      </c>
      <c r="D1083" s="214" t="s">
        <v>3097</v>
      </c>
      <c r="E1083" s="214" t="s">
        <v>3323</v>
      </c>
      <c r="K1083" s="214" t="s">
        <v>899</v>
      </c>
      <c r="L1083" s="214" t="s">
        <v>899</v>
      </c>
      <c r="N1083" s="214" t="s">
        <v>3324</v>
      </c>
      <c r="O1083" s="214" t="s">
        <v>818</v>
      </c>
      <c r="P1083" s="214" t="s">
        <v>4252</v>
      </c>
      <c r="T1083" s="214" t="s">
        <v>71</v>
      </c>
      <c r="V1083" s="298" t="s">
        <v>900</v>
      </c>
      <c r="X1083" s="216"/>
      <c r="AA1083" s="216"/>
      <c r="AB1083" s="216"/>
      <c r="AH1083" s="214">
        <v>14</v>
      </c>
      <c r="AK1083" s="215" t="str">
        <f t="shared" si="49"/>
        <v>981</v>
      </c>
      <c r="AL1083" s="214" t="str">
        <f t="shared" si="50"/>
        <v>0503</v>
      </c>
    </row>
    <row r="1084" spans="1:38" s="214" customFormat="1" ht="13.5" customHeight="1">
      <c r="A1084" s="214" t="str">
        <f t="shared" si="48"/>
        <v>0411400047生活介護</v>
      </c>
      <c r="B1084" s="214" t="s">
        <v>894</v>
      </c>
      <c r="C1084" s="214" t="s">
        <v>4023</v>
      </c>
      <c r="D1084" s="214" t="s">
        <v>3097</v>
      </c>
      <c r="E1084" s="214" t="s">
        <v>3323</v>
      </c>
      <c r="K1084" s="214" t="s">
        <v>4161</v>
      </c>
      <c r="L1084" s="214" t="s">
        <v>901</v>
      </c>
      <c r="N1084" s="214" t="s">
        <v>3106</v>
      </c>
      <c r="O1084" s="214" t="s">
        <v>61</v>
      </c>
      <c r="P1084" s="214" t="s">
        <v>4252</v>
      </c>
      <c r="T1084" s="214" t="s">
        <v>63</v>
      </c>
      <c r="V1084" s="298" t="s">
        <v>902</v>
      </c>
      <c r="X1084" s="216"/>
      <c r="AA1084" s="216"/>
      <c r="AB1084" s="216"/>
      <c r="AC1084" s="216"/>
      <c r="AE1084" s="216"/>
      <c r="AH1084" s="214">
        <v>40</v>
      </c>
      <c r="AK1084" s="215" t="str">
        <f t="shared" si="49"/>
        <v>981</v>
      </c>
      <c r="AL1084" s="214" t="str">
        <f t="shared" si="50"/>
        <v>0503</v>
      </c>
    </row>
    <row r="1085" spans="1:38" s="214" customFormat="1" ht="13.5" customHeight="1">
      <c r="A1085" s="214" t="str">
        <f t="shared" si="48"/>
        <v>0411400047短期入所</v>
      </c>
      <c r="B1085" s="214" t="s">
        <v>894</v>
      </c>
      <c r="C1085" s="214" t="s">
        <v>4023</v>
      </c>
      <c r="D1085" s="214" t="s">
        <v>3097</v>
      </c>
      <c r="E1085" s="214" t="s">
        <v>3323</v>
      </c>
      <c r="K1085" s="214" t="s">
        <v>4161</v>
      </c>
      <c r="L1085" s="214" t="s">
        <v>901</v>
      </c>
      <c r="N1085" s="214" t="s">
        <v>3106</v>
      </c>
      <c r="O1085" s="214" t="s">
        <v>637</v>
      </c>
      <c r="P1085" s="214" t="s">
        <v>4252</v>
      </c>
      <c r="T1085" s="214" t="s">
        <v>71</v>
      </c>
      <c r="V1085" s="298" t="s">
        <v>902</v>
      </c>
      <c r="X1085" s="216"/>
      <c r="AA1085" s="216"/>
      <c r="AB1085" s="216"/>
      <c r="AH1085" s="214">
        <v>4</v>
      </c>
      <c r="AK1085" s="215" t="str">
        <f t="shared" si="49"/>
        <v>981</v>
      </c>
      <c r="AL1085" s="214" t="str">
        <f t="shared" si="50"/>
        <v>0503</v>
      </c>
    </row>
    <row r="1086" spans="1:38" s="214" customFormat="1" ht="13.5" customHeight="1">
      <c r="A1086" s="214" t="str">
        <f t="shared" si="48"/>
        <v>0411400047施設入所支援</v>
      </c>
      <c r="B1086" s="214" t="s">
        <v>894</v>
      </c>
      <c r="C1086" s="214" t="s">
        <v>4023</v>
      </c>
      <c r="D1086" s="214" t="s">
        <v>3097</v>
      </c>
      <c r="E1086" s="214" t="s">
        <v>3323</v>
      </c>
      <c r="K1086" s="214" t="s">
        <v>4161</v>
      </c>
      <c r="L1086" s="214" t="s">
        <v>901</v>
      </c>
      <c r="N1086" s="214" t="s">
        <v>3106</v>
      </c>
      <c r="O1086" s="214" t="s">
        <v>61</v>
      </c>
      <c r="P1086" s="214" t="s">
        <v>4252</v>
      </c>
      <c r="T1086" s="214" t="s">
        <v>2456</v>
      </c>
      <c r="V1086" s="298" t="s">
        <v>902</v>
      </c>
      <c r="X1086" s="216"/>
      <c r="AA1086" s="216"/>
      <c r="AB1086" s="216"/>
      <c r="AH1086" s="214">
        <v>34</v>
      </c>
      <c r="AK1086" s="215" t="str">
        <f t="shared" si="49"/>
        <v>981</v>
      </c>
      <c r="AL1086" s="214" t="str">
        <f t="shared" si="50"/>
        <v>0503</v>
      </c>
    </row>
    <row r="1087" spans="1:38" s="214" customFormat="1" ht="13.5" customHeight="1">
      <c r="A1087" s="214" t="str">
        <f t="shared" si="48"/>
        <v>0411400070居宅介護</v>
      </c>
      <c r="B1087" s="214" t="s">
        <v>903</v>
      </c>
      <c r="C1087" s="214" t="s">
        <v>4210</v>
      </c>
      <c r="D1087" s="214" t="s">
        <v>3097</v>
      </c>
      <c r="E1087" s="214" t="s">
        <v>3710</v>
      </c>
      <c r="K1087" s="214" t="s">
        <v>903</v>
      </c>
      <c r="L1087" s="214" t="s">
        <v>903</v>
      </c>
      <c r="N1087" s="214" t="s">
        <v>3097</v>
      </c>
      <c r="O1087" s="214" t="s">
        <v>928</v>
      </c>
      <c r="P1087" s="214" t="s">
        <v>4252</v>
      </c>
      <c r="T1087" s="214" t="s">
        <v>87</v>
      </c>
      <c r="V1087" s="298" t="s">
        <v>904</v>
      </c>
      <c r="X1087" s="216"/>
      <c r="AA1087" s="216"/>
      <c r="AB1087" s="216"/>
      <c r="AK1087" s="215" t="str">
        <f t="shared" si="49"/>
        <v>981</v>
      </c>
      <c r="AL1087" s="214" t="str">
        <f t="shared" si="50"/>
        <v>0503</v>
      </c>
    </row>
    <row r="1088" spans="1:38" s="214" customFormat="1" ht="13.5" customHeight="1">
      <c r="A1088" s="214" t="str">
        <f t="shared" si="48"/>
        <v>0411400088居宅介護</v>
      </c>
      <c r="B1088" s="214" t="s">
        <v>905</v>
      </c>
      <c r="C1088" s="214" t="s">
        <v>4529</v>
      </c>
      <c r="D1088" s="214" t="s">
        <v>2910</v>
      </c>
      <c r="E1088" s="214" t="s">
        <v>906</v>
      </c>
      <c r="K1088" s="214" t="s">
        <v>907</v>
      </c>
      <c r="L1088" s="214" t="s">
        <v>907</v>
      </c>
      <c r="N1088" s="214" t="s">
        <v>2910</v>
      </c>
      <c r="O1088" s="214" t="s">
        <v>928</v>
      </c>
      <c r="P1088" s="214" t="s">
        <v>4252</v>
      </c>
      <c r="T1088" s="214" t="s">
        <v>87</v>
      </c>
      <c r="V1088" s="298" t="s">
        <v>908</v>
      </c>
      <c r="X1088" s="216"/>
      <c r="AA1088" s="216"/>
      <c r="AB1088" s="216"/>
      <c r="AK1088" s="215" t="str">
        <f t="shared" si="49"/>
        <v>981</v>
      </c>
      <c r="AL1088" s="214" t="str">
        <f t="shared" si="50"/>
        <v>0501</v>
      </c>
    </row>
    <row r="1089" spans="1:38" s="214" customFormat="1" ht="13.5" customHeight="1">
      <c r="A1089" s="214" t="str">
        <f t="shared" si="48"/>
        <v>0411400146居宅介護</v>
      </c>
      <c r="B1089" s="214" t="s">
        <v>909</v>
      </c>
      <c r="C1089" s="214" t="s">
        <v>4530</v>
      </c>
      <c r="D1089" s="214" t="s">
        <v>3711</v>
      </c>
      <c r="E1089" s="214" t="s">
        <v>910</v>
      </c>
      <c r="K1089" s="214" t="s">
        <v>911</v>
      </c>
      <c r="L1089" s="214" t="s">
        <v>911</v>
      </c>
      <c r="N1089" s="214" t="s">
        <v>3711</v>
      </c>
      <c r="O1089" s="214" t="s">
        <v>692</v>
      </c>
      <c r="P1089" s="214" t="s">
        <v>4252</v>
      </c>
      <c r="T1089" s="214" t="s">
        <v>87</v>
      </c>
      <c r="V1089" s="298" t="s">
        <v>912</v>
      </c>
      <c r="X1089" s="216"/>
      <c r="AA1089" s="216"/>
      <c r="AB1089" s="216"/>
      <c r="AK1089" s="215" t="str">
        <f t="shared" si="49"/>
        <v>981</v>
      </c>
      <c r="AL1089" s="214" t="str">
        <f t="shared" si="50"/>
        <v>0050</v>
      </c>
    </row>
    <row r="1090" spans="1:38" s="214" customFormat="1" ht="13.5" customHeight="1">
      <c r="A1090" s="214" t="str">
        <f t="shared" si="48"/>
        <v>0411400161居宅介護</v>
      </c>
      <c r="B1090" s="214" t="s">
        <v>115</v>
      </c>
      <c r="C1090" s="214" t="s">
        <v>4418</v>
      </c>
      <c r="D1090" s="214" t="s">
        <v>3239</v>
      </c>
      <c r="E1090" s="214" t="s">
        <v>116</v>
      </c>
      <c r="K1090" s="214" t="s">
        <v>914</v>
      </c>
      <c r="L1090" s="214" t="s">
        <v>914</v>
      </c>
      <c r="N1090" s="214" t="s">
        <v>3097</v>
      </c>
      <c r="O1090" s="214" t="s">
        <v>61</v>
      </c>
      <c r="P1090" s="214" t="s">
        <v>4252</v>
      </c>
      <c r="T1090" s="214" t="s">
        <v>87</v>
      </c>
      <c r="V1090" s="298" t="s">
        <v>915</v>
      </c>
      <c r="X1090" s="216"/>
      <c r="AA1090" s="216"/>
      <c r="AB1090" s="216"/>
      <c r="AK1090" s="215" t="str">
        <f t="shared" si="49"/>
        <v>980</v>
      </c>
      <c r="AL1090" s="214" t="str">
        <f t="shared" si="50"/>
        <v>0014</v>
      </c>
    </row>
    <row r="1091" spans="1:38" s="214" customFormat="1" ht="13.5" customHeight="1">
      <c r="A1091" s="214" t="str">
        <f t="shared" ref="A1091:A1154" si="51">V1091&amp;T1091</f>
        <v>0411400161重度訪問介護</v>
      </c>
      <c r="B1091" s="214" t="s">
        <v>115</v>
      </c>
      <c r="C1091" s="214" t="s">
        <v>4418</v>
      </c>
      <c r="D1091" s="214" t="s">
        <v>3239</v>
      </c>
      <c r="E1091" s="214" t="s">
        <v>116</v>
      </c>
      <c r="K1091" s="214" t="s">
        <v>914</v>
      </c>
      <c r="L1091" s="214" t="s">
        <v>914</v>
      </c>
      <c r="N1091" s="214" t="s">
        <v>3097</v>
      </c>
      <c r="O1091" s="214" t="s">
        <v>1394</v>
      </c>
      <c r="P1091" s="214" t="s">
        <v>4252</v>
      </c>
      <c r="T1091" s="214" t="s">
        <v>88</v>
      </c>
      <c r="V1091" s="298" t="s">
        <v>915</v>
      </c>
      <c r="X1091" s="216"/>
      <c r="AA1091" s="216"/>
      <c r="AB1091" s="216"/>
      <c r="AK1091" s="215" t="str">
        <f t="shared" ref="AK1091:AK1154" si="52">LEFT(D1091,3)</f>
        <v>980</v>
      </c>
      <c r="AL1091" s="214" t="str">
        <f t="shared" ref="AL1091:AL1154" si="53">RIGHT(D1091,4)</f>
        <v>0014</v>
      </c>
    </row>
    <row r="1092" spans="1:38" s="214" customFormat="1" ht="13.5" customHeight="1">
      <c r="A1092" s="214" t="str">
        <f t="shared" si="51"/>
        <v>0411400260就労継続支援(Ｂ型)</v>
      </c>
      <c r="B1092" s="214" t="s">
        <v>916</v>
      </c>
      <c r="C1092" s="214" t="s">
        <v>4531</v>
      </c>
      <c r="D1092" s="214" t="s">
        <v>3100</v>
      </c>
      <c r="E1092" s="214" t="s">
        <v>917</v>
      </c>
      <c r="K1092" s="214" t="s">
        <v>918</v>
      </c>
      <c r="L1092" s="214" t="s">
        <v>918</v>
      </c>
      <c r="N1092" s="214" t="s">
        <v>2910</v>
      </c>
      <c r="O1092" s="214" t="s">
        <v>61</v>
      </c>
      <c r="P1092" s="214" t="s">
        <v>4252</v>
      </c>
      <c r="T1092" s="214" t="s">
        <v>2455</v>
      </c>
      <c r="V1092" s="298" t="s">
        <v>919</v>
      </c>
      <c r="X1092" s="216"/>
      <c r="AA1092" s="216"/>
      <c r="AB1092" s="216"/>
      <c r="AH1092" s="214">
        <v>15</v>
      </c>
      <c r="AK1092" s="215" t="str">
        <f t="shared" si="52"/>
        <v>981</v>
      </c>
      <c r="AL1092" s="214" t="str">
        <f t="shared" si="53"/>
        <v>0305</v>
      </c>
    </row>
    <row r="1093" spans="1:38" s="214" customFormat="1" ht="13.5" customHeight="1">
      <c r="A1093" s="214" t="str">
        <f t="shared" si="51"/>
        <v>0411400328生活介護</v>
      </c>
      <c r="B1093" s="214" t="s">
        <v>921</v>
      </c>
      <c r="C1093" s="214" t="s">
        <v>4532</v>
      </c>
      <c r="D1093" s="214" t="s">
        <v>3097</v>
      </c>
      <c r="E1093" s="214" t="s">
        <v>922</v>
      </c>
      <c r="K1093" s="214" t="s">
        <v>923</v>
      </c>
      <c r="L1093" s="214" t="s">
        <v>923</v>
      </c>
      <c r="N1093" s="214" t="s">
        <v>3251</v>
      </c>
      <c r="O1093" s="214" t="s">
        <v>1394</v>
      </c>
      <c r="P1093" s="214" t="s">
        <v>4252</v>
      </c>
      <c r="T1093" s="214" t="s">
        <v>63</v>
      </c>
      <c r="V1093" s="298" t="s">
        <v>924</v>
      </c>
      <c r="X1093" s="216"/>
      <c r="AA1093" s="216"/>
      <c r="AB1093" s="216"/>
      <c r="AH1093" s="214">
        <v>10</v>
      </c>
      <c r="AK1093" s="215" t="str">
        <f t="shared" si="52"/>
        <v>981</v>
      </c>
      <c r="AL1093" s="214" t="str">
        <f t="shared" si="53"/>
        <v>0503</v>
      </c>
    </row>
    <row r="1094" spans="1:38" s="214" customFormat="1" ht="13.5" customHeight="1">
      <c r="A1094" s="214" t="str">
        <f t="shared" si="51"/>
        <v>0411400328就労継続支援(Ｂ型)</v>
      </c>
      <c r="B1094" s="214" t="s">
        <v>921</v>
      </c>
      <c r="C1094" s="214" t="s">
        <v>4532</v>
      </c>
      <c r="D1094" s="214" t="s">
        <v>3097</v>
      </c>
      <c r="E1094" s="214" t="s">
        <v>922</v>
      </c>
      <c r="K1094" s="214" t="s">
        <v>923</v>
      </c>
      <c r="L1094" s="214" t="s">
        <v>923</v>
      </c>
      <c r="N1094" s="214" t="s">
        <v>3251</v>
      </c>
      <c r="O1094" s="214" t="s">
        <v>928</v>
      </c>
      <c r="P1094" s="214" t="s">
        <v>4252</v>
      </c>
      <c r="T1094" s="214" t="s">
        <v>2455</v>
      </c>
      <c r="V1094" s="298" t="s">
        <v>924</v>
      </c>
      <c r="X1094" s="216"/>
      <c r="AA1094" s="216"/>
      <c r="AB1094" s="216"/>
      <c r="AH1094" s="214">
        <v>10</v>
      </c>
      <c r="AK1094" s="215" t="str">
        <f t="shared" si="52"/>
        <v>981</v>
      </c>
      <c r="AL1094" s="214" t="str">
        <f t="shared" si="53"/>
        <v>0503</v>
      </c>
    </row>
    <row r="1095" spans="1:38" s="214" customFormat="1" ht="13.5" customHeight="1">
      <c r="A1095" s="214" t="str">
        <f t="shared" si="51"/>
        <v>0411400336就労継続支援(Ｂ型)</v>
      </c>
      <c r="B1095" s="214" t="s">
        <v>255</v>
      </c>
      <c r="C1095" s="214" t="s">
        <v>3967</v>
      </c>
      <c r="D1095" s="214" t="s">
        <v>3416</v>
      </c>
      <c r="E1095" s="214" t="s">
        <v>1658</v>
      </c>
      <c r="K1095" s="214" t="s">
        <v>2511</v>
      </c>
      <c r="L1095" s="214" t="s">
        <v>2511</v>
      </c>
      <c r="N1095" s="214" t="s">
        <v>2910</v>
      </c>
      <c r="O1095" s="214" t="s">
        <v>692</v>
      </c>
      <c r="P1095" s="214" t="s">
        <v>4252</v>
      </c>
      <c r="T1095" s="214" t="s">
        <v>2455</v>
      </c>
      <c r="V1095" s="298" t="s">
        <v>2512</v>
      </c>
      <c r="X1095" s="216"/>
      <c r="AA1095" s="216"/>
      <c r="AB1095" s="216"/>
      <c r="AH1095" s="214">
        <v>20</v>
      </c>
      <c r="AK1095" s="215" t="str">
        <f t="shared" si="52"/>
        <v>981</v>
      </c>
      <c r="AL1095" s="214" t="str">
        <f t="shared" si="53"/>
        <v>0913</v>
      </c>
    </row>
    <row r="1096" spans="1:38" s="214" customFormat="1" ht="13.5" customHeight="1">
      <c r="A1096" s="214" t="str">
        <f t="shared" si="51"/>
        <v>0411400344就労継続支援(Ｂ型)</v>
      </c>
      <c r="B1096" s="214" t="s">
        <v>1128</v>
      </c>
      <c r="C1096" s="214" t="s">
        <v>4533</v>
      </c>
      <c r="D1096" s="214" t="s">
        <v>3161</v>
      </c>
      <c r="E1096" s="214" t="s">
        <v>1129</v>
      </c>
      <c r="K1096" s="214" t="s">
        <v>2513</v>
      </c>
      <c r="L1096" s="214" t="s">
        <v>2515</v>
      </c>
      <c r="N1096" s="214" t="s">
        <v>3563</v>
      </c>
      <c r="O1096" s="214" t="s">
        <v>818</v>
      </c>
      <c r="P1096" s="214" t="s">
        <v>4252</v>
      </c>
      <c r="T1096" s="214" t="s">
        <v>2455</v>
      </c>
      <c r="V1096" s="298" t="s">
        <v>2514</v>
      </c>
      <c r="X1096" s="216"/>
      <c r="AA1096" s="216"/>
      <c r="AB1096" s="216"/>
      <c r="AH1096" s="214">
        <v>40</v>
      </c>
      <c r="AK1096" s="215" t="str">
        <f t="shared" si="52"/>
        <v>989</v>
      </c>
      <c r="AL1096" s="214" t="str">
        <f t="shared" si="53"/>
        <v>1754</v>
      </c>
    </row>
    <row r="1097" spans="1:38" s="214" customFormat="1" ht="13.5" customHeight="1">
      <c r="A1097" s="214" t="str">
        <f t="shared" si="51"/>
        <v>0411400351居宅介護</v>
      </c>
      <c r="B1097" s="214" t="s">
        <v>2749</v>
      </c>
      <c r="C1097" s="214" t="s">
        <v>4534</v>
      </c>
      <c r="D1097" s="214" t="s">
        <v>2910</v>
      </c>
      <c r="E1097" s="214" t="s">
        <v>2750</v>
      </c>
      <c r="K1097" s="214" t="s">
        <v>2751</v>
      </c>
      <c r="L1097" s="214" t="s">
        <v>2751</v>
      </c>
      <c r="N1097" s="214" t="s">
        <v>2910</v>
      </c>
      <c r="O1097" s="214" t="s">
        <v>591</v>
      </c>
      <c r="P1097" s="214" t="s">
        <v>4252</v>
      </c>
      <c r="T1097" s="214" t="s">
        <v>87</v>
      </c>
      <c r="V1097" s="298" t="s">
        <v>2752</v>
      </c>
      <c r="X1097" s="216"/>
      <c r="AA1097" s="216"/>
      <c r="AB1097" s="216"/>
      <c r="AK1097" s="215" t="str">
        <f t="shared" si="52"/>
        <v>981</v>
      </c>
      <c r="AL1097" s="214" t="str">
        <f t="shared" si="53"/>
        <v>0501</v>
      </c>
    </row>
    <row r="1098" spans="1:38" s="214" customFormat="1" ht="13.5" customHeight="1">
      <c r="A1098" s="214" t="str">
        <f t="shared" si="51"/>
        <v>0411400369就労継続支援(Ｂ型)</v>
      </c>
      <c r="B1098" s="214" t="s">
        <v>2753</v>
      </c>
      <c r="C1098" s="214" t="s">
        <v>4535</v>
      </c>
      <c r="D1098" s="214" t="s">
        <v>3564</v>
      </c>
      <c r="E1098" s="214" t="s">
        <v>2754</v>
      </c>
      <c r="K1098" s="214" t="s">
        <v>2755</v>
      </c>
      <c r="L1098" s="214" t="s">
        <v>2755</v>
      </c>
      <c r="N1098" s="214" t="s">
        <v>3101</v>
      </c>
      <c r="O1098" s="214" t="s">
        <v>441</v>
      </c>
      <c r="P1098" s="214" t="s">
        <v>4252</v>
      </c>
      <c r="T1098" s="214" t="s">
        <v>2455</v>
      </c>
      <c r="V1098" s="298" t="s">
        <v>2756</v>
      </c>
      <c r="X1098" s="216"/>
      <c r="AA1098" s="216"/>
      <c r="AB1098" s="216"/>
      <c r="AH1098" s="214">
        <v>20</v>
      </c>
      <c r="AK1098" s="215" t="str">
        <f t="shared" si="52"/>
        <v>981</v>
      </c>
      <c r="AL1098" s="214" t="str">
        <f t="shared" si="53"/>
        <v>0303</v>
      </c>
    </row>
    <row r="1099" spans="1:38" s="214" customFormat="1" ht="13.5" customHeight="1">
      <c r="A1099" s="214" t="str">
        <f t="shared" si="51"/>
        <v>0411400377居宅介護</v>
      </c>
      <c r="B1099" s="214" t="s">
        <v>921</v>
      </c>
      <c r="C1099" s="214" t="s">
        <v>4532</v>
      </c>
      <c r="D1099" s="214" t="s">
        <v>3251</v>
      </c>
      <c r="E1099" s="214" t="s">
        <v>3252</v>
      </c>
      <c r="K1099" s="214" t="s">
        <v>3253</v>
      </c>
      <c r="L1099" s="214" t="s">
        <v>3253</v>
      </c>
      <c r="N1099" s="214" t="s">
        <v>3251</v>
      </c>
      <c r="O1099" s="214" t="s">
        <v>61</v>
      </c>
      <c r="P1099" s="214" t="s">
        <v>4252</v>
      </c>
      <c r="T1099" s="214" t="s">
        <v>87</v>
      </c>
      <c r="V1099" s="298" t="s">
        <v>3254</v>
      </c>
      <c r="X1099" s="216"/>
      <c r="AA1099" s="216"/>
      <c r="AB1099" s="216"/>
      <c r="AK1099" s="215" t="str">
        <f t="shared" si="52"/>
        <v>981</v>
      </c>
      <c r="AL1099" s="214" t="str">
        <f t="shared" si="53"/>
        <v>0502</v>
      </c>
    </row>
    <row r="1100" spans="1:38" s="214" customFormat="1" ht="13.5" customHeight="1">
      <c r="A1100" s="214" t="str">
        <f t="shared" si="51"/>
        <v>0411400377重度訪問介護</v>
      </c>
      <c r="B1100" s="214" t="s">
        <v>921</v>
      </c>
      <c r="C1100" s="214" t="s">
        <v>4532</v>
      </c>
      <c r="D1100" s="214" t="s">
        <v>3251</v>
      </c>
      <c r="E1100" s="214" t="s">
        <v>3252</v>
      </c>
      <c r="K1100" s="214" t="s">
        <v>3253</v>
      </c>
      <c r="L1100" s="214" t="s">
        <v>3253</v>
      </c>
      <c r="N1100" s="214" t="s">
        <v>3251</v>
      </c>
      <c r="O1100" s="214" t="s">
        <v>692</v>
      </c>
      <c r="P1100" s="214" t="s">
        <v>4252</v>
      </c>
      <c r="T1100" s="214" t="s">
        <v>88</v>
      </c>
      <c r="V1100" s="298" t="s">
        <v>3254</v>
      </c>
      <c r="X1100" s="216"/>
      <c r="AA1100" s="216"/>
      <c r="AB1100" s="216"/>
      <c r="AK1100" s="215" t="str">
        <f t="shared" si="52"/>
        <v>981</v>
      </c>
      <c r="AL1100" s="214" t="str">
        <f t="shared" si="53"/>
        <v>0502</v>
      </c>
    </row>
    <row r="1101" spans="1:38" s="214" customFormat="1" ht="13.5" customHeight="1">
      <c r="A1101" s="214" t="str">
        <f t="shared" si="51"/>
        <v>0411400377行動援護</v>
      </c>
      <c r="B1101" s="214" t="s">
        <v>921</v>
      </c>
      <c r="C1101" s="214" t="s">
        <v>4532</v>
      </c>
      <c r="D1101" s="214" t="s">
        <v>3251</v>
      </c>
      <c r="E1101" s="214" t="s">
        <v>3252</v>
      </c>
      <c r="K1101" s="214" t="s">
        <v>3253</v>
      </c>
      <c r="L1101" s="214" t="s">
        <v>3253</v>
      </c>
      <c r="N1101" s="214" t="s">
        <v>3251</v>
      </c>
      <c r="O1101" s="214" t="s">
        <v>272</v>
      </c>
      <c r="P1101" s="214" t="s">
        <v>4252</v>
      </c>
      <c r="T1101" s="214" t="s">
        <v>99</v>
      </c>
      <c r="V1101" s="298" t="s">
        <v>3254</v>
      </c>
      <c r="X1101" s="216"/>
      <c r="AA1101" s="216"/>
      <c r="AB1101" s="216"/>
      <c r="AK1101" s="215" t="str">
        <f t="shared" si="52"/>
        <v>981</v>
      </c>
      <c r="AL1101" s="214" t="str">
        <f t="shared" si="53"/>
        <v>0502</v>
      </c>
    </row>
    <row r="1102" spans="1:38" s="214" customFormat="1" ht="13.5" customHeight="1">
      <c r="A1102" s="214" t="str">
        <f t="shared" si="51"/>
        <v>0411400377同行援護</v>
      </c>
      <c r="B1102" s="214" t="s">
        <v>921</v>
      </c>
      <c r="C1102" s="214" t="s">
        <v>4532</v>
      </c>
      <c r="D1102" s="214" t="s">
        <v>3251</v>
      </c>
      <c r="E1102" s="214" t="s">
        <v>3252</v>
      </c>
      <c r="K1102" s="214" t="s">
        <v>3253</v>
      </c>
      <c r="L1102" s="214" t="s">
        <v>3253</v>
      </c>
      <c r="N1102" s="214" t="s">
        <v>3251</v>
      </c>
      <c r="O1102" s="214" t="s">
        <v>61</v>
      </c>
      <c r="P1102" s="214" t="s">
        <v>4252</v>
      </c>
      <c r="T1102" s="214" t="s">
        <v>114</v>
      </c>
      <c r="V1102" s="298" t="s">
        <v>3254</v>
      </c>
      <c r="X1102" s="216"/>
      <c r="AA1102" s="216"/>
      <c r="AB1102" s="216"/>
      <c r="AK1102" s="215" t="str">
        <f t="shared" si="52"/>
        <v>981</v>
      </c>
      <c r="AL1102" s="214" t="str">
        <f t="shared" si="53"/>
        <v>0502</v>
      </c>
    </row>
    <row r="1103" spans="1:38" s="214" customFormat="1" ht="13.5" customHeight="1">
      <c r="A1103" s="214" t="str">
        <f t="shared" si="51"/>
        <v>0411400385居宅介護</v>
      </c>
      <c r="B1103" s="214" t="s">
        <v>3756</v>
      </c>
      <c r="C1103" s="214" t="s">
        <v>4536</v>
      </c>
      <c r="D1103" s="214" t="s">
        <v>3097</v>
      </c>
      <c r="E1103" s="214" t="s">
        <v>4089</v>
      </c>
      <c r="K1103" s="214" t="s">
        <v>920</v>
      </c>
      <c r="L1103" s="214" t="s">
        <v>920</v>
      </c>
      <c r="N1103" s="214" t="s">
        <v>3097</v>
      </c>
      <c r="O1103" s="214" t="s">
        <v>1221</v>
      </c>
      <c r="P1103" s="214" t="s">
        <v>4252</v>
      </c>
      <c r="T1103" s="214" t="s">
        <v>87</v>
      </c>
      <c r="V1103" s="298" t="s">
        <v>4352</v>
      </c>
      <c r="X1103" s="216"/>
      <c r="AA1103" s="216"/>
      <c r="AB1103" s="216"/>
      <c r="AK1103" s="215" t="str">
        <f t="shared" si="52"/>
        <v>981</v>
      </c>
      <c r="AL1103" s="214" t="str">
        <f t="shared" si="53"/>
        <v>0503</v>
      </c>
    </row>
    <row r="1104" spans="1:38" s="214" customFormat="1" ht="13.5" customHeight="1">
      <c r="A1104" s="214" t="str">
        <f t="shared" si="51"/>
        <v>0411400393生活介護</v>
      </c>
      <c r="B1104" s="214" t="s">
        <v>100</v>
      </c>
      <c r="C1104" s="214" t="s">
        <v>3898</v>
      </c>
      <c r="D1104" s="214" t="s">
        <v>3275</v>
      </c>
      <c r="E1104" s="214" t="s">
        <v>101</v>
      </c>
      <c r="K1104" s="214" t="s">
        <v>913</v>
      </c>
      <c r="L1104" s="214" t="s">
        <v>913</v>
      </c>
      <c r="N1104" s="214" t="s">
        <v>2910</v>
      </c>
      <c r="O1104" s="214" t="s">
        <v>1221</v>
      </c>
      <c r="P1104" s="214" t="s">
        <v>4252</v>
      </c>
      <c r="T1104" s="214" t="s">
        <v>63</v>
      </c>
      <c r="V1104" s="298" t="s">
        <v>4319</v>
      </c>
      <c r="X1104" s="216"/>
      <c r="AA1104" s="216"/>
      <c r="AB1104" s="216"/>
      <c r="AH1104" s="214">
        <v>45</v>
      </c>
      <c r="AK1104" s="215" t="str">
        <f t="shared" si="52"/>
        <v>174</v>
      </c>
      <c r="AL1104" s="214" t="str">
        <f t="shared" si="53"/>
        <v>0075</v>
      </c>
    </row>
    <row r="1105" spans="1:38" s="214" customFormat="1" ht="13.5" customHeight="1">
      <c r="A1105" s="214" t="str">
        <f t="shared" si="51"/>
        <v>0411500010生活介護</v>
      </c>
      <c r="B1105" s="214" t="s">
        <v>925</v>
      </c>
      <c r="C1105" s="214" t="s">
        <v>3915</v>
      </c>
      <c r="D1105" s="214" t="s">
        <v>3255</v>
      </c>
      <c r="E1105" s="214" t="s">
        <v>926</v>
      </c>
      <c r="K1105" s="214" t="s">
        <v>927</v>
      </c>
      <c r="L1105" s="214" t="s">
        <v>927</v>
      </c>
      <c r="N1105" s="214" t="s">
        <v>3327</v>
      </c>
      <c r="O1105" s="214" t="s">
        <v>1221</v>
      </c>
      <c r="P1105" s="214" t="s">
        <v>4246</v>
      </c>
      <c r="T1105" s="214" t="s">
        <v>63</v>
      </c>
      <c r="V1105" s="298" t="s">
        <v>929</v>
      </c>
      <c r="X1105" s="216"/>
      <c r="AA1105" s="216"/>
      <c r="AB1105" s="216"/>
      <c r="AH1105" s="214">
        <v>50</v>
      </c>
      <c r="AK1105" s="215" t="str">
        <f t="shared" si="52"/>
        <v>989</v>
      </c>
      <c r="AL1105" s="214" t="str">
        <f t="shared" si="53"/>
        <v>6154</v>
      </c>
    </row>
    <row r="1106" spans="1:38" s="214" customFormat="1" ht="13.5" customHeight="1">
      <c r="A1106" s="214" t="str">
        <f t="shared" si="51"/>
        <v>0411500010生活介護</v>
      </c>
      <c r="B1106" s="214" t="s">
        <v>925</v>
      </c>
      <c r="C1106" s="214" t="s">
        <v>3915</v>
      </c>
      <c r="D1106" s="214" t="s">
        <v>3255</v>
      </c>
      <c r="E1106" s="214" t="s">
        <v>926</v>
      </c>
      <c r="K1106" s="214" t="s">
        <v>927</v>
      </c>
      <c r="L1106" s="214" t="s">
        <v>927</v>
      </c>
      <c r="N1106" s="214" t="s">
        <v>3327</v>
      </c>
      <c r="O1106" s="214" t="s">
        <v>1221</v>
      </c>
      <c r="P1106" s="214" t="s">
        <v>4246</v>
      </c>
      <c r="T1106" s="214" t="s">
        <v>63</v>
      </c>
      <c r="V1106" s="298" t="s">
        <v>929</v>
      </c>
      <c r="X1106" s="216"/>
      <c r="AA1106" s="216"/>
      <c r="AB1106" s="216"/>
      <c r="AH1106" s="214">
        <v>10</v>
      </c>
      <c r="AK1106" s="215" t="str">
        <f t="shared" si="52"/>
        <v>989</v>
      </c>
      <c r="AL1106" s="214" t="str">
        <f t="shared" si="53"/>
        <v>6154</v>
      </c>
    </row>
    <row r="1107" spans="1:38" s="214" customFormat="1" ht="13.5" customHeight="1">
      <c r="A1107" s="214" t="str">
        <f t="shared" si="51"/>
        <v>0411500010生活介護</v>
      </c>
      <c r="B1107" s="214" t="s">
        <v>925</v>
      </c>
      <c r="C1107" s="214" t="s">
        <v>3915</v>
      </c>
      <c r="D1107" s="214" t="s">
        <v>3255</v>
      </c>
      <c r="E1107" s="214" t="s">
        <v>926</v>
      </c>
      <c r="K1107" s="214" t="s">
        <v>927</v>
      </c>
      <c r="L1107" s="214" t="s">
        <v>927</v>
      </c>
      <c r="N1107" s="214" t="s">
        <v>3327</v>
      </c>
      <c r="O1107" s="214" t="s">
        <v>1221</v>
      </c>
      <c r="P1107" s="214" t="s">
        <v>4246</v>
      </c>
      <c r="T1107" s="214" t="s">
        <v>63</v>
      </c>
      <c r="V1107" s="298" t="s">
        <v>929</v>
      </c>
      <c r="X1107" s="216"/>
      <c r="AA1107" s="216"/>
      <c r="AB1107" s="216"/>
      <c r="AH1107" s="214">
        <v>15</v>
      </c>
      <c r="AK1107" s="215" t="str">
        <f t="shared" si="52"/>
        <v>989</v>
      </c>
      <c r="AL1107" s="214" t="str">
        <f t="shared" si="53"/>
        <v>6154</v>
      </c>
    </row>
    <row r="1108" spans="1:38" s="214" customFormat="1" ht="13.5" customHeight="1">
      <c r="A1108" s="214" t="str">
        <f t="shared" si="51"/>
        <v>0411500051生活介護</v>
      </c>
      <c r="B1108" s="214" t="s">
        <v>930</v>
      </c>
      <c r="C1108" s="214" t="s">
        <v>3818</v>
      </c>
      <c r="D1108" s="214" t="s">
        <v>3108</v>
      </c>
      <c r="E1108" s="214" t="s">
        <v>931</v>
      </c>
      <c r="K1108" s="214" t="s">
        <v>932</v>
      </c>
      <c r="L1108" s="214" t="s">
        <v>932</v>
      </c>
      <c r="N1108" s="214" t="s">
        <v>3108</v>
      </c>
      <c r="O1108" s="214" t="s">
        <v>1221</v>
      </c>
      <c r="P1108" s="214" t="s">
        <v>4246</v>
      </c>
      <c r="T1108" s="214" t="s">
        <v>63</v>
      </c>
      <c r="V1108" s="298" t="s">
        <v>933</v>
      </c>
      <c r="X1108" s="216"/>
      <c r="AA1108" s="216"/>
      <c r="AB1108" s="216"/>
      <c r="AH1108" s="214">
        <v>40</v>
      </c>
      <c r="AK1108" s="215" t="str">
        <f t="shared" si="52"/>
        <v>989</v>
      </c>
      <c r="AL1108" s="214" t="str">
        <f t="shared" si="53"/>
        <v>6251</v>
      </c>
    </row>
    <row r="1109" spans="1:38" s="214" customFormat="1" ht="13.5" customHeight="1">
      <c r="A1109" s="214" t="str">
        <f t="shared" si="51"/>
        <v>0411500051短期入所</v>
      </c>
      <c r="B1109" s="214" t="s">
        <v>930</v>
      </c>
      <c r="C1109" s="214" t="s">
        <v>3818</v>
      </c>
      <c r="D1109" s="214" t="s">
        <v>3108</v>
      </c>
      <c r="E1109" s="214" t="s">
        <v>931</v>
      </c>
      <c r="K1109" s="214" t="s">
        <v>932</v>
      </c>
      <c r="L1109" s="214" t="s">
        <v>932</v>
      </c>
      <c r="N1109" s="214" t="s">
        <v>3108</v>
      </c>
      <c r="O1109" s="214" t="s">
        <v>1221</v>
      </c>
      <c r="P1109" s="214" t="s">
        <v>4246</v>
      </c>
      <c r="T1109" s="214" t="s">
        <v>71</v>
      </c>
      <c r="V1109" s="298" t="s">
        <v>933</v>
      </c>
      <c r="X1109" s="216"/>
      <c r="AA1109" s="216"/>
      <c r="AB1109" s="216"/>
      <c r="AH1109" s="214">
        <v>4</v>
      </c>
      <c r="AK1109" s="215" t="str">
        <f t="shared" si="52"/>
        <v>989</v>
      </c>
      <c r="AL1109" s="214" t="str">
        <f t="shared" si="53"/>
        <v>6251</v>
      </c>
    </row>
    <row r="1110" spans="1:38" s="214" customFormat="1" ht="13.5" customHeight="1">
      <c r="A1110" s="214" t="str">
        <f t="shared" si="51"/>
        <v>0411500051施設入所支援</v>
      </c>
      <c r="B1110" s="214" t="s">
        <v>930</v>
      </c>
      <c r="C1110" s="214" t="s">
        <v>3818</v>
      </c>
      <c r="D1110" s="214" t="s">
        <v>3108</v>
      </c>
      <c r="E1110" s="214" t="s">
        <v>931</v>
      </c>
      <c r="K1110" s="214" t="s">
        <v>932</v>
      </c>
      <c r="L1110" s="214" t="s">
        <v>932</v>
      </c>
      <c r="N1110" s="214" t="s">
        <v>3108</v>
      </c>
      <c r="O1110" s="214" t="s">
        <v>1221</v>
      </c>
      <c r="P1110" s="214" t="s">
        <v>4246</v>
      </c>
      <c r="T1110" s="214" t="s">
        <v>2456</v>
      </c>
      <c r="V1110" s="298" t="s">
        <v>933</v>
      </c>
      <c r="X1110" s="216"/>
      <c r="AA1110" s="216"/>
      <c r="AB1110" s="216"/>
      <c r="AH1110" s="214">
        <v>40</v>
      </c>
      <c r="AK1110" s="215" t="str">
        <f t="shared" si="52"/>
        <v>989</v>
      </c>
      <c r="AL1110" s="214" t="str">
        <f t="shared" si="53"/>
        <v>6251</v>
      </c>
    </row>
    <row r="1111" spans="1:38" s="214" customFormat="1" ht="13.5" customHeight="1">
      <c r="A1111" s="214" t="str">
        <f t="shared" si="51"/>
        <v>0411500069生活介護</v>
      </c>
      <c r="B1111" s="214" t="s">
        <v>930</v>
      </c>
      <c r="C1111" s="214" t="s">
        <v>3818</v>
      </c>
      <c r="D1111" s="214" t="s">
        <v>3108</v>
      </c>
      <c r="E1111" s="214" t="s">
        <v>931</v>
      </c>
      <c r="K1111" s="214" t="s">
        <v>934</v>
      </c>
      <c r="L1111" s="214" t="s">
        <v>934</v>
      </c>
      <c r="N1111" s="214" t="s">
        <v>3108</v>
      </c>
      <c r="O1111" s="214" t="s">
        <v>1221</v>
      </c>
      <c r="P1111" s="214" t="s">
        <v>4246</v>
      </c>
      <c r="T1111" s="214" t="s">
        <v>63</v>
      </c>
      <c r="V1111" s="298" t="s">
        <v>935</v>
      </c>
      <c r="X1111" s="216"/>
      <c r="AA1111" s="216"/>
      <c r="AB1111" s="216"/>
      <c r="AH1111" s="214">
        <v>28</v>
      </c>
      <c r="AK1111" s="215" t="str">
        <f t="shared" si="52"/>
        <v>989</v>
      </c>
      <c r="AL1111" s="214" t="str">
        <f t="shared" si="53"/>
        <v>6251</v>
      </c>
    </row>
    <row r="1112" spans="1:38" s="214" customFormat="1" ht="13.5" customHeight="1">
      <c r="A1112" s="214" t="str">
        <f t="shared" si="51"/>
        <v>0411500069生活介護</v>
      </c>
      <c r="B1112" s="214" t="s">
        <v>930</v>
      </c>
      <c r="C1112" s="214" t="s">
        <v>3818</v>
      </c>
      <c r="D1112" s="214" t="s">
        <v>3108</v>
      </c>
      <c r="E1112" s="214" t="s">
        <v>931</v>
      </c>
      <c r="K1112" s="214" t="s">
        <v>934</v>
      </c>
      <c r="L1112" s="214" t="s">
        <v>934</v>
      </c>
      <c r="N1112" s="214" t="s">
        <v>3108</v>
      </c>
      <c r="O1112" s="214" t="s">
        <v>1221</v>
      </c>
      <c r="P1112" s="214" t="s">
        <v>4246</v>
      </c>
      <c r="T1112" s="214" t="s">
        <v>63</v>
      </c>
      <c r="V1112" s="298" t="s">
        <v>935</v>
      </c>
      <c r="X1112" s="216"/>
      <c r="AA1112" s="216"/>
      <c r="AB1112" s="216"/>
      <c r="AH1112" s="214">
        <v>12</v>
      </c>
      <c r="AK1112" s="215" t="str">
        <f t="shared" si="52"/>
        <v>989</v>
      </c>
      <c r="AL1112" s="214" t="str">
        <f t="shared" si="53"/>
        <v>6251</v>
      </c>
    </row>
    <row r="1113" spans="1:38" s="214" customFormat="1" ht="13.5" customHeight="1">
      <c r="A1113" s="214" t="str">
        <f t="shared" si="51"/>
        <v>0411500077短期入所</v>
      </c>
      <c r="B1113" s="214" t="s">
        <v>936</v>
      </c>
      <c r="C1113" s="214" t="s">
        <v>3809</v>
      </c>
      <c r="D1113" s="214" t="s">
        <v>3190</v>
      </c>
      <c r="E1113" s="214" t="s">
        <v>937</v>
      </c>
      <c r="K1113" s="214" t="s">
        <v>938</v>
      </c>
      <c r="L1113" s="214" t="s">
        <v>938</v>
      </c>
      <c r="N1113" s="214" t="s">
        <v>3109</v>
      </c>
      <c r="O1113" s="214" t="s">
        <v>338</v>
      </c>
      <c r="P1113" s="214" t="s">
        <v>4246</v>
      </c>
      <c r="T1113" s="214" t="s">
        <v>71</v>
      </c>
      <c r="V1113" s="298" t="s">
        <v>939</v>
      </c>
      <c r="X1113" s="216"/>
      <c r="AA1113" s="216"/>
      <c r="AB1113" s="216"/>
      <c r="AH1113" s="214">
        <v>10</v>
      </c>
      <c r="AK1113" s="215" t="str">
        <f t="shared" si="52"/>
        <v>981</v>
      </c>
      <c r="AL1113" s="214" t="str">
        <f t="shared" si="53"/>
        <v>3621</v>
      </c>
    </row>
    <row r="1114" spans="1:38" s="214" customFormat="1" ht="13.5" customHeight="1">
      <c r="A1114" s="214" t="str">
        <f t="shared" si="51"/>
        <v>0411500085生活介護</v>
      </c>
      <c r="B1114" s="214" t="s">
        <v>930</v>
      </c>
      <c r="C1114" s="214" t="s">
        <v>3818</v>
      </c>
      <c r="D1114" s="214" t="s">
        <v>3108</v>
      </c>
      <c r="E1114" s="214" t="s">
        <v>931</v>
      </c>
      <c r="K1114" s="214" t="s">
        <v>940</v>
      </c>
      <c r="L1114" s="214" t="s">
        <v>940</v>
      </c>
      <c r="N1114" s="214" t="s">
        <v>3109</v>
      </c>
      <c r="O1114" s="214" t="s">
        <v>338</v>
      </c>
      <c r="P1114" s="214" t="s">
        <v>4246</v>
      </c>
      <c r="T1114" s="214" t="s">
        <v>63</v>
      </c>
      <c r="V1114" s="298" t="s">
        <v>941</v>
      </c>
      <c r="X1114" s="216"/>
      <c r="AA1114" s="216"/>
      <c r="AB1114" s="216"/>
      <c r="AH1114" s="214">
        <v>30</v>
      </c>
      <c r="AK1114" s="215" t="str">
        <f t="shared" si="52"/>
        <v>989</v>
      </c>
      <c r="AL1114" s="214" t="str">
        <f t="shared" si="53"/>
        <v>6251</v>
      </c>
    </row>
    <row r="1115" spans="1:38" s="214" customFormat="1" ht="13.5" customHeight="1">
      <c r="A1115" s="214" t="str">
        <f t="shared" si="51"/>
        <v>0411500093居宅介護</v>
      </c>
      <c r="B1115" s="214" t="s">
        <v>925</v>
      </c>
      <c r="C1115" s="214" t="s">
        <v>3915</v>
      </c>
      <c r="D1115" s="214" t="s">
        <v>3255</v>
      </c>
      <c r="E1115" s="214" t="s">
        <v>926</v>
      </c>
      <c r="K1115" s="214" t="s">
        <v>2757</v>
      </c>
      <c r="L1115" s="214" t="s">
        <v>2757</v>
      </c>
      <c r="N1115" s="214" t="s">
        <v>3256</v>
      </c>
      <c r="O1115" s="214" t="s">
        <v>338</v>
      </c>
      <c r="P1115" s="214" t="s">
        <v>4246</v>
      </c>
      <c r="T1115" s="214" t="s">
        <v>87</v>
      </c>
      <c r="V1115" s="298" t="s">
        <v>942</v>
      </c>
      <c r="X1115" s="216"/>
      <c r="AA1115" s="216"/>
      <c r="AB1115" s="216"/>
      <c r="AK1115" s="215" t="str">
        <f t="shared" si="52"/>
        <v>989</v>
      </c>
      <c r="AL1115" s="214" t="str">
        <f t="shared" si="53"/>
        <v>6154</v>
      </c>
    </row>
    <row r="1116" spans="1:38" s="214" customFormat="1" ht="13.5" customHeight="1">
      <c r="A1116" s="214" t="str">
        <f t="shared" si="51"/>
        <v>0411500093同行援護</v>
      </c>
      <c r="B1116" s="214" t="s">
        <v>925</v>
      </c>
      <c r="C1116" s="214" t="s">
        <v>3915</v>
      </c>
      <c r="D1116" s="214" t="s">
        <v>3255</v>
      </c>
      <c r="E1116" s="214" t="s">
        <v>926</v>
      </c>
      <c r="K1116" s="214" t="s">
        <v>2757</v>
      </c>
      <c r="L1116" s="214" t="s">
        <v>2757</v>
      </c>
      <c r="N1116" s="214" t="s">
        <v>3256</v>
      </c>
      <c r="O1116" s="214" t="s">
        <v>818</v>
      </c>
      <c r="P1116" s="214" t="s">
        <v>4246</v>
      </c>
      <c r="T1116" s="214" t="s">
        <v>114</v>
      </c>
      <c r="V1116" s="298" t="s">
        <v>942</v>
      </c>
      <c r="X1116" s="216"/>
      <c r="AA1116" s="216"/>
      <c r="AB1116" s="216"/>
      <c r="AK1116" s="215" t="str">
        <f t="shared" si="52"/>
        <v>989</v>
      </c>
      <c r="AL1116" s="214" t="str">
        <f t="shared" si="53"/>
        <v>6154</v>
      </c>
    </row>
    <row r="1117" spans="1:38" s="214" customFormat="1" ht="13.5" customHeight="1">
      <c r="A1117" s="214" t="str">
        <f t="shared" si="51"/>
        <v>0411500101居宅介護</v>
      </c>
      <c r="B1117" s="214" t="s">
        <v>925</v>
      </c>
      <c r="C1117" s="214" t="s">
        <v>3915</v>
      </c>
      <c r="D1117" s="214" t="s">
        <v>3255</v>
      </c>
      <c r="E1117" s="214" t="s">
        <v>926</v>
      </c>
      <c r="K1117" s="214" t="s">
        <v>2758</v>
      </c>
      <c r="L1117" s="214" t="s">
        <v>2758</v>
      </c>
      <c r="N1117" s="214" t="s">
        <v>3257</v>
      </c>
      <c r="O1117" s="214" t="s">
        <v>818</v>
      </c>
      <c r="P1117" s="214" t="s">
        <v>4246</v>
      </c>
      <c r="T1117" s="214" t="s">
        <v>87</v>
      </c>
      <c r="V1117" s="298" t="s">
        <v>943</v>
      </c>
      <c r="X1117" s="216"/>
      <c r="AA1117" s="216"/>
      <c r="AB1117" s="216"/>
      <c r="AK1117" s="215" t="str">
        <f t="shared" si="52"/>
        <v>989</v>
      </c>
      <c r="AL1117" s="214" t="str">
        <f t="shared" si="53"/>
        <v>6154</v>
      </c>
    </row>
    <row r="1118" spans="1:38" s="214" customFormat="1" ht="13.5" customHeight="1">
      <c r="A1118" s="214" t="str">
        <f t="shared" si="51"/>
        <v>0411500101同行援護</v>
      </c>
      <c r="B1118" s="214" t="s">
        <v>925</v>
      </c>
      <c r="C1118" s="214" t="s">
        <v>3915</v>
      </c>
      <c r="D1118" s="214" t="s">
        <v>3255</v>
      </c>
      <c r="E1118" s="214" t="s">
        <v>926</v>
      </c>
      <c r="K1118" s="214" t="s">
        <v>2758</v>
      </c>
      <c r="L1118" s="214" t="s">
        <v>2758</v>
      </c>
      <c r="N1118" s="214" t="s">
        <v>3257</v>
      </c>
      <c r="O1118" s="214" t="s">
        <v>818</v>
      </c>
      <c r="P1118" s="214" t="s">
        <v>4246</v>
      </c>
      <c r="T1118" s="214" t="s">
        <v>114</v>
      </c>
      <c r="V1118" s="298" t="s">
        <v>943</v>
      </c>
      <c r="X1118" s="216"/>
      <c r="AA1118" s="216"/>
      <c r="AB1118" s="216"/>
      <c r="AK1118" s="215" t="str">
        <f t="shared" si="52"/>
        <v>989</v>
      </c>
      <c r="AL1118" s="214" t="str">
        <f t="shared" si="53"/>
        <v>6154</v>
      </c>
    </row>
    <row r="1119" spans="1:38" s="214" customFormat="1" ht="13.5" customHeight="1">
      <c r="A1119" s="214" t="str">
        <f t="shared" si="51"/>
        <v>0411500127居宅介護</v>
      </c>
      <c r="B1119" s="214" t="s">
        <v>925</v>
      </c>
      <c r="C1119" s="214" t="s">
        <v>3915</v>
      </c>
      <c r="D1119" s="214" t="s">
        <v>3255</v>
      </c>
      <c r="E1119" s="214" t="s">
        <v>926</v>
      </c>
      <c r="K1119" s="214" t="s">
        <v>2759</v>
      </c>
      <c r="L1119" s="214" t="s">
        <v>2759</v>
      </c>
      <c r="N1119" s="214" t="s">
        <v>3203</v>
      </c>
      <c r="O1119" s="214" t="s">
        <v>818</v>
      </c>
      <c r="P1119" s="214" t="s">
        <v>4246</v>
      </c>
      <c r="T1119" s="214" t="s">
        <v>87</v>
      </c>
      <c r="V1119" s="298" t="s">
        <v>944</v>
      </c>
      <c r="X1119" s="216"/>
      <c r="AA1119" s="216"/>
      <c r="AB1119" s="216"/>
      <c r="AK1119" s="215" t="str">
        <f t="shared" si="52"/>
        <v>989</v>
      </c>
      <c r="AL1119" s="214" t="str">
        <f t="shared" si="53"/>
        <v>6154</v>
      </c>
    </row>
    <row r="1120" spans="1:38" s="214" customFormat="1" ht="13.5" customHeight="1">
      <c r="A1120" s="214" t="str">
        <f t="shared" si="51"/>
        <v>0411500150居宅介護</v>
      </c>
      <c r="B1120" s="214" t="s">
        <v>123</v>
      </c>
      <c r="C1120" s="214" t="s">
        <v>4419</v>
      </c>
      <c r="D1120" s="214" t="s">
        <v>3453</v>
      </c>
      <c r="E1120" s="214" t="s">
        <v>124</v>
      </c>
      <c r="K1120" s="214" t="s">
        <v>945</v>
      </c>
      <c r="L1120" s="214" t="s">
        <v>945</v>
      </c>
      <c r="N1120" s="214" t="s">
        <v>3258</v>
      </c>
      <c r="O1120" s="214" t="s">
        <v>1152</v>
      </c>
      <c r="P1120" s="214" t="s">
        <v>4246</v>
      </c>
      <c r="T1120" s="214" t="s">
        <v>87</v>
      </c>
      <c r="V1120" s="298" t="s">
        <v>946</v>
      </c>
      <c r="X1120" s="216"/>
      <c r="AA1120" s="216"/>
      <c r="AB1120" s="216"/>
      <c r="AK1120" s="215" t="str">
        <f t="shared" si="52"/>
        <v>151</v>
      </c>
      <c r="AL1120" s="214" t="str">
        <f t="shared" si="53"/>
        <v>0071</v>
      </c>
    </row>
    <row r="1121" spans="1:38" s="214" customFormat="1" ht="13.5" customHeight="1">
      <c r="A1121" s="214" t="str">
        <f t="shared" si="51"/>
        <v>0411500150重度訪問介護</v>
      </c>
      <c r="B1121" s="214" t="s">
        <v>123</v>
      </c>
      <c r="C1121" s="214" t="s">
        <v>4419</v>
      </c>
      <c r="D1121" s="214" t="s">
        <v>3453</v>
      </c>
      <c r="E1121" s="214" t="s">
        <v>124</v>
      </c>
      <c r="K1121" s="214" t="s">
        <v>945</v>
      </c>
      <c r="L1121" s="214" t="s">
        <v>945</v>
      </c>
      <c r="N1121" s="214" t="s">
        <v>3258</v>
      </c>
      <c r="O1121" s="214" t="s">
        <v>1057</v>
      </c>
      <c r="P1121" s="214" t="s">
        <v>4246</v>
      </c>
      <c r="T1121" s="214" t="s">
        <v>88</v>
      </c>
      <c r="V1121" s="298" t="s">
        <v>946</v>
      </c>
      <c r="X1121" s="216"/>
      <c r="AA1121" s="216"/>
      <c r="AB1121" s="216"/>
      <c r="AK1121" s="215" t="str">
        <f t="shared" si="52"/>
        <v>151</v>
      </c>
      <c r="AL1121" s="214" t="str">
        <f t="shared" si="53"/>
        <v>0071</v>
      </c>
    </row>
    <row r="1122" spans="1:38" s="214" customFormat="1" ht="13.5" customHeight="1">
      <c r="A1122" s="214" t="str">
        <f t="shared" si="51"/>
        <v>0411500176居宅介護</v>
      </c>
      <c r="B1122" s="214" t="s">
        <v>947</v>
      </c>
      <c r="C1122" s="214" t="s">
        <v>4203</v>
      </c>
      <c r="D1122" s="214" t="s">
        <v>3225</v>
      </c>
      <c r="E1122" s="214" t="s">
        <v>948</v>
      </c>
      <c r="K1122" s="214" t="s">
        <v>947</v>
      </c>
      <c r="L1122" s="214" t="s">
        <v>947</v>
      </c>
      <c r="N1122" s="214" t="s">
        <v>3225</v>
      </c>
      <c r="O1122" s="214" t="s">
        <v>1087</v>
      </c>
      <c r="P1122" s="214" t="s">
        <v>4246</v>
      </c>
      <c r="T1122" s="214" t="s">
        <v>87</v>
      </c>
      <c r="V1122" s="298" t="s">
        <v>949</v>
      </c>
      <c r="X1122" s="216"/>
      <c r="AA1122" s="216"/>
      <c r="AB1122" s="216"/>
      <c r="AK1122" s="215" t="str">
        <f t="shared" si="52"/>
        <v>989</v>
      </c>
      <c r="AL1122" s="214" t="str">
        <f t="shared" si="53"/>
        <v>6203</v>
      </c>
    </row>
    <row r="1123" spans="1:38" s="214" customFormat="1" ht="13.5" customHeight="1">
      <c r="A1123" s="214" t="str">
        <f t="shared" si="51"/>
        <v>0411500176重度訪問介護</v>
      </c>
      <c r="B1123" s="214" t="s">
        <v>947</v>
      </c>
      <c r="C1123" s="214" t="s">
        <v>4203</v>
      </c>
      <c r="D1123" s="214" t="s">
        <v>3225</v>
      </c>
      <c r="E1123" s="214" t="s">
        <v>948</v>
      </c>
      <c r="K1123" s="214" t="s">
        <v>947</v>
      </c>
      <c r="L1123" s="214" t="s">
        <v>947</v>
      </c>
      <c r="N1123" s="214" t="s">
        <v>3225</v>
      </c>
      <c r="O1123" s="214" t="s">
        <v>272</v>
      </c>
      <c r="P1123" s="214" t="s">
        <v>4246</v>
      </c>
      <c r="T1123" s="214" t="s">
        <v>88</v>
      </c>
      <c r="V1123" s="298" t="s">
        <v>949</v>
      </c>
      <c r="X1123" s="216"/>
      <c r="AA1123" s="216"/>
      <c r="AB1123" s="216"/>
      <c r="AK1123" s="215" t="str">
        <f t="shared" si="52"/>
        <v>989</v>
      </c>
      <c r="AL1123" s="214" t="str">
        <f t="shared" si="53"/>
        <v>6203</v>
      </c>
    </row>
    <row r="1124" spans="1:38" s="214" customFormat="1" ht="13.5" customHeight="1">
      <c r="A1124" s="214" t="str">
        <f t="shared" si="51"/>
        <v>0411500192居宅介護</v>
      </c>
      <c r="B1124" s="214" t="s">
        <v>950</v>
      </c>
      <c r="C1124" s="214" t="s">
        <v>4537</v>
      </c>
      <c r="D1124" s="214" t="s">
        <v>3399</v>
      </c>
      <c r="E1124" s="214" t="s">
        <v>951</v>
      </c>
      <c r="K1124" s="214" t="s">
        <v>952</v>
      </c>
      <c r="L1124" s="214" t="s">
        <v>952</v>
      </c>
      <c r="N1124" s="214" t="s">
        <v>3399</v>
      </c>
      <c r="O1124" s="214" t="s">
        <v>272</v>
      </c>
      <c r="P1124" s="214" t="s">
        <v>4246</v>
      </c>
      <c r="T1124" s="214" t="s">
        <v>87</v>
      </c>
      <c r="V1124" s="298" t="s">
        <v>953</v>
      </c>
      <c r="X1124" s="216"/>
      <c r="AA1124" s="216"/>
      <c r="AB1124" s="216"/>
      <c r="AK1124" s="215" t="str">
        <f t="shared" si="52"/>
        <v>989</v>
      </c>
      <c r="AL1124" s="214" t="str">
        <f t="shared" si="53"/>
        <v>4413</v>
      </c>
    </row>
    <row r="1125" spans="1:38" s="214" customFormat="1" ht="13.5" customHeight="1">
      <c r="A1125" s="214" t="str">
        <f t="shared" si="51"/>
        <v>0411500192重度訪問介護</v>
      </c>
      <c r="B1125" s="214" t="s">
        <v>950</v>
      </c>
      <c r="C1125" s="214" t="s">
        <v>4537</v>
      </c>
      <c r="D1125" s="214" t="s">
        <v>3399</v>
      </c>
      <c r="E1125" s="214" t="s">
        <v>951</v>
      </c>
      <c r="K1125" s="214" t="s">
        <v>952</v>
      </c>
      <c r="L1125" s="214" t="s">
        <v>952</v>
      </c>
      <c r="N1125" s="214" t="s">
        <v>3399</v>
      </c>
      <c r="O1125" s="214" t="s">
        <v>61</v>
      </c>
      <c r="P1125" s="214" t="s">
        <v>4246</v>
      </c>
      <c r="T1125" s="214" t="s">
        <v>88</v>
      </c>
      <c r="V1125" s="298" t="s">
        <v>953</v>
      </c>
      <c r="X1125" s="216"/>
      <c r="AA1125" s="216"/>
      <c r="AB1125" s="216"/>
      <c r="AK1125" s="215" t="str">
        <f t="shared" si="52"/>
        <v>989</v>
      </c>
      <c r="AL1125" s="214" t="str">
        <f t="shared" si="53"/>
        <v>4413</v>
      </c>
    </row>
    <row r="1126" spans="1:38" s="214" customFormat="1" ht="13.5" customHeight="1">
      <c r="A1126" s="214" t="str">
        <f t="shared" si="51"/>
        <v>0411500200就労継続支援(Ｂ型)</v>
      </c>
      <c r="B1126" s="214" t="s">
        <v>930</v>
      </c>
      <c r="C1126" s="214" t="s">
        <v>3818</v>
      </c>
      <c r="D1126" s="214" t="s">
        <v>3108</v>
      </c>
      <c r="E1126" s="214" t="s">
        <v>931</v>
      </c>
      <c r="K1126" s="214" t="s">
        <v>4150</v>
      </c>
      <c r="L1126" s="214" t="s">
        <v>954</v>
      </c>
      <c r="N1126" s="214" t="s">
        <v>3565</v>
      </c>
      <c r="O1126" s="214" t="s">
        <v>896</v>
      </c>
      <c r="P1126" s="214" t="s">
        <v>4246</v>
      </c>
      <c r="T1126" s="214" t="s">
        <v>2455</v>
      </c>
      <c r="V1126" s="298" t="s">
        <v>955</v>
      </c>
      <c r="X1126" s="216"/>
      <c r="AA1126" s="216"/>
      <c r="AB1126" s="216"/>
      <c r="AC1126" s="216"/>
      <c r="AE1126" s="216"/>
      <c r="AH1126" s="214">
        <v>40</v>
      </c>
      <c r="AK1126" s="215" t="str">
        <f t="shared" si="52"/>
        <v>989</v>
      </c>
      <c r="AL1126" s="214" t="str">
        <f t="shared" si="53"/>
        <v>6251</v>
      </c>
    </row>
    <row r="1127" spans="1:38" s="214" customFormat="1" ht="13.5" customHeight="1">
      <c r="A1127" s="214" t="str">
        <f t="shared" si="51"/>
        <v>0411500283短期入所</v>
      </c>
      <c r="B1127" s="214" t="s">
        <v>956</v>
      </c>
      <c r="C1127" s="214" t="s">
        <v>4538</v>
      </c>
      <c r="D1127" s="214" t="s">
        <v>3239</v>
      </c>
      <c r="E1127" s="214" t="s">
        <v>957</v>
      </c>
      <c r="K1127" s="214" t="s">
        <v>958</v>
      </c>
      <c r="L1127" s="214" t="s">
        <v>958</v>
      </c>
      <c r="N1127" s="214" t="s">
        <v>3325</v>
      </c>
      <c r="O1127" s="214" t="s">
        <v>896</v>
      </c>
      <c r="P1127" s="214" t="s">
        <v>4246</v>
      </c>
      <c r="T1127" s="214" t="s">
        <v>71</v>
      </c>
      <c r="V1127" s="298" t="s">
        <v>959</v>
      </c>
      <c r="X1127" s="216"/>
      <c r="AA1127" s="216"/>
      <c r="AB1127" s="216"/>
      <c r="AH1127" s="214">
        <v>2</v>
      </c>
      <c r="AK1127" s="215" t="str">
        <f t="shared" si="52"/>
        <v>980</v>
      </c>
      <c r="AL1127" s="214" t="str">
        <f t="shared" si="53"/>
        <v>0014</v>
      </c>
    </row>
    <row r="1128" spans="1:38" s="214" customFormat="1" ht="13.5" customHeight="1">
      <c r="A1128" s="214" t="str">
        <f t="shared" si="51"/>
        <v>0411500283宿泊型自立訓練</v>
      </c>
      <c r="B1128" s="214" t="s">
        <v>956</v>
      </c>
      <c r="C1128" s="214" t="s">
        <v>4538</v>
      </c>
      <c r="D1128" s="214" t="s">
        <v>3239</v>
      </c>
      <c r="E1128" s="214" t="s">
        <v>957</v>
      </c>
      <c r="K1128" s="214" t="s">
        <v>958</v>
      </c>
      <c r="L1128" s="214" t="s">
        <v>958</v>
      </c>
      <c r="N1128" s="214" t="s">
        <v>3325</v>
      </c>
      <c r="O1128" s="214" t="s">
        <v>896</v>
      </c>
      <c r="P1128" s="214" t="s">
        <v>4246</v>
      </c>
      <c r="T1128" s="214" t="s">
        <v>960</v>
      </c>
      <c r="V1128" s="298" t="s">
        <v>959</v>
      </c>
      <c r="X1128" s="216"/>
      <c r="AA1128" s="216"/>
      <c r="AB1128" s="216"/>
      <c r="AK1128" s="215" t="str">
        <f t="shared" si="52"/>
        <v>980</v>
      </c>
      <c r="AL1128" s="214" t="str">
        <f t="shared" si="53"/>
        <v>0014</v>
      </c>
    </row>
    <row r="1129" spans="1:38" s="214" customFormat="1" ht="13.5" customHeight="1">
      <c r="A1129" s="214" t="str">
        <f t="shared" si="51"/>
        <v>0411500283自立訓練(生活訓練)</v>
      </c>
      <c r="B1129" s="214" t="s">
        <v>956</v>
      </c>
      <c r="C1129" s="214" t="s">
        <v>4538</v>
      </c>
      <c r="D1129" s="214" t="s">
        <v>3239</v>
      </c>
      <c r="E1129" s="214" t="s">
        <v>957</v>
      </c>
      <c r="K1129" s="214" t="s">
        <v>958</v>
      </c>
      <c r="L1129" s="214" t="s">
        <v>958</v>
      </c>
      <c r="N1129" s="214" t="s">
        <v>3325</v>
      </c>
      <c r="O1129" s="214" t="s">
        <v>928</v>
      </c>
      <c r="P1129" s="214" t="s">
        <v>4246</v>
      </c>
      <c r="T1129" s="214" t="s">
        <v>2454</v>
      </c>
      <c r="V1129" s="298" t="s">
        <v>959</v>
      </c>
      <c r="X1129" s="216"/>
      <c r="AA1129" s="216"/>
      <c r="AB1129" s="216"/>
      <c r="AH1129" s="214">
        <v>20</v>
      </c>
      <c r="AK1129" s="215" t="str">
        <f t="shared" si="52"/>
        <v>980</v>
      </c>
      <c r="AL1129" s="214" t="str">
        <f t="shared" si="53"/>
        <v>0014</v>
      </c>
    </row>
    <row r="1130" spans="1:38" s="214" customFormat="1" ht="13.5" customHeight="1">
      <c r="A1130" s="214" t="str">
        <f t="shared" si="51"/>
        <v>0411500309生活介護</v>
      </c>
      <c r="B1130" s="214" t="s">
        <v>961</v>
      </c>
      <c r="C1130" s="214" t="s">
        <v>4539</v>
      </c>
      <c r="D1130" s="214" t="s">
        <v>3326</v>
      </c>
      <c r="E1130" s="214" t="s">
        <v>962</v>
      </c>
      <c r="K1130" s="214" t="s">
        <v>963</v>
      </c>
      <c r="L1130" s="214" t="s">
        <v>963</v>
      </c>
      <c r="N1130" s="214" t="s">
        <v>3326</v>
      </c>
      <c r="O1130" s="214" t="s">
        <v>928</v>
      </c>
      <c r="P1130" s="214" t="s">
        <v>4246</v>
      </c>
      <c r="T1130" s="214" t="s">
        <v>63</v>
      </c>
      <c r="V1130" s="298" t="s">
        <v>964</v>
      </c>
      <c r="X1130" s="216"/>
      <c r="AA1130" s="216"/>
      <c r="AB1130" s="216"/>
      <c r="AH1130" s="214">
        <v>70</v>
      </c>
      <c r="AK1130" s="215" t="str">
        <f t="shared" si="52"/>
        <v>989</v>
      </c>
      <c r="AL1130" s="214" t="str">
        <f t="shared" si="53"/>
        <v>6412</v>
      </c>
    </row>
    <row r="1131" spans="1:38" s="214" customFormat="1" ht="13.5" customHeight="1">
      <c r="A1131" s="214" t="str">
        <f t="shared" si="51"/>
        <v>0411500309短期入所</v>
      </c>
      <c r="B1131" s="214" t="s">
        <v>961</v>
      </c>
      <c r="C1131" s="214" t="s">
        <v>4539</v>
      </c>
      <c r="D1131" s="214" t="s">
        <v>3326</v>
      </c>
      <c r="E1131" s="214" t="s">
        <v>962</v>
      </c>
      <c r="K1131" s="214" t="s">
        <v>963</v>
      </c>
      <c r="L1131" s="214" t="s">
        <v>963</v>
      </c>
      <c r="N1131" s="214" t="s">
        <v>3326</v>
      </c>
      <c r="O1131" s="214" t="s">
        <v>896</v>
      </c>
      <c r="P1131" s="214" t="s">
        <v>4246</v>
      </c>
      <c r="T1131" s="214" t="s">
        <v>71</v>
      </c>
      <c r="V1131" s="298" t="s">
        <v>964</v>
      </c>
      <c r="X1131" s="216"/>
      <c r="AA1131" s="216"/>
      <c r="AB1131" s="216"/>
      <c r="AH1131" s="214">
        <v>2</v>
      </c>
      <c r="AK1131" s="215" t="str">
        <f t="shared" si="52"/>
        <v>989</v>
      </c>
      <c r="AL1131" s="214" t="str">
        <f t="shared" si="53"/>
        <v>6412</v>
      </c>
    </row>
    <row r="1132" spans="1:38" s="214" customFormat="1" ht="13.5" customHeight="1">
      <c r="A1132" s="214" t="str">
        <f t="shared" si="51"/>
        <v>0411500309施設入所支援</v>
      </c>
      <c r="B1132" s="214" t="s">
        <v>961</v>
      </c>
      <c r="C1132" s="214" t="s">
        <v>4539</v>
      </c>
      <c r="D1132" s="214" t="s">
        <v>3326</v>
      </c>
      <c r="E1132" s="214" t="s">
        <v>962</v>
      </c>
      <c r="K1132" s="214" t="s">
        <v>963</v>
      </c>
      <c r="L1132" s="214" t="s">
        <v>963</v>
      </c>
      <c r="N1132" s="214" t="s">
        <v>3326</v>
      </c>
      <c r="O1132" s="214" t="s">
        <v>896</v>
      </c>
      <c r="P1132" s="214" t="s">
        <v>4246</v>
      </c>
      <c r="T1132" s="214" t="s">
        <v>2456</v>
      </c>
      <c r="V1132" s="298" t="s">
        <v>964</v>
      </c>
      <c r="X1132" s="216"/>
      <c r="AA1132" s="216"/>
      <c r="AB1132" s="216"/>
      <c r="AH1132" s="214">
        <v>70</v>
      </c>
      <c r="AK1132" s="215" t="str">
        <f t="shared" si="52"/>
        <v>989</v>
      </c>
      <c r="AL1132" s="214" t="str">
        <f t="shared" si="53"/>
        <v>6412</v>
      </c>
    </row>
    <row r="1133" spans="1:38" s="214" customFormat="1" ht="13.5" customHeight="1">
      <c r="A1133" s="214" t="str">
        <f t="shared" si="51"/>
        <v>0411500325就労継続支援(Ｂ型)</v>
      </c>
      <c r="B1133" s="214" t="s">
        <v>961</v>
      </c>
      <c r="C1133" s="214" t="s">
        <v>4539</v>
      </c>
      <c r="D1133" s="214" t="s">
        <v>3326</v>
      </c>
      <c r="E1133" s="214" t="s">
        <v>962</v>
      </c>
      <c r="K1133" s="214" t="s">
        <v>965</v>
      </c>
      <c r="L1133" s="214" t="s">
        <v>965</v>
      </c>
      <c r="N1133" s="214" t="s">
        <v>3566</v>
      </c>
      <c r="O1133" s="214" t="s">
        <v>1221</v>
      </c>
      <c r="P1133" s="214" t="s">
        <v>4246</v>
      </c>
      <c r="T1133" s="214" t="s">
        <v>2455</v>
      </c>
      <c r="V1133" s="298" t="s">
        <v>966</v>
      </c>
      <c r="X1133" s="216"/>
      <c r="AA1133" s="216"/>
      <c r="AB1133" s="216"/>
      <c r="AH1133" s="214">
        <v>40</v>
      </c>
      <c r="AK1133" s="215" t="str">
        <f t="shared" si="52"/>
        <v>989</v>
      </c>
      <c r="AL1133" s="214" t="str">
        <f t="shared" si="53"/>
        <v>6412</v>
      </c>
    </row>
    <row r="1134" spans="1:38" s="214" customFormat="1" ht="13.5" customHeight="1">
      <c r="A1134" s="214" t="str">
        <f t="shared" si="51"/>
        <v>0411500333居宅介護</v>
      </c>
      <c r="B1134" s="214" t="s">
        <v>286</v>
      </c>
      <c r="C1134" s="214" t="s">
        <v>4443</v>
      </c>
      <c r="D1134" s="214" t="s">
        <v>3457</v>
      </c>
      <c r="E1134" s="214" t="s">
        <v>287</v>
      </c>
      <c r="K1134" s="214" t="s">
        <v>967</v>
      </c>
      <c r="L1134" s="214" t="s">
        <v>967</v>
      </c>
      <c r="N1134" s="214" t="s">
        <v>3490</v>
      </c>
      <c r="O1134" s="214" t="s">
        <v>1221</v>
      </c>
      <c r="P1134" s="214" t="s">
        <v>4246</v>
      </c>
      <c r="T1134" s="214" t="s">
        <v>87</v>
      </c>
      <c r="V1134" s="298" t="s">
        <v>968</v>
      </c>
      <c r="X1134" s="216"/>
      <c r="AA1134" s="216"/>
      <c r="AB1134" s="216"/>
      <c r="AK1134" s="215" t="str">
        <f t="shared" si="52"/>
        <v>985</v>
      </c>
      <c r="AL1134" s="214" t="str">
        <f t="shared" si="53"/>
        <v>0835</v>
      </c>
    </row>
    <row r="1135" spans="1:38" s="214" customFormat="1" ht="13.5" customHeight="1">
      <c r="A1135" s="214" t="str">
        <f t="shared" si="51"/>
        <v>0411500333重度訪問介護</v>
      </c>
      <c r="B1135" s="214" t="s">
        <v>286</v>
      </c>
      <c r="C1135" s="214" t="s">
        <v>4443</v>
      </c>
      <c r="D1135" s="214" t="s">
        <v>3457</v>
      </c>
      <c r="E1135" s="214" t="s">
        <v>287</v>
      </c>
      <c r="K1135" s="214" t="s">
        <v>967</v>
      </c>
      <c r="L1135" s="214" t="s">
        <v>967</v>
      </c>
      <c r="N1135" s="214" t="s">
        <v>3490</v>
      </c>
      <c r="O1135" s="214" t="s">
        <v>1103</v>
      </c>
      <c r="P1135" s="214" t="s">
        <v>4246</v>
      </c>
      <c r="T1135" s="214" t="s">
        <v>88</v>
      </c>
      <c r="V1135" s="298" t="s">
        <v>968</v>
      </c>
      <c r="X1135" s="216"/>
      <c r="AA1135" s="216"/>
      <c r="AB1135" s="216"/>
      <c r="AK1135" s="215" t="str">
        <f t="shared" si="52"/>
        <v>985</v>
      </c>
      <c r="AL1135" s="214" t="str">
        <f t="shared" si="53"/>
        <v>0835</v>
      </c>
    </row>
    <row r="1136" spans="1:38" s="214" customFormat="1" ht="13.5" customHeight="1">
      <c r="A1136" s="214" t="str">
        <f t="shared" si="51"/>
        <v>0411500341居宅介護</v>
      </c>
      <c r="B1136" s="214" t="s">
        <v>111</v>
      </c>
      <c r="C1136" s="214" t="s">
        <v>4417</v>
      </c>
      <c r="D1136" s="214" t="s">
        <v>3235</v>
      </c>
      <c r="E1136" s="214" t="s">
        <v>2457</v>
      </c>
      <c r="K1136" s="214" t="s">
        <v>969</v>
      </c>
      <c r="L1136" s="214" t="s">
        <v>969</v>
      </c>
      <c r="N1136" s="214" t="s">
        <v>3111</v>
      </c>
      <c r="O1136" s="214" t="s">
        <v>61</v>
      </c>
      <c r="P1136" s="214" t="s">
        <v>4246</v>
      </c>
      <c r="T1136" s="214" t="s">
        <v>87</v>
      </c>
      <c r="V1136" s="298" t="s">
        <v>970</v>
      </c>
      <c r="X1136" s="216"/>
      <c r="AA1136" s="216"/>
      <c r="AB1136" s="216"/>
      <c r="AK1136" s="215" t="str">
        <f t="shared" si="52"/>
        <v>101</v>
      </c>
      <c r="AL1136" s="214" t="str">
        <f t="shared" si="53"/>
        <v>8688</v>
      </c>
    </row>
    <row r="1137" spans="1:38" s="214" customFormat="1" ht="13.5" customHeight="1">
      <c r="A1137" s="214" t="str">
        <f t="shared" si="51"/>
        <v>0411500341重度訪問介護</v>
      </c>
      <c r="B1137" s="214" t="s">
        <v>111</v>
      </c>
      <c r="C1137" s="214" t="s">
        <v>4417</v>
      </c>
      <c r="D1137" s="214" t="s">
        <v>3235</v>
      </c>
      <c r="E1137" s="214" t="s">
        <v>2457</v>
      </c>
      <c r="K1137" s="214" t="s">
        <v>969</v>
      </c>
      <c r="L1137" s="214" t="s">
        <v>969</v>
      </c>
      <c r="N1137" s="214" t="s">
        <v>3111</v>
      </c>
      <c r="O1137" s="214" t="s">
        <v>61</v>
      </c>
      <c r="P1137" s="214" t="s">
        <v>4246</v>
      </c>
      <c r="T1137" s="214" t="s">
        <v>88</v>
      </c>
      <c r="V1137" s="298" t="s">
        <v>970</v>
      </c>
      <c r="X1137" s="216"/>
      <c r="AA1137" s="216"/>
      <c r="AB1137" s="216"/>
      <c r="AK1137" s="215" t="str">
        <f t="shared" si="52"/>
        <v>101</v>
      </c>
      <c r="AL1137" s="214" t="str">
        <f t="shared" si="53"/>
        <v>8688</v>
      </c>
    </row>
    <row r="1138" spans="1:38" s="214" customFormat="1" ht="13.5" customHeight="1">
      <c r="A1138" s="214" t="str">
        <f t="shared" si="51"/>
        <v>0411500341同行援護</v>
      </c>
      <c r="B1138" s="214" t="s">
        <v>111</v>
      </c>
      <c r="C1138" s="214" t="s">
        <v>4417</v>
      </c>
      <c r="D1138" s="214" t="s">
        <v>3235</v>
      </c>
      <c r="E1138" s="214" t="s">
        <v>2457</v>
      </c>
      <c r="K1138" s="214" t="s">
        <v>969</v>
      </c>
      <c r="L1138" s="214" t="s">
        <v>969</v>
      </c>
      <c r="N1138" s="214" t="s">
        <v>3111</v>
      </c>
      <c r="O1138" s="214" t="s">
        <v>1087</v>
      </c>
      <c r="P1138" s="214" t="s">
        <v>4246</v>
      </c>
      <c r="T1138" s="214" t="s">
        <v>114</v>
      </c>
      <c r="V1138" s="298" t="s">
        <v>970</v>
      </c>
      <c r="X1138" s="216"/>
      <c r="AA1138" s="216"/>
      <c r="AB1138" s="216"/>
      <c r="AK1138" s="215" t="str">
        <f t="shared" si="52"/>
        <v>101</v>
      </c>
      <c r="AL1138" s="214" t="str">
        <f t="shared" si="53"/>
        <v>8688</v>
      </c>
    </row>
    <row r="1139" spans="1:38" s="214" customFormat="1" ht="13.5" customHeight="1">
      <c r="A1139" s="214" t="str">
        <f t="shared" si="51"/>
        <v>0411500382生活介護</v>
      </c>
      <c r="B1139" s="214" t="s">
        <v>971</v>
      </c>
      <c r="C1139" s="214" t="s">
        <v>4540</v>
      </c>
      <c r="D1139" s="214" t="s">
        <v>3397</v>
      </c>
      <c r="E1139" s="214" t="s">
        <v>972</v>
      </c>
      <c r="K1139" s="214" t="s">
        <v>973</v>
      </c>
      <c r="L1139" s="214" t="s">
        <v>973</v>
      </c>
      <c r="N1139" s="214" t="s">
        <v>3397</v>
      </c>
      <c r="O1139" s="214" t="s">
        <v>1087</v>
      </c>
      <c r="P1139" s="214" t="s">
        <v>4246</v>
      </c>
      <c r="T1139" s="214" t="s">
        <v>63</v>
      </c>
      <c r="V1139" s="298" t="s">
        <v>974</v>
      </c>
      <c r="X1139" s="216"/>
      <c r="AA1139" s="216"/>
      <c r="AB1139" s="216"/>
      <c r="AH1139" s="214">
        <v>8</v>
      </c>
      <c r="AK1139" s="215" t="str">
        <f t="shared" si="52"/>
        <v>989</v>
      </c>
      <c r="AL1139" s="214" t="str">
        <f t="shared" si="53"/>
        <v>6153</v>
      </c>
    </row>
    <row r="1140" spans="1:38" s="214" customFormat="1" ht="13.5" customHeight="1">
      <c r="A1140" s="214" t="str">
        <f t="shared" si="51"/>
        <v>0411500382就労継続支援(Ｂ型)</v>
      </c>
      <c r="B1140" s="214" t="s">
        <v>971</v>
      </c>
      <c r="C1140" s="214" t="s">
        <v>4540</v>
      </c>
      <c r="D1140" s="214" t="s">
        <v>3397</v>
      </c>
      <c r="E1140" s="214" t="s">
        <v>972</v>
      </c>
      <c r="K1140" s="214" t="s">
        <v>973</v>
      </c>
      <c r="L1140" s="214" t="s">
        <v>973</v>
      </c>
      <c r="N1140" s="214" t="s">
        <v>3397</v>
      </c>
      <c r="O1140" s="214" t="s">
        <v>1087</v>
      </c>
      <c r="P1140" s="214" t="s">
        <v>4246</v>
      </c>
      <c r="T1140" s="214" t="s">
        <v>2455</v>
      </c>
      <c r="V1140" s="298" t="s">
        <v>974</v>
      </c>
      <c r="X1140" s="216"/>
      <c r="AA1140" s="216"/>
      <c r="AB1140" s="216"/>
      <c r="AH1140" s="214">
        <v>12</v>
      </c>
      <c r="AK1140" s="215" t="str">
        <f t="shared" si="52"/>
        <v>989</v>
      </c>
      <c r="AL1140" s="214" t="str">
        <f t="shared" si="53"/>
        <v>6153</v>
      </c>
    </row>
    <row r="1141" spans="1:38" s="214" customFormat="1" ht="13.5" customHeight="1">
      <c r="A1141" s="214" t="str">
        <f t="shared" si="51"/>
        <v>0411500408居宅介護</v>
      </c>
      <c r="B1141" s="214" t="s">
        <v>115</v>
      </c>
      <c r="C1141" s="214" t="s">
        <v>4418</v>
      </c>
      <c r="D1141" s="214" t="s">
        <v>3239</v>
      </c>
      <c r="E1141" s="214" t="s">
        <v>116</v>
      </c>
      <c r="K1141" s="214" t="s">
        <v>2760</v>
      </c>
      <c r="L1141" s="214" t="s">
        <v>2760</v>
      </c>
      <c r="N1141" s="214" t="s">
        <v>3491</v>
      </c>
      <c r="O1141" s="214" t="s">
        <v>896</v>
      </c>
      <c r="P1141" s="214" t="s">
        <v>4246</v>
      </c>
      <c r="T1141" s="214" t="s">
        <v>87</v>
      </c>
      <c r="V1141" s="298" t="s">
        <v>975</v>
      </c>
      <c r="X1141" s="216"/>
      <c r="AA1141" s="216"/>
      <c r="AB1141" s="216"/>
      <c r="AK1141" s="215" t="str">
        <f t="shared" si="52"/>
        <v>980</v>
      </c>
      <c r="AL1141" s="214" t="str">
        <f t="shared" si="53"/>
        <v>0014</v>
      </c>
    </row>
    <row r="1142" spans="1:38" s="214" customFormat="1" ht="13.5" customHeight="1">
      <c r="A1142" s="214" t="str">
        <f t="shared" si="51"/>
        <v>0411500408重度訪問介護</v>
      </c>
      <c r="B1142" s="214" t="s">
        <v>115</v>
      </c>
      <c r="C1142" s="214" t="s">
        <v>4418</v>
      </c>
      <c r="D1142" s="214" t="s">
        <v>3239</v>
      </c>
      <c r="E1142" s="214" t="s">
        <v>116</v>
      </c>
      <c r="F1142" s="300"/>
      <c r="G1142" s="300"/>
      <c r="H1142" s="300"/>
      <c r="I1142" s="300"/>
      <c r="J1142" s="300"/>
      <c r="K1142" s="214" t="s">
        <v>2760</v>
      </c>
      <c r="L1142" s="214" t="s">
        <v>2760</v>
      </c>
      <c r="N1142" s="214" t="s">
        <v>3491</v>
      </c>
      <c r="O1142" s="300" t="s">
        <v>896</v>
      </c>
      <c r="P1142" s="214" t="s">
        <v>4246</v>
      </c>
      <c r="Q1142" s="300"/>
      <c r="R1142" s="300"/>
      <c r="S1142" s="300"/>
      <c r="T1142" s="214" t="s">
        <v>88</v>
      </c>
      <c r="U1142" s="300"/>
      <c r="V1142" s="298" t="s">
        <v>975</v>
      </c>
      <c r="W1142" s="300"/>
      <c r="X1142" s="301"/>
      <c r="Y1142" s="300"/>
      <c r="Z1142" s="300"/>
      <c r="AA1142" s="301"/>
      <c r="AB1142" s="301"/>
      <c r="AC1142" s="300"/>
      <c r="AD1142" s="300"/>
      <c r="AE1142" s="300"/>
      <c r="AF1142" s="300"/>
      <c r="AJ1142" s="300"/>
      <c r="AK1142" s="302" t="str">
        <f t="shared" si="52"/>
        <v>980</v>
      </c>
      <c r="AL1142" s="300" t="str">
        <f t="shared" si="53"/>
        <v>0014</v>
      </c>
    </row>
    <row r="1143" spans="1:38" s="214" customFormat="1" ht="13.5" customHeight="1">
      <c r="A1143" s="214" t="str">
        <f t="shared" si="51"/>
        <v>0411500416就労継続支援(Ｂ型)</v>
      </c>
      <c r="B1143" s="214" t="s">
        <v>976</v>
      </c>
      <c r="C1143" s="214" t="s">
        <v>4541</v>
      </c>
      <c r="D1143" s="214" t="s">
        <v>3330</v>
      </c>
      <c r="E1143" s="214" t="s">
        <v>977</v>
      </c>
      <c r="K1143" s="214" t="s">
        <v>978</v>
      </c>
      <c r="L1143" s="214" t="s">
        <v>978</v>
      </c>
      <c r="N1143" s="214" t="s">
        <v>3330</v>
      </c>
      <c r="O1143" s="214" t="s">
        <v>896</v>
      </c>
      <c r="P1143" s="214" t="s">
        <v>4246</v>
      </c>
      <c r="T1143" s="214" t="s">
        <v>2455</v>
      </c>
      <c r="V1143" s="298" t="s">
        <v>979</v>
      </c>
      <c r="X1143" s="216"/>
      <c r="AA1143" s="216"/>
      <c r="AB1143" s="216"/>
      <c r="AH1143" s="214">
        <v>40</v>
      </c>
      <c r="AK1143" s="215" t="str">
        <f t="shared" si="52"/>
        <v>989</v>
      </c>
      <c r="AL1143" s="214" t="str">
        <f t="shared" si="53"/>
        <v>4415</v>
      </c>
    </row>
    <row r="1144" spans="1:38" s="214" customFormat="1" ht="13.5" customHeight="1">
      <c r="A1144" s="214" t="str">
        <f t="shared" si="51"/>
        <v>0411500440居宅介護</v>
      </c>
      <c r="B1144" s="214" t="s">
        <v>855</v>
      </c>
      <c r="C1144" s="214" t="s">
        <v>3883</v>
      </c>
      <c r="D1144" s="214" t="s">
        <v>2942</v>
      </c>
      <c r="E1144" s="214" t="s">
        <v>3250</v>
      </c>
      <c r="K1144" s="214" t="s">
        <v>980</v>
      </c>
      <c r="L1144" s="214" t="s">
        <v>980</v>
      </c>
      <c r="N1144" s="214" t="s">
        <v>2942</v>
      </c>
      <c r="O1144" s="214" t="s">
        <v>338</v>
      </c>
      <c r="P1144" s="214" t="s">
        <v>4246</v>
      </c>
      <c r="T1144" s="214" t="s">
        <v>87</v>
      </c>
      <c r="V1144" s="298" t="s">
        <v>981</v>
      </c>
      <c r="X1144" s="216"/>
      <c r="AA1144" s="216"/>
      <c r="AB1144" s="216"/>
      <c r="AK1144" s="215" t="str">
        <f t="shared" si="52"/>
        <v>989</v>
      </c>
      <c r="AL1144" s="214" t="str">
        <f t="shared" si="53"/>
        <v>6135</v>
      </c>
    </row>
    <row r="1145" spans="1:38" s="214" customFormat="1" ht="13.5" customHeight="1">
      <c r="A1145" s="214" t="str">
        <f t="shared" si="51"/>
        <v>0411500440重度訪問介護</v>
      </c>
      <c r="B1145" s="214" t="s">
        <v>855</v>
      </c>
      <c r="C1145" s="214" t="s">
        <v>3883</v>
      </c>
      <c r="D1145" s="214" t="s">
        <v>2942</v>
      </c>
      <c r="E1145" s="214" t="s">
        <v>3250</v>
      </c>
      <c r="K1145" s="214" t="s">
        <v>980</v>
      </c>
      <c r="L1145" s="214" t="s">
        <v>980</v>
      </c>
      <c r="N1145" s="214" t="s">
        <v>2942</v>
      </c>
      <c r="O1145" s="214" t="s">
        <v>338</v>
      </c>
      <c r="P1145" s="214" t="s">
        <v>4246</v>
      </c>
      <c r="T1145" s="214" t="s">
        <v>88</v>
      </c>
      <c r="V1145" s="298" t="s">
        <v>981</v>
      </c>
      <c r="X1145" s="216"/>
      <c r="AA1145" s="216"/>
      <c r="AB1145" s="216"/>
      <c r="AK1145" s="215" t="str">
        <f t="shared" si="52"/>
        <v>989</v>
      </c>
      <c r="AL1145" s="214" t="str">
        <f t="shared" si="53"/>
        <v>6135</v>
      </c>
    </row>
    <row r="1146" spans="1:38" s="214" customFormat="1" ht="13.5" customHeight="1">
      <c r="A1146" s="214" t="str">
        <f t="shared" si="51"/>
        <v>0411500440同行援護</v>
      </c>
      <c r="B1146" s="214" t="s">
        <v>855</v>
      </c>
      <c r="C1146" s="214" t="s">
        <v>3883</v>
      </c>
      <c r="D1146" s="214" t="s">
        <v>2942</v>
      </c>
      <c r="E1146" s="214" t="s">
        <v>3250</v>
      </c>
      <c r="K1146" s="214" t="s">
        <v>980</v>
      </c>
      <c r="L1146" s="214" t="s">
        <v>980</v>
      </c>
      <c r="N1146" s="214" t="s">
        <v>2942</v>
      </c>
      <c r="O1146" s="214" t="s">
        <v>1152</v>
      </c>
      <c r="P1146" s="214" t="s">
        <v>4246</v>
      </c>
      <c r="T1146" s="214" t="s">
        <v>114</v>
      </c>
      <c r="V1146" s="298" t="s">
        <v>981</v>
      </c>
      <c r="X1146" s="216"/>
      <c r="AA1146" s="216"/>
      <c r="AB1146" s="216"/>
      <c r="AK1146" s="215" t="str">
        <f t="shared" si="52"/>
        <v>989</v>
      </c>
      <c r="AL1146" s="214" t="str">
        <f t="shared" si="53"/>
        <v>6135</v>
      </c>
    </row>
    <row r="1147" spans="1:38" s="214" customFormat="1" ht="13.5" customHeight="1">
      <c r="A1147" s="214" t="str">
        <f t="shared" si="51"/>
        <v>0411500473生活介護</v>
      </c>
      <c r="B1147" s="214" t="s">
        <v>982</v>
      </c>
      <c r="C1147" s="214" t="s">
        <v>3771</v>
      </c>
      <c r="D1147" s="214" t="s">
        <v>3113</v>
      </c>
      <c r="E1147" s="214" t="s">
        <v>983</v>
      </c>
      <c r="K1147" s="214" t="s">
        <v>984</v>
      </c>
      <c r="L1147" s="214" t="s">
        <v>986</v>
      </c>
      <c r="N1147" s="214" t="s">
        <v>3122</v>
      </c>
      <c r="O1147" s="214" t="s">
        <v>1152</v>
      </c>
      <c r="P1147" s="214" t="s">
        <v>4246</v>
      </c>
      <c r="T1147" s="214" t="s">
        <v>63</v>
      </c>
      <c r="V1147" s="298" t="s">
        <v>985</v>
      </c>
      <c r="X1147" s="216"/>
      <c r="AA1147" s="216"/>
      <c r="AB1147" s="216"/>
      <c r="AH1147" s="214">
        <v>10</v>
      </c>
      <c r="AK1147" s="215" t="str">
        <f t="shared" si="52"/>
        <v>989</v>
      </c>
      <c r="AL1147" s="214" t="str">
        <f t="shared" si="53"/>
        <v>6436</v>
      </c>
    </row>
    <row r="1148" spans="1:38" s="214" customFormat="1" ht="13.5" customHeight="1">
      <c r="A1148" s="214" t="str">
        <f t="shared" si="51"/>
        <v>0411500473就労継続支援(Ｂ型)</v>
      </c>
      <c r="B1148" s="214" t="s">
        <v>982</v>
      </c>
      <c r="C1148" s="214" t="s">
        <v>3771</v>
      </c>
      <c r="D1148" s="214" t="s">
        <v>3113</v>
      </c>
      <c r="E1148" s="214" t="s">
        <v>983</v>
      </c>
      <c r="K1148" s="214" t="s">
        <v>984</v>
      </c>
      <c r="L1148" s="214" t="s">
        <v>987</v>
      </c>
      <c r="N1148" s="214" t="s">
        <v>3114</v>
      </c>
      <c r="O1148" s="214" t="s">
        <v>1152</v>
      </c>
      <c r="P1148" s="214" t="s">
        <v>4246</v>
      </c>
      <c r="T1148" s="214" t="s">
        <v>2455</v>
      </c>
      <c r="V1148" s="298" t="s">
        <v>985</v>
      </c>
      <c r="X1148" s="216"/>
      <c r="AA1148" s="216"/>
      <c r="AB1148" s="216"/>
      <c r="AH1148" s="214">
        <v>20</v>
      </c>
      <c r="AK1148" s="215" t="str">
        <f t="shared" si="52"/>
        <v>989</v>
      </c>
      <c r="AL1148" s="214" t="str">
        <f t="shared" si="53"/>
        <v>6436</v>
      </c>
    </row>
    <row r="1149" spans="1:38" s="214" customFormat="1" ht="13.5" customHeight="1">
      <c r="A1149" s="214" t="str">
        <f t="shared" si="51"/>
        <v>0411500481就労継続支援(Ａ型)</v>
      </c>
      <c r="B1149" s="214" t="s">
        <v>988</v>
      </c>
      <c r="C1149" s="214" t="s">
        <v>4542</v>
      </c>
      <c r="D1149" s="214" t="s">
        <v>3621</v>
      </c>
      <c r="E1149" s="214" t="s">
        <v>989</v>
      </c>
      <c r="K1149" s="214" t="s">
        <v>990</v>
      </c>
      <c r="L1149" s="214" t="s">
        <v>990</v>
      </c>
      <c r="N1149" s="214" t="s">
        <v>2942</v>
      </c>
      <c r="O1149" s="214" t="s">
        <v>1152</v>
      </c>
      <c r="P1149" s="214" t="s">
        <v>4246</v>
      </c>
      <c r="T1149" s="214" t="s">
        <v>2458</v>
      </c>
      <c r="V1149" s="298" t="s">
        <v>991</v>
      </c>
      <c r="X1149" s="216"/>
      <c r="AA1149" s="216"/>
      <c r="AB1149" s="216"/>
      <c r="AH1149" s="214">
        <v>20</v>
      </c>
      <c r="AK1149" s="215" t="str">
        <f t="shared" si="52"/>
        <v>987</v>
      </c>
      <c r="AL1149" s="214" t="str">
        <f t="shared" si="53"/>
        <v>0112</v>
      </c>
    </row>
    <row r="1150" spans="1:38" s="214" customFormat="1" ht="13.5" customHeight="1">
      <c r="A1150" s="214" t="str">
        <f t="shared" si="51"/>
        <v>0411500606就労移行支援</v>
      </c>
      <c r="B1150" s="214" t="s">
        <v>992</v>
      </c>
      <c r="C1150" s="214" t="s">
        <v>4479</v>
      </c>
      <c r="D1150" s="214" t="s">
        <v>3511</v>
      </c>
      <c r="E1150" s="214" t="s">
        <v>993</v>
      </c>
      <c r="K1150" s="214" t="s">
        <v>994</v>
      </c>
      <c r="L1150" s="214" t="s">
        <v>994</v>
      </c>
      <c r="N1150" s="214" t="s">
        <v>3513</v>
      </c>
      <c r="O1150" s="214" t="s">
        <v>818</v>
      </c>
      <c r="P1150" s="214" t="s">
        <v>4246</v>
      </c>
      <c r="T1150" s="214" t="s">
        <v>65</v>
      </c>
      <c r="V1150" s="298" t="s">
        <v>995</v>
      </c>
      <c r="X1150" s="216"/>
      <c r="AA1150" s="216"/>
      <c r="AB1150" s="216"/>
      <c r="AH1150" s="214">
        <v>20</v>
      </c>
      <c r="AK1150" s="215" t="str">
        <f t="shared" si="52"/>
        <v>980</v>
      </c>
      <c r="AL1150" s="214" t="str">
        <f t="shared" si="53"/>
        <v>8442</v>
      </c>
    </row>
    <row r="1151" spans="1:38" s="214" customFormat="1" ht="13.5" customHeight="1">
      <c r="A1151" s="214" t="str">
        <f t="shared" si="51"/>
        <v>0411500606就労定着支援</v>
      </c>
      <c r="B1151" s="214" t="s">
        <v>992</v>
      </c>
      <c r="C1151" s="214" t="s">
        <v>4479</v>
      </c>
      <c r="D1151" s="214" t="s">
        <v>3511</v>
      </c>
      <c r="E1151" s="214" t="s">
        <v>993</v>
      </c>
      <c r="K1151" s="214" t="s">
        <v>994</v>
      </c>
      <c r="L1151" s="214" t="s">
        <v>994</v>
      </c>
      <c r="N1151" s="214" t="s">
        <v>3513</v>
      </c>
      <c r="O1151" s="214" t="s">
        <v>818</v>
      </c>
      <c r="P1151" s="214" t="s">
        <v>4246</v>
      </c>
      <c r="T1151" s="214" t="s">
        <v>146</v>
      </c>
      <c r="V1151" s="298" t="s">
        <v>995</v>
      </c>
      <c r="X1151" s="216"/>
      <c r="AA1151" s="216"/>
      <c r="AB1151" s="216"/>
      <c r="AK1151" s="215" t="str">
        <f t="shared" si="52"/>
        <v>980</v>
      </c>
      <c r="AL1151" s="214" t="str">
        <f t="shared" si="53"/>
        <v>8442</v>
      </c>
    </row>
    <row r="1152" spans="1:38" s="214" customFormat="1" ht="13.5" customHeight="1">
      <c r="A1152" s="214" t="str">
        <f t="shared" si="51"/>
        <v>0411500655生活介護</v>
      </c>
      <c r="B1152" s="214" t="s">
        <v>998</v>
      </c>
      <c r="C1152" s="214" t="s">
        <v>4543</v>
      </c>
      <c r="D1152" s="214" t="s">
        <v>3398</v>
      </c>
      <c r="E1152" s="214" t="s">
        <v>999</v>
      </c>
      <c r="K1152" s="214" t="s">
        <v>1000</v>
      </c>
      <c r="L1152" s="214" t="s">
        <v>1000</v>
      </c>
      <c r="N1152" s="214" t="s">
        <v>3399</v>
      </c>
      <c r="O1152" s="214" t="s">
        <v>818</v>
      </c>
      <c r="P1152" s="214" t="s">
        <v>4246</v>
      </c>
      <c r="T1152" s="214" t="s">
        <v>63</v>
      </c>
      <c r="V1152" s="298" t="s">
        <v>1001</v>
      </c>
      <c r="X1152" s="216"/>
      <c r="AA1152" s="216"/>
      <c r="AB1152" s="216"/>
      <c r="AH1152" s="214">
        <v>20</v>
      </c>
      <c r="AK1152" s="215" t="str">
        <f t="shared" si="52"/>
        <v>989</v>
      </c>
      <c r="AL1152" s="214" t="str">
        <f t="shared" si="53"/>
        <v>4305</v>
      </c>
    </row>
    <row r="1153" spans="1:38" s="214" customFormat="1" ht="13.5" customHeight="1">
      <c r="A1153" s="214" t="str">
        <f t="shared" si="51"/>
        <v>0411500697就労移行支援</v>
      </c>
      <c r="B1153" s="214" t="s">
        <v>1002</v>
      </c>
      <c r="C1153" s="214" t="s">
        <v>4544</v>
      </c>
      <c r="D1153" s="214" t="s">
        <v>3110</v>
      </c>
      <c r="E1153" s="214" t="s">
        <v>1003</v>
      </c>
      <c r="K1153" s="214" t="s">
        <v>1004</v>
      </c>
      <c r="L1153" s="214" t="s">
        <v>1004</v>
      </c>
      <c r="N1153" s="214" t="s">
        <v>3111</v>
      </c>
      <c r="O1153" s="214" t="s">
        <v>818</v>
      </c>
      <c r="P1153" s="214" t="s">
        <v>4246</v>
      </c>
      <c r="T1153" s="214" t="s">
        <v>65</v>
      </c>
      <c r="V1153" s="298" t="s">
        <v>1005</v>
      </c>
      <c r="X1153" s="216"/>
      <c r="AA1153" s="216"/>
      <c r="AB1153" s="216"/>
      <c r="AH1153" s="214">
        <v>6</v>
      </c>
      <c r="AK1153" s="215" t="str">
        <f t="shared" si="52"/>
        <v>983</v>
      </c>
      <c r="AL1153" s="214" t="str">
        <f t="shared" si="53"/>
        <v>0021</v>
      </c>
    </row>
    <row r="1154" spans="1:38" s="214" customFormat="1" ht="13.5" customHeight="1">
      <c r="A1154" s="214" t="str">
        <f t="shared" si="51"/>
        <v>0411500697就労継続支援(Ａ型)</v>
      </c>
      <c r="B1154" s="214" t="s">
        <v>1002</v>
      </c>
      <c r="C1154" s="214" t="s">
        <v>4544</v>
      </c>
      <c r="D1154" s="214" t="s">
        <v>3110</v>
      </c>
      <c r="E1154" s="214" t="s">
        <v>1003</v>
      </c>
      <c r="I1154" s="227"/>
      <c r="K1154" s="214" t="s">
        <v>1004</v>
      </c>
      <c r="L1154" s="214" t="s">
        <v>1004</v>
      </c>
      <c r="N1154" s="214" t="s">
        <v>3111</v>
      </c>
      <c r="O1154" s="214" t="s">
        <v>818</v>
      </c>
      <c r="P1154" s="214" t="s">
        <v>4246</v>
      </c>
      <c r="T1154" s="214" t="s">
        <v>2458</v>
      </c>
      <c r="V1154" s="298" t="s">
        <v>1005</v>
      </c>
      <c r="X1154" s="216"/>
      <c r="AA1154" s="216"/>
      <c r="AB1154" s="216"/>
      <c r="AH1154" s="214">
        <v>10</v>
      </c>
      <c r="AK1154" s="215" t="str">
        <f t="shared" si="52"/>
        <v>983</v>
      </c>
      <c r="AL1154" s="214" t="str">
        <f t="shared" si="53"/>
        <v>0021</v>
      </c>
    </row>
    <row r="1155" spans="1:38" s="214" customFormat="1" ht="13.5" customHeight="1">
      <c r="A1155" s="214" t="str">
        <f t="shared" ref="A1155:A1218" si="54">V1155&amp;T1155</f>
        <v>0411500697就労継続支援(Ｂ型)</v>
      </c>
      <c r="B1155" s="214" t="s">
        <v>1002</v>
      </c>
      <c r="C1155" s="214" t="s">
        <v>4544</v>
      </c>
      <c r="D1155" s="214" t="s">
        <v>3110</v>
      </c>
      <c r="E1155" s="214" t="s">
        <v>1003</v>
      </c>
      <c r="K1155" s="214" t="s">
        <v>1004</v>
      </c>
      <c r="L1155" s="214" t="s">
        <v>1004</v>
      </c>
      <c r="N1155" s="214" t="s">
        <v>3111</v>
      </c>
      <c r="O1155" s="214" t="s">
        <v>1216</v>
      </c>
      <c r="P1155" s="214" t="s">
        <v>4246</v>
      </c>
      <c r="T1155" s="214" t="s">
        <v>2455</v>
      </c>
      <c r="V1155" s="298" t="s">
        <v>1005</v>
      </c>
      <c r="X1155" s="216"/>
      <c r="AA1155" s="216"/>
      <c r="AB1155" s="216"/>
      <c r="AH1155" s="214">
        <v>20</v>
      </c>
      <c r="AK1155" s="215" t="str">
        <f t="shared" ref="AK1155:AK1218" si="55">LEFT(D1155,3)</f>
        <v>983</v>
      </c>
      <c r="AL1155" s="214" t="str">
        <f t="shared" ref="AL1155:AL1218" si="56">RIGHT(D1155,4)</f>
        <v>0021</v>
      </c>
    </row>
    <row r="1156" spans="1:38" s="214" customFormat="1" ht="13.5" customHeight="1">
      <c r="A1156" s="214" t="str">
        <f t="shared" si="54"/>
        <v>0411500721居宅介護</v>
      </c>
      <c r="B1156" s="214" t="s">
        <v>1009</v>
      </c>
      <c r="C1156" s="214" t="s">
        <v>4545</v>
      </c>
      <c r="D1156" s="214" t="s">
        <v>3111</v>
      </c>
      <c r="E1156" s="214" t="s">
        <v>1010</v>
      </c>
      <c r="K1156" s="214" t="s">
        <v>1011</v>
      </c>
      <c r="L1156" s="214" t="s">
        <v>1011</v>
      </c>
      <c r="N1156" s="214" t="s">
        <v>3111</v>
      </c>
      <c r="O1156" s="214" t="s">
        <v>1216</v>
      </c>
      <c r="P1156" s="214" t="s">
        <v>4246</v>
      </c>
      <c r="T1156" s="214" t="s">
        <v>87</v>
      </c>
      <c r="V1156" s="298" t="s">
        <v>1012</v>
      </c>
      <c r="X1156" s="216"/>
      <c r="AA1156" s="216"/>
      <c r="AB1156" s="216"/>
      <c r="AK1156" s="215" t="str">
        <f t="shared" si="55"/>
        <v>989</v>
      </c>
      <c r="AL1156" s="214" t="str">
        <f t="shared" si="56"/>
        <v>6105</v>
      </c>
    </row>
    <row r="1157" spans="1:38" s="214" customFormat="1" ht="13.5" customHeight="1">
      <c r="A1157" s="214" t="str">
        <f t="shared" si="54"/>
        <v>0411500721重度訪問介護</v>
      </c>
      <c r="B1157" s="214" t="s">
        <v>1009</v>
      </c>
      <c r="C1157" s="214" t="s">
        <v>4545</v>
      </c>
      <c r="D1157" s="214" t="s">
        <v>3111</v>
      </c>
      <c r="E1157" s="214" t="s">
        <v>1010</v>
      </c>
      <c r="K1157" s="214" t="s">
        <v>1011</v>
      </c>
      <c r="L1157" s="214" t="s">
        <v>1011</v>
      </c>
      <c r="N1157" s="214" t="s">
        <v>3111</v>
      </c>
      <c r="O1157" s="214" t="s">
        <v>1057</v>
      </c>
      <c r="P1157" s="214" t="s">
        <v>4246</v>
      </c>
      <c r="T1157" s="214" t="s">
        <v>88</v>
      </c>
      <c r="V1157" s="298" t="s">
        <v>1012</v>
      </c>
      <c r="X1157" s="216"/>
      <c r="AA1157" s="216"/>
      <c r="AB1157" s="216"/>
      <c r="AK1157" s="215" t="str">
        <f t="shared" si="55"/>
        <v>989</v>
      </c>
      <c r="AL1157" s="214" t="str">
        <f t="shared" si="56"/>
        <v>6105</v>
      </c>
    </row>
    <row r="1158" spans="1:38" s="214" customFormat="1" ht="13.5" customHeight="1">
      <c r="A1158" s="214" t="str">
        <f t="shared" si="54"/>
        <v>0411500721同行援護</v>
      </c>
      <c r="B1158" s="214" t="s">
        <v>1009</v>
      </c>
      <c r="C1158" s="214" t="s">
        <v>4545</v>
      </c>
      <c r="D1158" s="214" t="s">
        <v>3111</v>
      </c>
      <c r="E1158" s="214" t="s">
        <v>1010</v>
      </c>
      <c r="K1158" s="214" t="s">
        <v>1011</v>
      </c>
      <c r="L1158" s="214" t="s">
        <v>1011</v>
      </c>
      <c r="N1158" s="214" t="s">
        <v>3111</v>
      </c>
      <c r="O1158" s="214" t="s">
        <v>1057</v>
      </c>
      <c r="P1158" s="214" t="s">
        <v>4246</v>
      </c>
      <c r="T1158" s="214" t="s">
        <v>114</v>
      </c>
      <c r="V1158" s="298" t="s">
        <v>1012</v>
      </c>
      <c r="X1158" s="216"/>
      <c r="AA1158" s="216"/>
      <c r="AB1158" s="216"/>
      <c r="AK1158" s="215" t="str">
        <f t="shared" si="55"/>
        <v>989</v>
      </c>
      <c r="AL1158" s="214" t="str">
        <f t="shared" si="56"/>
        <v>6105</v>
      </c>
    </row>
    <row r="1159" spans="1:38" s="214" customFormat="1" ht="13.5" customHeight="1">
      <c r="A1159" s="214" t="str">
        <f t="shared" si="54"/>
        <v>0411500754短期入所</v>
      </c>
      <c r="B1159" s="214" t="s">
        <v>930</v>
      </c>
      <c r="C1159" s="214" t="s">
        <v>3818</v>
      </c>
      <c r="D1159" s="214" t="s">
        <v>3108</v>
      </c>
      <c r="E1159" s="214" t="s">
        <v>931</v>
      </c>
      <c r="K1159" s="214" t="s">
        <v>940</v>
      </c>
      <c r="L1159" s="214" t="s">
        <v>940</v>
      </c>
      <c r="N1159" s="214" t="s">
        <v>3109</v>
      </c>
      <c r="O1159" s="214" t="s">
        <v>1394</v>
      </c>
      <c r="P1159" s="214" t="s">
        <v>4246</v>
      </c>
      <c r="T1159" s="214" t="s">
        <v>71</v>
      </c>
      <c r="V1159" s="298" t="s">
        <v>1013</v>
      </c>
      <c r="X1159" s="216"/>
      <c r="AA1159" s="216"/>
      <c r="AB1159" s="216"/>
      <c r="AH1159" s="214">
        <v>4</v>
      </c>
      <c r="AK1159" s="215" t="str">
        <f t="shared" si="55"/>
        <v>989</v>
      </c>
      <c r="AL1159" s="214" t="str">
        <f t="shared" si="56"/>
        <v>6251</v>
      </c>
    </row>
    <row r="1160" spans="1:38" s="214" customFormat="1" ht="13.5" customHeight="1">
      <c r="A1160" s="214" t="str">
        <f t="shared" si="54"/>
        <v>0411500754就労継続支援(Ｂ型)</v>
      </c>
      <c r="B1160" s="214" t="s">
        <v>930</v>
      </c>
      <c r="C1160" s="214" t="s">
        <v>3818</v>
      </c>
      <c r="D1160" s="214" t="s">
        <v>3108</v>
      </c>
      <c r="E1160" s="214" t="s">
        <v>931</v>
      </c>
      <c r="K1160" s="214" t="s">
        <v>940</v>
      </c>
      <c r="L1160" s="214" t="s">
        <v>940</v>
      </c>
      <c r="N1160" s="214" t="s">
        <v>3109</v>
      </c>
      <c r="O1160" s="214" t="s">
        <v>896</v>
      </c>
      <c r="P1160" s="214" t="s">
        <v>4246</v>
      </c>
      <c r="T1160" s="214" t="s">
        <v>2455</v>
      </c>
      <c r="V1160" s="298" t="s">
        <v>1013</v>
      </c>
      <c r="X1160" s="216"/>
      <c r="AA1160" s="216"/>
      <c r="AB1160" s="216"/>
      <c r="AH1160" s="214">
        <v>13</v>
      </c>
      <c r="AK1160" s="215" t="str">
        <f t="shared" si="55"/>
        <v>989</v>
      </c>
      <c r="AL1160" s="214" t="str">
        <f t="shared" si="56"/>
        <v>6251</v>
      </c>
    </row>
    <row r="1161" spans="1:38" s="214" customFormat="1" ht="13.5" customHeight="1">
      <c r="A1161" s="214" t="str">
        <f t="shared" si="54"/>
        <v>0411500770生活介護</v>
      </c>
      <c r="B1161" s="214" t="s">
        <v>1014</v>
      </c>
      <c r="C1161" s="214" t="s">
        <v>3802</v>
      </c>
      <c r="D1161" s="214" t="s">
        <v>3282</v>
      </c>
      <c r="E1161" s="214" t="s">
        <v>1015</v>
      </c>
      <c r="K1161" s="214" t="s">
        <v>1016</v>
      </c>
      <c r="L1161" s="214" t="s">
        <v>1016</v>
      </c>
      <c r="N1161" s="214" t="s">
        <v>3400</v>
      </c>
      <c r="O1161" s="214" t="s">
        <v>896</v>
      </c>
      <c r="P1161" s="214" t="s">
        <v>4246</v>
      </c>
      <c r="T1161" s="214" t="s">
        <v>63</v>
      </c>
      <c r="V1161" s="298" t="s">
        <v>1017</v>
      </c>
      <c r="X1161" s="216"/>
      <c r="AA1161" s="216"/>
      <c r="AB1161" s="216"/>
      <c r="AH1161" s="214">
        <v>6</v>
      </c>
      <c r="AK1161" s="215" t="str">
        <f t="shared" si="55"/>
        <v>981</v>
      </c>
      <c r="AL1161" s="214" t="str">
        <f t="shared" si="56"/>
        <v>3602</v>
      </c>
    </row>
    <row r="1162" spans="1:38" s="214" customFormat="1" ht="13.5" customHeight="1">
      <c r="A1162" s="214" t="str">
        <f t="shared" si="54"/>
        <v>0411500770就労継続支援(Ｂ型)</v>
      </c>
      <c r="B1162" s="214" t="s">
        <v>1014</v>
      </c>
      <c r="C1162" s="214" t="s">
        <v>3802</v>
      </c>
      <c r="D1162" s="214" t="s">
        <v>3282</v>
      </c>
      <c r="E1162" s="214" t="s">
        <v>1015</v>
      </c>
      <c r="K1162" s="214" t="s">
        <v>1016</v>
      </c>
      <c r="L1162" s="214" t="s">
        <v>1016</v>
      </c>
      <c r="N1162" s="214" t="s">
        <v>3400</v>
      </c>
      <c r="O1162" s="214" t="s">
        <v>896</v>
      </c>
      <c r="P1162" s="214" t="s">
        <v>4246</v>
      </c>
      <c r="T1162" s="214" t="s">
        <v>2455</v>
      </c>
      <c r="V1162" s="298" t="s">
        <v>1017</v>
      </c>
      <c r="X1162" s="216"/>
      <c r="AA1162" s="216"/>
      <c r="AB1162" s="216"/>
      <c r="AH1162" s="214">
        <v>14</v>
      </c>
      <c r="AK1162" s="215" t="str">
        <f t="shared" si="55"/>
        <v>981</v>
      </c>
      <c r="AL1162" s="214" t="str">
        <f t="shared" si="56"/>
        <v>3602</v>
      </c>
    </row>
    <row r="1163" spans="1:38" s="214" customFormat="1" ht="13.5" customHeight="1">
      <c r="A1163" s="214" t="str">
        <f t="shared" si="54"/>
        <v>0411500788短期入所</v>
      </c>
      <c r="B1163" s="214" t="s">
        <v>925</v>
      </c>
      <c r="C1163" s="214" t="s">
        <v>3915</v>
      </c>
      <c r="D1163" s="214" t="s">
        <v>3255</v>
      </c>
      <c r="E1163" s="214" t="s">
        <v>926</v>
      </c>
      <c r="K1163" s="214" t="s">
        <v>1018</v>
      </c>
      <c r="L1163" s="214" t="s">
        <v>1018</v>
      </c>
      <c r="N1163" s="214" t="s">
        <v>3327</v>
      </c>
      <c r="O1163" s="214" t="s">
        <v>896</v>
      </c>
      <c r="P1163" s="214" t="s">
        <v>4246</v>
      </c>
      <c r="T1163" s="214" t="s">
        <v>71</v>
      </c>
      <c r="V1163" s="298" t="s">
        <v>1019</v>
      </c>
      <c r="X1163" s="216"/>
      <c r="AA1163" s="216"/>
      <c r="AB1163" s="216"/>
      <c r="AH1163" s="214">
        <v>4</v>
      </c>
      <c r="AK1163" s="215" t="str">
        <f t="shared" si="55"/>
        <v>989</v>
      </c>
      <c r="AL1163" s="214" t="str">
        <f t="shared" si="56"/>
        <v>6154</v>
      </c>
    </row>
    <row r="1164" spans="1:38" s="214" customFormat="1" ht="13.5" customHeight="1">
      <c r="A1164" s="214" t="str">
        <f t="shared" si="54"/>
        <v>0411500804就労継続支援(Ｂ型)</v>
      </c>
      <c r="B1164" s="214" t="s">
        <v>3567</v>
      </c>
      <c r="C1164" s="214" t="s">
        <v>4546</v>
      </c>
      <c r="D1164" s="214" t="s">
        <v>3568</v>
      </c>
      <c r="E1164" s="214" t="s">
        <v>1020</v>
      </c>
      <c r="K1164" s="214" t="s">
        <v>1021</v>
      </c>
      <c r="L1164" s="214" t="s">
        <v>1021</v>
      </c>
      <c r="N1164" s="214" t="s">
        <v>3569</v>
      </c>
      <c r="O1164" s="214" t="s">
        <v>896</v>
      </c>
      <c r="P1164" s="214" t="s">
        <v>4246</v>
      </c>
      <c r="T1164" s="214" t="s">
        <v>2455</v>
      </c>
      <c r="V1164" s="298" t="s">
        <v>1022</v>
      </c>
      <c r="X1164" s="216"/>
      <c r="AA1164" s="216"/>
      <c r="AB1164" s="216"/>
      <c r="AH1164" s="214">
        <v>10</v>
      </c>
      <c r="AK1164" s="215" t="str">
        <f t="shared" si="55"/>
        <v>171</v>
      </c>
      <c r="AL1164" s="214" t="str">
        <f t="shared" si="56"/>
        <v>0013</v>
      </c>
    </row>
    <row r="1165" spans="1:38" s="214" customFormat="1" ht="13.5" customHeight="1">
      <c r="A1165" s="214" t="str">
        <f t="shared" si="54"/>
        <v>0411500812居宅介護</v>
      </c>
      <c r="B1165" s="214" t="s">
        <v>1023</v>
      </c>
      <c r="C1165" s="214" t="s">
        <v>4547</v>
      </c>
      <c r="D1165" s="214" t="s">
        <v>3492</v>
      </c>
      <c r="E1165" s="214" t="s">
        <v>1024</v>
      </c>
      <c r="K1165" s="214" t="s">
        <v>1025</v>
      </c>
      <c r="L1165" s="214" t="s">
        <v>1025</v>
      </c>
      <c r="N1165" s="214" t="s">
        <v>3330</v>
      </c>
      <c r="O1165" s="214" t="s">
        <v>1394</v>
      </c>
      <c r="P1165" s="214" t="s">
        <v>4246</v>
      </c>
      <c r="T1165" s="214" t="s">
        <v>87</v>
      </c>
      <c r="V1165" s="298" t="s">
        <v>1026</v>
      </c>
      <c r="X1165" s="216"/>
      <c r="AA1165" s="216"/>
      <c r="AB1165" s="216"/>
      <c r="AK1165" s="215" t="str">
        <f t="shared" si="55"/>
        <v>987</v>
      </c>
      <c r="AL1165" s="214" t="str">
        <f t="shared" si="56"/>
        <v>0413</v>
      </c>
    </row>
    <row r="1166" spans="1:38" s="214" customFormat="1" ht="13.5" customHeight="1">
      <c r="A1166" s="214" t="str">
        <f t="shared" si="54"/>
        <v>0411500812重度訪問介護</v>
      </c>
      <c r="B1166" s="214" t="s">
        <v>1023</v>
      </c>
      <c r="C1166" s="214" t="s">
        <v>4547</v>
      </c>
      <c r="D1166" s="214" t="s">
        <v>3492</v>
      </c>
      <c r="E1166" s="214" t="s">
        <v>1024</v>
      </c>
      <c r="K1166" s="214" t="s">
        <v>1025</v>
      </c>
      <c r="L1166" s="214" t="s">
        <v>1025</v>
      </c>
      <c r="N1166" s="214" t="s">
        <v>3330</v>
      </c>
      <c r="O1166" s="214" t="s">
        <v>637</v>
      </c>
      <c r="P1166" s="214" t="s">
        <v>4246</v>
      </c>
      <c r="T1166" s="214" t="s">
        <v>88</v>
      </c>
      <c r="V1166" s="298" t="s">
        <v>1026</v>
      </c>
      <c r="X1166" s="216"/>
      <c r="AA1166" s="216"/>
      <c r="AB1166" s="216"/>
      <c r="AK1166" s="215" t="str">
        <f t="shared" si="55"/>
        <v>987</v>
      </c>
      <c r="AL1166" s="214" t="str">
        <f t="shared" si="56"/>
        <v>0413</v>
      </c>
    </row>
    <row r="1167" spans="1:38" s="214" customFormat="1" ht="13.5" customHeight="1">
      <c r="A1167" s="214" t="str">
        <f t="shared" si="54"/>
        <v>0411500846短期入所</v>
      </c>
      <c r="B1167" s="214" t="s">
        <v>1027</v>
      </c>
      <c r="C1167" s="214" t="s">
        <v>4548</v>
      </c>
      <c r="D1167" s="214" t="s">
        <v>3328</v>
      </c>
      <c r="E1167" s="214" t="s">
        <v>1028</v>
      </c>
      <c r="K1167" s="214" t="s">
        <v>1029</v>
      </c>
      <c r="L1167" s="214" t="s">
        <v>1029</v>
      </c>
      <c r="N1167" s="214" t="s">
        <v>3328</v>
      </c>
      <c r="O1167" s="214" t="s">
        <v>637</v>
      </c>
      <c r="P1167" s="214" t="s">
        <v>4246</v>
      </c>
      <c r="T1167" s="214" t="s">
        <v>71</v>
      </c>
      <c r="V1167" s="298" t="s">
        <v>1030</v>
      </c>
      <c r="X1167" s="216"/>
      <c r="AA1167" s="216"/>
      <c r="AB1167" s="216"/>
      <c r="AH1167" s="214">
        <v>1</v>
      </c>
      <c r="AK1167" s="215" t="str">
        <f t="shared" si="55"/>
        <v>989</v>
      </c>
      <c r="AL1167" s="214" t="str">
        <f t="shared" si="56"/>
        <v>6183</v>
      </c>
    </row>
    <row r="1168" spans="1:38" s="214" customFormat="1" ht="13.5" customHeight="1">
      <c r="A1168" s="214" t="str">
        <f t="shared" si="54"/>
        <v>0411500853就労移行支援</v>
      </c>
      <c r="B1168" s="214" t="s">
        <v>1031</v>
      </c>
      <c r="C1168" s="214" t="s">
        <v>4549</v>
      </c>
      <c r="D1168" s="214" t="s">
        <v>3120</v>
      </c>
      <c r="E1168" s="214" t="s">
        <v>1032</v>
      </c>
      <c r="K1168" s="214" t="s">
        <v>1033</v>
      </c>
      <c r="L1168" s="214" t="s">
        <v>1033</v>
      </c>
      <c r="N1168" s="214" t="s">
        <v>3490</v>
      </c>
      <c r="O1168" s="214" t="s">
        <v>637</v>
      </c>
      <c r="P1168" s="214" t="s">
        <v>4246</v>
      </c>
      <c r="T1168" s="214" t="s">
        <v>65</v>
      </c>
      <c r="V1168" s="298" t="s">
        <v>1034</v>
      </c>
      <c r="X1168" s="216"/>
      <c r="AA1168" s="216"/>
      <c r="AB1168" s="216"/>
      <c r="AH1168" s="214">
        <v>10</v>
      </c>
      <c r="AK1168" s="215" t="str">
        <f t="shared" si="55"/>
        <v>989</v>
      </c>
      <c r="AL1168" s="214" t="str">
        <f t="shared" si="56"/>
        <v>6156</v>
      </c>
    </row>
    <row r="1169" spans="1:38" s="214" customFormat="1" ht="13.5" customHeight="1">
      <c r="A1169" s="214" t="str">
        <f t="shared" si="54"/>
        <v>0411500853就労継続支援(Ｂ型)</v>
      </c>
      <c r="B1169" s="214" t="s">
        <v>1031</v>
      </c>
      <c r="C1169" s="214" t="s">
        <v>4549</v>
      </c>
      <c r="D1169" s="214" t="s">
        <v>3120</v>
      </c>
      <c r="E1169" s="214" t="s">
        <v>1032</v>
      </c>
      <c r="K1169" s="214" t="s">
        <v>1033</v>
      </c>
      <c r="L1169" s="214" t="s">
        <v>1033</v>
      </c>
      <c r="N1169" s="214" t="s">
        <v>3490</v>
      </c>
      <c r="O1169" s="214" t="s">
        <v>896</v>
      </c>
      <c r="P1169" s="214" t="s">
        <v>4246</v>
      </c>
      <c r="T1169" s="214" t="s">
        <v>2455</v>
      </c>
      <c r="V1169" s="298" t="s">
        <v>1034</v>
      </c>
      <c r="X1169" s="216"/>
      <c r="AA1169" s="216"/>
      <c r="AB1169" s="216"/>
      <c r="AH1169" s="214">
        <v>20</v>
      </c>
      <c r="AK1169" s="215" t="str">
        <f t="shared" si="55"/>
        <v>989</v>
      </c>
      <c r="AL1169" s="214" t="str">
        <f t="shared" si="56"/>
        <v>6156</v>
      </c>
    </row>
    <row r="1170" spans="1:38" s="214" customFormat="1" ht="13.5" customHeight="1">
      <c r="A1170" s="214" t="str">
        <f t="shared" si="54"/>
        <v>0411500861短期入所</v>
      </c>
      <c r="B1170" s="214" t="s">
        <v>1027</v>
      </c>
      <c r="C1170" s="214" t="s">
        <v>4548</v>
      </c>
      <c r="D1170" s="214" t="s">
        <v>3328</v>
      </c>
      <c r="E1170" s="214" t="s">
        <v>1028</v>
      </c>
      <c r="K1170" s="214" t="s">
        <v>1035</v>
      </c>
      <c r="L1170" s="214" t="s">
        <v>1035</v>
      </c>
      <c r="N1170" s="214" t="s">
        <v>3329</v>
      </c>
      <c r="O1170" s="214" t="s">
        <v>896</v>
      </c>
      <c r="P1170" s="214" t="s">
        <v>4246</v>
      </c>
      <c r="T1170" s="214" t="s">
        <v>71</v>
      </c>
      <c r="V1170" s="298" t="s">
        <v>1036</v>
      </c>
      <c r="X1170" s="216"/>
      <c r="AA1170" s="216"/>
      <c r="AB1170" s="216"/>
      <c r="AH1170" s="214">
        <v>1</v>
      </c>
      <c r="AK1170" s="215" t="str">
        <f t="shared" si="55"/>
        <v>989</v>
      </c>
      <c r="AL1170" s="214" t="str">
        <f t="shared" si="56"/>
        <v>6183</v>
      </c>
    </row>
    <row r="1171" spans="1:38" s="214" customFormat="1" ht="13.5" customHeight="1">
      <c r="A1171" s="214" t="str">
        <f t="shared" si="54"/>
        <v>0411500879就労継続支援(Ｂ型)</v>
      </c>
      <c r="B1171" s="214" t="s">
        <v>1037</v>
      </c>
      <c r="C1171" s="214" t="s">
        <v>4550</v>
      </c>
      <c r="D1171" s="214" t="s">
        <v>3570</v>
      </c>
      <c r="E1171" s="214" t="s">
        <v>1038</v>
      </c>
      <c r="K1171" s="214" t="s">
        <v>1039</v>
      </c>
      <c r="L1171" s="214" t="s">
        <v>1039</v>
      </c>
      <c r="N1171" s="214" t="s">
        <v>3141</v>
      </c>
      <c r="O1171" s="214" t="s">
        <v>591</v>
      </c>
      <c r="P1171" s="214" t="s">
        <v>4246</v>
      </c>
      <c r="T1171" s="214" t="s">
        <v>2455</v>
      </c>
      <c r="V1171" s="298" t="s">
        <v>1040</v>
      </c>
      <c r="X1171" s="216"/>
      <c r="AA1171" s="216"/>
      <c r="AB1171" s="216"/>
      <c r="AH1171" s="214">
        <v>20</v>
      </c>
      <c r="AK1171" s="215" t="str">
        <f t="shared" si="55"/>
        <v>984</v>
      </c>
      <c r="AL1171" s="214" t="str">
        <f t="shared" si="56"/>
        <v>0047</v>
      </c>
    </row>
    <row r="1172" spans="1:38" s="214" customFormat="1" ht="13.5" customHeight="1">
      <c r="A1172" s="214" t="str">
        <f t="shared" si="54"/>
        <v>0411500887就労移行支援</v>
      </c>
      <c r="B1172" s="214" t="s">
        <v>233</v>
      </c>
      <c r="C1172" s="214" t="s">
        <v>4436</v>
      </c>
      <c r="D1172" s="214" t="s">
        <v>3042</v>
      </c>
      <c r="E1172" s="214" t="s">
        <v>234</v>
      </c>
      <c r="K1172" s="214" t="s">
        <v>1041</v>
      </c>
      <c r="L1172" s="214" t="s">
        <v>1041</v>
      </c>
      <c r="N1172" s="214" t="s">
        <v>3366</v>
      </c>
      <c r="O1172" s="214" t="s">
        <v>61</v>
      </c>
      <c r="P1172" s="214" t="s">
        <v>4246</v>
      </c>
      <c r="T1172" s="214" t="s">
        <v>65</v>
      </c>
      <c r="V1172" s="298" t="s">
        <v>1042</v>
      </c>
      <c r="X1172" s="216"/>
      <c r="AA1172" s="216"/>
      <c r="AB1172" s="216"/>
      <c r="AH1172" s="214">
        <v>20</v>
      </c>
      <c r="AK1172" s="215" t="str">
        <f t="shared" si="55"/>
        <v>983</v>
      </c>
      <c r="AL1172" s="214" t="str">
        <f t="shared" si="56"/>
        <v>0852</v>
      </c>
    </row>
    <row r="1173" spans="1:38" s="214" customFormat="1" ht="13.5" customHeight="1">
      <c r="A1173" s="214" t="str">
        <f t="shared" si="54"/>
        <v>0411500887就労定着支援</v>
      </c>
      <c r="B1173" s="214" t="s">
        <v>233</v>
      </c>
      <c r="C1173" s="214" t="s">
        <v>4436</v>
      </c>
      <c r="D1173" s="214" t="s">
        <v>3042</v>
      </c>
      <c r="E1173" s="214" t="s">
        <v>234</v>
      </c>
      <c r="K1173" s="214" t="s">
        <v>1041</v>
      </c>
      <c r="L1173" s="214" t="s">
        <v>1041</v>
      </c>
      <c r="N1173" s="214" t="s">
        <v>3366</v>
      </c>
      <c r="O1173" s="214" t="s">
        <v>1370</v>
      </c>
      <c r="P1173" s="214" t="s">
        <v>4246</v>
      </c>
      <c r="T1173" s="214" t="s">
        <v>146</v>
      </c>
      <c r="V1173" s="298" t="s">
        <v>1042</v>
      </c>
      <c r="X1173" s="216"/>
      <c r="AA1173" s="216"/>
      <c r="AB1173" s="216"/>
      <c r="AK1173" s="215" t="str">
        <f t="shared" si="55"/>
        <v>983</v>
      </c>
      <c r="AL1173" s="214" t="str">
        <f t="shared" si="56"/>
        <v>0852</v>
      </c>
    </row>
    <row r="1174" spans="1:38" s="214" customFormat="1" ht="13.5" customHeight="1">
      <c r="A1174" s="214" t="str">
        <f t="shared" si="54"/>
        <v>0411500895就労継続支援(Ｂ型)</v>
      </c>
      <c r="B1174" s="214" t="s">
        <v>1043</v>
      </c>
      <c r="C1174" s="214" t="s">
        <v>3914</v>
      </c>
      <c r="D1174" s="214" t="s">
        <v>3117</v>
      </c>
      <c r="E1174" s="214" t="s">
        <v>1044</v>
      </c>
      <c r="K1174" s="214" t="s">
        <v>1045</v>
      </c>
      <c r="L1174" s="214" t="s">
        <v>1045</v>
      </c>
      <c r="N1174" s="214" t="s">
        <v>3513</v>
      </c>
      <c r="O1174" s="214" t="s">
        <v>1370</v>
      </c>
      <c r="P1174" s="214" t="s">
        <v>4246</v>
      </c>
      <c r="T1174" s="214" t="s">
        <v>2455</v>
      </c>
      <c r="V1174" s="298" t="s">
        <v>1046</v>
      </c>
      <c r="X1174" s="216"/>
      <c r="AA1174" s="216"/>
      <c r="AB1174" s="216"/>
      <c r="AH1174" s="214">
        <v>20</v>
      </c>
      <c r="AK1174" s="215" t="str">
        <f t="shared" si="55"/>
        <v>989</v>
      </c>
      <c r="AL1174" s="214" t="str">
        <f t="shared" si="56"/>
        <v>6114</v>
      </c>
    </row>
    <row r="1175" spans="1:38" s="214" customFormat="1" ht="13.5" customHeight="1">
      <c r="A1175" s="214" t="str">
        <f t="shared" si="54"/>
        <v>0411500903就労継続支援(Ｂ型)</v>
      </c>
      <c r="B1175" s="214" t="s">
        <v>1047</v>
      </c>
      <c r="C1175" s="214" t="s">
        <v>4551</v>
      </c>
      <c r="D1175" s="214" t="s">
        <v>3331</v>
      </c>
      <c r="E1175" s="214" t="s">
        <v>1048</v>
      </c>
      <c r="K1175" s="214" t="s">
        <v>1049</v>
      </c>
      <c r="L1175" s="214" t="s">
        <v>1049</v>
      </c>
      <c r="N1175" s="214" t="s">
        <v>3331</v>
      </c>
      <c r="O1175" s="214" t="s">
        <v>338</v>
      </c>
      <c r="P1175" s="214" t="s">
        <v>4246</v>
      </c>
      <c r="T1175" s="214" t="s">
        <v>2455</v>
      </c>
      <c r="V1175" s="298" t="s">
        <v>1050</v>
      </c>
      <c r="X1175" s="216"/>
      <c r="AA1175" s="216"/>
      <c r="AB1175" s="216"/>
      <c r="AH1175" s="214">
        <v>20</v>
      </c>
      <c r="AK1175" s="215" t="str">
        <f t="shared" si="55"/>
        <v>989</v>
      </c>
      <c r="AL1175" s="214" t="str">
        <f t="shared" si="56"/>
        <v>6101</v>
      </c>
    </row>
    <row r="1176" spans="1:38" s="214" customFormat="1" ht="13.5" customHeight="1">
      <c r="A1176" s="214" t="str">
        <f t="shared" si="54"/>
        <v>0411500911短期入所</v>
      </c>
      <c r="B1176" s="214" t="s">
        <v>2489</v>
      </c>
      <c r="C1176" s="214" t="s">
        <v>4480</v>
      </c>
      <c r="D1176" s="214" t="s">
        <v>3306</v>
      </c>
      <c r="E1176" s="214" t="s">
        <v>1051</v>
      </c>
      <c r="K1176" s="214" t="s">
        <v>1052</v>
      </c>
      <c r="L1176" s="214" t="s">
        <v>1052</v>
      </c>
      <c r="N1176" s="214" t="s">
        <v>3330</v>
      </c>
      <c r="O1176" s="214" t="s">
        <v>338</v>
      </c>
      <c r="P1176" s="214" t="s">
        <v>4246</v>
      </c>
      <c r="T1176" s="214" t="s">
        <v>71</v>
      </c>
      <c r="V1176" s="298" t="s">
        <v>1053</v>
      </c>
      <c r="X1176" s="216"/>
      <c r="AA1176" s="216"/>
      <c r="AB1176" s="216"/>
      <c r="AH1176" s="214">
        <v>6</v>
      </c>
      <c r="AK1176" s="215" t="str">
        <f t="shared" si="55"/>
        <v>989</v>
      </c>
      <c r="AL1176" s="214" t="str">
        <f t="shared" si="56"/>
        <v>6123</v>
      </c>
    </row>
    <row r="1177" spans="1:38" s="214" customFormat="1" ht="13.5" customHeight="1">
      <c r="A1177" s="214" t="str">
        <f t="shared" si="54"/>
        <v>0411500929生活介護</v>
      </c>
      <c r="B1177" s="214" t="s">
        <v>797</v>
      </c>
      <c r="C1177" s="214" t="s">
        <v>3961</v>
      </c>
      <c r="D1177" s="214" t="s">
        <v>3087</v>
      </c>
      <c r="E1177" s="214" t="s">
        <v>798</v>
      </c>
      <c r="K1177" s="214" t="s">
        <v>3401</v>
      </c>
      <c r="L1177" s="214" t="s">
        <v>3124</v>
      </c>
      <c r="N1177" s="214" t="s">
        <v>3125</v>
      </c>
      <c r="O1177" s="214" t="s">
        <v>441</v>
      </c>
      <c r="P1177" s="214" t="s">
        <v>4246</v>
      </c>
      <c r="T1177" s="214" t="s">
        <v>63</v>
      </c>
      <c r="V1177" s="298" t="s">
        <v>2516</v>
      </c>
      <c r="X1177" s="216"/>
      <c r="AA1177" s="216"/>
      <c r="AB1177" s="216"/>
      <c r="AH1177" s="214">
        <v>10</v>
      </c>
      <c r="AK1177" s="215" t="str">
        <f t="shared" si="55"/>
        <v>987</v>
      </c>
      <c r="AL1177" s="214" t="str">
        <f t="shared" si="56"/>
        <v>0513</v>
      </c>
    </row>
    <row r="1178" spans="1:38" s="214" customFormat="1" ht="13.5" customHeight="1">
      <c r="A1178" s="214" t="str">
        <f t="shared" si="54"/>
        <v>0411500937短期入所</v>
      </c>
      <c r="B1178" s="214" t="s">
        <v>1573</v>
      </c>
      <c r="C1178" s="214" t="s">
        <v>3787</v>
      </c>
      <c r="D1178" s="214" t="s">
        <v>3331</v>
      </c>
      <c r="E1178" s="214" t="s">
        <v>1574</v>
      </c>
      <c r="K1178" s="214" t="s">
        <v>2517</v>
      </c>
      <c r="L1178" s="214" t="s">
        <v>2517</v>
      </c>
      <c r="N1178" s="214" t="s">
        <v>3226</v>
      </c>
      <c r="O1178" s="214" t="s">
        <v>301</v>
      </c>
      <c r="P1178" s="214" t="s">
        <v>4246</v>
      </c>
      <c r="T1178" s="214" t="s">
        <v>71</v>
      </c>
      <c r="V1178" s="298" t="s">
        <v>2518</v>
      </c>
      <c r="X1178" s="216"/>
      <c r="AA1178" s="216"/>
      <c r="AB1178" s="216"/>
      <c r="AH1178" s="214">
        <v>1</v>
      </c>
      <c r="AK1178" s="215" t="str">
        <f t="shared" si="55"/>
        <v>989</v>
      </c>
      <c r="AL1178" s="214" t="str">
        <f t="shared" si="56"/>
        <v>6101</v>
      </c>
    </row>
    <row r="1179" spans="1:38" s="214" customFormat="1" ht="13.5" customHeight="1">
      <c r="A1179" s="214" t="str">
        <f t="shared" si="54"/>
        <v>0411500945居宅介護</v>
      </c>
      <c r="B1179" s="214" t="s">
        <v>2519</v>
      </c>
      <c r="C1179" s="214" t="s">
        <v>4552</v>
      </c>
      <c r="D1179" s="214" t="s">
        <v>3117</v>
      </c>
      <c r="E1179" s="214" t="s">
        <v>2520</v>
      </c>
      <c r="K1179" s="214" t="s">
        <v>2521</v>
      </c>
      <c r="L1179" s="214" t="s">
        <v>2521</v>
      </c>
      <c r="N1179" s="214" t="s">
        <v>3493</v>
      </c>
      <c r="O1179" s="214" t="s">
        <v>441</v>
      </c>
      <c r="P1179" s="214" t="s">
        <v>4246</v>
      </c>
      <c r="T1179" s="214" t="s">
        <v>87</v>
      </c>
      <c r="V1179" s="298" t="s">
        <v>2522</v>
      </c>
      <c r="X1179" s="216"/>
      <c r="AA1179" s="216"/>
      <c r="AB1179" s="216"/>
      <c r="AC1179" s="216"/>
      <c r="AK1179" s="215" t="str">
        <f t="shared" si="55"/>
        <v>989</v>
      </c>
      <c r="AL1179" s="214" t="str">
        <f t="shared" si="56"/>
        <v>6114</v>
      </c>
    </row>
    <row r="1180" spans="1:38" s="214" customFormat="1" ht="13.5" customHeight="1">
      <c r="A1180" s="214" t="str">
        <f t="shared" si="54"/>
        <v>0411500945重度訪問介護</v>
      </c>
      <c r="B1180" s="214" t="s">
        <v>2519</v>
      </c>
      <c r="C1180" s="214" t="s">
        <v>4552</v>
      </c>
      <c r="D1180" s="214" t="s">
        <v>3117</v>
      </c>
      <c r="E1180" s="214" t="s">
        <v>2520</v>
      </c>
      <c r="K1180" s="214" t="s">
        <v>2521</v>
      </c>
      <c r="L1180" s="214" t="s">
        <v>2521</v>
      </c>
      <c r="N1180" s="214" t="s">
        <v>3493</v>
      </c>
      <c r="O1180" s="214" t="s">
        <v>301</v>
      </c>
      <c r="P1180" s="214" t="s">
        <v>4246</v>
      </c>
      <c r="T1180" s="214" t="s">
        <v>88</v>
      </c>
      <c r="V1180" s="298" t="s">
        <v>2522</v>
      </c>
      <c r="X1180" s="216"/>
      <c r="AA1180" s="216"/>
      <c r="AB1180" s="216"/>
      <c r="AK1180" s="215" t="str">
        <f t="shared" si="55"/>
        <v>989</v>
      </c>
      <c r="AL1180" s="214" t="str">
        <f t="shared" si="56"/>
        <v>6114</v>
      </c>
    </row>
    <row r="1181" spans="1:38" s="214" customFormat="1" ht="13.5" customHeight="1">
      <c r="A1181" s="214" t="str">
        <f t="shared" si="54"/>
        <v>0411500952就労継続支援(Ｂ型)</v>
      </c>
      <c r="B1181" s="214" t="s">
        <v>2523</v>
      </c>
      <c r="C1181" s="214" t="s">
        <v>4553</v>
      </c>
      <c r="D1181" s="214" t="s">
        <v>3571</v>
      </c>
      <c r="E1181" s="214" t="s">
        <v>2524</v>
      </c>
      <c r="K1181" s="214" t="s">
        <v>2525</v>
      </c>
      <c r="L1181" s="214" t="s">
        <v>2525</v>
      </c>
      <c r="N1181" s="214" t="s">
        <v>3571</v>
      </c>
      <c r="O1181" s="214" t="s">
        <v>692</v>
      </c>
      <c r="P1181" s="214" t="s">
        <v>4246</v>
      </c>
      <c r="T1181" s="214" t="s">
        <v>2455</v>
      </c>
      <c r="V1181" s="298" t="s">
        <v>2526</v>
      </c>
      <c r="X1181" s="216"/>
      <c r="AA1181" s="216"/>
      <c r="AB1181" s="216"/>
      <c r="AH1181" s="214">
        <v>20</v>
      </c>
      <c r="AK1181" s="215" t="str">
        <f t="shared" si="55"/>
        <v>989</v>
      </c>
      <c r="AL1181" s="214" t="str">
        <f t="shared" si="56"/>
        <v>4303</v>
      </c>
    </row>
    <row r="1182" spans="1:38" s="214" customFormat="1" ht="13.5" customHeight="1">
      <c r="A1182" s="214" t="str">
        <f t="shared" si="54"/>
        <v>0411500960就労継続支援(Ｂ型)</v>
      </c>
      <c r="B1182" s="214" t="s">
        <v>1471</v>
      </c>
      <c r="C1182" s="214" t="s">
        <v>4554</v>
      </c>
      <c r="D1182" s="214" t="s">
        <v>3572</v>
      </c>
      <c r="E1182" s="214" t="s">
        <v>2261</v>
      </c>
      <c r="K1182" s="214" t="s">
        <v>4108</v>
      </c>
      <c r="L1182" s="214" t="s">
        <v>4198</v>
      </c>
      <c r="N1182" s="214" t="s">
        <v>4220</v>
      </c>
      <c r="O1182" s="214" t="s">
        <v>441</v>
      </c>
      <c r="P1182" s="214" t="s">
        <v>4246</v>
      </c>
      <c r="T1182" s="214" t="s">
        <v>2455</v>
      </c>
      <c r="V1182" s="298" t="s">
        <v>2527</v>
      </c>
      <c r="X1182" s="216"/>
      <c r="AA1182" s="216"/>
      <c r="AB1182" s="216"/>
      <c r="AH1182" s="214">
        <v>20</v>
      </c>
      <c r="AK1182" s="215" t="str">
        <f t="shared" si="55"/>
        <v>989</v>
      </c>
      <c r="AL1182" s="214" t="str">
        <f t="shared" si="56"/>
        <v>3205</v>
      </c>
    </row>
    <row r="1183" spans="1:38" s="214" customFormat="1" ht="13.5" customHeight="1">
      <c r="A1183" s="214" t="str">
        <f t="shared" si="54"/>
        <v>0411500978生活介護</v>
      </c>
      <c r="B1183" s="214" t="s">
        <v>930</v>
      </c>
      <c r="C1183" s="214" t="s">
        <v>3818</v>
      </c>
      <c r="D1183" s="214" t="s">
        <v>3108</v>
      </c>
      <c r="E1183" s="214" t="s">
        <v>931</v>
      </c>
      <c r="K1183" s="214" t="s">
        <v>2761</v>
      </c>
      <c r="L1183" s="214" t="s">
        <v>2761</v>
      </c>
      <c r="N1183" s="214" t="s">
        <v>3108</v>
      </c>
      <c r="O1183" s="214" t="s">
        <v>272</v>
      </c>
      <c r="P1183" s="214" t="s">
        <v>4246</v>
      </c>
      <c r="T1183" s="214" t="s">
        <v>63</v>
      </c>
      <c r="V1183" s="298" t="s">
        <v>2762</v>
      </c>
      <c r="X1183" s="216"/>
      <c r="AA1183" s="216"/>
      <c r="AB1183" s="216"/>
      <c r="AH1183" s="214">
        <v>20</v>
      </c>
      <c r="AK1183" s="215" t="str">
        <f t="shared" si="55"/>
        <v>989</v>
      </c>
      <c r="AL1183" s="214" t="str">
        <f t="shared" si="56"/>
        <v>6251</v>
      </c>
    </row>
    <row r="1184" spans="1:38" s="214" customFormat="1" ht="13.5" customHeight="1">
      <c r="A1184" s="214" t="str">
        <f t="shared" si="54"/>
        <v>0411501000就労継続支援(Ｂ型)</v>
      </c>
      <c r="B1184" s="214" t="s">
        <v>3573</v>
      </c>
      <c r="C1184" s="214" t="s">
        <v>4555</v>
      </c>
      <c r="D1184" s="214" t="s">
        <v>3192</v>
      </c>
      <c r="E1184" s="214" t="s">
        <v>3574</v>
      </c>
      <c r="K1184" s="214" t="s">
        <v>3575</v>
      </c>
      <c r="L1184" s="214" t="s">
        <v>3575</v>
      </c>
      <c r="N1184" s="214" t="s">
        <v>3113</v>
      </c>
      <c r="O1184" s="214" t="s">
        <v>272</v>
      </c>
      <c r="P1184" s="214" t="s">
        <v>4246</v>
      </c>
      <c r="T1184" s="214" t="s">
        <v>2455</v>
      </c>
      <c r="V1184" s="298" t="s">
        <v>3576</v>
      </c>
      <c r="X1184" s="216"/>
      <c r="AA1184" s="216"/>
      <c r="AB1184" s="216"/>
      <c r="AH1184" s="214">
        <v>20</v>
      </c>
      <c r="AK1184" s="215" t="str">
        <f t="shared" si="55"/>
        <v>980</v>
      </c>
      <c r="AL1184" s="214" t="str">
        <f t="shared" si="56"/>
        <v>0011</v>
      </c>
    </row>
    <row r="1185" spans="1:38" s="214" customFormat="1" ht="13.5" customHeight="1">
      <c r="A1185" s="214" t="str">
        <f t="shared" si="54"/>
        <v>0411501018就労移行支援</v>
      </c>
      <c r="B1185" s="214" t="s">
        <v>3624</v>
      </c>
      <c r="C1185" s="214" t="s">
        <v>4556</v>
      </c>
      <c r="D1185" s="214" t="s">
        <v>3625</v>
      </c>
      <c r="E1185" s="214" t="s">
        <v>3626</v>
      </c>
      <c r="K1185" s="214" t="s">
        <v>3627</v>
      </c>
      <c r="L1185" s="214" t="s">
        <v>3627</v>
      </c>
      <c r="N1185" s="214" t="s">
        <v>3325</v>
      </c>
      <c r="O1185" s="214" t="s">
        <v>1394</v>
      </c>
      <c r="P1185" s="214" t="s">
        <v>4246</v>
      </c>
      <c r="T1185" s="214" t="s">
        <v>65</v>
      </c>
      <c r="V1185" s="298" t="s">
        <v>3628</v>
      </c>
      <c r="X1185" s="216"/>
      <c r="AA1185" s="216"/>
      <c r="AB1185" s="216"/>
      <c r="AH1185" s="214">
        <v>10</v>
      </c>
      <c r="AK1185" s="215" t="str">
        <f t="shared" si="55"/>
        <v>983</v>
      </c>
      <c r="AL1185" s="214" t="str">
        <f t="shared" si="56"/>
        <v>8477</v>
      </c>
    </row>
    <row r="1186" spans="1:38" s="214" customFormat="1" ht="13.5" customHeight="1">
      <c r="A1186" s="214" t="str">
        <f t="shared" si="54"/>
        <v>0411501026短期入所</v>
      </c>
      <c r="B1186" s="214" t="s">
        <v>2460</v>
      </c>
      <c r="C1186" s="214" t="s">
        <v>3845</v>
      </c>
      <c r="D1186" s="214" t="s">
        <v>3332</v>
      </c>
      <c r="E1186" s="214" t="s">
        <v>2461</v>
      </c>
      <c r="K1186" s="214" t="s">
        <v>3333</v>
      </c>
      <c r="L1186" s="214" t="s">
        <v>3334</v>
      </c>
      <c r="N1186" s="214" t="s">
        <v>3335</v>
      </c>
      <c r="O1186" s="214" t="s">
        <v>928</v>
      </c>
      <c r="P1186" s="214" t="s">
        <v>4246</v>
      </c>
      <c r="T1186" s="214" t="s">
        <v>71</v>
      </c>
      <c r="V1186" s="298" t="s">
        <v>3336</v>
      </c>
      <c r="X1186" s="216"/>
      <c r="AA1186" s="216"/>
      <c r="AB1186" s="216"/>
      <c r="AD1186" s="216"/>
      <c r="AH1186" s="214">
        <v>2</v>
      </c>
      <c r="AK1186" s="215" t="str">
        <f t="shared" si="55"/>
        <v>140</v>
      </c>
      <c r="AL1186" s="214" t="str">
        <f t="shared" si="56"/>
        <v>0013</v>
      </c>
    </row>
    <row r="1187" spans="1:38" s="214" customFormat="1" ht="13.5" customHeight="1">
      <c r="A1187" s="214" t="str">
        <f t="shared" si="54"/>
        <v>0411501034居宅介護</v>
      </c>
      <c r="B1187" s="214" t="s">
        <v>3758</v>
      </c>
      <c r="C1187" s="214" t="s">
        <v>4557</v>
      </c>
      <c r="D1187" s="214" t="s">
        <v>3355</v>
      </c>
      <c r="E1187" s="214" t="s">
        <v>4093</v>
      </c>
      <c r="K1187" s="214" t="s">
        <v>4195</v>
      </c>
      <c r="L1187" s="214" t="s">
        <v>4195</v>
      </c>
      <c r="N1187" s="214" t="s">
        <v>3109</v>
      </c>
      <c r="O1187" s="214" t="s">
        <v>928</v>
      </c>
      <c r="P1187" s="214" t="s">
        <v>4246</v>
      </c>
      <c r="T1187" s="214" t="s">
        <v>87</v>
      </c>
      <c r="V1187" s="298" t="s">
        <v>4376</v>
      </c>
      <c r="X1187" s="216"/>
      <c r="AA1187" s="216"/>
      <c r="AB1187" s="216"/>
      <c r="AD1187" s="216"/>
      <c r="AK1187" s="215" t="str">
        <f t="shared" si="55"/>
        <v>981</v>
      </c>
      <c r="AL1187" s="214" t="str">
        <f t="shared" si="56"/>
        <v>3624</v>
      </c>
    </row>
    <row r="1188" spans="1:38" s="214" customFormat="1" ht="13.5" customHeight="1">
      <c r="A1188" s="214" t="str">
        <f t="shared" si="54"/>
        <v>0411501034重度訪問介護</v>
      </c>
      <c r="B1188" s="214" t="s">
        <v>3758</v>
      </c>
      <c r="C1188" s="214" t="s">
        <v>4557</v>
      </c>
      <c r="D1188" s="214" t="s">
        <v>3355</v>
      </c>
      <c r="E1188" s="214" t="s">
        <v>4093</v>
      </c>
      <c r="K1188" s="214" t="s">
        <v>4195</v>
      </c>
      <c r="L1188" s="214" t="s">
        <v>4195</v>
      </c>
      <c r="N1188" s="214" t="s">
        <v>3109</v>
      </c>
      <c r="O1188" s="214" t="s">
        <v>928</v>
      </c>
      <c r="P1188" s="214" t="s">
        <v>4246</v>
      </c>
      <c r="T1188" s="214" t="s">
        <v>88</v>
      </c>
      <c r="V1188" s="298" t="s">
        <v>4376</v>
      </c>
      <c r="X1188" s="216"/>
      <c r="AA1188" s="216"/>
      <c r="AB1188" s="216"/>
      <c r="AK1188" s="215" t="str">
        <f t="shared" si="55"/>
        <v>981</v>
      </c>
      <c r="AL1188" s="214" t="str">
        <f t="shared" si="56"/>
        <v>3624</v>
      </c>
    </row>
    <row r="1189" spans="1:38" s="214" customFormat="1" ht="13.5" customHeight="1">
      <c r="A1189" s="214" t="str">
        <f t="shared" si="54"/>
        <v>0411501042居宅介護</v>
      </c>
      <c r="B1189" s="214" t="s">
        <v>3741</v>
      </c>
      <c r="C1189" s="214" t="s">
        <v>4558</v>
      </c>
      <c r="D1189" s="214" t="s">
        <v>4034</v>
      </c>
      <c r="E1189" s="214" t="s">
        <v>4075</v>
      </c>
      <c r="I1189" s="227"/>
      <c r="K1189" s="214" t="s">
        <v>4146</v>
      </c>
      <c r="L1189" s="214" t="s">
        <v>4146</v>
      </c>
      <c r="N1189" s="214" t="s">
        <v>3675</v>
      </c>
      <c r="O1189" s="214" t="s">
        <v>818</v>
      </c>
      <c r="P1189" s="214" t="s">
        <v>4246</v>
      </c>
      <c r="T1189" s="214" t="s">
        <v>87</v>
      </c>
      <c r="V1189" s="298" t="s">
        <v>4320</v>
      </c>
      <c r="X1189" s="216"/>
      <c r="AA1189" s="216"/>
      <c r="AB1189" s="216"/>
      <c r="AK1189" s="215" t="str">
        <f t="shared" si="55"/>
        <v>108</v>
      </c>
      <c r="AL1189" s="214" t="str">
        <f t="shared" si="56"/>
        <v>0023</v>
      </c>
    </row>
    <row r="1190" spans="1:38" s="214" customFormat="1" ht="13.5" customHeight="1">
      <c r="A1190" s="214" t="str">
        <f t="shared" si="54"/>
        <v>0411501042重度訪問介護</v>
      </c>
      <c r="B1190" s="214" t="s">
        <v>3741</v>
      </c>
      <c r="C1190" s="214" t="s">
        <v>4558</v>
      </c>
      <c r="D1190" s="214" t="s">
        <v>4034</v>
      </c>
      <c r="E1190" s="214" t="s">
        <v>4075</v>
      </c>
      <c r="K1190" s="214" t="s">
        <v>4146</v>
      </c>
      <c r="L1190" s="214" t="s">
        <v>4146</v>
      </c>
      <c r="N1190" s="214" t="s">
        <v>3675</v>
      </c>
      <c r="O1190" s="214" t="s">
        <v>338</v>
      </c>
      <c r="P1190" s="214" t="s">
        <v>4246</v>
      </c>
      <c r="T1190" s="214" t="s">
        <v>88</v>
      </c>
      <c r="V1190" s="298" t="s">
        <v>4320</v>
      </c>
      <c r="X1190" s="216"/>
      <c r="AA1190" s="216"/>
      <c r="AB1190" s="216"/>
      <c r="AK1190" s="215" t="str">
        <f t="shared" si="55"/>
        <v>108</v>
      </c>
      <c r="AL1190" s="214" t="str">
        <f t="shared" si="56"/>
        <v>0023</v>
      </c>
    </row>
    <row r="1191" spans="1:38" s="214" customFormat="1" ht="13.5" customHeight="1">
      <c r="A1191" s="214" t="str">
        <f t="shared" si="54"/>
        <v>0411501059就労継続支援(Ｂ型)</v>
      </c>
      <c r="B1191" s="214" t="s">
        <v>3738</v>
      </c>
      <c r="C1191" s="214" t="s">
        <v>4559</v>
      </c>
      <c r="D1191" s="214" t="s">
        <v>2915</v>
      </c>
      <c r="E1191" s="214" t="s">
        <v>4071</v>
      </c>
      <c r="K1191" s="214" t="s">
        <v>4138</v>
      </c>
      <c r="L1191" s="214" t="s">
        <v>4138</v>
      </c>
      <c r="N1191" s="214" t="s">
        <v>2915</v>
      </c>
      <c r="O1191" s="214" t="s">
        <v>441</v>
      </c>
      <c r="P1191" s="214" t="s">
        <v>4246</v>
      </c>
      <c r="T1191" s="214" t="s">
        <v>2455</v>
      </c>
      <c r="V1191" s="298" t="s">
        <v>4309</v>
      </c>
      <c r="X1191" s="216"/>
      <c r="AA1191" s="216"/>
      <c r="AB1191" s="216"/>
      <c r="AH1191" s="214">
        <v>20</v>
      </c>
      <c r="AK1191" s="215" t="str">
        <f t="shared" si="55"/>
        <v>989</v>
      </c>
      <c r="AL1191" s="214" t="str">
        <f t="shared" si="56"/>
        <v>6143</v>
      </c>
    </row>
    <row r="1192" spans="1:38" s="214" customFormat="1" ht="13.5" customHeight="1">
      <c r="A1192" s="214" t="str">
        <f t="shared" si="54"/>
        <v>0411501067生活介護</v>
      </c>
      <c r="B1192" s="214" t="s">
        <v>1043</v>
      </c>
      <c r="C1192" s="214" t="s">
        <v>3914</v>
      </c>
      <c r="D1192" s="214" t="s">
        <v>3117</v>
      </c>
      <c r="E1192" s="214" t="s">
        <v>1044</v>
      </c>
      <c r="K1192" s="214" t="s">
        <v>4165</v>
      </c>
      <c r="L1192" s="214" t="s">
        <v>4165</v>
      </c>
      <c r="N1192" s="214" t="s">
        <v>4228</v>
      </c>
      <c r="O1192" s="214" t="s">
        <v>441</v>
      </c>
      <c r="P1192" s="214" t="s">
        <v>4246</v>
      </c>
      <c r="T1192" s="214" t="s">
        <v>63</v>
      </c>
      <c r="V1192" s="298" t="s">
        <v>4337</v>
      </c>
      <c r="X1192" s="216"/>
      <c r="AA1192" s="216"/>
      <c r="AB1192" s="216"/>
      <c r="AC1192" s="216"/>
      <c r="AH1192" s="214">
        <v>20</v>
      </c>
      <c r="AK1192" s="215" t="str">
        <f t="shared" si="55"/>
        <v>989</v>
      </c>
      <c r="AL1192" s="214" t="str">
        <f t="shared" si="56"/>
        <v>6114</v>
      </c>
    </row>
    <row r="1193" spans="1:38" s="214" customFormat="1" ht="13.5" customHeight="1">
      <c r="A1193" s="214" t="str">
        <f t="shared" si="54"/>
        <v>0411501075短期入所</v>
      </c>
      <c r="B1193" s="214" t="s">
        <v>3679</v>
      </c>
      <c r="C1193" s="214" t="s">
        <v>3826</v>
      </c>
      <c r="D1193" s="214" t="s">
        <v>3680</v>
      </c>
      <c r="E1193" s="214" t="s">
        <v>3681</v>
      </c>
      <c r="K1193" s="214" t="s">
        <v>4184</v>
      </c>
      <c r="L1193" s="214" t="s">
        <v>4184</v>
      </c>
      <c r="N1193" s="214" t="s">
        <v>3680</v>
      </c>
      <c r="O1193" s="214" t="s">
        <v>441</v>
      </c>
      <c r="P1193" s="214" t="s">
        <v>4246</v>
      </c>
      <c r="T1193" s="214" t="s">
        <v>71</v>
      </c>
      <c r="V1193" s="298" t="s">
        <v>4363</v>
      </c>
      <c r="X1193" s="216"/>
      <c r="AA1193" s="216"/>
      <c r="AB1193" s="216"/>
      <c r="AH1193" s="214">
        <v>1</v>
      </c>
      <c r="AK1193" s="215" t="str">
        <f t="shared" si="55"/>
        <v>989</v>
      </c>
      <c r="AL1193" s="214" t="str">
        <f t="shared" si="56"/>
        <v>6103</v>
      </c>
    </row>
    <row r="1194" spans="1:38" s="214" customFormat="1" ht="13.5" customHeight="1">
      <c r="A1194" s="214" t="str">
        <f t="shared" si="54"/>
        <v>0411501083短期入所</v>
      </c>
      <c r="B1194" s="214" t="s">
        <v>2489</v>
      </c>
      <c r="C1194" s="214" t="s">
        <v>4480</v>
      </c>
      <c r="D1194" s="214" t="s">
        <v>3306</v>
      </c>
      <c r="E1194" s="214" t="s">
        <v>1051</v>
      </c>
      <c r="K1194" s="214" t="s">
        <v>4708</v>
      </c>
      <c r="L1194" s="214" t="s">
        <v>4708</v>
      </c>
      <c r="N1194" s="214" t="s">
        <v>3113</v>
      </c>
      <c r="O1194" s="214" t="s">
        <v>1087</v>
      </c>
      <c r="P1194" s="214" t="s">
        <v>4246</v>
      </c>
      <c r="T1194" s="214" t="s">
        <v>71</v>
      </c>
      <c r="V1194" s="298" t="s">
        <v>4762</v>
      </c>
      <c r="X1194" s="216"/>
      <c r="AA1194" s="216"/>
      <c r="AB1194" s="216"/>
      <c r="AH1194" s="214">
        <v>6</v>
      </c>
      <c r="AK1194" s="215" t="str">
        <f t="shared" si="55"/>
        <v>989</v>
      </c>
      <c r="AL1194" s="214" t="str">
        <f t="shared" si="56"/>
        <v>6123</v>
      </c>
    </row>
    <row r="1195" spans="1:38" s="214" customFormat="1" ht="13.5" customHeight="1">
      <c r="A1195" s="214" t="str">
        <f t="shared" si="54"/>
        <v>0411501091居宅介護</v>
      </c>
      <c r="B1195" s="214" t="s">
        <v>2917</v>
      </c>
      <c r="C1195" s="214" t="s">
        <v>4527</v>
      </c>
      <c r="D1195" s="214" t="s">
        <v>2918</v>
      </c>
      <c r="E1195" s="214" t="s">
        <v>4667</v>
      </c>
      <c r="K1195" s="214" t="s">
        <v>4709</v>
      </c>
      <c r="L1195" s="214" t="s">
        <v>4709</v>
      </c>
      <c r="N1195" s="214" t="s">
        <v>3331</v>
      </c>
      <c r="O1195" s="214" t="s">
        <v>61</v>
      </c>
      <c r="P1195" s="214" t="s">
        <v>4246</v>
      </c>
      <c r="T1195" s="214" t="s">
        <v>87</v>
      </c>
      <c r="V1195" s="298" t="s">
        <v>4763</v>
      </c>
      <c r="X1195" s="216"/>
      <c r="AA1195" s="216"/>
      <c r="AB1195" s="216"/>
      <c r="AK1195" s="215" t="str">
        <f t="shared" si="55"/>
        <v>023</v>
      </c>
      <c r="AL1195" s="214" t="str">
        <f t="shared" si="56"/>
        <v>0826</v>
      </c>
    </row>
    <row r="1196" spans="1:38" s="214" customFormat="1" ht="13.5" customHeight="1">
      <c r="A1196" s="214" t="str">
        <f t="shared" si="54"/>
        <v>0411501091重度訪問介護</v>
      </c>
      <c r="B1196" s="214" t="s">
        <v>2917</v>
      </c>
      <c r="C1196" s="214" t="s">
        <v>4527</v>
      </c>
      <c r="D1196" s="214" t="s">
        <v>2918</v>
      </c>
      <c r="E1196" s="214" t="s">
        <v>4667</v>
      </c>
      <c r="K1196" s="214" t="s">
        <v>4709</v>
      </c>
      <c r="L1196" s="214" t="s">
        <v>4709</v>
      </c>
      <c r="N1196" s="214" t="s">
        <v>3331</v>
      </c>
      <c r="O1196" s="214" t="s">
        <v>61</v>
      </c>
      <c r="P1196" s="214" t="s">
        <v>4246</v>
      </c>
      <c r="T1196" s="214" t="s">
        <v>88</v>
      </c>
      <c r="V1196" s="298" t="s">
        <v>4763</v>
      </c>
      <c r="X1196" s="216"/>
      <c r="AA1196" s="216"/>
      <c r="AB1196" s="216"/>
      <c r="AK1196" s="215" t="str">
        <f t="shared" si="55"/>
        <v>023</v>
      </c>
      <c r="AL1196" s="214" t="str">
        <f t="shared" si="56"/>
        <v>0826</v>
      </c>
    </row>
    <row r="1197" spans="1:38" s="214" customFormat="1" ht="13.5" customHeight="1">
      <c r="A1197" s="214" t="str">
        <f t="shared" si="54"/>
        <v>0411600026就労移行支援</v>
      </c>
      <c r="B1197" s="214" t="s">
        <v>1054</v>
      </c>
      <c r="C1197" s="214" t="s">
        <v>4560</v>
      </c>
      <c r="D1197" s="214" t="s">
        <v>3194</v>
      </c>
      <c r="E1197" s="214" t="s">
        <v>1055</v>
      </c>
      <c r="K1197" s="214" t="s">
        <v>1056</v>
      </c>
      <c r="L1197" s="214" t="s">
        <v>1056</v>
      </c>
      <c r="N1197" s="214" t="s">
        <v>3194</v>
      </c>
      <c r="O1197" s="214" t="s">
        <v>1157</v>
      </c>
      <c r="P1197" s="214" t="s">
        <v>4237</v>
      </c>
      <c r="T1197" s="214" t="s">
        <v>65</v>
      </c>
      <c r="V1197" s="298" t="s">
        <v>1058</v>
      </c>
      <c r="X1197" s="216"/>
      <c r="AA1197" s="216"/>
      <c r="AB1197" s="216"/>
      <c r="AH1197" s="214">
        <v>20</v>
      </c>
      <c r="AK1197" s="215" t="str">
        <f t="shared" si="55"/>
        <v>981</v>
      </c>
      <c r="AL1197" s="214" t="str">
        <f t="shared" si="56"/>
        <v>3341</v>
      </c>
    </row>
    <row r="1198" spans="1:38" s="214" customFormat="1" ht="13.5" customHeight="1">
      <c r="A1198" s="214" t="str">
        <f t="shared" si="54"/>
        <v>0411600059就労継続支援(Ｂ型)</v>
      </c>
      <c r="B1198" s="214" t="s">
        <v>1059</v>
      </c>
      <c r="C1198" s="214" t="s">
        <v>3884</v>
      </c>
      <c r="D1198" s="214" t="s">
        <v>4028</v>
      </c>
      <c r="E1198" s="214" t="s">
        <v>4050</v>
      </c>
      <c r="K1198" s="214" t="s">
        <v>1060</v>
      </c>
      <c r="L1198" s="214" t="s">
        <v>1060</v>
      </c>
      <c r="N1198" s="214" t="s">
        <v>3153</v>
      </c>
      <c r="O1198" s="214" t="s">
        <v>1157</v>
      </c>
      <c r="P1198" s="214" t="s">
        <v>4237</v>
      </c>
      <c r="T1198" s="214" t="s">
        <v>2455</v>
      </c>
      <c r="V1198" s="298" t="s">
        <v>1061</v>
      </c>
      <c r="X1198" s="216"/>
      <c r="AA1198" s="216"/>
      <c r="AB1198" s="216"/>
      <c r="AH1198" s="214">
        <v>20</v>
      </c>
      <c r="AK1198" s="215" t="str">
        <f t="shared" si="55"/>
        <v>981</v>
      </c>
      <c r="AL1198" s="214" t="str">
        <f t="shared" si="56"/>
        <v>3136</v>
      </c>
    </row>
    <row r="1199" spans="1:38" s="214" customFormat="1" ht="13.5" customHeight="1">
      <c r="A1199" s="214" t="str">
        <f t="shared" si="54"/>
        <v>0411600075居宅介護</v>
      </c>
      <c r="B1199" s="214" t="s">
        <v>609</v>
      </c>
      <c r="C1199" s="214" t="s">
        <v>4494</v>
      </c>
      <c r="D1199" s="214" t="s">
        <v>3707</v>
      </c>
      <c r="E1199" s="214" t="s">
        <v>610</v>
      </c>
      <c r="K1199" s="214" t="s">
        <v>1062</v>
      </c>
      <c r="L1199" s="214" t="s">
        <v>1062</v>
      </c>
      <c r="N1199" s="214" t="s">
        <v>3259</v>
      </c>
      <c r="O1199" s="214" t="s">
        <v>1157</v>
      </c>
      <c r="P1199" s="214" t="s">
        <v>4237</v>
      </c>
      <c r="T1199" s="214" t="s">
        <v>87</v>
      </c>
      <c r="V1199" s="298" t="s">
        <v>4764</v>
      </c>
      <c r="X1199" s="216"/>
      <c r="AA1199" s="216"/>
      <c r="AB1199" s="216"/>
      <c r="AK1199" s="215" t="str">
        <f t="shared" si="55"/>
        <v>140</v>
      </c>
      <c r="AL1199" s="214" t="str">
        <f t="shared" si="56"/>
        <v>0002</v>
      </c>
    </row>
    <row r="1200" spans="1:38" s="214" customFormat="1" ht="13.5" customHeight="1">
      <c r="A1200" s="214" t="str">
        <f t="shared" si="54"/>
        <v>0411600117就労継続支援(Ｂ型)</v>
      </c>
      <c r="B1200" s="214" t="s">
        <v>1063</v>
      </c>
      <c r="C1200" s="214" t="s">
        <v>4561</v>
      </c>
      <c r="D1200" s="214" t="s">
        <v>3064</v>
      </c>
      <c r="E1200" s="214" t="s">
        <v>1064</v>
      </c>
      <c r="K1200" s="214" t="s">
        <v>1065</v>
      </c>
      <c r="L1200" s="214" t="s">
        <v>1065</v>
      </c>
      <c r="N1200" s="214" t="s">
        <v>3357</v>
      </c>
      <c r="O1200" s="214" t="s">
        <v>1157</v>
      </c>
      <c r="P1200" s="214" t="s">
        <v>4237</v>
      </c>
      <c r="T1200" s="214" t="s">
        <v>2455</v>
      </c>
      <c r="V1200" s="298" t="s">
        <v>1066</v>
      </c>
      <c r="X1200" s="216"/>
      <c r="AA1200" s="216"/>
      <c r="AB1200" s="216"/>
      <c r="AH1200" s="214">
        <v>20</v>
      </c>
      <c r="AK1200" s="215" t="str">
        <f t="shared" si="55"/>
        <v>981</v>
      </c>
      <c r="AL1200" s="214" t="str">
        <f t="shared" si="56"/>
        <v>3124</v>
      </c>
    </row>
    <row r="1201" spans="1:38" s="214" customFormat="1" ht="13.5" customHeight="1">
      <c r="A1201" s="214" t="str">
        <f t="shared" si="54"/>
        <v>0411600141居宅介護</v>
      </c>
      <c r="B1201" s="214" t="s">
        <v>2528</v>
      </c>
      <c r="C1201" s="214" t="s">
        <v>4562</v>
      </c>
      <c r="D1201" s="214" t="s">
        <v>3259</v>
      </c>
      <c r="E1201" s="214" t="s">
        <v>2529</v>
      </c>
      <c r="K1201" s="214" t="s">
        <v>2530</v>
      </c>
      <c r="L1201" s="214" t="s">
        <v>2530</v>
      </c>
      <c r="N1201" s="214" t="s">
        <v>3259</v>
      </c>
      <c r="O1201" s="214" t="s">
        <v>61</v>
      </c>
      <c r="P1201" s="214" t="s">
        <v>4237</v>
      </c>
      <c r="T1201" s="214" t="s">
        <v>87</v>
      </c>
      <c r="V1201" s="298" t="s">
        <v>2531</v>
      </c>
      <c r="X1201" s="216"/>
      <c r="AA1201" s="216"/>
      <c r="AB1201" s="216"/>
      <c r="AK1201" s="215" t="str">
        <f t="shared" si="55"/>
        <v>981</v>
      </c>
      <c r="AL1201" s="214" t="str">
        <f t="shared" si="56"/>
        <v>3362</v>
      </c>
    </row>
    <row r="1202" spans="1:38" s="214" customFormat="1" ht="13.5" customHeight="1">
      <c r="A1202" s="214" t="str">
        <f t="shared" si="54"/>
        <v>0411600141重度訪問介護</v>
      </c>
      <c r="B1202" s="214" t="s">
        <v>2528</v>
      </c>
      <c r="C1202" s="214" t="s">
        <v>4562</v>
      </c>
      <c r="D1202" s="214" t="s">
        <v>3259</v>
      </c>
      <c r="E1202" s="214" t="s">
        <v>2529</v>
      </c>
      <c r="K1202" s="214" t="s">
        <v>2530</v>
      </c>
      <c r="L1202" s="214" t="s">
        <v>2530</v>
      </c>
      <c r="N1202" s="214" t="s">
        <v>3259</v>
      </c>
      <c r="O1202" s="214" t="s">
        <v>61</v>
      </c>
      <c r="P1202" s="214" t="s">
        <v>4237</v>
      </c>
      <c r="T1202" s="214" t="s">
        <v>88</v>
      </c>
      <c r="V1202" s="298" t="s">
        <v>2531</v>
      </c>
      <c r="X1202" s="216"/>
      <c r="AA1202" s="216"/>
      <c r="AB1202" s="216"/>
      <c r="AK1202" s="215" t="str">
        <f t="shared" si="55"/>
        <v>981</v>
      </c>
      <c r="AL1202" s="214" t="str">
        <f t="shared" si="56"/>
        <v>3362</v>
      </c>
    </row>
    <row r="1203" spans="1:38" s="214" customFormat="1" ht="13.5" customHeight="1">
      <c r="A1203" s="214" t="str">
        <f t="shared" si="54"/>
        <v>0411600141行動援護</v>
      </c>
      <c r="B1203" s="214" t="s">
        <v>2528</v>
      </c>
      <c r="C1203" s="214" t="s">
        <v>4562</v>
      </c>
      <c r="D1203" s="214" t="s">
        <v>3259</v>
      </c>
      <c r="E1203" s="214" t="s">
        <v>2529</v>
      </c>
      <c r="K1203" s="214" t="s">
        <v>2530</v>
      </c>
      <c r="L1203" s="214" t="s">
        <v>2530</v>
      </c>
      <c r="N1203" s="214" t="s">
        <v>3259</v>
      </c>
      <c r="O1203" s="214" t="s">
        <v>61</v>
      </c>
      <c r="P1203" s="214" t="s">
        <v>4237</v>
      </c>
      <c r="T1203" s="214" t="s">
        <v>99</v>
      </c>
      <c r="V1203" s="298" t="s">
        <v>2531</v>
      </c>
      <c r="X1203" s="216"/>
      <c r="AA1203" s="216"/>
      <c r="AB1203" s="216"/>
      <c r="AK1203" s="215" t="str">
        <f t="shared" si="55"/>
        <v>981</v>
      </c>
      <c r="AL1203" s="214" t="str">
        <f t="shared" si="56"/>
        <v>3362</v>
      </c>
    </row>
    <row r="1204" spans="1:38" s="214" customFormat="1" ht="13.5" customHeight="1">
      <c r="A1204" s="214" t="str">
        <f t="shared" si="54"/>
        <v>0411600141同行援護</v>
      </c>
      <c r="B1204" s="214" t="s">
        <v>2528</v>
      </c>
      <c r="C1204" s="214" t="s">
        <v>4562</v>
      </c>
      <c r="D1204" s="214" t="s">
        <v>3259</v>
      </c>
      <c r="E1204" s="214" t="s">
        <v>2529</v>
      </c>
      <c r="K1204" s="214" t="s">
        <v>2530</v>
      </c>
      <c r="L1204" s="214" t="s">
        <v>2530</v>
      </c>
      <c r="N1204" s="214" t="s">
        <v>3259</v>
      </c>
      <c r="O1204" s="214" t="s">
        <v>61</v>
      </c>
      <c r="P1204" s="214" t="s">
        <v>4237</v>
      </c>
      <c r="T1204" s="214" t="s">
        <v>114</v>
      </c>
      <c r="V1204" s="298" t="s">
        <v>2531</v>
      </c>
      <c r="X1204" s="216"/>
      <c r="AA1204" s="216"/>
      <c r="AB1204" s="216"/>
      <c r="AK1204" s="215" t="str">
        <f t="shared" si="55"/>
        <v>981</v>
      </c>
      <c r="AL1204" s="214" t="str">
        <f t="shared" si="56"/>
        <v>3362</v>
      </c>
    </row>
    <row r="1205" spans="1:38" s="214" customFormat="1" ht="13.5" customHeight="1">
      <c r="A1205" s="214" t="str">
        <f t="shared" si="54"/>
        <v>0411600158就労継続支援(Ｂ型)</v>
      </c>
      <c r="B1205" s="214" t="s">
        <v>2532</v>
      </c>
      <c r="C1205" s="214" t="s">
        <v>4563</v>
      </c>
      <c r="D1205" s="214" t="s">
        <v>2992</v>
      </c>
      <c r="E1205" s="214" t="s">
        <v>2533</v>
      </c>
      <c r="K1205" s="214" t="s">
        <v>2534</v>
      </c>
      <c r="L1205" s="214" t="s">
        <v>2534</v>
      </c>
      <c r="N1205" s="214" t="s">
        <v>3194</v>
      </c>
      <c r="O1205" s="214" t="s">
        <v>61</v>
      </c>
      <c r="P1205" s="214" t="s">
        <v>4237</v>
      </c>
      <c r="T1205" s="214" t="s">
        <v>2455</v>
      </c>
      <c r="V1205" s="298" t="s">
        <v>2535</v>
      </c>
      <c r="X1205" s="216"/>
      <c r="AA1205" s="216"/>
      <c r="AB1205" s="216"/>
      <c r="AH1205" s="214">
        <v>20</v>
      </c>
      <c r="AK1205" s="215" t="str">
        <f t="shared" si="55"/>
        <v>981</v>
      </c>
      <c r="AL1205" s="214" t="str">
        <f t="shared" si="56"/>
        <v>0911</v>
      </c>
    </row>
    <row r="1206" spans="1:38" s="214" customFormat="1" ht="13.5" customHeight="1">
      <c r="A1206" s="214" t="str">
        <f t="shared" si="54"/>
        <v>0411600166居宅介護</v>
      </c>
      <c r="B1206" s="214" t="s">
        <v>3712</v>
      </c>
      <c r="C1206" s="214" t="s">
        <v>4564</v>
      </c>
      <c r="D1206" s="214" t="s">
        <v>3713</v>
      </c>
      <c r="E1206" s="214" t="s">
        <v>3714</v>
      </c>
      <c r="K1206" s="214" t="s">
        <v>3715</v>
      </c>
      <c r="L1206" s="214" t="s">
        <v>3715</v>
      </c>
      <c r="N1206" s="214" t="s">
        <v>3259</v>
      </c>
      <c r="O1206" s="214" t="s">
        <v>61</v>
      </c>
      <c r="P1206" s="214" t="s">
        <v>4237</v>
      </c>
      <c r="T1206" s="214" t="s">
        <v>87</v>
      </c>
      <c r="V1206" s="298" t="s">
        <v>3716</v>
      </c>
      <c r="X1206" s="216"/>
      <c r="AA1206" s="216"/>
      <c r="AB1206" s="216"/>
      <c r="AK1206" s="215" t="str">
        <f t="shared" si="55"/>
        <v>981</v>
      </c>
      <c r="AL1206" s="214" t="str">
        <f t="shared" si="56"/>
        <v>3628</v>
      </c>
    </row>
    <row r="1207" spans="1:38" s="214" customFormat="1" ht="13.5" customHeight="1">
      <c r="A1207" s="214" t="str">
        <f t="shared" si="54"/>
        <v>0411600174短期入所</v>
      </c>
      <c r="B1207" s="214" t="s">
        <v>3337</v>
      </c>
      <c r="C1207" s="214" t="s">
        <v>3796</v>
      </c>
      <c r="D1207" s="214" t="s">
        <v>3155</v>
      </c>
      <c r="E1207" s="214" t="s">
        <v>3338</v>
      </c>
      <c r="K1207" s="214" t="s">
        <v>3339</v>
      </c>
      <c r="L1207" s="214" t="s">
        <v>3339</v>
      </c>
      <c r="N1207" s="214" t="s">
        <v>3155</v>
      </c>
      <c r="O1207" s="214" t="s">
        <v>61</v>
      </c>
      <c r="P1207" s="214" t="s">
        <v>4237</v>
      </c>
      <c r="T1207" s="214" t="s">
        <v>71</v>
      </c>
      <c r="V1207" s="298" t="s">
        <v>3340</v>
      </c>
      <c r="X1207" s="216"/>
      <c r="AA1207" s="216"/>
      <c r="AB1207" s="216"/>
      <c r="AH1207" s="214">
        <v>4</v>
      </c>
      <c r="AK1207" s="215" t="str">
        <f t="shared" si="55"/>
        <v>981</v>
      </c>
      <c r="AL1207" s="214" t="str">
        <f t="shared" si="56"/>
        <v>3351</v>
      </c>
    </row>
    <row r="1208" spans="1:38" s="214" customFormat="1" ht="13.5" customHeight="1">
      <c r="A1208" s="214" t="str">
        <f t="shared" si="54"/>
        <v>0411600182就労移行支援</v>
      </c>
      <c r="B1208" s="214" t="s">
        <v>2469</v>
      </c>
      <c r="C1208" s="214" t="s">
        <v>4451</v>
      </c>
      <c r="D1208" s="214" t="s">
        <v>2989</v>
      </c>
      <c r="E1208" s="214" t="s">
        <v>2470</v>
      </c>
      <c r="K1208" s="214" t="s">
        <v>1359</v>
      </c>
      <c r="L1208" s="214" t="s">
        <v>1359</v>
      </c>
      <c r="N1208" s="214" t="s">
        <v>3515</v>
      </c>
      <c r="O1208" s="214" t="s">
        <v>61</v>
      </c>
      <c r="P1208" s="214" t="s">
        <v>4237</v>
      </c>
      <c r="T1208" s="214" t="s">
        <v>65</v>
      </c>
      <c r="V1208" s="298" t="s">
        <v>4312</v>
      </c>
      <c r="X1208" s="216"/>
      <c r="AA1208" s="216"/>
      <c r="AB1208" s="216"/>
      <c r="AH1208" s="214">
        <v>6</v>
      </c>
      <c r="AK1208" s="215" t="str">
        <f t="shared" si="55"/>
        <v>985</v>
      </c>
      <c r="AL1208" s="214" t="str">
        <f t="shared" si="56"/>
        <v>0004</v>
      </c>
    </row>
    <row r="1209" spans="1:38" s="214" customFormat="1" ht="13.5" customHeight="1">
      <c r="A1209" s="214" t="str">
        <f t="shared" si="54"/>
        <v>0411600182就労継続支援(Ｂ型)</v>
      </c>
      <c r="B1209" s="214" t="s">
        <v>2469</v>
      </c>
      <c r="C1209" s="214" t="s">
        <v>4451</v>
      </c>
      <c r="D1209" s="214" t="s">
        <v>2989</v>
      </c>
      <c r="E1209" s="214" t="s">
        <v>2470</v>
      </c>
      <c r="K1209" s="214" t="s">
        <v>1359</v>
      </c>
      <c r="L1209" s="214" t="s">
        <v>1359</v>
      </c>
      <c r="N1209" s="214" t="s">
        <v>3515</v>
      </c>
      <c r="O1209" s="214" t="s">
        <v>61</v>
      </c>
      <c r="P1209" s="214" t="s">
        <v>4237</v>
      </c>
      <c r="T1209" s="214" t="s">
        <v>2455</v>
      </c>
      <c r="V1209" s="298" t="s">
        <v>4312</v>
      </c>
      <c r="X1209" s="216"/>
      <c r="AA1209" s="216"/>
      <c r="AB1209" s="216"/>
      <c r="AH1209" s="214">
        <v>14</v>
      </c>
      <c r="AK1209" s="215" t="str">
        <f t="shared" si="55"/>
        <v>985</v>
      </c>
      <c r="AL1209" s="214" t="str">
        <f t="shared" si="56"/>
        <v>0004</v>
      </c>
    </row>
    <row r="1210" spans="1:38" s="214" customFormat="1" ht="13.5" customHeight="1">
      <c r="A1210" s="214" t="str">
        <f t="shared" si="54"/>
        <v>0411600182就労定着支援</v>
      </c>
      <c r="B1210" s="214" t="s">
        <v>2469</v>
      </c>
      <c r="C1210" s="214" t="s">
        <v>4451</v>
      </c>
      <c r="D1210" s="214" t="s">
        <v>2989</v>
      </c>
      <c r="E1210" s="214" t="s">
        <v>2470</v>
      </c>
      <c r="K1210" s="214" t="s">
        <v>1359</v>
      </c>
      <c r="L1210" s="214" t="s">
        <v>1359</v>
      </c>
      <c r="N1210" s="214" t="s">
        <v>3515</v>
      </c>
      <c r="O1210" s="214" t="s">
        <v>61</v>
      </c>
      <c r="P1210" s="214" t="s">
        <v>4237</v>
      </c>
      <c r="T1210" s="214" t="s">
        <v>146</v>
      </c>
      <c r="V1210" s="298" t="s">
        <v>4312</v>
      </c>
      <c r="X1210" s="216"/>
      <c r="AA1210" s="216"/>
      <c r="AB1210" s="216"/>
      <c r="AK1210" s="215" t="str">
        <f t="shared" si="55"/>
        <v>985</v>
      </c>
      <c r="AL1210" s="214" t="str">
        <f t="shared" si="56"/>
        <v>0004</v>
      </c>
    </row>
    <row r="1211" spans="1:38" s="214" customFormat="1" ht="13.5" customHeight="1">
      <c r="A1211" s="214" t="str">
        <f t="shared" si="54"/>
        <v>0411600190自立訓練(生活訓練)</v>
      </c>
      <c r="B1211" s="214" t="s">
        <v>4400</v>
      </c>
      <c r="C1211" s="214" t="s">
        <v>4565</v>
      </c>
      <c r="D1211" s="214" t="s">
        <v>4647</v>
      </c>
      <c r="E1211" s="214" t="s">
        <v>4668</v>
      </c>
      <c r="K1211" s="214" t="s">
        <v>4710</v>
      </c>
      <c r="L1211" s="214" t="s">
        <v>4710</v>
      </c>
      <c r="N1211" s="214" t="s">
        <v>3150</v>
      </c>
      <c r="O1211" s="214" t="s">
        <v>1450</v>
      </c>
      <c r="P1211" s="214" t="s">
        <v>4237</v>
      </c>
      <c r="T1211" s="214" t="s">
        <v>2454</v>
      </c>
      <c r="V1211" s="298" t="s">
        <v>4765</v>
      </c>
      <c r="X1211" s="216"/>
      <c r="AA1211" s="216"/>
      <c r="AB1211" s="216"/>
      <c r="AH1211" s="214">
        <v>20</v>
      </c>
      <c r="AK1211" s="215" t="str">
        <f t="shared" si="55"/>
        <v>983</v>
      </c>
      <c r="AL1211" s="214" t="str">
        <f t="shared" si="56"/>
        <v>0038</v>
      </c>
    </row>
    <row r="1212" spans="1:38" s="214" customFormat="1" ht="13.5" customHeight="1">
      <c r="A1212" s="214" t="str">
        <f t="shared" si="54"/>
        <v>0412100018居宅介護</v>
      </c>
      <c r="B1212" s="214" t="s">
        <v>1067</v>
      </c>
      <c r="C1212" s="214" t="s">
        <v>4566</v>
      </c>
      <c r="D1212" s="214" t="s">
        <v>3717</v>
      </c>
      <c r="E1212" s="214" t="s">
        <v>1068</v>
      </c>
      <c r="K1212" s="214" t="s">
        <v>1069</v>
      </c>
      <c r="L1212" s="214" t="s">
        <v>1069</v>
      </c>
      <c r="N1212" s="214" t="s">
        <v>3717</v>
      </c>
      <c r="O1212" s="214" t="s">
        <v>441</v>
      </c>
      <c r="P1212" s="214" t="s">
        <v>4264</v>
      </c>
      <c r="T1212" s="214" t="s">
        <v>87</v>
      </c>
      <c r="V1212" s="298" t="s">
        <v>1071</v>
      </c>
      <c r="X1212" s="216"/>
      <c r="AA1212" s="216"/>
      <c r="AB1212" s="216"/>
      <c r="AK1212" s="215" t="str">
        <f t="shared" si="55"/>
        <v>989</v>
      </c>
      <c r="AL1212" s="214" t="str">
        <f t="shared" si="56"/>
        <v>0512</v>
      </c>
    </row>
    <row r="1213" spans="1:38" s="214" customFormat="1" ht="13.5" customHeight="1">
      <c r="A1213" s="214" t="str">
        <f t="shared" si="54"/>
        <v>0412100026居宅介護</v>
      </c>
      <c r="B1213" s="214" t="s">
        <v>1072</v>
      </c>
      <c r="C1213" s="214" t="s">
        <v>3940</v>
      </c>
      <c r="D1213" s="214" t="s">
        <v>3432</v>
      </c>
      <c r="E1213" s="214" t="s">
        <v>1073</v>
      </c>
      <c r="K1213" s="214" t="s">
        <v>1072</v>
      </c>
      <c r="L1213" s="214" t="s">
        <v>1072</v>
      </c>
      <c r="N1213" s="214" t="s">
        <v>3432</v>
      </c>
      <c r="O1213" s="214" t="s">
        <v>1370</v>
      </c>
      <c r="P1213" s="214" t="s">
        <v>4259</v>
      </c>
      <c r="T1213" s="214" t="s">
        <v>87</v>
      </c>
      <c r="V1213" s="298" t="s">
        <v>1075</v>
      </c>
      <c r="X1213" s="216"/>
      <c r="AA1213" s="216"/>
      <c r="AB1213" s="216"/>
      <c r="AK1213" s="215" t="str">
        <f t="shared" si="55"/>
        <v>989</v>
      </c>
      <c r="AL1213" s="214" t="str">
        <f t="shared" si="56"/>
        <v>0821</v>
      </c>
    </row>
    <row r="1214" spans="1:38" s="214" customFormat="1" ht="13.5" customHeight="1">
      <c r="A1214" s="214" t="str">
        <f t="shared" si="54"/>
        <v>0412100026重度訪問介護</v>
      </c>
      <c r="B1214" s="214" t="s">
        <v>1072</v>
      </c>
      <c r="C1214" s="214" t="s">
        <v>3940</v>
      </c>
      <c r="D1214" s="214" t="s">
        <v>3432</v>
      </c>
      <c r="E1214" s="214" t="s">
        <v>1073</v>
      </c>
      <c r="K1214" s="214" t="s">
        <v>1072</v>
      </c>
      <c r="L1214" s="214" t="s">
        <v>1072</v>
      </c>
      <c r="N1214" s="214" t="s">
        <v>3432</v>
      </c>
      <c r="O1214" s="214" t="s">
        <v>1370</v>
      </c>
      <c r="P1214" s="214" t="s">
        <v>4259</v>
      </c>
      <c r="T1214" s="214" t="s">
        <v>88</v>
      </c>
      <c r="V1214" s="298" t="s">
        <v>1075</v>
      </c>
      <c r="X1214" s="216"/>
      <c r="AA1214" s="216"/>
      <c r="AB1214" s="216"/>
      <c r="AK1214" s="215" t="str">
        <f t="shared" si="55"/>
        <v>989</v>
      </c>
      <c r="AL1214" s="214" t="str">
        <f t="shared" si="56"/>
        <v>0821</v>
      </c>
    </row>
    <row r="1215" spans="1:38" s="214" customFormat="1" ht="13.5" customHeight="1">
      <c r="A1215" s="214" t="str">
        <f t="shared" si="54"/>
        <v>0412100075就労継続支援(Ｂ型)</v>
      </c>
      <c r="B1215" s="214" t="s">
        <v>739</v>
      </c>
      <c r="C1215" s="214" t="s">
        <v>3938</v>
      </c>
      <c r="D1215" s="214" t="s">
        <v>3162</v>
      </c>
      <c r="E1215" s="214" t="s">
        <v>2494</v>
      </c>
      <c r="K1215" s="214" t="s">
        <v>1076</v>
      </c>
      <c r="L1215" s="214" t="s">
        <v>1076</v>
      </c>
      <c r="N1215" s="214" t="s">
        <v>3577</v>
      </c>
      <c r="O1215" s="214" t="s">
        <v>818</v>
      </c>
      <c r="P1215" s="214" t="s">
        <v>4259</v>
      </c>
      <c r="T1215" s="214" t="s">
        <v>2455</v>
      </c>
      <c r="V1215" s="298" t="s">
        <v>1077</v>
      </c>
      <c r="X1215" s="216"/>
      <c r="AA1215" s="216"/>
      <c r="AB1215" s="216"/>
      <c r="AH1215" s="214">
        <v>30</v>
      </c>
      <c r="AK1215" s="215" t="str">
        <f t="shared" si="55"/>
        <v>989</v>
      </c>
      <c r="AL1215" s="214" t="str">
        <f t="shared" si="56"/>
        <v>1601</v>
      </c>
    </row>
    <row r="1216" spans="1:38" s="214" customFormat="1" ht="13.5" customHeight="1">
      <c r="A1216" s="214" t="str">
        <f t="shared" si="54"/>
        <v>0412100083就労継続支援(Ａ型)</v>
      </c>
      <c r="B1216" s="214" t="s">
        <v>1078</v>
      </c>
      <c r="C1216" s="214" t="s">
        <v>4567</v>
      </c>
      <c r="D1216" s="214" t="s">
        <v>3622</v>
      </c>
      <c r="E1216" s="214" t="s">
        <v>1079</v>
      </c>
      <c r="K1216" s="214" t="s">
        <v>1080</v>
      </c>
      <c r="L1216" s="214" t="s">
        <v>1080</v>
      </c>
      <c r="N1216" s="214" t="s">
        <v>3622</v>
      </c>
      <c r="O1216" s="214" t="s">
        <v>818</v>
      </c>
      <c r="P1216" s="214" t="s">
        <v>4259</v>
      </c>
      <c r="T1216" s="214" t="s">
        <v>2458</v>
      </c>
      <c r="V1216" s="298" t="s">
        <v>1081</v>
      </c>
      <c r="X1216" s="216"/>
      <c r="AA1216" s="216"/>
      <c r="AB1216" s="216"/>
      <c r="AH1216" s="214">
        <v>20</v>
      </c>
      <c r="AK1216" s="215" t="str">
        <f t="shared" si="55"/>
        <v>989</v>
      </c>
      <c r="AL1216" s="214" t="str">
        <f t="shared" si="56"/>
        <v>0841</v>
      </c>
    </row>
    <row r="1217" spans="1:38" s="214" customFormat="1" ht="13.5" customHeight="1">
      <c r="A1217" s="214" t="str">
        <f t="shared" si="54"/>
        <v>0412100109自立訓練(生活訓練)</v>
      </c>
      <c r="B1217" s="214" t="s">
        <v>739</v>
      </c>
      <c r="C1217" s="214" t="s">
        <v>3938</v>
      </c>
      <c r="D1217" s="214" t="s">
        <v>3162</v>
      </c>
      <c r="E1217" s="214" t="s">
        <v>2494</v>
      </c>
      <c r="K1217" s="214" t="s">
        <v>1082</v>
      </c>
      <c r="L1217" s="214" t="s">
        <v>1082</v>
      </c>
      <c r="N1217" s="214" t="s">
        <v>3577</v>
      </c>
      <c r="O1217" s="214" t="s">
        <v>818</v>
      </c>
      <c r="P1217" s="214" t="s">
        <v>4259</v>
      </c>
      <c r="T1217" s="214" t="s">
        <v>2454</v>
      </c>
      <c r="V1217" s="298" t="s">
        <v>1083</v>
      </c>
      <c r="X1217" s="216"/>
      <c r="AA1217" s="216"/>
      <c r="AB1217" s="216"/>
      <c r="AH1217" s="214">
        <v>10</v>
      </c>
      <c r="AK1217" s="215" t="str">
        <f t="shared" si="55"/>
        <v>989</v>
      </c>
      <c r="AL1217" s="214" t="str">
        <f t="shared" si="56"/>
        <v>1601</v>
      </c>
    </row>
    <row r="1218" spans="1:38" s="214" customFormat="1" ht="13.5" customHeight="1">
      <c r="A1218" s="214" t="str">
        <f t="shared" si="54"/>
        <v>0412100109就労移行支援</v>
      </c>
      <c r="B1218" s="214" t="s">
        <v>739</v>
      </c>
      <c r="C1218" s="214" t="s">
        <v>3938</v>
      </c>
      <c r="D1218" s="214" t="s">
        <v>3162</v>
      </c>
      <c r="E1218" s="214" t="s">
        <v>2494</v>
      </c>
      <c r="K1218" s="214" t="s">
        <v>1082</v>
      </c>
      <c r="L1218" s="214" t="s">
        <v>1082</v>
      </c>
      <c r="N1218" s="214" t="s">
        <v>3577</v>
      </c>
      <c r="O1218" s="214" t="s">
        <v>818</v>
      </c>
      <c r="P1218" s="214" t="s">
        <v>4259</v>
      </c>
      <c r="T1218" s="214" t="s">
        <v>65</v>
      </c>
      <c r="V1218" s="298" t="s">
        <v>1083</v>
      </c>
      <c r="X1218" s="216"/>
      <c r="AA1218" s="216"/>
      <c r="AB1218" s="216"/>
      <c r="AH1218" s="214">
        <v>10</v>
      </c>
      <c r="AK1218" s="215" t="str">
        <f t="shared" si="55"/>
        <v>989</v>
      </c>
      <c r="AL1218" s="214" t="str">
        <f t="shared" si="56"/>
        <v>1601</v>
      </c>
    </row>
    <row r="1219" spans="1:38" s="214" customFormat="1" ht="13.5" customHeight="1">
      <c r="A1219" s="214" t="str">
        <f t="shared" ref="A1219:A1282" si="57">V1219&amp;T1219</f>
        <v>0412200032短期入所</v>
      </c>
      <c r="B1219" s="214" t="s">
        <v>1084</v>
      </c>
      <c r="C1219" s="214" t="s">
        <v>3813</v>
      </c>
      <c r="D1219" s="214" t="s">
        <v>3162</v>
      </c>
      <c r="E1219" s="214" t="s">
        <v>1085</v>
      </c>
      <c r="K1219" s="214" t="s">
        <v>1086</v>
      </c>
      <c r="L1219" s="214" t="s">
        <v>1086</v>
      </c>
      <c r="N1219" s="214" t="s">
        <v>3341</v>
      </c>
      <c r="O1219" s="214" t="s">
        <v>692</v>
      </c>
      <c r="P1219" s="214" t="s">
        <v>4245</v>
      </c>
      <c r="T1219" s="214" t="s">
        <v>71</v>
      </c>
      <c r="V1219" s="298" t="s">
        <v>1088</v>
      </c>
      <c r="X1219" s="216"/>
      <c r="AA1219" s="216"/>
      <c r="AB1219" s="216"/>
      <c r="AH1219" s="214">
        <v>20</v>
      </c>
      <c r="AK1219" s="215" t="str">
        <f t="shared" ref="AK1219:AK1282" si="58">LEFT(D1219,3)</f>
        <v>989</v>
      </c>
      <c r="AL1219" s="214" t="str">
        <f t="shared" ref="AL1219:AL1282" si="59">RIGHT(D1219,4)</f>
        <v>1601</v>
      </c>
    </row>
    <row r="1220" spans="1:38" s="214" customFormat="1" ht="13.5" customHeight="1">
      <c r="A1220" s="214" t="str">
        <f t="shared" si="57"/>
        <v>0412200040生活介護</v>
      </c>
      <c r="B1220" s="214" t="s">
        <v>1089</v>
      </c>
      <c r="C1220" s="214" t="s">
        <v>3851</v>
      </c>
      <c r="D1220" s="214" t="s">
        <v>3342</v>
      </c>
      <c r="E1220" s="214" t="s">
        <v>1090</v>
      </c>
      <c r="K1220" s="214" t="s">
        <v>1091</v>
      </c>
      <c r="L1220" s="214" t="s">
        <v>1091</v>
      </c>
      <c r="N1220" s="214" t="s">
        <v>3342</v>
      </c>
      <c r="O1220" s="214" t="s">
        <v>692</v>
      </c>
      <c r="P1220" s="214" t="s">
        <v>4245</v>
      </c>
      <c r="T1220" s="214" t="s">
        <v>63</v>
      </c>
      <c r="V1220" s="298" t="s">
        <v>1092</v>
      </c>
      <c r="X1220" s="216"/>
      <c r="AA1220" s="216"/>
      <c r="AB1220" s="216"/>
      <c r="AH1220" s="214">
        <v>30</v>
      </c>
      <c r="AK1220" s="215" t="str">
        <f t="shared" si="58"/>
        <v>989</v>
      </c>
      <c r="AL1220" s="214" t="str">
        <f t="shared" si="59"/>
        <v>1621</v>
      </c>
    </row>
    <row r="1221" spans="1:38" s="214" customFormat="1" ht="13.5" customHeight="1">
      <c r="A1221" s="214" t="str">
        <f t="shared" si="57"/>
        <v>0412200040就労継続支援(Ｂ型)</v>
      </c>
      <c r="B1221" s="214" t="s">
        <v>1089</v>
      </c>
      <c r="C1221" s="214" t="s">
        <v>3851</v>
      </c>
      <c r="D1221" s="214" t="s">
        <v>3342</v>
      </c>
      <c r="E1221" s="214" t="s">
        <v>1090</v>
      </c>
      <c r="K1221" s="214" t="s">
        <v>1091</v>
      </c>
      <c r="L1221" s="214" t="s">
        <v>1091</v>
      </c>
      <c r="N1221" s="214" t="s">
        <v>3342</v>
      </c>
      <c r="O1221" s="214" t="s">
        <v>1152</v>
      </c>
      <c r="P1221" s="214" t="s">
        <v>4245</v>
      </c>
      <c r="T1221" s="214" t="s">
        <v>2455</v>
      </c>
      <c r="V1221" s="298" t="s">
        <v>1092</v>
      </c>
      <c r="X1221" s="216"/>
      <c r="AA1221" s="216"/>
      <c r="AB1221" s="216"/>
      <c r="AH1221" s="214">
        <v>10</v>
      </c>
      <c r="AK1221" s="215" t="str">
        <f t="shared" si="58"/>
        <v>989</v>
      </c>
      <c r="AL1221" s="214" t="str">
        <f t="shared" si="59"/>
        <v>1621</v>
      </c>
    </row>
    <row r="1222" spans="1:38" s="214" customFormat="1" ht="13.5" customHeight="1">
      <c r="A1222" s="214" t="str">
        <f t="shared" si="57"/>
        <v>0412200222就労継続支援(Ｂ型)</v>
      </c>
      <c r="B1222" s="214" t="s">
        <v>739</v>
      </c>
      <c r="C1222" s="214" t="s">
        <v>3938</v>
      </c>
      <c r="D1222" s="214" t="s">
        <v>3162</v>
      </c>
      <c r="E1222" s="214" t="s">
        <v>2494</v>
      </c>
      <c r="K1222" s="214" t="s">
        <v>1094</v>
      </c>
      <c r="L1222" s="214" t="s">
        <v>1094</v>
      </c>
      <c r="N1222" s="214" t="s">
        <v>3578</v>
      </c>
      <c r="O1222" s="214" t="s">
        <v>1152</v>
      </c>
      <c r="P1222" s="214" t="s">
        <v>4257</v>
      </c>
      <c r="T1222" s="214" t="s">
        <v>2455</v>
      </c>
      <c r="V1222" s="298" t="s">
        <v>1096</v>
      </c>
      <c r="X1222" s="216"/>
      <c r="AA1222" s="216"/>
      <c r="AB1222" s="216"/>
      <c r="AH1222" s="214">
        <v>40</v>
      </c>
      <c r="AK1222" s="215" t="str">
        <f t="shared" si="58"/>
        <v>989</v>
      </c>
      <c r="AL1222" s="214" t="str">
        <f t="shared" si="59"/>
        <v>1601</v>
      </c>
    </row>
    <row r="1223" spans="1:38" s="214" customFormat="1" ht="13.5" customHeight="1">
      <c r="A1223" s="214" t="str">
        <f t="shared" si="57"/>
        <v>0412200230就労継続支援(Ｂ型)</v>
      </c>
      <c r="B1223" s="214" t="s">
        <v>739</v>
      </c>
      <c r="C1223" s="214" t="s">
        <v>3938</v>
      </c>
      <c r="D1223" s="214" t="s">
        <v>3162</v>
      </c>
      <c r="E1223" s="214" t="s">
        <v>2494</v>
      </c>
      <c r="K1223" s="214" t="s">
        <v>1097</v>
      </c>
      <c r="L1223" s="214" t="s">
        <v>1097</v>
      </c>
      <c r="N1223" s="214" t="s">
        <v>3579</v>
      </c>
      <c r="O1223" s="214" t="s">
        <v>1152</v>
      </c>
      <c r="P1223" s="214" t="s">
        <v>4245</v>
      </c>
      <c r="T1223" s="214" t="s">
        <v>2455</v>
      </c>
      <c r="V1223" s="298" t="s">
        <v>1098</v>
      </c>
      <c r="X1223" s="216"/>
      <c r="AA1223" s="216"/>
      <c r="AB1223" s="216"/>
      <c r="AH1223" s="214">
        <v>40</v>
      </c>
      <c r="AK1223" s="215" t="str">
        <f t="shared" si="58"/>
        <v>989</v>
      </c>
      <c r="AL1223" s="214" t="str">
        <f t="shared" si="59"/>
        <v>1601</v>
      </c>
    </row>
    <row r="1224" spans="1:38" s="214" customFormat="1" ht="13.5" customHeight="1">
      <c r="A1224" s="214" t="str">
        <f t="shared" si="57"/>
        <v>0412200263居宅介護</v>
      </c>
      <c r="B1224" s="214" t="s">
        <v>111</v>
      </c>
      <c r="C1224" s="214" t="s">
        <v>4417</v>
      </c>
      <c r="D1224" s="214" t="s">
        <v>3235</v>
      </c>
      <c r="E1224" s="214" t="s">
        <v>2457</v>
      </c>
      <c r="K1224" s="214" t="s">
        <v>1099</v>
      </c>
      <c r="L1224" s="214" t="s">
        <v>1099</v>
      </c>
      <c r="N1224" s="214" t="s">
        <v>3494</v>
      </c>
      <c r="O1224" s="214" t="s">
        <v>338</v>
      </c>
      <c r="P1224" s="214" t="s">
        <v>4247</v>
      </c>
      <c r="T1224" s="214" t="s">
        <v>87</v>
      </c>
      <c r="V1224" s="298" t="s">
        <v>1100</v>
      </c>
      <c r="X1224" s="216"/>
      <c r="AA1224" s="216"/>
      <c r="AB1224" s="216"/>
      <c r="AK1224" s="215" t="str">
        <f t="shared" si="58"/>
        <v>101</v>
      </c>
      <c r="AL1224" s="214" t="str">
        <f t="shared" si="59"/>
        <v>8688</v>
      </c>
    </row>
    <row r="1225" spans="1:38" s="214" customFormat="1" ht="13.5" customHeight="1">
      <c r="A1225" s="214" t="str">
        <f t="shared" si="57"/>
        <v>0412200263重度訪問介護</v>
      </c>
      <c r="B1225" s="214" t="s">
        <v>111</v>
      </c>
      <c r="C1225" s="214" t="s">
        <v>4417</v>
      </c>
      <c r="D1225" s="214" t="s">
        <v>3235</v>
      </c>
      <c r="E1225" s="214" t="s">
        <v>2457</v>
      </c>
      <c r="K1225" s="214" t="s">
        <v>1099</v>
      </c>
      <c r="L1225" s="214" t="s">
        <v>1099</v>
      </c>
      <c r="N1225" s="214" t="s">
        <v>3494</v>
      </c>
      <c r="O1225" s="214" t="s">
        <v>338</v>
      </c>
      <c r="P1225" s="214" t="s">
        <v>4247</v>
      </c>
      <c r="T1225" s="214" t="s">
        <v>88</v>
      </c>
      <c r="V1225" s="298" t="s">
        <v>1100</v>
      </c>
      <c r="X1225" s="216"/>
      <c r="AA1225" s="216"/>
      <c r="AB1225" s="216"/>
      <c r="AK1225" s="215" t="str">
        <f t="shared" si="58"/>
        <v>101</v>
      </c>
      <c r="AL1225" s="214" t="str">
        <f t="shared" si="59"/>
        <v>8688</v>
      </c>
    </row>
    <row r="1226" spans="1:38" s="214" customFormat="1" ht="13.5" customHeight="1">
      <c r="A1226" s="214" t="str">
        <f t="shared" si="57"/>
        <v>0412200297居宅介護</v>
      </c>
      <c r="B1226" s="214" t="s">
        <v>115</v>
      </c>
      <c r="C1226" s="214" t="s">
        <v>4418</v>
      </c>
      <c r="D1226" s="214" t="s">
        <v>3239</v>
      </c>
      <c r="E1226" s="214" t="s">
        <v>116</v>
      </c>
      <c r="K1226" s="214" t="s">
        <v>1101</v>
      </c>
      <c r="L1226" s="214" t="s">
        <v>1101</v>
      </c>
      <c r="N1226" s="214" t="s">
        <v>3495</v>
      </c>
      <c r="O1226" s="214" t="s">
        <v>405</v>
      </c>
      <c r="P1226" s="214" t="s">
        <v>4247</v>
      </c>
      <c r="T1226" s="214" t="s">
        <v>87</v>
      </c>
      <c r="V1226" s="298" t="s">
        <v>1102</v>
      </c>
      <c r="X1226" s="216"/>
      <c r="AA1226" s="216"/>
      <c r="AB1226" s="216"/>
      <c r="AK1226" s="215" t="str">
        <f t="shared" si="58"/>
        <v>980</v>
      </c>
      <c r="AL1226" s="214" t="str">
        <f t="shared" si="59"/>
        <v>0014</v>
      </c>
    </row>
    <row r="1227" spans="1:38" s="214" customFormat="1" ht="13.5" customHeight="1">
      <c r="A1227" s="214" t="str">
        <f t="shared" si="57"/>
        <v>0412200297重度訪問介護</v>
      </c>
      <c r="B1227" s="214" t="s">
        <v>115</v>
      </c>
      <c r="C1227" s="214" t="s">
        <v>4418</v>
      </c>
      <c r="D1227" s="214" t="s">
        <v>3239</v>
      </c>
      <c r="E1227" s="214" t="s">
        <v>116</v>
      </c>
      <c r="K1227" s="214" t="s">
        <v>1101</v>
      </c>
      <c r="L1227" s="214" t="s">
        <v>1101</v>
      </c>
      <c r="N1227" s="214" t="s">
        <v>3495</v>
      </c>
      <c r="O1227" s="214" t="s">
        <v>405</v>
      </c>
      <c r="P1227" s="214" t="s">
        <v>4247</v>
      </c>
      <c r="T1227" s="214" t="s">
        <v>88</v>
      </c>
      <c r="V1227" s="298" t="s">
        <v>1102</v>
      </c>
      <c r="X1227" s="216"/>
      <c r="AA1227" s="216"/>
      <c r="AB1227" s="216"/>
      <c r="AK1227" s="215" t="str">
        <f t="shared" si="58"/>
        <v>980</v>
      </c>
      <c r="AL1227" s="214" t="str">
        <f t="shared" si="59"/>
        <v>0014</v>
      </c>
    </row>
    <row r="1228" spans="1:38" s="214" customFormat="1" ht="13.5" customHeight="1">
      <c r="A1228" s="214" t="str">
        <f t="shared" si="57"/>
        <v>0412200339就労継続支援(Ｂ型)</v>
      </c>
      <c r="B1228" s="214" t="s">
        <v>556</v>
      </c>
      <c r="C1228" s="214" t="s">
        <v>3895</v>
      </c>
      <c r="D1228" s="214" t="s">
        <v>3044</v>
      </c>
      <c r="E1228" s="214" t="s">
        <v>557</v>
      </c>
      <c r="K1228" s="214" t="s">
        <v>1104</v>
      </c>
      <c r="L1228" s="214" t="s">
        <v>1104</v>
      </c>
      <c r="N1228" s="214" t="s">
        <v>3232</v>
      </c>
      <c r="O1228" s="214" t="s">
        <v>61</v>
      </c>
      <c r="P1228" s="214" t="s">
        <v>4254</v>
      </c>
      <c r="T1228" s="214" t="s">
        <v>2455</v>
      </c>
      <c r="V1228" s="298" t="s">
        <v>1105</v>
      </c>
      <c r="X1228" s="216"/>
      <c r="AA1228" s="216"/>
      <c r="AB1228" s="216"/>
      <c r="AH1228" s="214">
        <v>20</v>
      </c>
      <c r="AK1228" s="215" t="str">
        <f t="shared" si="58"/>
        <v>981</v>
      </c>
      <c r="AL1228" s="214" t="str">
        <f t="shared" si="59"/>
        <v>1522</v>
      </c>
    </row>
    <row r="1229" spans="1:38" s="214" customFormat="1" ht="13.5" customHeight="1">
      <c r="A1229" s="214" t="str">
        <f t="shared" si="57"/>
        <v>0412200347居宅介護</v>
      </c>
      <c r="B1229" s="214" t="s">
        <v>1106</v>
      </c>
      <c r="C1229" s="214" t="s">
        <v>4005</v>
      </c>
      <c r="D1229" s="214" t="s">
        <v>3159</v>
      </c>
      <c r="E1229" s="214" t="s">
        <v>2536</v>
      </c>
      <c r="K1229" s="214" t="s">
        <v>1108</v>
      </c>
      <c r="L1229" s="214" t="s">
        <v>1108</v>
      </c>
      <c r="N1229" s="214" t="s">
        <v>3160</v>
      </c>
      <c r="O1229" s="214" t="s">
        <v>61</v>
      </c>
      <c r="P1229" s="214" t="s">
        <v>4247</v>
      </c>
      <c r="T1229" s="214" t="s">
        <v>87</v>
      </c>
      <c r="V1229" s="298" t="s">
        <v>1109</v>
      </c>
      <c r="X1229" s="216"/>
      <c r="AA1229" s="216"/>
      <c r="AB1229" s="216"/>
      <c r="AC1229" s="216"/>
      <c r="AK1229" s="215" t="str">
        <f t="shared" si="58"/>
        <v>989</v>
      </c>
      <c r="AL1229" s="214" t="str">
        <f t="shared" si="59"/>
        <v>1273</v>
      </c>
    </row>
    <row r="1230" spans="1:38" s="214" customFormat="1">
      <c r="A1230" s="214" t="str">
        <f t="shared" si="57"/>
        <v>0412200347重度訪問介護</v>
      </c>
      <c r="B1230" s="214" t="s">
        <v>1106</v>
      </c>
      <c r="C1230" s="214" t="s">
        <v>4005</v>
      </c>
      <c r="D1230" s="214" t="s">
        <v>3159</v>
      </c>
      <c r="E1230" s="214" t="s">
        <v>2536</v>
      </c>
      <c r="K1230" s="214" t="s">
        <v>1108</v>
      </c>
      <c r="L1230" s="214" t="s">
        <v>1108</v>
      </c>
      <c r="N1230" s="214" t="s">
        <v>3160</v>
      </c>
      <c r="O1230" s="214" t="s">
        <v>637</v>
      </c>
      <c r="P1230" s="214" t="s">
        <v>4247</v>
      </c>
      <c r="T1230" s="214" t="s">
        <v>88</v>
      </c>
      <c r="V1230" s="298" t="s">
        <v>1109</v>
      </c>
      <c r="X1230" s="216"/>
      <c r="AA1230" s="216"/>
      <c r="AB1230" s="216"/>
      <c r="AK1230" s="215" t="str">
        <f t="shared" si="58"/>
        <v>989</v>
      </c>
      <c r="AL1230" s="214" t="str">
        <f t="shared" si="59"/>
        <v>1273</v>
      </c>
    </row>
    <row r="1231" spans="1:38" s="214" customFormat="1" ht="13.5" customHeight="1">
      <c r="A1231" s="214" t="str">
        <f t="shared" si="57"/>
        <v>0412200354生活介護</v>
      </c>
      <c r="B1231" s="214" t="s">
        <v>1089</v>
      </c>
      <c r="C1231" s="214" t="s">
        <v>3851</v>
      </c>
      <c r="D1231" s="214" t="s">
        <v>3342</v>
      </c>
      <c r="E1231" s="214" t="s">
        <v>1090</v>
      </c>
      <c r="K1231" s="214" t="s">
        <v>1110</v>
      </c>
      <c r="L1231" s="214" t="s">
        <v>1110</v>
      </c>
      <c r="N1231" s="214" t="s">
        <v>3342</v>
      </c>
      <c r="O1231" s="214" t="s">
        <v>637</v>
      </c>
      <c r="P1231" s="214" t="s">
        <v>4245</v>
      </c>
      <c r="T1231" s="214" t="s">
        <v>63</v>
      </c>
      <c r="V1231" s="298" t="s">
        <v>1111</v>
      </c>
      <c r="X1231" s="216"/>
      <c r="AA1231" s="216"/>
      <c r="AB1231" s="216"/>
      <c r="AH1231" s="214">
        <v>40</v>
      </c>
      <c r="AK1231" s="215" t="str">
        <f t="shared" si="58"/>
        <v>989</v>
      </c>
      <c r="AL1231" s="214" t="str">
        <f t="shared" si="59"/>
        <v>1621</v>
      </c>
    </row>
    <row r="1232" spans="1:38" s="214" customFormat="1" ht="13.5" customHeight="1">
      <c r="A1232" s="214" t="str">
        <f t="shared" si="57"/>
        <v>0412200354短期入所</v>
      </c>
      <c r="B1232" s="214" t="s">
        <v>1089</v>
      </c>
      <c r="C1232" s="214" t="s">
        <v>3851</v>
      </c>
      <c r="D1232" s="214" t="s">
        <v>3342</v>
      </c>
      <c r="E1232" s="214" t="s">
        <v>1090</v>
      </c>
      <c r="K1232" s="214" t="s">
        <v>1110</v>
      </c>
      <c r="L1232" s="214" t="s">
        <v>1110</v>
      </c>
      <c r="N1232" s="214" t="s">
        <v>3342</v>
      </c>
      <c r="O1232" s="214" t="s">
        <v>61</v>
      </c>
      <c r="P1232" s="214" t="s">
        <v>4245</v>
      </c>
      <c r="T1232" s="214" t="s">
        <v>71</v>
      </c>
      <c r="V1232" s="298" t="s">
        <v>1111</v>
      </c>
      <c r="X1232" s="216"/>
      <c r="AA1232" s="216"/>
      <c r="AB1232" s="216"/>
      <c r="AC1232" s="216"/>
      <c r="AH1232" s="214">
        <v>4</v>
      </c>
      <c r="AK1232" s="215" t="str">
        <f t="shared" si="58"/>
        <v>989</v>
      </c>
      <c r="AL1232" s="214" t="str">
        <f t="shared" si="59"/>
        <v>1621</v>
      </c>
    </row>
    <row r="1233" spans="1:38" s="214" customFormat="1" ht="13.5" customHeight="1">
      <c r="A1233" s="214" t="str">
        <f t="shared" si="57"/>
        <v>0412200354施設入所支援</v>
      </c>
      <c r="B1233" s="214" t="s">
        <v>1089</v>
      </c>
      <c r="C1233" s="214" t="s">
        <v>3851</v>
      </c>
      <c r="D1233" s="214" t="s">
        <v>3342</v>
      </c>
      <c r="E1233" s="214" t="s">
        <v>1090</v>
      </c>
      <c r="K1233" s="214" t="s">
        <v>1110</v>
      </c>
      <c r="L1233" s="214" t="s">
        <v>1110</v>
      </c>
      <c r="N1233" s="214" t="s">
        <v>3342</v>
      </c>
      <c r="O1233" s="214" t="s">
        <v>61</v>
      </c>
      <c r="P1233" s="214" t="s">
        <v>4245</v>
      </c>
      <c r="T1233" s="214" t="s">
        <v>2456</v>
      </c>
      <c r="V1233" s="298" t="s">
        <v>1111</v>
      </c>
      <c r="X1233" s="216"/>
      <c r="AA1233" s="216"/>
      <c r="AB1233" s="216"/>
      <c r="AC1233" s="216"/>
      <c r="AH1233" s="214">
        <v>40</v>
      </c>
      <c r="AK1233" s="215" t="str">
        <f t="shared" si="58"/>
        <v>989</v>
      </c>
      <c r="AL1233" s="214" t="str">
        <f t="shared" si="59"/>
        <v>1621</v>
      </c>
    </row>
    <row r="1234" spans="1:38" s="214" customFormat="1" ht="13.5" customHeight="1">
      <c r="A1234" s="214" t="str">
        <f t="shared" si="57"/>
        <v>0412210049生活介護</v>
      </c>
      <c r="B1234" s="214" t="s">
        <v>402</v>
      </c>
      <c r="C1234" s="214" t="s">
        <v>3859</v>
      </c>
      <c r="D1234" s="214" t="s">
        <v>3010</v>
      </c>
      <c r="E1234" s="214" t="s">
        <v>403</v>
      </c>
      <c r="K1234" s="214" t="s">
        <v>1112</v>
      </c>
      <c r="L1234" s="214" t="s">
        <v>1112</v>
      </c>
      <c r="N1234" s="214" t="s">
        <v>3402</v>
      </c>
      <c r="O1234" s="214" t="s">
        <v>61</v>
      </c>
      <c r="P1234" s="214" t="s">
        <v>4247</v>
      </c>
      <c r="T1234" s="214" t="s">
        <v>63</v>
      </c>
      <c r="V1234" s="298" t="s">
        <v>1113</v>
      </c>
      <c r="X1234" s="216"/>
      <c r="AA1234" s="216"/>
      <c r="AB1234" s="216"/>
      <c r="AH1234" s="214">
        <v>30</v>
      </c>
      <c r="AK1234" s="215" t="str">
        <f t="shared" si="58"/>
        <v>989</v>
      </c>
      <c r="AL1234" s="214" t="str">
        <f t="shared" si="59"/>
        <v>0232</v>
      </c>
    </row>
    <row r="1235" spans="1:38" s="214" customFormat="1" ht="13.5" customHeight="1">
      <c r="A1235" s="214" t="str">
        <f t="shared" si="57"/>
        <v>0412210106就労継続支援(Ｂ型)</v>
      </c>
      <c r="B1235" s="214" t="s">
        <v>1106</v>
      </c>
      <c r="C1235" s="214" t="s">
        <v>4005</v>
      </c>
      <c r="D1235" s="214" t="s">
        <v>3159</v>
      </c>
      <c r="E1235" s="214" t="s">
        <v>2536</v>
      </c>
      <c r="K1235" s="214" t="s">
        <v>1114</v>
      </c>
      <c r="L1235" s="214" t="s">
        <v>1116</v>
      </c>
      <c r="N1235" s="214" t="s">
        <v>3160</v>
      </c>
      <c r="O1235" s="214" t="s">
        <v>928</v>
      </c>
      <c r="P1235" s="214" t="s">
        <v>4247</v>
      </c>
      <c r="T1235" s="214" t="s">
        <v>2455</v>
      </c>
      <c r="V1235" s="298" t="s">
        <v>1115</v>
      </c>
      <c r="X1235" s="216"/>
      <c r="AA1235" s="216"/>
      <c r="AB1235" s="216"/>
      <c r="AC1235" s="216"/>
      <c r="AH1235" s="214">
        <v>20</v>
      </c>
      <c r="AK1235" s="215" t="str">
        <f t="shared" si="58"/>
        <v>989</v>
      </c>
      <c r="AL1235" s="214" t="str">
        <f t="shared" si="59"/>
        <v>1273</v>
      </c>
    </row>
    <row r="1236" spans="1:38" s="214" customFormat="1">
      <c r="A1236" s="214" t="str">
        <f t="shared" si="57"/>
        <v>0412210148就労継続支援(Ｂ型)</v>
      </c>
      <c r="B1236" s="214" t="s">
        <v>1117</v>
      </c>
      <c r="C1236" s="214" t="s">
        <v>3875</v>
      </c>
      <c r="D1236" s="214" t="s">
        <v>3164</v>
      </c>
      <c r="E1236" s="214" t="s">
        <v>1118</v>
      </c>
      <c r="K1236" s="214" t="s">
        <v>2763</v>
      </c>
      <c r="L1236" s="214" t="s">
        <v>2763</v>
      </c>
      <c r="N1236" s="214" t="s">
        <v>3434</v>
      </c>
      <c r="O1236" s="214" t="s">
        <v>338</v>
      </c>
      <c r="P1236" s="214" t="s">
        <v>4257</v>
      </c>
      <c r="T1236" s="214" t="s">
        <v>2455</v>
      </c>
      <c r="V1236" s="298" t="s">
        <v>1119</v>
      </c>
      <c r="X1236" s="216"/>
      <c r="AA1236" s="216"/>
      <c r="AB1236" s="216"/>
      <c r="AC1236" s="216"/>
      <c r="AH1236" s="214">
        <v>30</v>
      </c>
      <c r="AK1236" s="215" t="str">
        <f t="shared" si="58"/>
        <v>989</v>
      </c>
      <c r="AL1236" s="214" t="str">
        <f t="shared" si="59"/>
        <v>1261</v>
      </c>
    </row>
    <row r="1237" spans="1:38" s="214" customFormat="1" ht="13.5" customHeight="1">
      <c r="A1237" s="214" t="str">
        <f t="shared" si="57"/>
        <v>0412210163居宅介護</v>
      </c>
      <c r="B1237" s="214" t="s">
        <v>1120</v>
      </c>
      <c r="C1237" s="214" t="s">
        <v>4568</v>
      </c>
      <c r="D1237" s="214" t="s">
        <v>3260</v>
      </c>
      <c r="E1237" s="214" t="s">
        <v>1121</v>
      </c>
      <c r="K1237" s="214" t="s">
        <v>1122</v>
      </c>
      <c r="L1237" s="214" t="s">
        <v>1122</v>
      </c>
      <c r="N1237" s="214" t="s">
        <v>3260</v>
      </c>
      <c r="O1237" s="214" t="s">
        <v>338</v>
      </c>
      <c r="P1237" s="214" t="s">
        <v>4247</v>
      </c>
      <c r="T1237" s="214" t="s">
        <v>87</v>
      </c>
      <c r="V1237" s="298" t="s">
        <v>1123</v>
      </c>
      <c r="X1237" s="216"/>
      <c r="AA1237" s="216"/>
      <c r="AB1237" s="216"/>
      <c r="AC1237" s="216"/>
      <c r="AK1237" s="215" t="str">
        <f t="shared" si="58"/>
        <v>989</v>
      </c>
      <c r="AL1237" s="214" t="str">
        <f t="shared" si="59"/>
        <v>1217</v>
      </c>
    </row>
    <row r="1238" spans="1:38" s="214" customFormat="1" ht="13.5" customHeight="1">
      <c r="A1238" s="214" t="str">
        <f t="shared" si="57"/>
        <v>0412210163重度訪問介護</v>
      </c>
      <c r="B1238" s="214" t="s">
        <v>1120</v>
      </c>
      <c r="C1238" s="214" t="s">
        <v>4568</v>
      </c>
      <c r="D1238" s="214" t="s">
        <v>3260</v>
      </c>
      <c r="E1238" s="214" t="s">
        <v>1121</v>
      </c>
      <c r="K1238" s="214" t="s">
        <v>1122</v>
      </c>
      <c r="L1238" s="214" t="s">
        <v>1122</v>
      </c>
      <c r="N1238" s="214" t="s">
        <v>3260</v>
      </c>
      <c r="O1238" s="214" t="s">
        <v>338</v>
      </c>
      <c r="P1238" s="214" t="s">
        <v>4247</v>
      </c>
      <c r="T1238" s="214" t="s">
        <v>88</v>
      </c>
      <c r="V1238" s="298" t="s">
        <v>1123</v>
      </c>
      <c r="X1238" s="216"/>
      <c r="AA1238" s="216"/>
      <c r="AB1238" s="216"/>
      <c r="AC1238" s="216"/>
      <c r="AK1238" s="215" t="str">
        <f t="shared" si="58"/>
        <v>989</v>
      </c>
      <c r="AL1238" s="214" t="str">
        <f t="shared" si="59"/>
        <v>1217</v>
      </c>
    </row>
    <row r="1239" spans="1:38" s="214" customFormat="1" ht="13.5" customHeight="1">
      <c r="A1239" s="214" t="str">
        <f t="shared" si="57"/>
        <v>0412210163同行援護</v>
      </c>
      <c r="B1239" s="214" t="s">
        <v>1120</v>
      </c>
      <c r="C1239" s="214" t="s">
        <v>4568</v>
      </c>
      <c r="D1239" s="214" t="s">
        <v>3260</v>
      </c>
      <c r="E1239" s="214" t="s">
        <v>1121</v>
      </c>
      <c r="K1239" s="214" t="s">
        <v>1122</v>
      </c>
      <c r="L1239" s="214" t="s">
        <v>1122</v>
      </c>
      <c r="N1239" s="214" t="s">
        <v>3260</v>
      </c>
      <c r="O1239" s="214" t="s">
        <v>338</v>
      </c>
      <c r="P1239" s="214" t="s">
        <v>4247</v>
      </c>
      <c r="T1239" s="214" t="s">
        <v>114</v>
      </c>
      <c r="V1239" s="298" t="s">
        <v>1123</v>
      </c>
      <c r="X1239" s="216"/>
      <c r="AA1239" s="216"/>
      <c r="AB1239" s="216"/>
      <c r="AC1239" s="216"/>
      <c r="AK1239" s="215" t="str">
        <f t="shared" si="58"/>
        <v>989</v>
      </c>
      <c r="AL1239" s="214" t="str">
        <f t="shared" si="59"/>
        <v>1217</v>
      </c>
    </row>
    <row r="1240" spans="1:38" s="214" customFormat="1" ht="13.5" customHeight="1">
      <c r="A1240" s="214" t="str">
        <f t="shared" si="57"/>
        <v>0412210189生活介護</v>
      </c>
      <c r="B1240" s="214" t="s">
        <v>276</v>
      </c>
      <c r="C1240" s="214" t="s">
        <v>4441</v>
      </c>
      <c r="D1240" s="214" t="s">
        <v>3217</v>
      </c>
      <c r="E1240" s="214" t="s">
        <v>277</v>
      </c>
      <c r="K1240" s="214" t="s">
        <v>1124</v>
      </c>
      <c r="L1240" s="214" t="s">
        <v>1124</v>
      </c>
      <c r="N1240" s="214" t="s">
        <v>3343</v>
      </c>
      <c r="O1240" s="214" t="s">
        <v>61</v>
      </c>
      <c r="P1240" s="214" t="s">
        <v>4257</v>
      </c>
      <c r="T1240" s="214" t="s">
        <v>63</v>
      </c>
      <c r="V1240" s="298" t="s">
        <v>1125</v>
      </c>
      <c r="X1240" s="216"/>
      <c r="AA1240" s="216"/>
      <c r="AB1240" s="216"/>
      <c r="AH1240" s="214">
        <v>60</v>
      </c>
      <c r="AK1240" s="215" t="str">
        <f t="shared" si="58"/>
        <v>983</v>
      </c>
      <c r="AL1240" s="214" t="str">
        <f t="shared" si="59"/>
        <v>0836</v>
      </c>
    </row>
    <row r="1241" spans="1:38" s="214" customFormat="1" ht="13.5" customHeight="1">
      <c r="A1241" s="214" t="str">
        <f t="shared" si="57"/>
        <v>0412210189短期入所</v>
      </c>
      <c r="B1241" s="214" t="s">
        <v>276</v>
      </c>
      <c r="C1241" s="214" t="s">
        <v>4441</v>
      </c>
      <c r="D1241" s="214" t="s">
        <v>3217</v>
      </c>
      <c r="E1241" s="214" t="s">
        <v>277</v>
      </c>
      <c r="K1241" s="214" t="s">
        <v>1124</v>
      </c>
      <c r="L1241" s="214" t="s">
        <v>1124</v>
      </c>
      <c r="N1241" s="214" t="s">
        <v>3343</v>
      </c>
      <c r="O1241" s="214" t="s">
        <v>61</v>
      </c>
      <c r="P1241" s="214" t="s">
        <v>4257</v>
      </c>
      <c r="T1241" s="214" t="s">
        <v>71</v>
      </c>
      <c r="V1241" s="298" t="s">
        <v>1125</v>
      </c>
      <c r="X1241" s="216"/>
      <c r="AA1241" s="216"/>
      <c r="AB1241" s="216"/>
      <c r="AH1241" s="214">
        <v>5</v>
      </c>
      <c r="AK1241" s="215" t="str">
        <f t="shared" si="58"/>
        <v>983</v>
      </c>
      <c r="AL1241" s="214" t="str">
        <f t="shared" si="59"/>
        <v>0836</v>
      </c>
    </row>
    <row r="1242" spans="1:38" s="214" customFormat="1" ht="13.5" customHeight="1">
      <c r="A1242" s="214" t="str">
        <f t="shared" si="57"/>
        <v>0412210189施設入所支援</v>
      </c>
      <c r="B1242" s="214" t="s">
        <v>276</v>
      </c>
      <c r="C1242" s="214" t="s">
        <v>4441</v>
      </c>
      <c r="D1242" s="214" t="s">
        <v>3217</v>
      </c>
      <c r="E1242" s="214" t="s">
        <v>277</v>
      </c>
      <c r="K1242" s="214" t="s">
        <v>1124</v>
      </c>
      <c r="L1242" s="214" t="s">
        <v>1124</v>
      </c>
      <c r="N1242" s="214" t="s">
        <v>3343</v>
      </c>
      <c r="O1242" s="214" t="s">
        <v>1152</v>
      </c>
      <c r="P1242" s="214" t="s">
        <v>4257</v>
      </c>
      <c r="T1242" s="214" t="s">
        <v>2456</v>
      </c>
      <c r="V1242" s="298" t="s">
        <v>1125</v>
      </c>
      <c r="X1242" s="216"/>
      <c r="AA1242" s="216"/>
      <c r="AB1242" s="216"/>
      <c r="AH1242" s="214">
        <v>60</v>
      </c>
      <c r="AK1242" s="215" t="str">
        <f t="shared" si="58"/>
        <v>983</v>
      </c>
      <c r="AL1242" s="214" t="str">
        <f t="shared" si="59"/>
        <v>0836</v>
      </c>
    </row>
    <row r="1243" spans="1:38" s="214" customFormat="1" ht="13.5" customHeight="1">
      <c r="A1243" s="214" t="str">
        <f t="shared" si="57"/>
        <v>0412210213居宅介護</v>
      </c>
      <c r="B1243" s="214" t="s">
        <v>609</v>
      </c>
      <c r="C1243" s="214" t="s">
        <v>4494</v>
      </c>
      <c r="D1243" s="214" t="s">
        <v>3707</v>
      </c>
      <c r="E1243" s="214" t="s">
        <v>610</v>
      </c>
      <c r="K1243" s="214" t="s">
        <v>1126</v>
      </c>
      <c r="L1243" s="214" t="s">
        <v>1126</v>
      </c>
      <c r="N1243" s="214" t="s">
        <v>3718</v>
      </c>
      <c r="O1243" s="214" t="s">
        <v>1152</v>
      </c>
      <c r="P1243" s="214" t="s">
        <v>4245</v>
      </c>
      <c r="T1243" s="214" t="s">
        <v>87</v>
      </c>
      <c r="V1243" s="298" t="s">
        <v>1127</v>
      </c>
      <c r="X1243" s="216"/>
      <c r="AA1243" s="216"/>
      <c r="AB1243" s="216"/>
      <c r="AK1243" s="215" t="str">
        <f t="shared" si="58"/>
        <v>140</v>
      </c>
      <c r="AL1243" s="214" t="str">
        <f t="shared" si="59"/>
        <v>0002</v>
      </c>
    </row>
    <row r="1244" spans="1:38" s="214" customFormat="1" ht="13.5" customHeight="1">
      <c r="A1244" s="214" t="str">
        <f t="shared" si="57"/>
        <v>0412210221就労継続支援(Ａ型)</v>
      </c>
      <c r="B1244" s="214" t="s">
        <v>1128</v>
      </c>
      <c r="C1244" s="214" t="s">
        <v>4533</v>
      </c>
      <c r="D1244" s="214" t="s">
        <v>3161</v>
      </c>
      <c r="E1244" s="214" t="s">
        <v>1129</v>
      </c>
      <c r="K1244" s="214" t="s">
        <v>1130</v>
      </c>
      <c r="L1244" s="214" t="s">
        <v>1130</v>
      </c>
      <c r="N1244" s="214" t="s">
        <v>3435</v>
      </c>
      <c r="O1244" s="214" t="s">
        <v>1095</v>
      </c>
      <c r="P1244" s="214" t="s">
        <v>4245</v>
      </c>
      <c r="T1244" s="214" t="s">
        <v>2458</v>
      </c>
      <c r="V1244" s="298" t="s">
        <v>1131</v>
      </c>
      <c r="X1244" s="216"/>
      <c r="AA1244" s="216"/>
      <c r="AB1244" s="216"/>
      <c r="AH1244" s="214">
        <v>40</v>
      </c>
      <c r="AK1244" s="215" t="str">
        <f t="shared" si="58"/>
        <v>989</v>
      </c>
      <c r="AL1244" s="214" t="str">
        <f t="shared" si="59"/>
        <v>1754</v>
      </c>
    </row>
    <row r="1245" spans="1:38" s="214" customFormat="1" ht="13.5" customHeight="1">
      <c r="A1245" s="214" t="str">
        <f t="shared" si="57"/>
        <v>0412210247短期入所</v>
      </c>
      <c r="B1245" s="214" t="s">
        <v>1106</v>
      </c>
      <c r="C1245" s="214" t="s">
        <v>4005</v>
      </c>
      <c r="D1245" s="214" t="s">
        <v>3159</v>
      </c>
      <c r="E1245" s="214" t="s">
        <v>1107</v>
      </c>
      <c r="K1245" s="214" t="s">
        <v>1133</v>
      </c>
      <c r="L1245" s="214" t="s">
        <v>1133</v>
      </c>
      <c r="N1245" s="214" t="s">
        <v>3160</v>
      </c>
      <c r="O1245" s="214" t="s">
        <v>1095</v>
      </c>
      <c r="P1245" s="214" t="s">
        <v>4247</v>
      </c>
      <c r="T1245" s="214" t="s">
        <v>71</v>
      </c>
      <c r="V1245" s="298" t="s">
        <v>1134</v>
      </c>
      <c r="X1245" s="216"/>
      <c r="AA1245" s="216"/>
      <c r="AB1245" s="216"/>
      <c r="AH1245" s="214">
        <v>3</v>
      </c>
      <c r="AK1245" s="215" t="str">
        <f t="shared" si="58"/>
        <v>989</v>
      </c>
      <c r="AL1245" s="214" t="str">
        <f t="shared" si="59"/>
        <v>1273</v>
      </c>
    </row>
    <row r="1246" spans="1:38" s="214" customFormat="1" ht="13.5" customHeight="1">
      <c r="A1246" s="214" t="str">
        <f t="shared" si="57"/>
        <v>0412210254就労継続支援(Ｂ型)</v>
      </c>
      <c r="B1246" s="214" t="s">
        <v>1128</v>
      </c>
      <c r="C1246" s="214" t="s">
        <v>4533</v>
      </c>
      <c r="D1246" s="214" t="s">
        <v>3161</v>
      </c>
      <c r="E1246" s="214" t="s">
        <v>1129</v>
      </c>
      <c r="K1246" s="214" t="s">
        <v>2764</v>
      </c>
      <c r="L1246" s="214" t="s">
        <v>2764</v>
      </c>
      <c r="N1246" s="214" t="s">
        <v>3161</v>
      </c>
      <c r="O1246" s="214" t="s">
        <v>301</v>
      </c>
      <c r="P1246" s="214" t="s">
        <v>4245</v>
      </c>
      <c r="T1246" s="214" t="s">
        <v>2455</v>
      </c>
      <c r="V1246" s="298" t="s">
        <v>1136</v>
      </c>
      <c r="X1246" s="216"/>
      <c r="AA1246" s="216"/>
      <c r="AB1246" s="216"/>
      <c r="AH1246" s="214">
        <v>20</v>
      </c>
      <c r="AK1246" s="215" t="str">
        <f t="shared" si="58"/>
        <v>989</v>
      </c>
      <c r="AL1246" s="214" t="str">
        <f t="shared" si="59"/>
        <v>1754</v>
      </c>
    </row>
    <row r="1247" spans="1:38" s="214" customFormat="1" ht="13.5" customHeight="1">
      <c r="A1247" s="214" t="str">
        <f t="shared" si="57"/>
        <v>0412210262生活介護</v>
      </c>
      <c r="B1247" s="214" t="s">
        <v>1106</v>
      </c>
      <c r="C1247" s="214" t="s">
        <v>4005</v>
      </c>
      <c r="D1247" s="214" t="s">
        <v>3159</v>
      </c>
      <c r="E1247" s="214" t="s">
        <v>2536</v>
      </c>
      <c r="K1247" s="214" t="s">
        <v>1114</v>
      </c>
      <c r="L1247" s="214" t="s">
        <v>1114</v>
      </c>
      <c r="N1247" s="214" t="s">
        <v>3160</v>
      </c>
      <c r="O1247" s="214" t="s">
        <v>301</v>
      </c>
      <c r="P1247" s="214" t="s">
        <v>4247</v>
      </c>
      <c r="T1247" s="214" t="s">
        <v>63</v>
      </c>
      <c r="V1247" s="298" t="s">
        <v>1137</v>
      </c>
      <c r="X1247" s="216"/>
      <c r="AA1247" s="216"/>
      <c r="AB1247" s="216"/>
      <c r="AH1247" s="214">
        <v>14</v>
      </c>
      <c r="AK1247" s="215" t="str">
        <f t="shared" si="58"/>
        <v>989</v>
      </c>
      <c r="AL1247" s="214" t="str">
        <f t="shared" si="59"/>
        <v>1273</v>
      </c>
    </row>
    <row r="1248" spans="1:38" s="214" customFormat="1" ht="13.5" customHeight="1">
      <c r="A1248" s="214" t="str">
        <f t="shared" si="57"/>
        <v>0412210262生活介護</v>
      </c>
      <c r="B1248" s="214" t="s">
        <v>1106</v>
      </c>
      <c r="C1248" s="214" t="s">
        <v>4005</v>
      </c>
      <c r="D1248" s="214" t="s">
        <v>3159</v>
      </c>
      <c r="E1248" s="214" t="s">
        <v>2536</v>
      </c>
      <c r="K1248" s="214" t="s">
        <v>1114</v>
      </c>
      <c r="L1248" s="214" t="s">
        <v>1114</v>
      </c>
      <c r="N1248" s="214" t="s">
        <v>3160</v>
      </c>
      <c r="O1248" s="214" t="s">
        <v>61</v>
      </c>
      <c r="P1248" s="214" t="s">
        <v>4247</v>
      </c>
      <c r="T1248" s="214" t="s">
        <v>63</v>
      </c>
      <c r="V1248" s="298" t="s">
        <v>1137</v>
      </c>
      <c r="X1248" s="216"/>
      <c r="AA1248" s="216"/>
      <c r="AB1248" s="216"/>
      <c r="AH1248" s="214">
        <v>6</v>
      </c>
      <c r="AK1248" s="215" t="str">
        <f t="shared" si="58"/>
        <v>989</v>
      </c>
      <c r="AL1248" s="214" t="str">
        <f t="shared" si="59"/>
        <v>1273</v>
      </c>
    </row>
    <row r="1249" spans="1:38" s="214" customFormat="1" ht="13.5" customHeight="1">
      <c r="A1249" s="214" t="str">
        <f t="shared" si="57"/>
        <v>0412210296生活介護</v>
      </c>
      <c r="B1249" s="214" t="s">
        <v>1140</v>
      </c>
      <c r="C1249" s="214" t="s">
        <v>3989</v>
      </c>
      <c r="D1249" s="214" t="s">
        <v>3159</v>
      </c>
      <c r="E1249" s="214" t="s">
        <v>1141</v>
      </c>
      <c r="K1249" s="214" t="s">
        <v>1142</v>
      </c>
      <c r="L1249" s="214" t="s">
        <v>1142</v>
      </c>
      <c r="N1249" s="214" t="s">
        <v>3160</v>
      </c>
      <c r="O1249" s="214" t="s">
        <v>61</v>
      </c>
      <c r="P1249" s="214" t="s">
        <v>4247</v>
      </c>
      <c r="T1249" s="214" t="s">
        <v>63</v>
      </c>
      <c r="V1249" s="298" t="s">
        <v>1143</v>
      </c>
      <c r="X1249" s="216"/>
      <c r="AA1249" s="216"/>
      <c r="AB1249" s="216"/>
      <c r="AH1249" s="214">
        <v>25</v>
      </c>
      <c r="AK1249" s="215" t="str">
        <f t="shared" si="58"/>
        <v>989</v>
      </c>
      <c r="AL1249" s="214" t="str">
        <f t="shared" si="59"/>
        <v>1273</v>
      </c>
    </row>
    <row r="1250" spans="1:38" s="214" customFormat="1" ht="13.5" customHeight="1">
      <c r="A1250" s="214" t="str">
        <f t="shared" si="57"/>
        <v>0412210304就労継続支援(Ａ型)</v>
      </c>
      <c r="B1250" s="214" t="s">
        <v>1128</v>
      </c>
      <c r="C1250" s="214" t="s">
        <v>4533</v>
      </c>
      <c r="D1250" s="214" t="s">
        <v>3161</v>
      </c>
      <c r="E1250" s="214" t="s">
        <v>1129</v>
      </c>
      <c r="K1250" s="214" t="s">
        <v>1144</v>
      </c>
      <c r="L1250" s="214" t="s">
        <v>1144</v>
      </c>
      <c r="N1250" s="214" t="s">
        <v>3162</v>
      </c>
      <c r="O1250" s="214" t="s">
        <v>441</v>
      </c>
      <c r="P1250" s="214" t="s">
        <v>4245</v>
      </c>
      <c r="T1250" s="214" t="s">
        <v>2458</v>
      </c>
      <c r="V1250" s="298" t="s">
        <v>1145</v>
      </c>
      <c r="X1250" s="216"/>
      <c r="AA1250" s="216"/>
      <c r="AB1250" s="216"/>
      <c r="AH1250" s="214">
        <v>20</v>
      </c>
      <c r="AK1250" s="215" t="str">
        <f t="shared" si="58"/>
        <v>989</v>
      </c>
      <c r="AL1250" s="214" t="str">
        <f t="shared" si="59"/>
        <v>1754</v>
      </c>
    </row>
    <row r="1251" spans="1:38" s="214" customFormat="1" ht="13.5" customHeight="1">
      <c r="A1251" s="214" t="str">
        <f t="shared" si="57"/>
        <v>0412210320居宅介護</v>
      </c>
      <c r="B1251" s="214" t="s">
        <v>2537</v>
      </c>
      <c r="C1251" s="214" t="s">
        <v>4569</v>
      </c>
      <c r="D1251" s="214" t="s">
        <v>3496</v>
      </c>
      <c r="E1251" s="214" t="s">
        <v>2538</v>
      </c>
      <c r="K1251" s="214" t="s">
        <v>2539</v>
      </c>
      <c r="L1251" s="214" t="s">
        <v>2539</v>
      </c>
      <c r="N1251" s="214" t="s">
        <v>3497</v>
      </c>
      <c r="O1251" s="214" t="s">
        <v>928</v>
      </c>
      <c r="P1251" s="214" t="s">
        <v>4247</v>
      </c>
      <c r="T1251" s="214" t="s">
        <v>87</v>
      </c>
      <c r="V1251" s="298" t="s">
        <v>2540</v>
      </c>
      <c r="X1251" s="216"/>
      <c r="AA1251" s="216"/>
      <c r="AB1251" s="216"/>
      <c r="AK1251" s="215" t="str">
        <f t="shared" si="58"/>
        <v>981</v>
      </c>
      <c r="AL1251" s="214" t="str">
        <f t="shared" si="59"/>
        <v>0912</v>
      </c>
    </row>
    <row r="1252" spans="1:38" s="214" customFormat="1" ht="13.5" customHeight="1">
      <c r="A1252" s="214" t="str">
        <f t="shared" si="57"/>
        <v>0412210320重度訪問介護</v>
      </c>
      <c r="B1252" s="214" t="s">
        <v>2537</v>
      </c>
      <c r="C1252" s="214" t="s">
        <v>4569</v>
      </c>
      <c r="D1252" s="214" t="s">
        <v>3496</v>
      </c>
      <c r="E1252" s="214" t="s">
        <v>2538</v>
      </c>
      <c r="K1252" s="214" t="s">
        <v>2539</v>
      </c>
      <c r="L1252" s="214" t="s">
        <v>2539</v>
      </c>
      <c r="N1252" s="214" t="s">
        <v>3497</v>
      </c>
      <c r="O1252" s="214" t="s">
        <v>591</v>
      </c>
      <c r="P1252" s="214" t="s">
        <v>4247</v>
      </c>
      <c r="T1252" s="214" t="s">
        <v>88</v>
      </c>
      <c r="V1252" s="298" t="s">
        <v>2540</v>
      </c>
      <c r="X1252" s="216"/>
      <c r="AA1252" s="216"/>
      <c r="AB1252" s="216"/>
      <c r="AK1252" s="215" t="str">
        <f t="shared" si="58"/>
        <v>981</v>
      </c>
      <c r="AL1252" s="214" t="str">
        <f t="shared" si="59"/>
        <v>0912</v>
      </c>
    </row>
    <row r="1253" spans="1:38" s="214" customFormat="1" ht="13.5" customHeight="1">
      <c r="A1253" s="214" t="str">
        <f t="shared" si="57"/>
        <v>0412210338就労継続支援(Ｂ型)</v>
      </c>
      <c r="B1253" s="214" t="s">
        <v>1811</v>
      </c>
      <c r="C1253" s="214" t="s">
        <v>4570</v>
      </c>
      <c r="D1253" s="214" t="s">
        <v>3161</v>
      </c>
      <c r="E1253" s="214" t="s">
        <v>1812</v>
      </c>
      <c r="K1253" s="214" t="s">
        <v>1132</v>
      </c>
      <c r="L1253" s="214" t="s">
        <v>1132</v>
      </c>
      <c r="N1253" s="214" t="s">
        <v>3161</v>
      </c>
      <c r="O1253" s="214" t="s">
        <v>591</v>
      </c>
      <c r="P1253" s="214" t="s">
        <v>4245</v>
      </c>
      <c r="T1253" s="214" t="s">
        <v>2455</v>
      </c>
      <c r="V1253" s="298" t="s">
        <v>2765</v>
      </c>
      <c r="X1253" s="216"/>
      <c r="AA1253" s="216"/>
      <c r="AB1253" s="216"/>
      <c r="AH1253" s="214">
        <v>20</v>
      </c>
      <c r="AK1253" s="215" t="str">
        <f t="shared" si="58"/>
        <v>989</v>
      </c>
      <c r="AL1253" s="214" t="str">
        <f t="shared" si="59"/>
        <v>1754</v>
      </c>
    </row>
    <row r="1254" spans="1:38" s="214" customFormat="1" ht="13.5" customHeight="1">
      <c r="A1254" s="214" t="str">
        <f t="shared" si="57"/>
        <v>0412210346就労継続支援(Ｂ型)</v>
      </c>
      <c r="B1254" s="214" t="s">
        <v>2766</v>
      </c>
      <c r="C1254" s="214" t="s">
        <v>4571</v>
      </c>
      <c r="D1254" s="214" t="s">
        <v>3580</v>
      </c>
      <c r="E1254" s="214" t="s">
        <v>2767</v>
      </c>
      <c r="K1254" s="214" t="s">
        <v>2768</v>
      </c>
      <c r="L1254" s="214" t="s">
        <v>2768</v>
      </c>
      <c r="N1254" s="214" t="s">
        <v>3232</v>
      </c>
      <c r="O1254" s="214" t="s">
        <v>928</v>
      </c>
      <c r="P1254" s="214" t="s">
        <v>4254</v>
      </c>
      <c r="T1254" s="214" t="s">
        <v>2455</v>
      </c>
      <c r="V1254" s="298" t="s">
        <v>2769</v>
      </c>
      <c r="X1254" s="216"/>
      <c r="AA1254" s="216"/>
      <c r="AB1254" s="216"/>
      <c r="AH1254" s="214">
        <v>20</v>
      </c>
      <c r="AK1254" s="215" t="str">
        <f t="shared" si="58"/>
        <v>984</v>
      </c>
      <c r="AL1254" s="214" t="str">
        <f t="shared" si="59"/>
        <v>0051</v>
      </c>
    </row>
    <row r="1255" spans="1:38" s="214" customFormat="1" ht="13.5" customHeight="1">
      <c r="A1255" s="214" t="str">
        <f t="shared" si="57"/>
        <v>0412210353就労移行支援</v>
      </c>
      <c r="B1255" s="214" t="s">
        <v>1128</v>
      </c>
      <c r="C1255" s="214" t="s">
        <v>4533</v>
      </c>
      <c r="D1255" s="214" t="s">
        <v>3161</v>
      </c>
      <c r="E1255" s="214" t="s">
        <v>1129</v>
      </c>
      <c r="K1255" s="214" t="s">
        <v>2770</v>
      </c>
      <c r="L1255" s="214" t="s">
        <v>1135</v>
      </c>
      <c r="N1255" s="214" t="s">
        <v>3161</v>
      </c>
      <c r="O1255" s="214" t="s">
        <v>928</v>
      </c>
      <c r="P1255" s="214" t="s">
        <v>4245</v>
      </c>
      <c r="T1255" s="214" t="s">
        <v>65</v>
      </c>
      <c r="V1255" s="298" t="s">
        <v>2772</v>
      </c>
      <c r="X1255" s="216"/>
      <c r="AA1255" s="216"/>
      <c r="AB1255" s="216"/>
      <c r="AH1255" s="214">
        <v>10</v>
      </c>
      <c r="AK1255" s="215" t="str">
        <f t="shared" si="58"/>
        <v>989</v>
      </c>
      <c r="AL1255" s="214" t="str">
        <f t="shared" si="59"/>
        <v>1754</v>
      </c>
    </row>
    <row r="1256" spans="1:38" s="214" customFormat="1" ht="13.5" customHeight="1">
      <c r="A1256" s="214" t="str">
        <f t="shared" si="57"/>
        <v>0412210353就労継続支援(Ａ型)</v>
      </c>
      <c r="B1256" s="214" t="s">
        <v>1128</v>
      </c>
      <c r="C1256" s="214" t="s">
        <v>4533</v>
      </c>
      <c r="D1256" s="214" t="s">
        <v>3161</v>
      </c>
      <c r="E1256" s="214" t="s">
        <v>1129</v>
      </c>
      <c r="K1256" s="214" t="s">
        <v>2770</v>
      </c>
      <c r="L1256" s="214" t="s">
        <v>2773</v>
      </c>
      <c r="N1256" s="214" t="s">
        <v>3161</v>
      </c>
      <c r="O1256" s="214" t="s">
        <v>1157</v>
      </c>
      <c r="P1256" s="214" t="s">
        <v>4245</v>
      </c>
      <c r="T1256" s="214" t="s">
        <v>2458</v>
      </c>
      <c r="V1256" s="298" t="s">
        <v>2772</v>
      </c>
      <c r="X1256" s="216"/>
      <c r="AA1256" s="216"/>
      <c r="AB1256" s="216"/>
      <c r="AH1256" s="214">
        <v>10</v>
      </c>
      <c r="AK1256" s="215" t="str">
        <f t="shared" si="58"/>
        <v>989</v>
      </c>
      <c r="AL1256" s="214" t="str">
        <f t="shared" si="59"/>
        <v>1754</v>
      </c>
    </row>
    <row r="1257" spans="1:38" s="214" customFormat="1" ht="13.5" customHeight="1">
      <c r="A1257" s="214" t="str">
        <f t="shared" si="57"/>
        <v>0412210353就労継続支援(Ｂ型)</v>
      </c>
      <c r="B1257" s="214" t="s">
        <v>1128</v>
      </c>
      <c r="C1257" s="214" t="s">
        <v>4533</v>
      </c>
      <c r="D1257" s="214" t="s">
        <v>3161</v>
      </c>
      <c r="E1257" s="214" t="s">
        <v>1129</v>
      </c>
      <c r="K1257" s="214" t="s">
        <v>2770</v>
      </c>
      <c r="L1257" s="214" t="s">
        <v>1135</v>
      </c>
      <c r="N1257" s="214" t="s">
        <v>3161</v>
      </c>
      <c r="O1257" s="214" t="s">
        <v>1157</v>
      </c>
      <c r="P1257" s="214" t="s">
        <v>4245</v>
      </c>
      <c r="T1257" s="214" t="s">
        <v>2455</v>
      </c>
      <c r="V1257" s="298" t="s">
        <v>2772</v>
      </c>
      <c r="X1257" s="216"/>
      <c r="AA1257" s="216"/>
      <c r="AB1257" s="216"/>
      <c r="AH1257" s="214">
        <v>30</v>
      </c>
      <c r="AK1257" s="215" t="str">
        <f t="shared" si="58"/>
        <v>989</v>
      </c>
      <c r="AL1257" s="214" t="str">
        <f t="shared" si="59"/>
        <v>1754</v>
      </c>
    </row>
    <row r="1258" spans="1:38" s="214" customFormat="1" ht="13.5" customHeight="1">
      <c r="A1258" s="214" t="str">
        <f t="shared" si="57"/>
        <v>0412210361就労移行支援</v>
      </c>
      <c r="B1258" s="214" t="s">
        <v>233</v>
      </c>
      <c r="C1258" s="214" t="s">
        <v>4436</v>
      </c>
      <c r="D1258" s="214" t="s">
        <v>3042</v>
      </c>
      <c r="E1258" s="214" t="s">
        <v>234</v>
      </c>
      <c r="K1258" s="214" t="s">
        <v>3581</v>
      </c>
      <c r="L1258" s="214" t="s">
        <v>3581</v>
      </c>
      <c r="N1258" s="214" t="s">
        <v>3495</v>
      </c>
      <c r="O1258" s="214" t="s">
        <v>1157</v>
      </c>
      <c r="P1258" s="214" t="s">
        <v>4247</v>
      </c>
      <c r="T1258" s="214" t="s">
        <v>65</v>
      </c>
      <c r="V1258" s="298" t="s">
        <v>3582</v>
      </c>
      <c r="X1258" s="216"/>
      <c r="AA1258" s="216"/>
      <c r="AB1258" s="216"/>
      <c r="AH1258" s="214">
        <v>6</v>
      </c>
      <c r="AK1258" s="215" t="str">
        <f t="shared" si="58"/>
        <v>983</v>
      </c>
      <c r="AL1258" s="214" t="str">
        <f t="shared" si="59"/>
        <v>0852</v>
      </c>
    </row>
    <row r="1259" spans="1:38" s="214" customFormat="1" ht="13.5" customHeight="1">
      <c r="A1259" s="214" t="str">
        <f t="shared" si="57"/>
        <v>0412210361就労継続支援(Ｂ型)</v>
      </c>
      <c r="B1259" s="214" t="s">
        <v>233</v>
      </c>
      <c r="C1259" s="214" t="s">
        <v>4436</v>
      </c>
      <c r="D1259" s="214" t="s">
        <v>3042</v>
      </c>
      <c r="E1259" s="214" t="s">
        <v>234</v>
      </c>
      <c r="K1259" s="214" t="s">
        <v>3581</v>
      </c>
      <c r="L1259" s="214" t="s">
        <v>3581</v>
      </c>
      <c r="N1259" s="214" t="s">
        <v>3495</v>
      </c>
      <c r="O1259" s="214" t="s">
        <v>1157</v>
      </c>
      <c r="P1259" s="214" t="s">
        <v>4247</v>
      </c>
      <c r="T1259" s="214" t="s">
        <v>2455</v>
      </c>
      <c r="V1259" s="298" t="s">
        <v>3582</v>
      </c>
      <c r="X1259" s="216"/>
      <c r="AA1259" s="216"/>
      <c r="AB1259" s="216"/>
      <c r="AH1259" s="214">
        <v>14</v>
      </c>
      <c r="AK1259" s="215" t="str">
        <f t="shared" si="58"/>
        <v>983</v>
      </c>
      <c r="AL1259" s="214" t="str">
        <f t="shared" si="59"/>
        <v>0852</v>
      </c>
    </row>
    <row r="1260" spans="1:38" s="214" customFormat="1" ht="13.5" customHeight="1">
      <c r="A1260" s="214" t="str">
        <f t="shared" si="57"/>
        <v>0412210379就労継続支援(Ｂ型)</v>
      </c>
      <c r="B1260" s="214" t="s">
        <v>402</v>
      </c>
      <c r="C1260" s="214" t="s">
        <v>3859</v>
      </c>
      <c r="D1260" s="214" t="s">
        <v>3010</v>
      </c>
      <c r="E1260" s="214" t="s">
        <v>403</v>
      </c>
      <c r="K1260" s="214" t="s">
        <v>3583</v>
      </c>
      <c r="L1260" s="214" t="s">
        <v>3583</v>
      </c>
      <c r="N1260" s="214" t="s">
        <v>3584</v>
      </c>
      <c r="O1260" s="214" t="s">
        <v>928</v>
      </c>
      <c r="P1260" s="214" t="s">
        <v>4247</v>
      </c>
      <c r="T1260" s="214" t="s">
        <v>2455</v>
      </c>
      <c r="V1260" s="298" t="s">
        <v>3585</v>
      </c>
      <c r="X1260" s="216"/>
      <c r="AA1260" s="216"/>
      <c r="AB1260" s="216"/>
      <c r="AH1260" s="214">
        <v>20</v>
      </c>
      <c r="AK1260" s="215" t="str">
        <f t="shared" si="58"/>
        <v>989</v>
      </c>
      <c r="AL1260" s="214" t="str">
        <f t="shared" si="59"/>
        <v>0232</v>
      </c>
    </row>
    <row r="1261" spans="1:38" s="214" customFormat="1" ht="13.5" customHeight="1">
      <c r="A1261" s="214" t="str">
        <f t="shared" si="57"/>
        <v>0412210395就労継続支援(Ｂ型)</v>
      </c>
      <c r="B1261" s="214" t="s">
        <v>1128</v>
      </c>
      <c r="C1261" s="214" t="s">
        <v>4533</v>
      </c>
      <c r="D1261" s="214" t="s">
        <v>3161</v>
      </c>
      <c r="E1261" s="214" t="s">
        <v>1129</v>
      </c>
      <c r="K1261" s="214" t="s">
        <v>1138</v>
      </c>
      <c r="L1261" s="214" t="s">
        <v>1138</v>
      </c>
      <c r="N1261" s="214" t="s">
        <v>3586</v>
      </c>
      <c r="O1261" s="214" t="s">
        <v>928</v>
      </c>
      <c r="P1261" s="214" t="s">
        <v>4245</v>
      </c>
      <c r="T1261" s="214" t="s">
        <v>2455</v>
      </c>
      <c r="V1261" s="298" t="s">
        <v>3587</v>
      </c>
      <c r="X1261" s="216"/>
      <c r="AA1261" s="216"/>
      <c r="AB1261" s="216"/>
      <c r="AH1261" s="214">
        <v>20</v>
      </c>
      <c r="AK1261" s="215" t="str">
        <f t="shared" si="58"/>
        <v>989</v>
      </c>
      <c r="AL1261" s="214" t="str">
        <f t="shared" si="59"/>
        <v>1754</v>
      </c>
    </row>
    <row r="1262" spans="1:38" s="214" customFormat="1" ht="13.5" customHeight="1">
      <c r="A1262" s="214" t="str">
        <f t="shared" si="57"/>
        <v>0412210403就労継続支援(Ｂ型)</v>
      </c>
      <c r="B1262" s="214" t="s">
        <v>3588</v>
      </c>
      <c r="C1262" s="214" t="s">
        <v>4572</v>
      </c>
      <c r="D1262" s="214" t="s">
        <v>3589</v>
      </c>
      <c r="E1262" s="214" t="s">
        <v>3590</v>
      </c>
      <c r="K1262" s="214" t="s">
        <v>1139</v>
      </c>
      <c r="L1262" s="214" t="s">
        <v>1139</v>
      </c>
      <c r="N1262" s="214" t="s">
        <v>3591</v>
      </c>
      <c r="O1262" s="214" t="s">
        <v>1400</v>
      </c>
      <c r="P1262" s="214" t="s">
        <v>4254</v>
      </c>
      <c r="T1262" s="214" t="s">
        <v>2455</v>
      </c>
      <c r="V1262" s="298" t="s">
        <v>3592</v>
      </c>
      <c r="X1262" s="216"/>
      <c r="AA1262" s="216"/>
      <c r="AB1262" s="216"/>
      <c r="AH1262" s="214">
        <v>20</v>
      </c>
      <c r="AK1262" s="215" t="str">
        <f t="shared" si="58"/>
        <v>981</v>
      </c>
      <c r="AL1262" s="214" t="str">
        <f t="shared" si="59"/>
        <v>0901</v>
      </c>
    </row>
    <row r="1263" spans="1:38" s="214" customFormat="1" ht="13.5" customHeight="1">
      <c r="A1263" s="214" t="str">
        <f t="shared" si="57"/>
        <v>0412210429短期入所</v>
      </c>
      <c r="B1263" s="214" t="s">
        <v>2460</v>
      </c>
      <c r="C1263" s="214" t="s">
        <v>3845</v>
      </c>
      <c r="D1263" s="214" t="s">
        <v>3291</v>
      </c>
      <c r="E1263" s="214" t="s">
        <v>4062</v>
      </c>
      <c r="K1263" s="214" t="s">
        <v>3694</v>
      </c>
      <c r="L1263" s="214" t="s">
        <v>3344</v>
      </c>
      <c r="N1263" s="214" t="s">
        <v>3158</v>
      </c>
      <c r="O1263" s="214" t="s">
        <v>1400</v>
      </c>
      <c r="P1263" s="214" t="s">
        <v>4247</v>
      </c>
      <c r="T1263" s="214" t="s">
        <v>71</v>
      </c>
      <c r="V1263" s="298" t="s">
        <v>4361</v>
      </c>
      <c r="X1263" s="216"/>
      <c r="AA1263" s="216"/>
      <c r="AB1263" s="216"/>
      <c r="AH1263" s="214">
        <v>2</v>
      </c>
      <c r="AK1263" s="215" t="str">
        <f t="shared" si="58"/>
        <v>140</v>
      </c>
      <c r="AL1263" s="214" t="str">
        <f t="shared" si="59"/>
        <v>0014</v>
      </c>
    </row>
    <row r="1264" spans="1:38" s="214" customFormat="1" ht="13.5" customHeight="1">
      <c r="A1264" s="214" t="str">
        <f t="shared" si="57"/>
        <v>0412210437就労継続支援(Ｂ型)</v>
      </c>
      <c r="B1264" s="214" t="s">
        <v>4401</v>
      </c>
      <c r="C1264" s="214" t="s">
        <v>4573</v>
      </c>
      <c r="D1264" s="214" t="s">
        <v>3158</v>
      </c>
      <c r="E1264" s="214" t="s">
        <v>4669</v>
      </c>
      <c r="K1264" s="214" t="s">
        <v>4711</v>
      </c>
      <c r="L1264" s="214" t="s">
        <v>4711</v>
      </c>
      <c r="N1264" s="214" t="s">
        <v>3158</v>
      </c>
      <c r="O1264" s="214" t="s">
        <v>818</v>
      </c>
      <c r="P1264" s="214" t="s">
        <v>4247</v>
      </c>
      <c r="T1264" s="214" t="s">
        <v>2455</v>
      </c>
      <c r="V1264" s="298" t="s">
        <v>4766</v>
      </c>
      <c r="X1264" s="216"/>
      <c r="AA1264" s="216"/>
      <c r="AB1264" s="216"/>
      <c r="AH1264" s="214">
        <v>20</v>
      </c>
      <c r="AK1264" s="215" t="str">
        <f t="shared" si="58"/>
        <v>989</v>
      </c>
      <c r="AL1264" s="214" t="str">
        <f t="shared" si="59"/>
        <v>1201</v>
      </c>
    </row>
    <row r="1265" spans="1:38" s="214" customFormat="1" ht="13.5" customHeight="1">
      <c r="A1265" s="214" t="str">
        <f t="shared" si="57"/>
        <v>0412210445就労移行支援</v>
      </c>
      <c r="B1265" s="214" t="s">
        <v>1117</v>
      </c>
      <c r="C1265" s="214" t="s">
        <v>3875</v>
      </c>
      <c r="D1265" s="214" t="s">
        <v>3164</v>
      </c>
      <c r="E1265" s="214" t="s">
        <v>1118</v>
      </c>
      <c r="K1265" s="214" t="s">
        <v>4136</v>
      </c>
      <c r="L1265" s="214" t="s">
        <v>4136</v>
      </c>
      <c r="N1265" s="214" t="s">
        <v>3495</v>
      </c>
      <c r="O1265" s="214" t="s">
        <v>818</v>
      </c>
      <c r="P1265" s="214" t="s">
        <v>4247</v>
      </c>
      <c r="T1265" s="214" t="s">
        <v>65</v>
      </c>
      <c r="V1265" s="298" t="s">
        <v>4307</v>
      </c>
      <c r="X1265" s="216"/>
      <c r="AA1265" s="216"/>
      <c r="AB1265" s="216"/>
      <c r="AH1265" s="214">
        <v>10</v>
      </c>
      <c r="AK1265" s="215" t="str">
        <f t="shared" si="58"/>
        <v>989</v>
      </c>
      <c r="AL1265" s="214" t="str">
        <f t="shared" si="59"/>
        <v>1261</v>
      </c>
    </row>
    <row r="1266" spans="1:38" s="214" customFormat="1" ht="13.5" customHeight="1">
      <c r="A1266" s="214" t="str">
        <f t="shared" si="57"/>
        <v>0412300022就労継続支援(Ｂ型)</v>
      </c>
      <c r="B1266" s="214" t="s">
        <v>739</v>
      </c>
      <c r="C1266" s="214" t="s">
        <v>3938</v>
      </c>
      <c r="D1266" s="214" t="s">
        <v>3162</v>
      </c>
      <c r="E1266" s="214" t="s">
        <v>2494</v>
      </c>
      <c r="K1266" s="214" t="s">
        <v>1146</v>
      </c>
      <c r="L1266" s="214" t="s">
        <v>1146</v>
      </c>
      <c r="N1266" s="214" t="s">
        <v>3593</v>
      </c>
      <c r="O1266" s="214" t="s">
        <v>338</v>
      </c>
      <c r="P1266" s="214" t="s">
        <v>4267</v>
      </c>
      <c r="T1266" s="214" t="s">
        <v>2455</v>
      </c>
      <c r="V1266" s="298" t="s">
        <v>1148</v>
      </c>
      <c r="X1266" s="216"/>
      <c r="AA1266" s="216"/>
      <c r="AB1266" s="216"/>
      <c r="AH1266" s="214">
        <v>40</v>
      </c>
      <c r="AK1266" s="215" t="str">
        <f t="shared" si="58"/>
        <v>989</v>
      </c>
      <c r="AL1266" s="214" t="str">
        <f t="shared" si="59"/>
        <v>1601</v>
      </c>
    </row>
    <row r="1267" spans="1:38" s="214" customFormat="1" ht="13.5" customHeight="1">
      <c r="A1267" s="214" t="str">
        <f t="shared" si="57"/>
        <v>0412300030短期入所</v>
      </c>
      <c r="B1267" s="214" t="s">
        <v>739</v>
      </c>
      <c r="C1267" s="214" t="s">
        <v>3872</v>
      </c>
      <c r="D1267" s="214" t="s">
        <v>3162</v>
      </c>
      <c r="E1267" s="214" t="s">
        <v>1611</v>
      </c>
      <c r="K1267" s="214" t="s">
        <v>1612</v>
      </c>
      <c r="L1267" s="214" t="s">
        <v>1612</v>
      </c>
      <c r="N1267" s="214" t="s">
        <v>3345</v>
      </c>
      <c r="O1267" s="214" t="s">
        <v>338</v>
      </c>
      <c r="P1267" s="214" t="s">
        <v>4267</v>
      </c>
      <c r="T1267" s="214" t="s">
        <v>71</v>
      </c>
      <c r="V1267" s="298" t="s">
        <v>3346</v>
      </c>
      <c r="X1267" s="216"/>
      <c r="AA1267" s="216"/>
      <c r="AB1267" s="216"/>
      <c r="AH1267" s="214">
        <v>1</v>
      </c>
      <c r="AK1267" s="215" t="str">
        <f t="shared" si="58"/>
        <v>989</v>
      </c>
      <c r="AL1267" s="214" t="str">
        <f t="shared" si="59"/>
        <v>1601</v>
      </c>
    </row>
    <row r="1268" spans="1:38" s="214" customFormat="1" ht="13.5" customHeight="1">
      <c r="A1268" s="214" t="str">
        <f t="shared" si="57"/>
        <v>0412400012就労継続支援(Ｂ型)</v>
      </c>
      <c r="B1268" s="214" t="s">
        <v>1149</v>
      </c>
      <c r="C1268" s="214" t="s">
        <v>4574</v>
      </c>
      <c r="D1268" s="214" t="s">
        <v>3173</v>
      </c>
      <c r="E1268" s="214" t="s">
        <v>1150</v>
      </c>
      <c r="K1268" s="214" t="s">
        <v>1151</v>
      </c>
      <c r="L1268" s="214" t="s">
        <v>1151</v>
      </c>
      <c r="N1268" s="214" t="s">
        <v>3173</v>
      </c>
      <c r="O1268" s="214" t="s">
        <v>591</v>
      </c>
      <c r="P1268" s="214" t="s">
        <v>4243</v>
      </c>
      <c r="T1268" s="214" t="s">
        <v>2455</v>
      </c>
      <c r="V1268" s="298" t="s">
        <v>1153</v>
      </c>
      <c r="X1268" s="216"/>
      <c r="AA1268" s="216"/>
      <c r="AB1268" s="216"/>
      <c r="AH1268" s="214">
        <v>20</v>
      </c>
      <c r="AK1268" s="215" t="str">
        <f t="shared" si="58"/>
        <v>989</v>
      </c>
      <c r="AL1268" s="214" t="str">
        <f t="shared" si="59"/>
        <v>2351</v>
      </c>
    </row>
    <row r="1269" spans="1:38" s="214" customFormat="1" ht="13.5" customHeight="1">
      <c r="A1269" s="214" t="str">
        <f t="shared" si="57"/>
        <v>0412400038生活介護</v>
      </c>
      <c r="B1269" s="214" t="s">
        <v>1154</v>
      </c>
      <c r="C1269" s="214" t="s">
        <v>4575</v>
      </c>
      <c r="D1269" s="214" t="s">
        <v>2963</v>
      </c>
      <c r="E1269" s="214" t="s">
        <v>1155</v>
      </c>
      <c r="K1269" s="214" t="s">
        <v>1156</v>
      </c>
      <c r="L1269" s="214" t="s">
        <v>1156</v>
      </c>
      <c r="N1269" s="214" t="s">
        <v>3281</v>
      </c>
      <c r="O1269" s="214" t="s">
        <v>591</v>
      </c>
      <c r="P1269" s="214" t="s">
        <v>4262</v>
      </c>
      <c r="T1269" s="214" t="s">
        <v>63</v>
      </c>
      <c r="V1269" s="298" t="s">
        <v>1158</v>
      </c>
      <c r="X1269" s="216"/>
      <c r="AA1269" s="216"/>
      <c r="AB1269" s="216"/>
      <c r="AH1269" s="214">
        <v>60</v>
      </c>
      <c r="AK1269" s="215" t="str">
        <f t="shared" si="58"/>
        <v>989</v>
      </c>
      <c r="AL1269" s="214" t="str">
        <f t="shared" si="59"/>
        <v>2202</v>
      </c>
    </row>
    <row r="1270" spans="1:38" s="214" customFormat="1" ht="13.5" customHeight="1">
      <c r="A1270" s="214" t="str">
        <f t="shared" si="57"/>
        <v>0412400038短期入所</v>
      </c>
      <c r="B1270" s="214" t="s">
        <v>1154</v>
      </c>
      <c r="C1270" s="214" t="s">
        <v>4575</v>
      </c>
      <c r="D1270" s="214" t="s">
        <v>2963</v>
      </c>
      <c r="E1270" s="214" t="s">
        <v>1155</v>
      </c>
      <c r="K1270" s="214" t="s">
        <v>1156</v>
      </c>
      <c r="L1270" s="214" t="s">
        <v>1156</v>
      </c>
      <c r="N1270" s="214" t="s">
        <v>3281</v>
      </c>
      <c r="O1270" s="214" t="s">
        <v>1394</v>
      </c>
      <c r="P1270" s="214" t="s">
        <v>4262</v>
      </c>
      <c r="T1270" s="214" t="s">
        <v>71</v>
      </c>
      <c r="V1270" s="298" t="s">
        <v>1158</v>
      </c>
      <c r="X1270" s="216"/>
      <c r="AA1270" s="216"/>
      <c r="AB1270" s="216"/>
      <c r="AH1270" s="214">
        <v>4</v>
      </c>
      <c r="AK1270" s="215" t="str">
        <f t="shared" si="58"/>
        <v>989</v>
      </c>
      <c r="AL1270" s="214" t="str">
        <f t="shared" si="59"/>
        <v>2202</v>
      </c>
    </row>
    <row r="1271" spans="1:38" s="214" customFormat="1" ht="13.5" customHeight="1">
      <c r="A1271" s="214" t="str">
        <f t="shared" si="57"/>
        <v>0412400038施設入所支援</v>
      </c>
      <c r="B1271" s="214" t="s">
        <v>1154</v>
      </c>
      <c r="C1271" s="214" t="s">
        <v>4575</v>
      </c>
      <c r="D1271" s="214" t="s">
        <v>2963</v>
      </c>
      <c r="E1271" s="214" t="s">
        <v>1155</v>
      </c>
      <c r="K1271" s="214" t="s">
        <v>1156</v>
      </c>
      <c r="L1271" s="214" t="s">
        <v>1156</v>
      </c>
      <c r="N1271" s="214" t="s">
        <v>3281</v>
      </c>
      <c r="O1271" s="214" t="s">
        <v>1394</v>
      </c>
      <c r="P1271" s="214" t="s">
        <v>4262</v>
      </c>
      <c r="T1271" s="214" t="s">
        <v>2456</v>
      </c>
      <c r="V1271" s="298" t="s">
        <v>1158</v>
      </c>
      <c r="X1271" s="216"/>
      <c r="AA1271" s="216"/>
      <c r="AB1271" s="216"/>
      <c r="AH1271" s="214">
        <v>50</v>
      </c>
      <c r="AK1271" s="215" t="str">
        <f t="shared" si="58"/>
        <v>989</v>
      </c>
      <c r="AL1271" s="214" t="str">
        <f t="shared" si="59"/>
        <v>2202</v>
      </c>
    </row>
    <row r="1272" spans="1:38" s="214" customFormat="1" ht="13.5" customHeight="1">
      <c r="A1272" s="214" t="str">
        <f t="shared" si="57"/>
        <v>0412400046療養介護</v>
      </c>
      <c r="B1272" s="214" t="s">
        <v>1159</v>
      </c>
      <c r="C1272" s="214" t="s">
        <v>4215</v>
      </c>
      <c r="D1272" s="214" t="s">
        <v>2963</v>
      </c>
      <c r="E1272" s="214" t="s">
        <v>1160</v>
      </c>
      <c r="K1272" s="214" t="s">
        <v>1159</v>
      </c>
      <c r="L1272" s="214" t="s">
        <v>1159</v>
      </c>
      <c r="N1272" s="214" t="s">
        <v>2963</v>
      </c>
      <c r="O1272" s="214" t="s">
        <v>1459</v>
      </c>
      <c r="P1272" s="214" t="s">
        <v>4262</v>
      </c>
      <c r="T1272" s="214" t="s">
        <v>1162</v>
      </c>
      <c r="V1272" s="298" t="s">
        <v>1161</v>
      </c>
      <c r="X1272" s="216"/>
      <c r="AA1272" s="216"/>
      <c r="AB1272" s="216"/>
      <c r="AC1272" s="216"/>
      <c r="AH1272" s="214">
        <v>130</v>
      </c>
      <c r="AK1272" s="215" t="str">
        <f t="shared" si="58"/>
        <v>989</v>
      </c>
      <c r="AL1272" s="214" t="str">
        <f t="shared" si="59"/>
        <v>2202</v>
      </c>
    </row>
    <row r="1273" spans="1:38" s="214" customFormat="1" ht="13.5" customHeight="1">
      <c r="A1273" s="214" t="str">
        <f t="shared" si="57"/>
        <v>0412400046療養介護</v>
      </c>
      <c r="B1273" s="214" t="s">
        <v>1159</v>
      </c>
      <c r="C1273" s="214" t="s">
        <v>4215</v>
      </c>
      <c r="D1273" s="214" t="s">
        <v>2963</v>
      </c>
      <c r="E1273" s="214" t="s">
        <v>1160</v>
      </c>
      <c r="K1273" s="214" t="s">
        <v>1159</v>
      </c>
      <c r="L1273" s="214" t="s">
        <v>1159</v>
      </c>
      <c r="N1273" s="214" t="s">
        <v>2963</v>
      </c>
      <c r="O1273" s="214" t="s">
        <v>1459</v>
      </c>
      <c r="P1273" s="214" t="s">
        <v>4262</v>
      </c>
      <c r="T1273" s="214" t="s">
        <v>1162</v>
      </c>
      <c r="V1273" s="298" t="s">
        <v>1161</v>
      </c>
      <c r="X1273" s="216"/>
      <c r="AA1273" s="216"/>
      <c r="AB1273" s="216"/>
      <c r="AH1273" s="214">
        <v>20</v>
      </c>
      <c r="AK1273" s="215" t="str">
        <f t="shared" si="58"/>
        <v>989</v>
      </c>
      <c r="AL1273" s="214" t="str">
        <f t="shared" si="59"/>
        <v>2202</v>
      </c>
    </row>
    <row r="1274" spans="1:38" s="214" customFormat="1" ht="13.5" customHeight="1">
      <c r="A1274" s="214" t="str">
        <f t="shared" si="57"/>
        <v>0412400046短期入所</v>
      </c>
      <c r="B1274" s="214" t="s">
        <v>1159</v>
      </c>
      <c r="C1274" s="214" t="s">
        <v>4215</v>
      </c>
      <c r="D1274" s="214" t="s">
        <v>2963</v>
      </c>
      <c r="E1274" s="214" t="s">
        <v>1160</v>
      </c>
      <c r="K1274" s="214" t="s">
        <v>1159</v>
      </c>
      <c r="L1274" s="214" t="s">
        <v>1159</v>
      </c>
      <c r="N1274" s="214" t="s">
        <v>2963</v>
      </c>
      <c r="O1274" s="214" t="s">
        <v>441</v>
      </c>
      <c r="P1274" s="214" t="s">
        <v>4262</v>
      </c>
      <c r="T1274" s="214" t="s">
        <v>71</v>
      </c>
      <c r="V1274" s="298" t="s">
        <v>1161</v>
      </c>
      <c r="X1274" s="216"/>
      <c r="AA1274" s="216"/>
      <c r="AB1274" s="216"/>
      <c r="AH1274" s="214">
        <v>4</v>
      </c>
      <c r="AK1274" s="215" t="str">
        <f t="shared" si="58"/>
        <v>989</v>
      </c>
      <c r="AL1274" s="214" t="str">
        <f t="shared" si="59"/>
        <v>2202</v>
      </c>
    </row>
    <row r="1275" spans="1:38" s="214" customFormat="1" ht="13.5" customHeight="1">
      <c r="A1275" s="214" t="str">
        <f t="shared" si="57"/>
        <v>0412400061居宅介護</v>
      </c>
      <c r="B1275" s="214" t="s">
        <v>1163</v>
      </c>
      <c r="C1275" s="214" t="s">
        <v>4576</v>
      </c>
      <c r="D1275" s="214" t="s">
        <v>3173</v>
      </c>
      <c r="E1275" s="214" t="s">
        <v>1164</v>
      </c>
      <c r="K1275" s="214" t="s">
        <v>1165</v>
      </c>
      <c r="L1275" s="214" t="s">
        <v>1165</v>
      </c>
      <c r="N1275" s="214" t="s">
        <v>3173</v>
      </c>
      <c r="O1275" s="214" t="s">
        <v>441</v>
      </c>
      <c r="P1275" s="214" t="s">
        <v>4243</v>
      </c>
      <c r="T1275" s="214" t="s">
        <v>87</v>
      </c>
      <c r="V1275" s="298" t="s">
        <v>1166</v>
      </c>
      <c r="X1275" s="216"/>
      <c r="AA1275" s="216"/>
      <c r="AB1275" s="216"/>
      <c r="AK1275" s="215" t="str">
        <f t="shared" si="58"/>
        <v>989</v>
      </c>
      <c r="AL1275" s="214" t="str">
        <f t="shared" si="59"/>
        <v>2351</v>
      </c>
    </row>
    <row r="1276" spans="1:38" s="214" customFormat="1" ht="13.5" customHeight="1">
      <c r="A1276" s="214" t="str">
        <f t="shared" si="57"/>
        <v>0412400061重度訪問介護</v>
      </c>
      <c r="B1276" s="214" t="s">
        <v>1163</v>
      </c>
      <c r="C1276" s="214" t="s">
        <v>4576</v>
      </c>
      <c r="D1276" s="214" t="s">
        <v>3173</v>
      </c>
      <c r="E1276" s="214" t="s">
        <v>1164</v>
      </c>
      <c r="K1276" s="214" t="s">
        <v>1165</v>
      </c>
      <c r="L1276" s="214" t="s">
        <v>1165</v>
      </c>
      <c r="N1276" s="214" t="s">
        <v>3173</v>
      </c>
      <c r="O1276" s="214" t="s">
        <v>61</v>
      </c>
      <c r="P1276" s="214" t="s">
        <v>4243</v>
      </c>
      <c r="T1276" s="214" t="s">
        <v>88</v>
      </c>
      <c r="V1276" s="298" t="s">
        <v>1166</v>
      </c>
      <c r="X1276" s="216"/>
      <c r="AA1276" s="216"/>
      <c r="AB1276" s="216"/>
      <c r="AK1276" s="215" t="str">
        <f t="shared" si="58"/>
        <v>989</v>
      </c>
      <c r="AL1276" s="214" t="str">
        <f t="shared" si="59"/>
        <v>2351</v>
      </c>
    </row>
    <row r="1277" spans="1:38" s="214" customFormat="1" ht="13.5" customHeight="1">
      <c r="A1277" s="214" t="str">
        <f t="shared" si="57"/>
        <v>0412400079居宅介護</v>
      </c>
      <c r="B1277" s="214" t="s">
        <v>1167</v>
      </c>
      <c r="C1277" s="214" t="s">
        <v>3815</v>
      </c>
      <c r="D1277" s="214" t="s">
        <v>3279</v>
      </c>
      <c r="E1277" s="214" t="s">
        <v>1168</v>
      </c>
      <c r="K1277" s="214" t="s">
        <v>1169</v>
      </c>
      <c r="L1277" s="214" t="s">
        <v>1169</v>
      </c>
      <c r="N1277" s="214" t="s">
        <v>2963</v>
      </c>
      <c r="O1277" s="214" t="s">
        <v>61</v>
      </c>
      <c r="P1277" s="214" t="s">
        <v>4262</v>
      </c>
      <c r="T1277" s="214" t="s">
        <v>87</v>
      </c>
      <c r="V1277" s="298" t="s">
        <v>1170</v>
      </c>
      <c r="X1277" s="216"/>
      <c r="AA1277" s="216"/>
      <c r="AB1277" s="216"/>
      <c r="AK1277" s="215" t="str">
        <f t="shared" si="58"/>
        <v>989</v>
      </c>
      <c r="AL1277" s="214" t="str">
        <f t="shared" si="59"/>
        <v>2203</v>
      </c>
    </row>
    <row r="1278" spans="1:38" s="214" customFormat="1" ht="13.5" customHeight="1">
      <c r="A1278" s="214" t="str">
        <f t="shared" si="57"/>
        <v>0412400095就労継続支援(Ｂ型)</v>
      </c>
      <c r="B1278" s="214" t="s">
        <v>739</v>
      </c>
      <c r="C1278" s="214" t="s">
        <v>3938</v>
      </c>
      <c r="D1278" s="214" t="s">
        <v>3162</v>
      </c>
      <c r="E1278" s="214" t="s">
        <v>2494</v>
      </c>
      <c r="K1278" s="214" t="s">
        <v>1171</v>
      </c>
      <c r="L1278" s="214" t="s">
        <v>1171</v>
      </c>
      <c r="N1278" s="214" t="s">
        <v>2947</v>
      </c>
      <c r="O1278" s="214" t="s">
        <v>61</v>
      </c>
      <c r="P1278" s="214" t="s">
        <v>4243</v>
      </c>
      <c r="T1278" s="214" t="s">
        <v>2455</v>
      </c>
      <c r="V1278" s="298" t="s">
        <v>1172</v>
      </c>
      <c r="X1278" s="216"/>
      <c r="AA1278" s="216"/>
      <c r="AB1278" s="216"/>
      <c r="AH1278" s="214">
        <v>40</v>
      </c>
      <c r="AK1278" s="215" t="str">
        <f t="shared" si="58"/>
        <v>989</v>
      </c>
      <c r="AL1278" s="214" t="str">
        <f t="shared" si="59"/>
        <v>1601</v>
      </c>
    </row>
    <row r="1279" spans="1:38" s="214" customFormat="1" ht="13.5" customHeight="1">
      <c r="A1279" s="214" t="str">
        <f t="shared" si="57"/>
        <v>0412400145居宅介護</v>
      </c>
      <c r="B1279" s="214" t="s">
        <v>111</v>
      </c>
      <c r="C1279" s="214" t="s">
        <v>4417</v>
      </c>
      <c r="D1279" s="214" t="s">
        <v>3235</v>
      </c>
      <c r="E1279" s="214" t="s">
        <v>2457</v>
      </c>
      <c r="K1279" s="214" t="s">
        <v>1173</v>
      </c>
      <c r="L1279" s="214" t="s">
        <v>1173</v>
      </c>
      <c r="N1279" s="214" t="s">
        <v>3173</v>
      </c>
      <c r="O1279" s="214" t="s">
        <v>61</v>
      </c>
      <c r="P1279" s="214" t="s">
        <v>4243</v>
      </c>
      <c r="T1279" s="214" t="s">
        <v>87</v>
      </c>
      <c r="V1279" s="298" t="s">
        <v>1174</v>
      </c>
      <c r="X1279" s="216"/>
      <c r="AA1279" s="216"/>
      <c r="AB1279" s="216"/>
      <c r="AK1279" s="215" t="str">
        <f t="shared" si="58"/>
        <v>101</v>
      </c>
      <c r="AL1279" s="214" t="str">
        <f t="shared" si="59"/>
        <v>8688</v>
      </c>
    </row>
    <row r="1280" spans="1:38" s="214" customFormat="1" ht="13.5" customHeight="1">
      <c r="A1280" s="214" t="str">
        <f t="shared" si="57"/>
        <v>0412400145重度訪問介護</v>
      </c>
      <c r="B1280" s="214" t="s">
        <v>111</v>
      </c>
      <c r="C1280" s="214" t="s">
        <v>4417</v>
      </c>
      <c r="D1280" s="214" t="s">
        <v>3235</v>
      </c>
      <c r="E1280" s="214" t="s">
        <v>2457</v>
      </c>
      <c r="K1280" s="214" t="s">
        <v>1173</v>
      </c>
      <c r="L1280" s="214" t="s">
        <v>1173</v>
      </c>
      <c r="N1280" s="214" t="s">
        <v>3173</v>
      </c>
      <c r="O1280" s="214" t="s">
        <v>61</v>
      </c>
      <c r="P1280" s="214" t="s">
        <v>4243</v>
      </c>
      <c r="T1280" s="214" t="s">
        <v>88</v>
      </c>
      <c r="V1280" s="298" t="s">
        <v>1174</v>
      </c>
      <c r="X1280" s="216"/>
      <c r="AA1280" s="216"/>
      <c r="AB1280" s="216"/>
      <c r="AK1280" s="215" t="str">
        <f t="shared" si="58"/>
        <v>101</v>
      </c>
      <c r="AL1280" s="214" t="str">
        <f t="shared" si="59"/>
        <v>8688</v>
      </c>
    </row>
    <row r="1281" spans="1:38" s="214" customFormat="1" ht="13.5" customHeight="1">
      <c r="A1281" s="214" t="str">
        <f t="shared" si="57"/>
        <v>0412400160就労継続支援(Ｂ型)</v>
      </c>
      <c r="B1281" s="214" t="s">
        <v>1175</v>
      </c>
      <c r="C1281" s="214" t="s">
        <v>3850</v>
      </c>
      <c r="D1281" s="214" t="s">
        <v>3046</v>
      </c>
      <c r="E1281" s="214" t="s">
        <v>1176</v>
      </c>
      <c r="K1281" s="214" t="s">
        <v>1177</v>
      </c>
      <c r="L1281" s="214" t="s">
        <v>1177</v>
      </c>
      <c r="N1281" s="214" t="s">
        <v>3175</v>
      </c>
      <c r="O1281" s="214" t="s">
        <v>1394</v>
      </c>
      <c r="P1281" s="214" t="s">
        <v>4243</v>
      </c>
      <c r="T1281" s="214" t="s">
        <v>2455</v>
      </c>
      <c r="V1281" s="298" t="s">
        <v>1178</v>
      </c>
      <c r="X1281" s="216"/>
      <c r="AA1281" s="216"/>
      <c r="AB1281" s="216"/>
      <c r="AH1281" s="214">
        <v>20</v>
      </c>
      <c r="AK1281" s="215" t="str">
        <f t="shared" si="58"/>
        <v>981</v>
      </c>
      <c r="AL1281" s="214" t="str">
        <f t="shared" si="59"/>
        <v>0134</v>
      </c>
    </row>
    <row r="1282" spans="1:38" s="214" customFormat="1" ht="13.5" customHeight="1">
      <c r="A1282" s="214" t="str">
        <f t="shared" si="57"/>
        <v>0412400178生活介護</v>
      </c>
      <c r="B1282" s="214" t="s">
        <v>1167</v>
      </c>
      <c r="C1282" s="214" t="s">
        <v>3815</v>
      </c>
      <c r="D1282" s="214" t="s">
        <v>3279</v>
      </c>
      <c r="E1282" s="214" t="s">
        <v>3280</v>
      </c>
      <c r="K1282" s="214" t="s">
        <v>1180</v>
      </c>
      <c r="L1282" s="214" t="s">
        <v>1180</v>
      </c>
      <c r="N1282" s="214" t="s">
        <v>3281</v>
      </c>
      <c r="O1282" s="214" t="s">
        <v>1394</v>
      </c>
      <c r="P1282" s="214" t="s">
        <v>4262</v>
      </c>
      <c r="T1282" s="214" t="s">
        <v>63</v>
      </c>
      <c r="V1282" s="298" t="s">
        <v>1181</v>
      </c>
      <c r="X1282" s="216"/>
      <c r="AA1282" s="216"/>
      <c r="AB1282" s="216"/>
      <c r="AH1282" s="214">
        <v>6</v>
      </c>
      <c r="AK1282" s="215" t="str">
        <f t="shared" si="58"/>
        <v>989</v>
      </c>
      <c r="AL1282" s="214" t="str">
        <f t="shared" si="59"/>
        <v>2203</v>
      </c>
    </row>
    <row r="1283" spans="1:38" s="214" customFormat="1" ht="13.5" customHeight="1">
      <c r="A1283" s="214" t="str">
        <f t="shared" ref="A1283:A1346" si="60">V1283&amp;T1283</f>
        <v>0412400178自立訓練(生活訓練)</v>
      </c>
      <c r="B1283" s="214" t="s">
        <v>1167</v>
      </c>
      <c r="C1283" s="214" t="s">
        <v>3815</v>
      </c>
      <c r="D1283" s="214" t="s">
        <v>3279</v>
      </c>
      <c r="E1283" s="214" t="s">
        <v>3280</v>
      </c>
      <c r="K1283" s="214" t="s">
        <v>1180</v>
      </c>
      <c r="L1283" s="214" t="s">
        <v>1180</v>
      </c>
      <c r="N1283" s="214" t="s">
        <v>3281</v>
      </c>
      <c r="O1283" s="214" t="s">
        <v>1157</v>
      </c>
      <c r="P1283" s="214" t="s">
        <v>4262</v>
      </c>
      <c r="T1283" s="214" t="s">
        <v>2454</v>
      </c>
      <c r="V1283" s="298" t="s">
        <v>1181</v>
      </c>
      <c r="X1283" s="216"/>
      <c r="AA1283" s="216"/>
      <c r="AB1283" s="216"/>
      <c r="AH1283" s="303">
        <v>18</v>
      </c>
      <c r="AK1283" s="215" t="str">
        <f t="shared" ref="AK1283:AK1346" si="61">LEFT(D1283,3)</f>
        <v>989</v>
      </c>
      <c r="AL1283" s="214" t="str">
        <f t="shared" ref="AL1283:AL1346" si="62">RIGHT(D1283,4)</f>
        <v>2203</v>
      </c>
    </row>
    <row r="1284" spans="1:38" s="214" customFormat="1" ht="13.5" customHeight="1">
      <c r="A1284" s="214" t="str">
        <f t="shared" si="60"/>
        <v>0412400178就労継続支援(Ｂ型)</v>
      </c>
      <c r="B1284" s="214" t="s">
        <v>1167</v>
      </c>
      <c r="C1284" s="214" t="s">
        <v>3815</v>
      </c>
      <c r="D1284" s="214" t="s">
        <v>3279</v>
      </c>
      <c r="E1284" s="214" t="s">
        <v>3280</v>
      </c>
      <c r="K1284" s="214" t="s">
        <v>1180</v>
      </c>
      <c r="L1284" s="214" t="s">
        <v>1180</v>
      </c>
      <c r="N1284" s="214" t="s">
        <v>3281</v>
      </c>
      <c r="O1284" s="214" t="s">
        <v>1157</v>
      </c>
      <c r="P1284" s="214" t="s">
        <v>4262</v>
      </c>
      <c r="T1284" s="214" t="s">
        <v>2455</v>
      </c>
      <c r="V1284" s="298" t="s">
        <v>1181</v>
      </c>
      <c r="X1284" s="216"/>
      <c r="AA1284" s="216"/>
      <c r="AB1284" s="216"/>
      <c r="AH1284" s="214">
        <v>30</v>
      </c>
      <c r="AK1284" s="215" t="str">
        <f t="shared" si="61"/>
        <v>989</v>
      </c>
      <c r="AL1284" s="214" t="str">
        <f t="shared" si="62"/>
        <v>2203</v>
      </c>
    </row>
    <row r="1285" spans="1:38" s="214" customFormat="1" ht="13.5" customHeight="1">
      <c r="A1285" s="214" t="str">
        <f t="shared" si="60"/>
        <v>0412400228短期入所</v>
      </c>
      <c r="B1285" s="214" t="s">
        <v>1175</v>
      </c>
      <c r="C1285" s="214" t="s">
        <v>3850</v>
      </c>
      <c r="D1285" s="214" t="s">
        <v>3046</v>
      </c>
      <c r="E1285" s="214" t="s">
        <v>1176</v>
      </c>
      <c r="K1285" s="214" t="s">
        <v>1182</v>
      </c>
      <c r="L1285" s="214" t="s">
        <v>1182</v>
      </c>
      <c r="N1285" s="214" t="s">
        <v>2947</v>
      </c>
      <c r="O1285" s="214" t="s">
        <v>61</v>
      </c>
      <c r="P1285" s="214" t="s">
        <v>4243</v>
      </c>
      <c r="T1285" s="214" t="s">
        <v>71</v>
      </c>
      <c r="V1285" s="298" t="s">
        <v>1183</v>
      </c>
      <c r="X1285" s="216"/>
      <c r="AA1285" s="216"/>
      <c r="AB1285" s="216"/>
      <c r="AH1285" s="214">
        <v>1</v>
      </c>
      <c r="AK1285" s="215" t="str">
        <f t="shared" si="61"/>
        <v>981</v>
      </c>
      <c r="AL1285" s="214" t="str">
        <f t="shared" si="62"/>
        <v>0134</v>
      </c>
    </row>
    <row r="1286" spans="1:38" s="214" customFormat="1" ht="13.5" customHeight="1">
      <c r="A1286" s="214" t="str">
        <f t="shared" si="60"/>
        <v>0412400269就労継続支援(Ｂ型)</v>
      </c>
      <c r="B1286" s="214" t="s">
        <v>3567</v>
      </c>
      <c r="C1286" s="214" t="s">
        <v>4546</v>
      </c>
      <c r="D1286" s="214" t="s">
        <v>3568</v>
      </c>
      <c r="E1286" s="214" t="s">
        <v>1020</v>
      </c>
      <c r="K1286" s="214" t="s">
        <v>1184</v>
      </c>
      <c r="L1286" s="214" t="s">
        <v>1184</v>
      </c>
      <c r="N1286" s="214" t="s">
        <v>3594</v>
      </c>
      <c r="O1286" s="214" t="s">
        <v>61</v>
      </c>
      <c r="P1286" s="214" t="s">
        <v>4243</v>
      </c>
      <c r="T1286" s="214" t="s">
        <v>2455</v>
      </c>
      <c r="V1286" s="298" t="s">
        <v>1185</v>
      </c>
      <c r="X1286" s="216"/>
      <c r="AA1286" s="216"/>
      <c r="AB1286" s="216"/>
      <c r="AH1286" s="214">
        <v>20</v>
      </c>
      <c r="AK1286" s="215" t="str">
        <f t="shared" si="61"/>
        <v>171</v>
      </c>
      <c r="AL1286" s="214" t="str">
        <f t="shared" si="62"/>
        <v>0013</v>
      </c>
    </row>
    <row r="1287" spans="1:38" s="214" customFormat="1" ht="13.5" customHeight="1">
      <c r="A1287" s="214" t="str">
        <f t="shared" si="60"/>
        <v>0412400285就労継続支援(Ｂ型)</v>
      </c>
      <c r="B1287" s="214" t="s">
        <v>1186</v>
      </c>
      <c r="C1287" s="214" t="s">
        <v>3975</v>
      </c>
      <c r="D1287" s="214" t="s">
        <v>2963</v>
      </c>
      <c r="E1287" s="214" t="s">
        <v>1187</v>
      </c>
      <c r="K1287" s="214" t="s">
        <v>1188</v>
      </c>
      <c r="L1287" s="214" t="s">
        <v>1188</v>
      </c>
      <c r="N1287" s="214" t="s">
        <v>2963</v>
      </c>
      <c r="O1287" s="214" t="s">
        <v>1087</v>
      </c>
      <c r="P1287" s="214" t="s">
        <v>4262</v>
      </c>
      <c r="T1287" s="214" t="s">
        <v>2455</v>
      </c>
      <c r="V1287" s="298" t="s">
        <v>1189</v>
      </c>
      <c r="X1287" s="216"/>
      <c r="AA1287" s="216"/>
      <c r="AB1287" s="216"/>
      <c r="AH1287" s="214">
        <v>20</v>
      </c>
      <c r="AK1287" s="215" t="str">
        <f t="shared" si="61"/>
        <v>989</v>
      </c>
      <c r="AL1287" s="214" t="str">
        <f t="shared" si="62"/>
        <v>2202</v>
      </c>
    </row>
    <row r="1288" spans="1:38" s="214" customFormat="1" ht="13.5" customHeight="1">
      <c r="A1288" s="214" t="str">
        <f t="shared" si="60"/>
        <v>0412400327就労継続支援(Ｂ型)</v>
      </c>
      <c r="B1288" s="214" t="s">
        <v>1190</v>
      </c>
      <c r="C1288" s="214" t="s">
        <v>4577</v>
      </c>
      <c r="D1288" s="214" t="s">
        <v>3595</v>
      </c>
      <c r="E1288" s="214" t="s">
        <v>1191</v>
      </c>
      <c r="K1288" s="214" t="s">
        <v>1192</v>
      </c>
      <c r="L1288" s="214" t="s">
        <v>1192</v>
      </c>
      <c r="N1288" s="214" t="s">
        <v>3173</v>
      </c>
      <c r="O1288" s="214" t="s">
        <v>1087</v>
      </c>
      <c r="P1288" s="214" t="s">
        <v>4243</v>
      </c>
      <c r="T1288" s="214" t="s">
        <v>2455</v>
      </c>
      <c r="V1288" s="298" t="s">
        <v>1193</v>
      </c>
      <c r="X1288" s="216"/>
      <c r="AA1288" s="216"/>
      <c r="AB1288" s="216"/>
      <c r="AH1288" s="214">
        <v>20</v>
      </c>
      <c r="AK1288" s="215" t="str">
        <f t="shared" si="61"/>
        <v>151</v>
      </c>
      <c r="AL1288" s="214" t="str">
        <f t="shared" si="62"/>
        <v>0073</v>
      </c>
    </row>
    <row r="1289" spans="1:38" s="214" customFormat="1" ht="13.5" customHeight="1">
      <c r="A1289" s="214" t="str">
        <f t="shared" si="60"/>
        <v>0412400368居宅介護</v>
      </c>
      <c r="B1289" s="214" t="s">
        <v>2774</v>
      </c>
      <c r="C1289" s="214" t="s">
        <v>4578</v>
      </c>
      <c r="D1289" s="214" t="s">
        <v>2947</v>
      </c>
      <c r="E1289" s="214" t="s">
        <v>1195</v>
      </c>
      <c r="K1289" s="214" t="s">
        <v>1196</v>
      </c>
      <c r="L1289" s="214" t="s">
        <v>1196</v>
      </c>
      <c r="N1289" s="214" t="s">
        <v>2947</v>
      </c>
      <c r="O1289" s="214" t="s">
        <v>1074</v>
      </c>
      <c r="P1289" s="214" t="s">
        <v>4243</v>
      </c>
      <c r="T1289" s="214" t="s">
        <v>87</v>
      </c>
      <c r="V1289" s="298" t="s">
        <v>1197</v>
      </c>
      <c r="X1289" s="216"/>
      <c r="AA1289" s="216"/>
      <c r="AB1289" s="216"/>
      <c r="AH1289" s="303"/>
      <c r="AK1289" s="215" t="str">
        <f t="shared" si="61"/>
        <v>989</v>
      </c>
      <c r="AL1289" s="214" t="str">
        <f t="shared" si="62"/>
        <v>2331</v>
      </c>
    </row>
    <row r="1290" spans="1:38" s="214" customFormat="1" ht="13.5" customHeight="1">
      <c r="A1290" s="214" t="str">
        <f t="shared" si="60"/>
        <v>0412400384生活介護</v>
      </c>
      <c r="B1290" s="214" t="s">
        <v>1198</v>
      </c>
      <c r="C1290" s="214" t="s">
        <v>3838</v>
      </c>
      <c r="D1290" s="214" t="s">
        <v>3269</v>
      </c>
      <c r="E1290" s="214" t="s">
        <v>1199</v>
      </c>
      <c r="K1290" s="214" t="s">
        <v>1200</v>
      </c>
      <c r="L1290" s="214" t="s">
        <v>1200</v>
      </c>
      <c r="N1290" s="214" t="s">
        <v>3173</v>
      </c>
      <c r="O1290" s="214" t="s">
        <v>1095</v>
      </c>
      <c r="P1290" s="214" t="s">
        <v>4243</v>
      </c>
      <c r="T1290" s="214" t="s">
        <v>63</v>
      </c>
      <c r="V1290" s="298" t="s">
        <v>1201</v>
      </c>
      <c r="X1290" s="216"/>
      <c r="AA1290" s="216"/>
      <c r="AB1290" s="216"/>
      <c r="AH1290" s="303">
        <v>30</v>
      </c>
      <c r="AK1290" s="215" t="str">
        <f t="shared" si="61"/>
        <v>982</v>
      </c>
      <c r="AL1290" s="214" t="str">
        <f t="shared" si="62"/>
        <v>8544</v>
      </c>
    </row>
    <row r="1291" spans="1:38" s="214" customFormat="1" ht="13.5" customHeight="1">
      <c r="A1291" s="214" t="str">
        <f t="shared" si="60"/>
        <v>0412400384生活介護</v>
      </c>
      <c r="B1291" s="214" t="s">
        <v>1198</v>
      </c>
      <c r="C1291" s="214" t="s">
        <v>3838</v>
      </c>
      <c r="D1291" s="214" t="s">
        <v>3269</v>
      </c>
      <c r="E1291" s="214" t="s">
        <v>1199</v>
      </c>
      <c r="K1291" s="214" t="s">
        <v>1200</v>
      </c>
      <c r="L1291" s="214" t="s">
        <v>1200</v>
      </c>
      <c r="N1291" s="214" t="s">
        <v>3173</v>
      </c>
      <c r="O1291" s="214" t="s">
        <v>1074</v>
      </c>
      <c r="P1291" s="214" t="s">
        <v>4243</v>
      </c>
      <c r="T1291" s="214" t="s">
        <v>63</v>
      </c>
      <c r="V1291" s="298" t="s">
        <v>1201</v>
      </c>
      <c r="X1291" s="216"/>
      <c r="AA1291" s="216"/>
      <c r="AB1291" s="216"/>
      <c r="AH1291" s="214">
        <v>20</v>
      </c>
      <c r="AK1291" s="215" t="str">
        <f t="shared" si="61"/>
        <v>982</v>
      </c>
      <c r="AL1291" s="214" t="str">
        <f t="shared" si="62"/>
        <v>8544</v>
      </c>
    </row>
    <row r="1292" spans="1:38" s="214" customFormat="1" ht="13.5" customHeight="1">
      <c r="A1292" s="214" t="str">
        <f t="shared" si="60"/>
        <v>0412400384短期入所</v>
      </c>
      <c r="B1292" s="214" t="s">
        <v>1198</v>
      </c>
      <c r="C1292" s="214" t="s">
        <v>3838</v>
      </c>
      <c r="D1292" s="214" t="s">
        <v>3269</v>
      </c>
      <c r="E1292" s="214" t="s">
        <v>1199</v>
      </c>
      <c r="K1292" s="214" t="s">
        <v>1200</v>
      </c>
      <c r="L1292" s="214" t="s">
        <v>1200</v>
      </c>
      <c r="N1292" s="214" t="s">
        <v>3173</v>
      </c>
      <c r="O1292" s="214" t="s">
        <v>591</v>
      </c>
      <c r="P1292" s="214" t="s">
        <v>4243</v>
      </c>
      <c r="T1292" s="214" t="s">
        <v>71</v>
      </c>
      <c r="V1292" s="298" t="s">
        <v>1201</v>
      </c>
      <c r="X1292" s="216"/>
      <c r="AA1292" s="216"/>
      <c r="AB1292" s="216"/>
      <c r="AH1292" s="214">
        <v>5</v>
      </c>
      <c r="AK1292" s="215" t="str">
        <f t="shared" si="61"/>
        <v>982</v>
      </c>
      <c r="AL1292" s="214" t="str">
        <f t="shared" si="62"/>
        <v>8544</v>
      </c>
    </row>
    <row r="1293" spans="1:38" s="214" customFormat="1" ht="13.5" customHeight="1">
      <c r="A1293" s="214" t="str">
        <f t="shared" si="60"/>
        <v>0412400384施設入所支援</v>
      </c>
      <c r="B1293" s="214" t="s">
        <v>1198</v>
      </c>
      <c r="C1293" s="214" t="s">
        <v>3838</v>
      </c>
      <c r="D1293" s="214" t="s">
        <v>3269</v>
      </c>
      <c r="E1293" s="214" t="s">
        <v>1199</v>
      </c>
      <c r="K1293" s="214" t="s">
        <v>1200</v>
      </c>
      <c r="L1293" s="214" t="s">
        <v>1200</v>
      </c>
      <c r="N1293" s="214" t="s">
        <v>3173</v>
      </c>
      <c r="O1293" s="214" t="s">
        <v>591</v>
      </c>
      <c r="P1293" s="214" t="s">
        <v>4243</v>
      </c>
      <c r="T1293" s="214" t="s">
        <v>2456</v>
      </c>
      <c r="V1293" s="298" t="s">
        <v>1201</v>
      </c>
      <c r="X1293" s="216"/>
      <c r="AA1293" s="216"/>
      <c r="AB1293" s="216"/>
      <c r="AH1293" s="214">
        <v>30</v>
      </c>
      <c r="AK1293" s="215" t="str">
        <f t="shared" si="61"/>
        <v>982</v>
      </c>
      <c r="AL1293" s="214" t="str">
        <f t="shared" si="62"/>
        <v>8544</v>
      </c>
    </row>
    <row r="1294" spans="1:38" s="214" customFormat="1" ht="13.5" customHeight="1">
      <c r="A1294" s="214" t="str">
        <f t="shared" si="60"/>
        <v>0412400418居宅介護</v>
      </c>
      <c r="B1294" s="214" t="s">
        <v>1198</v>
      </c>
      <c r="C1294" s="214" t="s">
        <v>3838</v>
      </c>
      <c r="D1294" s="214" t="s">
        <v>3269</v>
      </c>
      <c r="E1294" s="214" t="s">
        <v>1199</v>
      </c>
      <c r="K1294" s="214" t="s">
        <v>1202</v>
      </c>
      <c r="L1294" s="214" t="s">
        <v>1202</v>
      </c>
      <c r="N1294" s="214" t="s">
        <v>3173</v>
      </c>
      <c r="O1294" s="214" t="s">
        <v>591</v>
      </c>
      <c r="P1294" s="214" t="s">
        <v>4243</v>
      </c>
      <c r="T1294" s="214" t="s">
        <v>87</v>
      </c>
      <c r="V1294" s="298" t="s">
        <v>1203</v>
      </c>
      <c r="X1294" s="216"/>
      <c r="AA1294" s="216"/>
      <c r="AB1294" s="216"/>
      <c r="AK1294" s="215" t="str">
        <f t="shared" si="61"/>
        <v>982</v>
      </c>
      <c r="AL1294" s="214" t="str">
        <f t="shared" si="62"/>
        <v>8544</v>
      </c>
    </row>
    <row r="1295" spans="1:38" s="214" customFormat="1" ht="13.5" customHeight="1">
      <c r="A1295" s="214" t="str">
        <f t="shared" si="60"/>
        <v>0412400418重度訪問介護</v>
      </c>
      <c r="B1295" s="214" t="s">
        <v>1198</v>
      </c>
      <c r="C1295" s="214" t="s">
        <v>3838</v>
      </c>
      <c r="D1295" s="214" t="s">
        <v>3269</v>
      </c>
      <c r="E1295" s="214" t="s">
        <v>1199</v>
      </c>
      <c r="K1295" s="214" t="s">
        <v>1202</v>
      </c>
      <c r="L1295" s="214" t="s">
        <v>1202</v>
      </c>
      <c r="N1295" s="214" t="s">
        <v>3173</v>
      </c>
      <c r="O1295" s="214" t="s">
        <v>591</v>
      </c>
      <c r="P1295" s="214" t="s">
        <v>4243</v>
      </c>
      <c r="T1295" s="214" t="s">
        <v>88</v>
      </c>
      <c r="V1295" s="298" t="s">
        <v>1203</v>
      </c>
      <c r="X1295" s="216"/>
      <c r="AA1295" s="216"/>
      <c r="AB1295" s="216"/>
      <c r="AK1295" s="215" t="str">
        <f t="shared" si="61"/>
        <v>982</v>
      </c>
      <c r="AL1295" s="214" t="str">
        <f t="shared" si="62"/>
        <v>8544</v>
      </c>
    </row>
    <row r="1296" spans="1:38" s="214" customFormat="1" ht="13.5" customHeight="1">
      <c r="A1296" s="214" t="str">
        <f t="shared" si="60"/>
        <v>0412400426居宅介護</v>
      </c>
      <c r="B1296" s="214" t="s">
        <v>1204</v>
      </c>
      <c r="C1296" s="214" t="s">
        <v>4579</v>
      </c>
      <c r="D1296" s="214" t="s">
        <v>3079</v>
      </c>
      <c r="E1296" s="214" t="s">
        <v>1205</v>
      </c>
      <c r="K1296" s="214" t="s">
        <v>1206</v>
      </c>
      <c r="L1296" s="214" t="s">
        <v>1206</v>
      </c>
      <c r="N1296" s="214" t="s">
        <v>3174</v>
      </c>
      <c r="O1296" s="214" t="s">
        <v>591</v>
      </c>
      <c r="P1296" s="214" t="s">
        <v>4243</v>
      </c>
      <c r="T1296" s="214" t="s">
        <v>87</v>
      </c>
      <c r="V1296" s="298" t="s">
        <v>1207</v>
      </c>
      <c r="X1296" s="216"/>
      <c r="AA1296" s="216"/>
      <c r="AB1296" s="216"/>
      <c r="AK1296" s="215" t="str">
        <f t="shared" si="61"/>
        <v>989</v>
      </c>
      <c r="AL1296" s="214" t="str">
        <f t="shared" si="62"/>
        <v>2441</v>
      </c>
    </row>
    <row r="1297" spans="1:38" s="214" customFormat="1" ht="13.5" customHeight="1">
      <c r="A1297" s="214" t="str">
        <f t="shared" si="60"/>
        <v>0412400442居宅介護</v>
      </c>
      <c r="B1297" s="214" t="s">
        <v>111</v>
      </c>
      <c r="C1297" s="214" t="s">
        <v>4417</v>
      </c>
      <c r="D1297" s="214" t="s">
        <v>3235</v>
      </c>
      <c r="E1297" s="214" t="s">
        <v>2457</v>
      </c>
      <c r="K1297" s="214" t="s">
        <v>1208</v>
      </c>
      <c r="L1297" s="214" t="s">
        <v>1208</v>
      </c>
      <c r="N1297" s="214" t="s">
        <v>3278</v>
      </c>
      <c r="O1297" s="214" t="s">
        <v>591</v>
      </c>
      <c r="P1297" s="214" t="s">
        <v>4262</v>
      </c>
      <c r="T1297" s="214" t="s">
        <v>87</v>
      </c>
      <c r="V1297" s="298" t="s">
        <v>1209</v>
      </c>
      <c r="X1297" s="216"/>
      <c r="AA1297" s="216"/>
      <c r="AB1297" s="216"/>
      <c r="AK1297" s="215" t="str">
        <f t="shared" si="61"/>
        <v>101</v>
      </c>
      <c r="AL1297" s="214" t="str">
        <f t="shared" si="62"/>
        <v>8688</v>
      </c>
    </row>
    <row r="1298" spans="1:38" s="214" customFormat="1" ht="13.5" customHeight="1">
      <c r="A1298" s="214" t="str">
        <f t="shared" si="60"/>
        <v>0412400442重度訪問介護</v>
      </c>
      <c r="B1298" s="214" t="s">
        <v>111</v>
      </c>
      <c r="C1298" s="214" t="s">
        <v>4417</v>
      </c>
      <c r="D1298" s="214" t="s">
        <v>3235</v>
      </c>
      <c r="E1298" s="214" t="s">
        <v>2457</v>
      </c>
      <c r="K1298" s="214" t="s">
        <v>1208</v>
      </c>
      <c r="L1298" s="214" t="s">
        <v>1208</v>
      </c>
      <c r="N1298" s="214" t="s">
        <v>3278</v>
      </c>
      <c r="O1298" s="214" t="s">
        <v>301</v>
      </c>
      <c r="P1298" s="214" t="s">
        <v>4262</v>
      </c>
      <c r="T1298" s="214" t="s">
        <v>88</v>
      </c>
      <c r="V1298" s="298" t="s">
        <v>1209</v>
      </c>
      <c r="X1298" s="216"/>
      <c r="AA1298" s="216"/>
      <c r="AB1298" s="216"/>
      <c r="AK1298" s="215" t="str">
        <f t="shared" si="61"/>
        <v>101</v>
      </c>
      <c r="AL1298" s="214" t="str">
        <f t="shared" si="62"/>
        <v>8688</v>
      </c>
    </row>
    <row r="1299" spans="1:38" s="214" customFormat="1" ht="13.5" customHeight="1">
      <c r="A1299" s="214" t="str">
        <f t="shared" si="60"/>
        <v>0412400467就労継続支援(Ｂ型)</v>
      </c>
      <c r="B1299" s="214" t="s">
        <v>247</v>
      </c>
      <c r="C1299" s="214" t="s">
        <v>3777</v>
      </c>
      <c r="D1299" s="214" t="s">
        <v>2971</v>
      </c>
      <c r="E1299" s="214" t="s">
        <v>248</v>
      </c>
      <c r="K1299" s="214" t="s">
        <v>2541</v>
      </c>
      <c r="L1299" s="214" t="s">
        <v>2541</v>
      </c>
      <c r="N1299" s="214" t="s">
        <v>3596</v>
      </c>
      <c r="O1299" s="214" t="s">
        <v>301</v>
      </c>
      <c r="P1299" s="214" t="s">
        <v>4243</v>
      </c>
      <c r="T1299" s="214" t="s">
        <v>2455</v>
      </c>
      <c r="V1299" s="298" t="s">
        <v>2542</v>
      </c>
      <c r="X1299" s="216"/>
      <c r="AA1299" s="216"/>
      <c r="AB1299" s="216"/>
      <c r="AH1299" s="214">
        <v>20</v>
      </c>
      <c r="AK1299" s="215" t="str">
        <f t="shared" si="61"/>
        <v>984</v>
      </c>
      <c r="AL1299" s="214" t="str">
        <f t="shared" si="62"/>
        <v>0031</v>
      </c>
    </row>
    <row r="1300" spans="1:38" s="214" customFormat="1" ht="13.5" customHeight="1">
      <c r="A1300" s="214" t="str">
        <f t="shared" si="60"/>
        <v>0412400475居宅介護</v>
      </c>
      <c r="B1300" s="214" t="s">
        <v>2946</v>
      </c>
      <c r="C1300" s="214" t="s">
        <v>4580</v>
      </c>
      <c r="D1300" s="214" t="s">
        <v>2947</v>
      </c>
      <c r="E1300" s="214" t="s">
        <v>2948</v>
      </c>
      <c r="K1300" s="214" t="s">
        <v>2949</v>
      </c>
      <c r="L1300" s="214" t="s">
        <v>2949</v>
      </c>
      <c r="N1300" s="214" t="s">
        <v>2947</v>
      </c>
      <c r="O1300" s="214" t="s">
        <v>301</v>
      </c>
      <c r="P1300" s="214" t="s">
        <v>4243</v>
      </c>
      <c r="T1300" s="214" t="s">
        <v>87</v>
      </c>
      <c r="V1300" s="298" t="s">
        <v>2950</v>
      </c>
      <c r="X1300" s="216"/>
      <c r="AA1300" s="216"/>
      <c r="AB1300" s="216"/>
      <c r="AK1300" s="215" t="str">
        <f t="shared" si="61"/>
        <v>989</v>
      </c>
      <c r="AL1300" s="214" t="str">
        <f t="shared" si="62"/>
        <v>2331</v>
      </c>
    </row>
    <row r="1301" spans="1:38" s="214" customFormat="1" ht="13.5" customHeight="1">
      <c r="A1301" s="214" t="str">
        <f t="shared" si="60"/>
        <v>0412400483就労継続支援(Ｂ型)</v>
      </c>
      <c r="B1301" s="214" t="s">
        <v>3597</v>
      </c>
      <c r="C1301" s="214" t="s">
        <v>4581</v>
      </c>
      <c r="D1301" s="214" t="s">
        <v>3598</v>
      </c>
      <c r="E1301" s="214" t="s">
        <v>3599</v>
      </c>
      <c r="K1301" s="214" t="s">
        <v>1210</v>
      </c>
      <c r="L1301" s="214" t="s">
        <v>1210</v>
      </c>
      <c r="N1301" s="214" t="s">
        <v>3278</v>
      </c>
      <c r="O1301" s="214" t="s">
        <v>301</v>
      </c>
      <c r="P1301" s="214" t="s">
        <v>4262</v>
      </c>
      <c r="T1301" s="214" t="s">
        <v>2455</v>
      </c>
      <c r="V1301" s="298" t="s">
        <v>3600</v>
      </c>
      <c r="X1301" s="216"/>
      <c r="AA1301" s="216"/>
      <c r="AB1301" s="216"/>
      <c r="AH1301" s="214">
        <v>20</v>
      </c>
      <c r="AK1301" s="215" t="str">
        <f t="shared" si="61"/>
        <v>984</v>
      </c>
      <c r="AL1301" s="214" t="str">
        <f t="shared" si="62"/>
        <v>0826</v>
      </c>
    </row>
    <row r="1302" spans="1:38" s="214" customFormat="1" ht="13.5" customHeight="1">
      <c r="A1302" s="214" t="str">
        <f t="shared" si="60"/>
        <v>0412600025居宅介護</v>
      </c>
      <c r="B1302" s="214" t="s">
        <v>1211</v>
      </c>
      <c r="C1302" s="214" t="s">
        <v>3828</v>
      </c>
      <c r="D1302" s="214" t="s">
        <v>2988</v>
      </c>
      <c r="E1302" s="214" t="s">
        <v>1264</v>
      </c>
      <c r="K1302" s="214" t="s">
        <v>1212</v>
      </c>
      <c r="L1302" s="214" t="s">
        <v>3640</v>
      </c>
      <c r="N1302" s="214" t="s">
        <v>3178</v>
      </c>
      <c r="O1302" s="214" t="s">
        <v>301</v>
      </c>
      <c r="P1302" s="214" t="s">
        <v>4239</v>
      </c>
      <c r="T1302" s="214" t="s">
        <v>87</v>
      </c>
      <c r="V1302" s="298" t="s">
        <v>1213</v>
      </c>
      <c r="X1302" s="216"/>
      <c r="AA1302" s="216"/>
      <c r="AB1302" s="216"/>
      <c r="AK1302" s="215" t="str">
        <f t="shared" si="61"/>
        <v>981</v>
      </c>
      <c r="AL1302" s="214" t="str">
        <f t="shared" si="62"/>
        <v>0112</v>
      </c>
    </row>
    <row r="1303" spans="1:38" s="214" customFormat="1" ht="13.5" customHeight="1">
      <c r="A1303" s="214" t="str">
        <f t="shared" si="60"/>
        <v>0412600025行動援護</v>
      </c>
      <c r="B1303" s="214" t="s">
        <v>1211</v>
      </c>
      <c r="C1303" s="214" t="s">
        <v>3828</v>
      </c>
      <c r="D1303" s="214" t="s">
        <v>2988</v>
      </c>
      <c r="E1303" s="214" t="s">
        <v>1264</v>
      </c>
      <c r="K1303" s="214" t="s">
        <v>1212</v>
      </c>
      <c r="L1303" s="214" t="s">
        <v>3640</v>
      </c>
      <c r="N1303" s="214" t="s">
        <v>3178</v>
      </c>
      <c r="O1303" s="214" t="s">
        <v>441</v>
      </c>
      <c r="P1303" s="214" t="s">
        <v>4239</v>
      </c>
      <c r="T1303" s="214" t="s">
        <v>99</v>
      </c>
      <c r="V1303" s="298" t="s">
        <v>1213</v>
      </c>
      <c r="X1303" s="216"/>
      <c r="AA1303" s="216"/>
      <c r="AB1303" s="216"/>
      <c r="AK1303" s="215" t="str">
        <f t="shared" si="61"/>
        <v>981</v>
      </c>
      <c r="AL1303" s="214" t="str">
        <f t="shared" si="62"/>
        <v>0112</v>
      </c>
    </row>
    <row r="1304" spans="1:38" s="214" customFormat="1" ht="13.5" customHeight="1">
      <c r="A1304" s="214" t="str">
        <f t="shared" si="60"/>
        <v>0412600033居宅介護</v>
      </c>
      <c r="B1304" s="214" t="s">
        <v>1214</v>
      </c>
      <c r="C1304" s="214" t="s">
        <v>4202</v>
      </c>
      <c r="D1304" s="214" t="s">
        <v>3498</v>
      </c>
      <c r="E1304" s="214" t="s">
        <v>1215</v>
      </c>
      <c r="K1304" s="214" t="s">
        <v>1214</v>
      </c>
      <c r="L1304" s="214" t="s">
        <v>1214</v>
      </c>
      <c r="N1304" s="214" t="s">
        <v>3498</v>
      </c>
      <c r="O1304" s="214" t="s">
        <v>441</v>
      </c>
      <c r="P1304" s="214" t="s">
        <v>4242</v>
      </c>
      <c r="T1304" s="214" t="s">
        <v>87</v>
      </c>
      <c r="V1304" s="298" t="s">
        <v>1217</v>
      </c>
      <c r="X1304" s="216"/>
      <c r="AA1304" s="216"/>
      <c r="AB1304" s="216"/>
      <c r="AK1304" s="215" t="str">
        <f t="shared" si="61"/>
        <v>985</v>
      </c>
      <c r="AL1304" s="214" t="str">
        <f t="shared" si="62"/>
        <v>0804</v>
      </c>
    </row>
    <row r="1305" spans="1:38" s="214" customFormat="1" ht="13.5" customHeight="1">
      <c r="A1305" s="214" t="str">
        <f t="shared" si="60"/>
        <v>0412600033重度訪問介護</v>
      </c>
      <c r="B1305" s="214" t="s">
        <v>1214</v>
      </c>
      <c r="C1305" s="214" t="s">
        <v>4202</v>
      </c>
      <c r="D1305" s="214" t="s">
        <v>3498</v>
      </c>
      <c r="E1305" s="214" t="s">
        <v>1215</v>
      </c>
      <c r="K1305" s="214" t="s">
        <v>1214</v>
      </c>
      <c r="L1305" s="214" t="s">
        <v>1214</v>
      </c>
      <c r="N1305" s="214" t="s">
        <v>3498</v>
      </c>
      <c r="O1305" s="214" t="s">
        <v>61</v>
      </c>
      <c r="P1305" s="214" t="s">
        <v>4242</v>
      </c>
      <c r="T1305" s="214" t="s">
        <v>88</v>
      </c>
      <c r="V1305" s="298" t="s">
        <v>1217</v>
      </c>
      <c r="X1305" s="216"/>
      <c r="AA1305" s="216"/>
      <c r="AB1305" s="216"/>
      <c r="AK1305" s="215" t="str">
        <f t="shared" si="61"/>
        <v>985</v>
      </c>
      <c r="AL1305" s="214" t="str">
        <f t="shared" si="62"/>
        <v>0804</v>
      </c>
    </row>
    <row r="1306" spans="1:38" s="214" customFormat="1" ht="13.5" customHeight="1">
      <c r="A1306" s="214" t="str">
        <f t="shared" si="60"/>
        <v>0412600041居宅介護</v>
      </c>
      <c r="B1306" s="214" t="s">
        <v>1218</v>
      </c>
      <c r="C1306" s="214" t="s">
        <v>3945</v>
      </c>
      <c r="D1306" s="214" t="s">
        <v>3348</v>
      </c>
      <c r="E1306" s="214" t="s">
        <v>1219</v>
      </c>
      <c r="K1306" s="214" t="s">
        <v>1220</v>
      </c>
      <c r="L1306" s="214" t="s">
        <v>1220</v>
      </c>
      <c r="N1306" s="214" t="s">
        <v>3348</v>
      </c>
      <c r="O1306" s="214" t="s">
        <v>1087</v>
      </c>
      <c r="P1306" s="214" t="s">
        <v>4260</v>
      </c>
      <c r="T1306" s="214" t="s">
        <v>87</v>
      </c>
      <c r="V1306" s="298" t="s">
        <v>1223</v>
      </c>
      <c r="X1306" s="216"/>
      <c r="AA1306" s="216"/>
      <c r="AB1306" s="216"/>
      <c r="AK1306" s="215" t="str">
        <f t="shared" si="61"/>
        <v>981</v>
      </c>
      <c r="AL1306" s="214" t="str">
        <f t="shared" si="62"/>
        <v>0203</v>
      </c>
    </row>
    <row r="1307" spans="1:38" s="214" customFormat="1" ht="13.5" customHeight="1">
      <c r="A1307" s="214" t="str">
        <f t="shared" si="60"/>
        <v>0412600041重度訪問介護</v>
      </c>
      <c r="B1307" s="214" t="s">
        <v>1218</v>
      </c>
      <c r="C1307" s="214" t="s">
        <v>3945</v>
      </c>
      <c r="D1307" s="214" t="s">
        <v>3348</v>
      </c>
      <c r="E1307" s="214" t="s">
        <v>1219</v>
      </c>
      <c r="K1307" s="214" t="s">
        <v>1220</v>
      </c>
      <c r="L1307" s="214" t="s">
        <v>1220</v>
      </c>
      <c r="N1307" s="214" t="s">
        <v>3348</v>
      </c>
      <c r="O1307" s="214" t="s">
        <v>1087</v>
      </c>
      <c r="P1307" s="214" t="s">
        <v>4260</v>
      </c>
      <c r="T1307" s="214" t="s">
        <v>88</v>
      </c>
      <c r="V1307" s="298" t="s">
        <v>1223</v>
      </c>
      <c r="X1307" s="216"/>
      <c r="AA1307" s="216"/>
      <c r="AB1307" s="216"/>
      <c r="AK1307" s="215" t="str">
        <f t="shared" si="61"/>
        <v>981</v>
      </c>
      <c r="AL1307" s="214" t="str">
        <f t="shared" si="62"/>
        <v>0203</v>
      </c>
    </row>
    <row r="1308" spans="1:38" s="214" customFormat="1" ht="13.5" customHeight="1">
      <c r="A1308" s="214" t="str">
        <f t="shared" si="60"/>
        <v>0412600074居宅介護</v>
      </c>
      <c r="B1308" s="214" t="s">
        <v>1224</v>
      </c>
      <c r="C1308" s="214" t="s">
        <v>4211</v>
      </c>
      <c r="D1308" s="214" t="s">
        <v>3182</v>
      </c>
      <c r="E1308" s="214" t="s">
        <v>3261</v>
      </c>
      <c r="K1308" s="214" t="s">
        <v>1226</v>
      </c>
      <c r="L1308" s="214" t="s">
        <v>1226</v>
      </c>
      <c r="N1308" s="214" t="s">
        <v>3182</v>
      </c>
      <c r="O1308" s="214" t="s">
        <v>692</v>
      </c>
      <c r="P1308" s="214" t="s">
        <v>4239</v>
      </c>
      <c r="T1308" s="214" t="s">
        <v>87</v>
      </c>
      <c r="V1308" s="298" t="s">
        <v>1227</v>
      </c>
      <c r="X1308" s="216"/>
      <c r="AA1308" s="216"/>
      <c r="AB1308" s="216"/>
      <c r="AK1308" s="215" t="str">
        <f t="shared" si="61"/>
        <v>981</v>
      </c>
      <c r="AL1308" s="214" t="str">
        <f t="shared" si="62"/>
        <v>0133</v>
      </c>
    </row>
    <row r="1309" spans="1:38" s="214" customFormat="1" ht="13.5" customHeight="1">
      <c r="A1309" s="214" t="str">
        <f t="shared" si="60"/>
        <v>0412600074重度訪問介護</v>
      </c>
      <c r="B1309" s="214" t="s">
        <v>1224</v>
      </c>
      <c r="C1309" s="214" t="s">
        <v>4211</v>
      </c>
      <c r="D1309" s="214" t="s">
        <v>3182</v>
      </c>
      <c r="E1309" s="214" t="s">
        <v>3261</v>
      </c>
      <c r="K1309" s="214" t="s">
        <v>1226</v>
      </c>
      <c r="L1309" s="214" t="s">
        <v>1226</v>
      </c>
      <c r="N1309" s="214" t="s">
        <v>3182</v>
      </c>
      <c r="O1309" s="214" t="s">
        <v>692</v>
      </c>
      <c r="P1309" s="214" t="s">
        <v>4239</v>
      </c>
      <c r="T1309" s="214" t="s">
        <v>88</v>
      </c>
      <c r="V1309" s="298" t="s">
        <v>1227</v>
      </c>
      <c r="X1309" s="216"/>
      <c r="AA1309" s="216"/>
      <c r="AB1309" s="216"/>
      <c r="AK1309" s="215" t="str">
        <f t="shared" si="61"/>
        <v>981</v>
      </c>
      <c r="AL1309" s="214" t="str">
        <f t="shared" si="62"/>
        <v>0133</v>
      </c>
    </row>
    <row r="1310" spans="1:38" s="214" customFormat="1" ht="13.5" customHeight="1">
      <c r="A1310" s="214" t="str">
        <f t="shared" si="60"/>
        <v>0412600074行動援護</v>
      </c>
      <c r="B1310" s="214" t="s">
        <v>1224</v>
      </c>
      <c r="C1310" s="214" t="s">
        <v>4211</v>
      </c>
      <c r="D1310" s="214" t="s">
        <v>3182</v>
      </c>
      <c r="E1310" s="214" t="s">
        <v>3261</v>
      </c>
      <c r="K1310" s="214" t="s">
        <v>1226</v>
      </c>
      <c r="L1310" s="214" t="s">
        <v>1226</v>
      </c>
      <c r="N1310" s="214" t="s">
        <v>3182</v>
      </c>
      <c r="O1310" s="214" t="s">
        <v>928</v>
      </c>
      <c r="P1310" s="214" t="s">
        <v>4239</v>
      </c>
      <c r="T1310" s="214" t="s">
        <v>99</v>
      </c>
      <c r="V1310" s="298" t="s">
        <v>1227</v>
      </c>
      <c r="X1310" s="216"/>
      <c r="AA1310" s="216"/>
      <c r="AB1310" s="216"/>
      <c r="AK1310" s="215" t="str">
        <f t="shared" si="61"/>
        <v>981</v>
      </c>
      <c r="AL1310" s="214" t="str">
        <f t="shared" si="62"/>
        <v>0133</v>
      </c>
    </row>
    <row r="1311" spans="1:38" s="214" customFormat="1" ht="13.5" customHeight="1">
      <c r="A1311" s="214" t="str">
        <f t="shared" si="60"/>
        <v>0412600074同行援護</v>
      </c>
      <c r="B1311" s="214" t="s">
        <v>1224</v>
      </c>
      <c r="C1311" s="214" t="s">
        <v>4211</v>
      </c>
      <c r="D1311" s="214" t="s">
        <v>3182</v>
      </c>
      <c r="E1311" s="214" t="s">
        <v>3261</v>
      </c>
      <c r="K1311" s="214" t="s">
        <v>1226</v>
      </c>
      <c r="L1311" s="214" t="s">
        <v>1226</v>
      </c>
      <c r="N1311" s="214" t="s">
        <v>3182</v>
      </c>
      <c r="O1311" s="214" t="s">
        <v>928</v>
      </c>
      <c r="P1311" s="214" t="s">
        <v>4239</v>
      </c>
      <c r="T1311" s="214" t="s">
        <v>114</v>
      </c>
      <c r="V1311" s="298" t="s">
        <v>1227</v>
      </c>
      <c r="X1311" s="216"/>
      <c r="AA1311" s="216"/>
      <c r="AB1311" s="216"/>
      <c r="AK1311" s="215" t="str">
        <f t="shared" si="61"/>
        <v>981</v>
      </c>
      <c r="AL1311" s="214" t="str">
        <f t="shared" si="62"/>
        <v>0133</v>
      </c>
    </row>
    <row r="1312" spans="1:38" s="214" customFormat="1" ht="13.5" customHeight="1">
      <c r="A1312" s="214" t="str">
        <f t="shared" si="60"/>
        <v>0412600108生活介護</v>
      </c>
      <c r="B1312" s="214" t="s">
        <v>1228</v>
      </c>
      <c r="C1312" s="214" t="s">
        <v>3816</v>
      </c>
      <c r="D1312" s="214" t="s">
        <v>3348</v>
      </c>
      <c r="E1312" s="214" t="s">
        <v>1222</v>
      </c>
      <c r="K1312" s="214" t="s">
        <v>1229</v>
      </c>
      <c r="L1312" s="214" t="s">
        <v>1229</v>
      </c>
      <c r="N1312" s="214" t="s">
        <v>3348</v>
      </c>
      <c r="O1312" s="214" t="s">
        <v>928</v>
      </c>
      <c r="P1312" s="214" t="s">
        <v>4260</v>
      </c>
      <c r="T1312" s="214" t="s">
        <v>63</v>
      </c>
      <c r="V1312" s="298" t="s">
        <v>1230</v>
      </c>
      <c r="X1312" s="216"/>
      <c r="AA1312" s="216"/>
      <c r="AB1312" s="216"/>
      <c r="AH1312" s="214">
        <v>20</v>
      </c>
      <c r="AK1312" s="215" t="str">
        <f t="shared" si="61"/>
        <v>981</v>
      </c>
      <c r="AL1312" s="214" t="str">
        <f t="shared" si="62"/>
        <v>0203</v>
      </c>
    </row>
    <row r="1313" spans="1:38" s="214" customFormat="1" ht="13.5" customHeight="1">
      <c r="A1313" s="214" t="str">
        <f t="shared" si="60"/>
        <v>0412600108就労継続支援(Ｂ型)</v>
      </c>
      <c r="B1313" s="214" t="s">
        <v>1228</v>
      </c>
      <c r="C1313" s="214" t="s">
        <v>3816</v>
      </c>
      <c r="D1313" s="214" t="s">
        <v>3348</v>
      </c>
      <c r="E1313" s="214" t="s">
        <v>1222</v>
      </c>
      <c r="K1313" s="214" t="s">
        <v>1229</v>
      </c>
      <c r="L1313" s="214" t="s">
        <v>1229</v>
      </c>
      <c r="N1313" s="214" t="s">
        <v>3348</v>
      </c>
      <c r="O1313" s="214" t="s">
        <v>928</v>
      </c>
      <c r="P1313" s="214" t="s">
        <v>4260</v>
      </c>
      <c r="T1313" s="214" t="s">
        <v>2455</v>
      </c>
      <c r="V1313" s="298" t="s">
        <v>1230</v>
      </c>
      <c r="X1313" s="216"/>
      <c r="AA1313" s="216"/>
      <c r="AB1313" s="216"/>
      <c r="AC1313" s="216"/>
      <c r="AH1313" s="214">
        <v>38</v>
      </c>
      <c r="AK1313" s="215" t="str">
        <f t="shared" si="61"/>
        <v>981</v>
      </c>
      <c r="AL1313" s="214" t="str">
        <f t="shared" si="62"/>
        <v>0203</v>
      </c>
    </row>
    <row r="1314" spans="1:38" s="214" customFormat="1" ht="13.5" customHeight="1">
      <c r="A1314" s="214" t="str">
        <f t="shared" si="60"/>
        <v>0412600124就労継続支援(Ｂ型)</v>
      </c>
      <c r="B1314" s="214" t="s">
        <v>739</v>
      </c>
      <c r="C1314" s="214" t="s">
        <v>3938</v>
      </c>
      <c r="D1314" s="214" t="s">
        <v>3162</v>
      </c>
      <c r="E1314" s="214" t="s">
        <v>2494</v>
      </c>
      <c r="K1314" s="214" t="s">
        <v>1231</v>
      </c>
      <c r="L1314" s="214" t="s">
        <v>1231</v>
      </c>
      <c r="N1314" s="214" t="s">
        <v>3500</v>
      </c>
      <c r="O1314" s="214" t="s">
        <v>928</v>
      </c>
      <c r="P1314" s="214" t="s">
        <v>4242</v>
      </c>
      <c r="T1314" s="214" t="s">
        <v>2455</v>
      </c>
      <c r="V1314" s="298" t="s">
        <v>1232</v>
      </c>
      <c r="X1314" s="216"/>
      <c r="AA1314" s="216"/>
      <c r="AB1314" s="216"/>
      <c r="AC1314" s="216"/>
      <c r="AH1314" s="214">
        <v>20</v>
      </c>
      <c r="AK1314" s="215" t="str">
        <f t="shared" si="61"/>
        <v>989</v>
      </c>
      <c r="AL1314" s="214" t="str">
        <f t="shared" si="62"/>
        <v>1601</v>
      </c>
    </row>
    <row r="1315" spans="1:38" s="214" customFormat="1" ht="13.5" customHeight="1">
      <c r="A1315" s="214" t="str">
        <f t="shared" si="60"/>
        <v>0412600140居宅介護</v>
      </c>
      <c r="B1315" s="214" t="s">
        <v>115</v>
      </c>
      <c r="C1315" s="214" t="s">
        <v>4418</v>
      </c>
      <c r="D1315" s="214" t="s">
        <v>3239</v>
      </c>
      <c r="E1315" s="214" t="s">
        <v>116</v>
      </c>
      <c r="K1315" s="214" t="s">
        <v>1233</v>
      </c>
      <c r="L1315" s="214" t="s">
        <v>1233</v>
      </c>
      <c r="N1315" s="214" t="s">
        <v>3185</v>
      </c>
      <c r="O1315" s="214" t="s">
        <v>928</v>
      </c>
      <c r="P1315" s="214" t="s">
        <v>4239</v>
      </c>
      <c r="T1315" s="214" t="s">
        <v>87</v>
      </c>
      <c r="V1315" s="298" t="s">
        <v>1234</v>
      </c>
      <c r="X1315" s="216"/>
      <c r="AA1315" s="216"/>
      <c r="AB1315" s="216"/>
      <c r="AK1315" s="215" t="str">
        <f t="shared" si="61"/>
        <v>980</v>
      </c>
      <c r="AL1315" s="214" t="str">
        <f t="shared" si="62"/>
        <v>0014</v>
      </c>
    </row>
    <row r="1316" spans="1:38" s="214" customFormat="1" ht="13.5" customHeight="1">
      <c r="A1316" s="214" t="str">
        <f t="shared" si="60"/>
        <v>0412600140重度訪問介護</v>
      </c>
      <c r="B1316" s="214" t="s">
        <v>115</v>
      </c>
      <c r="C1316" s="214" t="s">
        <v>4418</v>
      </c>
      <c r="D1316" s="214" t="s">
        <v>3239</v>
      </c>
      <c r="E1316" s="214" t="s">
        <v>116</v>
      </c>
      <c r="K1316" s="214" t="s">
        <v>1233</v>
      </c>
      <c r="L1316" s="214" t="s">
        <v>1233</v>
      </c>
      <c r="N1316" s="214" t="s">
        <v>3185</v>
      </c>
      <c r="O1316" s="214" t="s">
        <v>1087</v>
      </c>
      <c r="P1316" s="214" t="s">
        <v>4239</v>
      </c>
      <c r="T1316" s="214" t="s">
        <v>88</v>
      </c>
      <c r="V1316" s="298" t="s">
        <v>1234</v>
      </c>
      <c r="X1316" s="216"/>
      <c r="AA1316" s="216"/>
      <c r="AB1316" s="216"/>
      <c r="AK1316" s="215" t="str">
        <f t="shared" si="61"/>
        <v>980</v>
      </c>
      <c r="AL1316" s="214" t="str">
        <f t="shared" si="62"/>
        <v>0014</v>
      </c>
    </row>
    <row r="1317" spans="1:38" s="214" customFormat="1" ht="13.5" customHeight="1">
      <c r="A1317" s="214" t="str">
        <f t="shared" si="60"/>
        <v>0412600157生活介護</v>
      </c>
      <c r="B1317" s="214" t="s">
        <v>1175</v>
      </c>
      <c r="C1317" s="214" t="s">
        <v>3850</v>
      </c>
      <c r="D1317" s="214" t="s">
        <v>3046</v>
      </c>
      <c r="E1317" s="214" t="s">
        <v>1176</v>
      </c>
      <c r="K1317" s="214" t="s">
        <v>1235</v>
      </c>
      <c r="L1317" s="214" t="s">
        <v>1235</v>
      </c>
      <c r="N1317" s="214" t="s">
        <v>3046</v>
      </c>
      <c r="O1317" s="214" t="s">
        <v>896</v>
      </c>
      <c r="P1317" s="214" t="s">
        <v>4239</v>
      </c>
      <c r="T1317" s="214" t="s">
        <v>63</v>
      </c>
      <c r="V1317" s="298" t="s">
        <v>1236</v>
      </c>
      <c r="X1317" s="216"/>
      <c r="AA1317" s="216"/>
      <c r="AB1317" s="216"/>
      <c r="AH1317" s="214">
        <v>20</v>
      </c>
      <c r="AK1317" s="215" t="str">
        <f t="shared" si="61"/>
        <v>981</v>
      </c>
      <c r="AL1317" s="214" t="str">
        <f t="shared" si="62"/>
        <v>0134</v>
      </c>
    </row>
    <row r="1318" spans="1:38" s="214" customFormat="1" ht="13.5" customHeight="1">
      <c r="A1318" s="214" t="str">
        <f t="shared" si="60"/>
        <v>0412600157就労移行支援</v>
      </c>
      <c r="B1318" s="214" t="s">
        <v>1175</v>
      </c>
      <c r="C1318" s="214" t="s">
        <v>3850</v>
      </c>
      <c r="D1318" s="214" t="s">
        <v>3046</v>
      </c>
      <c r="E1318" s="214" t="s">
        <v>1176</v>
      </c>
      <c r="K1318" s="214" t="s">
        <v>1235</v>
      </c>
      <c r="L1318" s="214" t="s">
        <v>1235</v>
      </c>
      <c r="N1318" s="214" t="s">
        <v>3046</v>
      </c>
      <c r="O1318" s="214" t="s">
        <v>591</v>
      </c>
      <c r="P1318" s="214" t="s">
        <v>4239</v>
      </c>
      <c r="T1318" s="214" t="s">
        <v>65</v>
      </c>
      <c r="V1318" s="298" t="s">
        <v>1236</v>
      </c>
      <c r="X1318" s="216"/>
      <c r="AA1318" s="216"/>
      <c r="AB1318" s="216"/>
      <c r="AH1318" s="214">
        <v>10</v>
      </c>
      <c r="AK1318" s="215" t="str">
        <f t="shared" si="61"/>
        <v>981</v>
      </c>
      <c r="AL1318" s="214" t="str">
        <f t="shared" si="62"/>
        <v>0134</v>
      </c>
    </row>
    <row r="1319" spans="1:38" s="214" customFormat="1" ht="13.5" customHeight="1">
      <c r="A1319" s="214" t="str">
        <f t="shared" si="60"/>
        <v>0412600157就労継続支援(Ｂ型)</v>
      </c>
      <c r="B1319" s="214" t="s">
        <v>1175</v>
      </c>
      <c r="C1319" s="214" t="s">
        <v>3850</v>
      </c>
      <c r="D1319" s="214" t="s">
        <v>3046</v>
      </c>
      <c r="E1319" s="214" t="s">
        <v>1176</v>
      </c>
      <c r="K1319" s="214" t="s">
        <v>1235</v>
      </c>
      <c r="L1319" s="214" t="s">
        <v>1235</v>
      </c>
      <c r="N1319" s="214" t="s">
        <v>3046</v>
      </c>
      <c r="O1319" s="214" t="s">
        <v>591</v>
      </c>
      <c r="P1319" s="214" t="s">
        <v>4239</v>
      </c>
      <c r="T1319" s="214" t="s">
        <v>2455</v>
      </c>
      <c r="V1319" s="298" t="s">
        <v>1236</v>
      </c>
      <c r="X1319" s="216"/>
      <c r="AA1319" s="216"/>
      <c r="AB1319" s="216"/>
      <c r="AC1319" s="216"/>
      <c r="AH1319" s="214">
        <v>30</v>
      </c>
      <c r="AK1319" s="215" t="str">
        <f t="shared" si="61"/>
        <v>981</v>
      </c>
      <c r="AL1319" s="214" t="str">
        <f t="shared" si="62"/>
        <v>0134</v>
      </c>
    </row>
    <row r="1320" spans="1:38" s="214" customFormat="1" ht="13.5" customHeight="1">
      <c r="A1320" s="214" t="str">
        <f t="shared" si="60"/>
        <v>0412600165就労継続支援(Ｂ型)</v>
      </c>
      <c r="B1320" s="214" t="s">
        <v>294</v>
      </c>
      <c r="C1320" s="214" t="s">
        <v>3836</v>
      </c>
      <c r="D1320" s="214" t="s">
        <v>2994</v>
      </c>
      <c r="E1320" s="214" t="s">
        <v>295</v>
      </c>
      <c r="K1320" s="214" t="s">
        <v>1237</v>
      </c>
      <c r="L1320" s="214" t="s">
        <v>1237</v>
      </c>
      <c r="N1320" s="214" t="s">
        <v>3179</v>
      </c>
      <c r="O1320" s="214" t="s">
        <v>1303</v>
      </c>
      <c r="P1320" s="214" t="s">
        <v>4239</v>
      </c>
      <c r="T1320" s="214" t="s">
        <v>2455</v>
      </c>
      <c r="V1320" s="298" t="s">
        <v>1238</v>
      </c>
      <c r="X1320" s="216"/>
      <c r="AA1320" s="216"/>
      <c r="AB1320" s="216"/>
      <c r="AH1320" s="214">
        <v>30</v>
      </c>
      <c r="AK1320" s="215" t="str">
        <f t="shared" si="61"/>
        <v>985</v>
      </c>
      <c r="AL1320" s="214" t="str">
        <f t="shared" si="62"/>
        <v>0005</v>
      </c>
    </row>
    <row r="1321" spans="1:38" s="214" customFormat="1" ht="13.5" customHeight="1">
      <c r="A1321" s="214" t="str">
        <f t="shared" si="60"/>
        <v>0412600181就労継続支援(Ｂ型)</v>
      </c>
      <c r="B1321" s="214" t="s">
        <v>1002</v>
      </c>
      <c r="C1321" s="214" t="s">
        <v>4544</v>
      </c>
      <c r="D1321" s="214" t="s">
        <v>3110</v>
      </c>
      <c r="E1321" s="214" t="s">
        <v>1003</v>
      </c>
      <c r="K1321" s="214" t="s">
        <v>1239</v>
      </c>
      <c r="L1321" s="214" t="s">
        <v>1239</v>
      </c>
      <c r="N1321" s="214" t="s">
        <v>3601</v>
      </c>
      <c r="O1321" s="214" t="s">
        <v>1303</v>
      </c>
      <c r="P1321" s="214" t="s">
        <v>4239</v>
      </c>
      <c r="T1321" s="214" t="s">
        <v>2455</v>
      </c>
      <c r="V1321" s="298" t="s">
        <v>1240</v>
      </c>
      <c r="X1321" s="216"/>
      <c r="AA1321" s="216"/>
      <c r="AB1321" s="216"/>
      <c r="AH1321" s="214">
        <v>20</v>
      </c>
      <c r="AK1321" s="215" t="str">
        <f t="shared" si="61"/>
        <v>983</v>
      </c>
      <c r="AL1321" s="214" t="str">
        <f t="shared" si="62"/>
        <v>0021</v>
      </c>
    </row>
    <row r="1322" spans="1:38" s="214" customFormat="1" ht="13.5" customHeight="1">
      <c r="A1322" s="214" t="str">
        <f t="shared" si="60"/>
        <v>0412610032生活介護</v>
      </c>
      <c r="B1322" s="214" t="s">
        <v>1211</v>
      </c>
      <c r="C1322" s="214" t="s">
        <v>3828</v>
      </c>
      <c r="D1322" s="214" t="s">
        <v>2988</v>
      </c>
      <c r="E1322" s="214" t="s">
        <v>1264</v>
      </c>
      <c r="K1322" s="214" t="s">
        <v>1241</v>
      </c>
      <c r="L1322" s="214" t="s">
        <v>1241</v>
      </c>
      <c r="N1322" s="214" t="s">
        <v>3178</v>
      </c>
      <c r="O1322" s="214" t="s">
        <v>1303</v>
      </c>
      <c r="P1322" s="214" t="s">
        <v>4239</v>
      </c>
      <c r="T1322" s="214" t="s">
        <v>63</v>
      </c>
      <c r="V1322" s="298" t="s">
        <v>1242</v>
      </c>
      <c r="X1322" s="216"/>
      <c r="AA1322" s="216"/>
      <c r="AB1322" s="216"/>
      <c r="AH1322" s="214">
        <v>20</v>
      </c>
      <c r="AK1322" s="215" t="str">
        <f t="shared" si="61"/>
        <v>981</v>
      </c>
      <c r="AL1322" s="214" t="str">
        <f t="shared" si="62"/>
        <v>0112</v>
      </c>
    </row>
    <row r="1323" spans="1:38" s="214" customFormat="1" ht="13.5" customHeight="1">
      <c r="A1323" s="214" t="str">
        <f t="shared" si="60"/>
        <v>0412610032短期入所</v>
      </c>
      <c r="B1323" s="214" t="s">
        <v>1211</v>
      </c>
      <c r="C1323" s="214" t="s">
        <v>3828</v>
      </c>
      <c r="D1323" s="214" t="s">
        <v>2988</v>
      </c>
      <c r="E1323" s="214" t="s">
        <v>1264</v>
      </c>
      <c r="K1323" s="214" t="s">
        <v>1241</v>
      </c>
      <c r="L1323" s="214" t="s">
        <v>3347</v>
      </c>
      <c r="N1323" s="214" t="s">
        <v>3178</v>
      </c>
      <c r="O1323" s="214" t="s">
        <v>1361</v>
      </c>
      <c r="P1323" s="214" t="s">
        <v>4239</v>
      </c>
      <c r="T1323" s="214" t="s">
        <v>71</v>
      </c>
      <c r="V1323" s="298" t="s">
        <v>1242</v>
      </c>
      <c r="X1323" s="216"/>
      <c r="AA1323" s="216"/>
      <c r="AB1323" s="216"/>
      <c r="AH1323" s="214">
        <v>12</v>
      </c>
      <c r="AK1323" s="215" t="str">
        <f t="shared" si="61"/>
        <v>981</v>
      </c>
      <c r="AL1323" s="214" t="str">
        <f t="shared" si="62"/>
        <v>0112</v>
      </c>
    </row>
    <row r="1324" spans="1:38" s="214" customFormat="1" ht="13.5" customHeight="1">
      <c r="A1324" s="214" t="str">
        <f t="shared" si="60"/>
        <v>0412610040居宅介護</v>
      </c>
      <c r="B1324" s="214" t="s">
        <v>1243</v>
      </c>
      <c r="C1324" s="214" t="s">
        <v>4582</v>
      </c>
      <c r="D1324" s="214" t="s">
        <v>3499</v>
      </c>
      <c r="E1324" s="214" t="s">
        <v>1244</v>
      </c>
      <c r="K1324" s="214" t="s">
        <v>1245</v>
      </c>
      <c r="L1324" s="214" t="s">
        <v>1245</v>
      </c>
      <c r="N1324" s="214" t="s">
        <v>3054</v>
      </c>
      <c r="O1324" s="214" t="s">
        <v>1361</v>
      </c>
      <c r="P1324" s="214" t="s">
        <v>4242</v>
      </c>
      <c r="T1324" s="214" t="s">
        <v>87</v>
      </c>
      <c r="V1324" s="298" t="s">
        <v>1246</v>
      </c>
      <c r="X1324" s="216"/>
      <c r="AA1324" s="216"/>
      <c r="AB1324" s="216"/>
      <c r="AK1324" s="215" t="str">
        <f t="shared" si="61"/>
        <v>985</v>
      </c>
      <c r="AL1324" s="214" t="str">
        <f t="shared" si="62"/>
        <v>0812</v>
      </c>
    </row>
    <row r="1325" spans="1:38" s="214" customFormat="1" ht="13.5" customHeight="1">
      <c r="A1325" s="214" t="str">
        <f t="shared" si="60"/>
        <v>0412610040重度訪問介護</v>
      </c>
      <c r="B1325" s="214" t="s">
        <v>1243</v>
      </c>
      <c r="C1325" s="214" t="s">
        <v>4582</v>
      </c>
      <c r="D1325" s="214" t="s">
        <v>3499</v>
      </c>
      <c r="E1325" s="214" t="s">
        <v>1244</v>
      </c>
      <c r="K1325" s="214" t="s">
        <v>1245</v>
      </c>
      <c r="L1325" s="214" t="s">
        <v>1245</v>
      </c>
      <c r="N1325" s="214" t="s">
        <v>3054</v>
      </c>
      <c r="O1325" s="214" t="s">
        <v>928</v>
      </c>
      <c r="P1325" s="214" t="s">
        <v>4242</v>
      </c>
      <c r="T1325" s="214" t="s">
        <v>88</v>
      </c>
      <c r="V1325" s="298" t="s">
        <v>1246</v>
      </c>
      <c r="X1325" s="216"/>
      <c r="AA1325" s="216"/>
      <c r="AB1325" s="216"/>
      <c r="AK1325" s="215" t="str">
        <f t="shared" si="61"/>
        <v>985</v>
      </c>
      <c r="AL1325" s="214" t="str">
        <f t="shared" si="62"/>
        <v>0812</v>
      </c>
    </row>
    <row r="1326" spans="1:38" s="214" customFormat="1" ht="13.5" customHeight="1">
      <c r="A1326" s="214" t="str">
        <f t="shared" si="60"/>
        <v>0412620031就労継続支援(Ａ型)</v>
      </c>
      <c r="B1326" s="214" t="s">
        <v>1247</v>
      </c>
      <c r="C1326" s="214" t="s">
        <v>4583</v>
      </c>
      <c r="D1326" s="214" t="s">
        <v>3442</v>
      </c>
      <c r="E1326" s="214" t="s">
        <v>1248</v>
      </c>
      <c r="K1326" s="214" t="s">
        <v>1249</v>
      </c>
      <c r="L1326" s="214" t="s">
        <v>1249</v>
      </c>
      <c r="N1326" s="214" t="s">
        <v>3442</v>
      </c>
      <c r="O1326" s="214" t="s">
        <v>928</v>
      </c>
      <c r="P1326" s="214" t="s">
        <v>4260</v>
      </c>
      <c r="T1326" s="214" t="s">
        <v>2458</v>
      </c>
      <c r="V1326" s="298" t="s">
        <v>1250</v>
      </c>
      <c r="X1326" s="216"/>
      <c r="AA1326" s="216"/>
      <c r="AB1326" s="216"/>
      <c r="AH1326" s="214">
        <v>20</v>
      </c>
      <c r="AK1326" s="215" t="str">
        <f t="shared" si="61"/>
        <v>981</v>
      </c>
      <c r="AL1326" s="214" t="str">
        <f t="shared" si="62"/>
        <v>0212</v>
      </c>
    </row>
    <row r="1327" spans="1:38" s="214" customFormat="1" ht="13.5" customHeight="1">
      <c r="A1327" s="214" t="str">
        <f t="shared" si="60"/>
        <v>0412630022居宅介護</v>
      </c>
      <c r="B1327" s="214" t="s">
        <v>1251</v>
      </c>
      <c r="C1327" s="214" t="s">
        <v>4584</v>
      </c>
      <c r="D1327" s="214" t="s">
        <v>3262</v>
      </c>
      <c r="E1327" s="214" t="s">
        <v>1252</v>
      </c>
      <c r="K1327" s="214" t="s">
        <v>1253</v>
      </c>
      <c r="L1327" s="214" t="s">
        <v>1253</v>
      </c>
      <c r="N1327" s="214" t="s">
        <v>3262</v>
      </c>
      <c r="O1327" s="214" t="s">
        <v>928</v>
      </c>
      <c r="P1327" s="214" t="s">
        <v>4260</v>
      </c>
      <c r="T1327" s="214" t="s">
        <v>87</v>
      </c>
      <c r="V1327" s="298" t="s">
        <v>1254</v>
      </c>
      <c r="X1327" s="216"/>
      <c r="AA1327" s="216"/>
      <c r="AB1327" s="216"/>
      <c r="AK1327" s="215" t="str">
        <f t="shared" si="61"/>
        <v>981</v>
      </c>
      <c r="AL1327" s="214" t="str">
        <f t="shared" si="62"/>
        <v>0213</v>
      </c>
    </row>
    <row r="1328" spans="1:38" s="214" customFormat="1" ht="13.5" customHeight="1">
      <c r="A1328" s="214" t="str">
        <f t="shared" si="60"/>
        <v>0412630022同行援護</v>
      </c>
      <c r="B1328" s="214" t="s">
        <v>1251</v>
      </c>
      <c r="C1328" s="214" t="s">
        <v>4584</v>
      </c>
      <c r="D1328" s="214" t="s">
        <v>3262</v>
      </c>
      <c r="E1328" s="214" t="s">
        <v>1252</v>
      </c>
      <c r="K1328" s="214" t="s">
        <v>1253</v>
      </c>
      <c r="L1328" s="214" t="s">
        <v>1253</v>
      </c>
      <c r="N1328" s="214" t="s">
        <v>3262</v>
      </c>
      <c r="O1328" s="214" t="s">
        <v>928</v>
      </c>
      <c r="P1328" s="214" t="s">
        <v>4260</v>
      </c>
      <c r="T1328" s="214" t="s">
        <v>114</v>
      </c>
      <c r="V1328" s="298" t="s">
        <v>1254</v>
      </c>
      <c r="X1328" s="216"/>
      <c r="AA1328" s="216"/>
      <c r="AB1328" s="216"/>
      <c r="AK1328" s="215" t="str">
        <f t="shared" si="61"/>
        <v>981</v>
      </c>
      <c r="AL1328" s="214" t="str">
        <f t="shared" si="62"/>
        <v>0213</v>
      </c>
    </row>
    <row r="1329" spans="1:38" s="214" customFormat="1" ht="13.5" customHeight="1">
      <c r="A1329" s="214" t="str">
        <f t="shared" si="60"/>
        <v>0412630048就労継続支援(Ａ型)</v>
      </c>
      <c r="B1329" s="214" t="s">
        <v>1255</v>
      </c>
      <c r="C1329" s="214" t="s">
        <v>4585</v>
      </c>
      <c r="D1329" s="214" t="s">
        <v>3262</v>
      </c>
      <c r="E1329" s="214" t="s">
        <v>1256</v>
      </c>
      <c r="K1329" s="214" t="s">
        <v>1257</v>
      </c>
      <c r="L1329" s="214" t="s">
        <v>1257</v>
      </c>
      <c r="N1329" s="214" t="s">
        <v>3262</v>
      </c>
      <c r="O1329" s="214" t="s">
        <v>928</v>
      </c>
      <c r="P1329" s="214" t="s">
        <v>4260</v>
      </c>
      <c r="T1329" s="214" t="s">
        <v>2458</v>
      </c>
      <c r="V1329" s="298" t="s">
        <v>1258</v>
      </c>
      <c r="X1329" s="216"/>
      <c r="AA1329" s="216"/>
      <c r="AB1329" s="216"/>
      <c r="AH1329" s="214">
        <v>20</v>
      </c>
      <c r="AK1329" s="215" t="str">
        <f t="shared" si="61"/>
        <v>981</v>
      </c>
      <c r="AL1329" s="214" t="str">
        <f t="shared" si="62"/>
        <v>0213</v>
      </c>
    </row>
    <row r="1330" spans="1:38" s="214" customFormat="1" ht="13.5" customHeight="1">
      <c r="A1330" s="214" t="str">
        <f t="shared" si="60"/>
        <v>0412630055生活介護</v>
      </c>
      <c r="B1330" s="214" t="s">
        <v>1259</v>
      </c>
      <c r="C1330" s="214" t="s">
        <v>3852</v>
      </c>
      <c r="D1330" s="214" t="s">
        <v>3403</v>
      </c>
      <c r="E1330" s="214" t="s">
        <v>1260</v>
      </c>
      <c r="K1330" s="214" t="s">
        <v>1261</v>
      </c>
      <c r="L1330" s="214" t="s">
        <v>1261</v>
      </c>
      <c r="N1330" s="214" t="s">
        <v>2970</v>
      </c>
      <c r="O1330" s="214" t="s">
        <v>928</v>
      </c>
      <c r="P1330" s="214" t="s">
        <v>4239</v>
      </c>
      <c r="T1330" s="214" t="s">
        <v>63</v>
      </c>
      <c r="V1330" s="298" t="s">
        <v>1262</v>
      </c>
      <c r="X1330" s="216"/>
      <c r="AA1330" s="216"/>
      <c r="AB1330" s="216"/>
      <c r="AH1330" s="214">
        <v>20</v>
      </c>
      <c r="AK1330" s="215" t="str">
        <f t="shared" si="61"/>
        <v>981</v>
      </c>
      <c r="AL1330" s="214" t="str">
        <f t="shared" si="62"/>
        <v>3212</v>
      </c>
    </row>
    <row r="1331" spans="1:38" s="214" customFormat="1" ht="13.5" customHeight="1">
      <c r="A1331" s="214" t="str">
        <f t="shared" si="60"/>
        <v>0412630105短期入所</v>
      </c>
      <c r="B1331" s="214" t="s">
        <v>1211</v>
      </c>
      <c r="C1331" s="214" t="s">
        <v>3828</v>
      </c>
      <c r="D1331" s="214" t="s">
        <v>2988</v>
      </c>
      <c r="E1331" s="214" t="s">
        <v>1264</v>
      </c>
      <c r="K1331" s="214" t="s">
        <v>1263</v>
      </c>
      <c r="L1331" s="214" t="s">
        <v>625</v>
      </c>
      <c r="N1331" s="214" t="s">
        <v>2988</v>
      </c>
      <c r="O1331" s="214" t="s">
        <v>928</v>
      </c>
      <c r="P1331" s="214" t="s">
        <v>4239</v>
      </c>
      <c r="T1331" s="214" t="s">
        <v>71</v>
      </c>
      <c r="V1331" s="298" t="s">
        <v>1265</v>
      </c>
      <c r="X1331" s="216"/>
      <c r="AA1331" s="216"/>
      <c r="AB1331" s="216"/>
      <c r="AH1331" s="214">
        <v>5</v>
      </c>
      <c r="AK1331" s="215" t="str">
        <f t="shared" si="61"/>
        <v>981</v>
      </c>
      <c r="AL1331" s="214" t="str">
        <f t="shared" si="62"/>
        <v>0112</v>
      </c>
    </row>
    <row r="1332" spans="1:38" s="214" customFormat="1" ht="13.5" customHeight="1">
      <c r="A1332" s="214" t="str">
        <f t="shared" si="60"/>
        <v>0412630113居宅介護</v>
      </c>
      <c r="B1332" s="214" t="s">
        <v>1266</v>
      </c>
      <c r="C1332" s="214" t="s">
        <v>4586</v>
      </c>
      <c r="D1332" s="214" t="s">
        <v>3047</v>
      </c>
      <c r="E1332" s="214" t="s">
        <v>1267</v>
      </c>
      <c r="K1332" s="214" t="s">
        <v>1268</v>
      </c>
      <c r="L1332" s="214" t="s">
        <v>1268</v>
      </c>
      <c r="N1332" s="214" t="s">
        <v>3188</v>
      </c>
      <c r="O1332" s="214" t="s">
        <v>928</v>
      </c>
      <c r="P1332" s="214" t="s">
        <v>4260</v>
      </c>
      <c r="T1332" s="214" t="s">
        <v>87</v>
      </c>
      <c r="V1332" s="298" t="s">
        <v>1269</v>
      </c>
      <c r="X1332" s="216"/>
      <c r="AA1332" s="216"/>
      <c r="AB1332" s="216"/>
      <c r="AK1332" s="215" t="str">
        <f t="shared" si="61"/>
        <v>985</v>
      </c>
      <c r="AL1332" s="214" t="str">
        <f t="shared" si="62"/>
        <v>0842</v>
      </c>
    </row>
    <row r="1333" spans="1:38" s="214" customFormat="1" ht="13.5" customHeight="1">
      <c r="A1333" s="214" t="str">
        <f t="shared" si="60"/>
        <v>0412630113重度訪問介護</v>
      </c>
      <c r="B1333" s="214" t="s">
        <v>1266</v>
      </c>
      <c r="C1333" s="214" t="s">
        <v>4586</v>
      </c>
      <c r="D1333" s="214" t="s">
        <v>3047</v>
      </c>
      <c r="E1333" s="214" t="s">
        <v>1267</v>
      </c>
      <c r="K1333" s="214" t="s">
        <v>1268</v>
      </c>
      <c r="L1333" s="214" t="s">
        <v>1268</v>
      </c>
      <c r="N1333" s="214" t="s">
        <v>3188</v>
      </c>
      <c r="O1333" s="214" t="s">
        <v>928</v>
      </c>
      <c r="P1333" s="214" t="s">
        <v>4260</v>
      </c>
      <c r="T1333" s="214" t="s">
        <v>88</v>
      </c>
      <c r="V1333" s="298" t="s">
        <v>1269</v>
      </c>
      <c r="X1333" s="216"/>
      <c r="AA1333" s="216"/>
      <c r="AB1333" s="216"/>
      <c r="AK1333" s="215" t="str">
        <f t="shared" si="61"/>
        <v>985</v>
      </c>
      <c r="AL1333" s="214" t="str">
        <f t="shared" si="62"/>
        <v>0842</v>
      </c>
    </row>
    <row r="1334" spans="1:38" s="214" customFormat="1" ht="13.5" customHeight="1">
      <c r="A1334" s="214" t="str">
        <f t="shared" si="60"/>
        <v>0412630113行動援護</v>
      </c>
      <c r="B1334" s="214" t="s">
        <v>1266</v>
      </c>
      <c r="C1334" s="214" t="s">
        <v>4586</v>
      </c>
      <c r="D1334" s="214" t="s">
        <v>3047</v>
      </c>
      <c r="E1334" s="214" t="s">
        <v>1267</v>
      </c>
      <c r="K1334" s="214" t="s">
        <v>1268</v>
      </c>
      <c r="L1334" s="214" t="s">
        <v>1268</v>
      </c>
      <c r="N1334" s="214" t="s">
        <v>3188</v>
      </c>
      <c r="O1334" s="214" t="s">
        <v>928</v>
      </c>
      <c r="P1334" s="214" t="s">
        <v>4260</v>
      </c>
      <c r="T1334" s="214" t="s">
        <v>99</v>
      </c>
      <c r="V1334" s="298" t="s">
        <v>1269</v>
      </c>
      <c r="X1334" s="216"/>
      <c r="AA1334" s="216"/>
      <c r="AB1334" s="216"/>
      <c r="AK1334" s="215" t="str">
        <f t="shared" si="61"/>
        <v>985</v>
      </c>
      <c r="AL1334" s="214" t="str">
        <f t="shared" si="62"/>
        <v>0842</v>
      </c>
    </row>
    <row r="1335" spans="1:38" s="214" customFormat="1" ht="13.5" customHeight="1">
      <c r="A1335" s="214" t="str">
        <f t="shared" si="60"/>
        <v>0412630139就労継続支援(Ｂ型)</v>
      </c>
      <c r="B1335" s="214" t="s">
        <v>1270</v>
      </c>
      <c r="C1335" s="214" t="s">
        <v>4587</v>
      </c>
      <c r="D1335" s="214" t="s">
        <v>3602</v>
      </c>
      <c r="E1335" s="214" t="s">
        <v>1271</v>
      </c>
      <c r="K1335" s="214" t="s">
        <v>1272</v>
      </c>
      <c r="L1335" s="214" t="s">
        <v>1272</v>
      </c>
      <c r="N1335" s="214" t="s">
        <v>3602</v>
      </c>
      <c r="O1335" s="214" t="s">
        <v>928</v>
      </c>
      <c r="P1335" s="214" t="s">
        <v>4260</v>
      </c>
      <c r="T1335" s="214" t="s">
        <v>2455</v>
      </c>
      <c r="V1335" s="298" t="s">
        <v>1273</v>
      </c>
      <c r="X1335" s="216"/>
      <c r="AA1335" s="216"/>
      <c r="AB1335" s="216"/>
      <c r="AH1335" s="214">
        <v>20</v>
      </c>
      <c r="AK1335" s="215" t="str">
        <f t="shared" si="61"/>
        <v>981</v>
      </c>
      <c r="AL1335" s="214" t="str">
        <f t="shared" si="62"/>
        <v>0205</v>
      </c>
    </row>
    <row r="1336" spans="1:38" s="214" customFormat="1" ht="13.5" customHeight="1">
      <c r="A1336" s="214" t="str">
        <f t="shared" si="60"/>
        <v>0412630147就労移行支援</v>
      </c>
      <c r="B1336" s="214" t="s">
        <v>1274</v>
      </c>
      <c r="C1336" s="214" t="s">
        <v>4588</v>
      </c>
      <c r="D1336" s="214" t="s">
        <v>3188</v>
      </c>
      <c r="E1336" s="214" t="s">
        <v>1275</v>
      </c>
      <c r="K1336" s="214" t="s">
        <v>1276</v>
      </c>
      <c r="L1336" s="214" t="s">
        <v>1276</v>
      </c>
      <c r="N1336" s="214" t="s">
        <v>3188</v>
      </c>
      <c r="O1336" s="214" t="s">
        <v>928</v>
      </c>
      <c r="P1336" s="214" t="s">
        <v>4260</v>
      </c>
      <c r="T1336" s="214" t="s">
        <v>65</v>
      </c>
      <c r="V1336" s="298" t="s">
        <v>1277</v>
      </c>
      <c r="X1336" s="216"/>
      <c r="AA1336" s="216"/>
      <c r="AB1336" s="216"/>
      <c r="AH1336" s="214">
        <v>20</v>
      </c>
      <c r="AK1336" s="215" t="str">
        <f t="shared" si="61"/>
        <v>981</v>
      </c>
      <c r="AL1336" s="214" t="str">
        <f t="shared" si="62"/>
        <v>0215</v>
      </c>
    </row>
    <row r="1337" spans="1:38" s="214" customFormat="1" ht="13.5" customHeight="1">
      <c r="A1337" s="214" t="str">
        <f t="shared" si="60"/>
        <v>0412630154生活介護</v>
      </c>
      <c r="B1337" s="214" t="s">
        <v>294</v>
      </c>
      <c r="C1337" s="214" t="s">
        <v>3836</v>
      </c>
      <c r="D1337" s="214" t="s">
        <v>2994</v>
      </c>
      <c r="E1337" s="214" t="s">
        <v>295</v>
      </c>
      <c r="K1337" s="214" t="s">
        <v>1278</v>
      </c>
      <c r="L1337" s="214" t="s">
        <v>1278</v>
      </c>
      <c r="N1337" s="214" t="s">
        <v>3184</v>
      </c>
      <c r="O1337" s="214" t="s">
        <v>928</v>
      </c>
      <c r="P1337" s="214" t="s">
        <v>4239</v>
      </c>
      <c r="T1337" s="214" t="s">
        <v>63</v>
      </c>
      <c r="V1337" s="298" t="s">
        <v>1279</v>
      </c>
      <c r="X1337" s="216"/>
      <c r="AA1337" s="216"/>
      <c r="AB1337" s="216"/>
      <c r="AH1337" s="214">
        <v>30</v>
      </c>
      <c r="AK1337" s="215" t="str">
        <f t="shared" si="61"/>
        <v>985</v>
      </c>
      <c r="AL1337" s="214" t="str">
        <f t="shared" si="62"/>
        <v>0005</v>
      </c>
    </row>
    <row r="1338" spans="1:38" s="214" customFormat="1" ht="13.5" customHeight="1">
      <c r="A1338" s="214" t="str">
        <f t="shared" si="60"/>
        <v>0412630162短期入所</v>
      </c>
      <c r="B1338" s="214" t="s">
        <v>1228</v>
      </c>
      <c r="C1338" s="214" t="s">
        <v>3816</v>
      </c>
      <c r="D1338" s="214" t="s">
        <v>3348</v>
      </c>
      <c r="E1338" s="214" t="s">
        <v>1222</v>
      </c>
      <c r="K1338" s="214" t="s">
        <v>1280</v>
      </c>
      <c r="L1338" s="214" t="s">
        <v>1280</v>
      </c>
      <c r="N1338" s="214" t="s">
        <v>3348</v>
      </c>
      <c r="O1338" s="214" t="s">
        <v>928</v>
      </c>
      <c r="P1338" s="214" t="s">
        <v>4260</v>
      </c>
      <c r="T1338" s="214" t="s">
        <v>71</v>
      </c>
      <c r="V1338" s="298" t="s">
        <v>1281</v>
      </c>
      <c r="X1338" s="216"/>
      <c r="AA1338" s="216"/>
      <c r="AB1338" s="216"/>
      <c r="AH1338" s="214">
        <v>4</v>
      </c>
      <c r="AK1338" s="215" t="str">
        <f t="shared" si="61"/>
        <v>981</v>
      </c>
      <c r="AL1338" s="214" t="str">
        <f t="shared" si="62"/>
        <v>0203</v>
      </c>
    </row>
    <row r="1339" spans="1:38" s="214" customFormat="1" ht="13.5" customHeight="1">
      <c r="A1339" s="214" t="str">
        <f t="shared" si="60"/>
        <v>0412630170就労継続支援(Ｂ型)</v>
      </c>
      <c r="B1339" s="214" t="s">
        <v>606</v>
      </c>
      <c r="C1339" s="214" t="s">
        <v>4589</v>
      </c>
      <c r="D1339" s="214" t="s">
        <v>3047</v>
      </c>
      <c r="E1339" s="214" t="s">
        <v>607</v>
      </c>
      <c r="K1339" s="214" t="s">
        <v>1282</v>
      </c>
      <c r="L1339" s="214" t="s">
        <v>1282</v>
      </c>
      <c r="N1339" s="214" t="s">
        <v>3441</v>
      </c>
      <c r="O1339" s="214" t="s">
        <v>928</v>
      </c>
      <c r="P1339" s="214" t="s">
        <v>4242</v>
      </c>
      <c r="T1339" s="214" t="s">
        <v>2455</v>
      </c>
      <c r="V1339" s="298" t="s">
        <v>1283</v>
      </c>
      <c r="X1339" s="216"/>
      <c r="AA1339" s="216"/>
      <c r="AB1339" s="216"/>
      <c r="AH1339" s="214">
        <v>20</v>
      </c>
      <c r="AK1339" s="215" t="str">
        <f t="shared" si="61"/>
        <v>985</v>
      </c>
      <c r="AL1339" s="214" t="str">
        <f t="shared" si="62"/>
        <v>0842</v>
      </c>
    </row>
    <row r="1340" spans="1:38" s="214" customFormat="1" ht="13.5" customHeight="1">
      <c r="A1340" s="214" t="str">
        <f t="shared" si="60"/>
        <v>0412630188生活介護</v>
      </c>
      <c r="B1340" s="214" t="s">
        <v>1284</v>
      </c>
      <c r="C1340" s="214" t="s">
        <v>4590</v>
      </c>
      <c r="D1340" s="214" t="s">
        <v>3183</v>
      </c>
      <c r="E1340" s="214" t="s">
        <v>1285</v>
      </c>
      <c r="K1340" s="214" t="s">
        <v>1286</v>
      </c>
      <c r="L1340" s="214" t="s">
        <v>1288</v>
      </c>
      <c r="N1340" s="214" t="s">
        <v>3184</v>
      </c>
      <c r="O1340" s="214" t="s">
        <v>928</v>
      </c>
      <c r="P1340" s="214" t="s">
        <v>4239</v>
      </c>
      <c r="T1340" s="214" t="s">
        <v>63</v>
      </c>
      <c r="V1340" s="298" t="s">
        <v>1287</v>
      </c>
      <c r="X1340" s="216"/>
      <c r="AA1340" s="216"/>
      <c r="AB1340" s="216"/>
      <c r="AH1340" s="214">
        <v>10</v>
      </c>
      <c r="AK1340" s="215" t="str">
        <f t="shared" si="61"/>
        <v>981</v>
      </c>
      <c r="AL1340" s="214" t="str">
        <f t="shared" si="62"/>
        <v>0413</v>
      </c>
    </row>
    <row r="1341" spans="1:38" s="214" customFormat="1" ht="13.5" customHeight="1">
      <c r="A1341" s="214" t="str">
        <f t="shared" si="60"/>
        <v>0412630204居宅介護</v>
      </c>
      <c r="B1341" s="214" t="s">
        <v>1289</v>
      </c>
      <c r="C1341" s="214" t="s">
        <v>4591</v>
      </c>
      <c r="D1341" s="214" t="s">
        <v>3500</v>
      </c>
      <c r="E1341" s="214" t="s">
        <v>1290</v>
      </c>
      <c r="K1341" s="214" t="s">
        <v>1291</v>
      </c>
      <c r="L1341" s="214" t="s">
        <v>1291</v>
      </c>
      <c r="N1341" s="214" t="s">
        <v>3500</v>
      </c>
      <c r="O1341" s="214" t="s">
        <v>272</v>
      </c>
      <c r="P1341" s="214" t="s">
        <v>4242</v>
      </c>
      <c r="T1341" s="214" t="s">
        <v>87</v>
      </c>
      <c r="V1341" s="298" t="s">
        <v>1292</v>
      </c>
      <c r="X1341" s="216"/>
      <c r="AA1341" s="216"/>
      <c r="AB1341" s="216"/>
      <c r="AK1341" s="215" t="str">
        <f t="shared" si="61"/>
        <v>985</v>
      </c>
      <c r="AL1341" s="214" t="str">
        <f t="shared" si="62"/>
        <v>0823</v>
      </c>
    </row>
    <row r="1342" spans="1:38" s="214" customFormat="1" ht="13.5" customHeight="1">
      <c r="A1342" s="214" t="str">
        <f t="shared" si="60"/>
        <v>0412630204重度訪問介護</v>
      </c>
      <c r="B1342" s="214" t="s">
        <v>1289</v>
      </c>
      <c r="C1342" s="214" t="s">
        <v>4591</v>
      </c>
      <c r="D1342" s="214" t="s">
        <v>3500</v>
      </c>
      <c r="E1342" s="214" t="s">
        <v>1290</v>
      </c>
      <c r="K1342" s="214" t="s">
        <v>1291</v>
      </c>
      <c r="L1342" s="214" t="s">
        <v>1291</v>
      </c>
      <c r="N1342" s="214" t="s">
        <v>3500</v>
      </c>
      <c r="O1342" s="214" t="s">
        <v>1296</v>
      </c>
      <c r="P1342" s="214" t="s">
        <v>4242</v>
      </c>
      <c r="T1342" s="214" t="s">
        <v>88</v>
      </c>
      <c r="V1342" s="298" t="s">
        <v>1292</v>
      </c>
      <c r="X1342" s="216"/>
      <c r="AA1342" s="216"/>
      <c r="AB1342" s="216"/>
      <c r="AC1342" s="216"/>
      <c r="AK1342" s="215" t="str">
        <f t="shared" si="61"/>
        <v>985</v>
      </c>
      <c r="AL1342" s="214" t="str">
        <f t="shared" si="62"/>
        <v>0823</v>
      </c>
    </row>
    <row r="1343" spans="1:38" s="214" customFormat="1" ht="13.5" customHeight="1">
      <c r="A1343" s="214" t="str">
        <f t="shared" si="60"/>
        <v>0412630212生活介護</v>
      </c>
      <c r="B1343" s="214" t="s">
        <v>2235</v>
      </c>
      <c r="C1343" s="214" t="s">
        <v>3890</v>
      </c>
      <c r="D1343" s="214" t="s">
        <v>3198</v>
      </c>
      <c r="E1343" s="214" t="s">
        <v>2775</v>
      </c>
      <c r="K1343" s="214" t="s">
        <v>2776</v>
      </c>
      <c r="L1343" s="214" t="s">
        <v>2776</v>
      </c>
      <c r="N1343" s="214" t="s">
        <v>3404</v>
      </c>
      <c r="O1343" s="214" t="s">
        <v>692</v>
      </c>
      <c r="P1343" s="214" t="s">
        <v>4239</v>
      </c>
      <c r="T1343" s="214" t="s">
        <v>63</v>
      </c>
      <c r="V1343" s="298" t="s">
        <v>2777</v>
      </c>
      <c r="X1343" s="216"/>
      <c r="AA1343" s="216"/>
      <c r="AB1343" s="216"/>
      <c r="AH1343" s="214">
        <v>10</v>
      </c>
      <c r="AK1343" s="215" t="str">
        <f t="shared" si="61"/>
        <v>981</v>
      </c>
      <c r="AL1343" s="214" t="str">
        <f t="shared" si="62"/>
        <v>3522</v>
      </c>
    </row>
    <row r="1344" spans="1:38" s="214" customFormat="1" ht="13.5" customHeight="1">
      <c r="A1344" s="214" t="str">
        <f t="shared" si="60"/>
        <v>0412630212就労継続支援(Ｂ型)</v>
      </c>
      <c r="B1344" s="214" t="s">
        <v>2235</v>
      </c>
      <c r="C1344" s="214" t="s">
        <v>3890</v>
      </c>
      <c r="D1344" s="214" t="s">
        <v>3198</v>
      </c>
      <c r="E1344" s="214" t="s">
        <v>2775</v>
      </c>
      <c r="K1344" s="214" t="s">
        <v>2776</v>
      </c>
      <c r="L1344" s="214" t="s">
        <v>2776</v>
      </c>
      <c r="N1344" s="214" t="s">
        <v>3404</v>
      </c>
      <c r="O1344" s="214" t="s">
        <v>559</v>
      </c>
      <c r="P1344" s="214" t="s">
        <v>4239</v>
      </c>
      <c r="T1344" s="214" t="s">
        <v>2455</v>
      </c>
      <c r="V1344" s="298" t="s">
        <v>2777</v>
      </c>
      <c r="X1344" s="216"/>
      <c r="AA1344" s="216"/>
      <c r="AB1344" s="216"/>
      <c r="AH1344" s="214">
        <v>10</v>
      </c>
      <c r="AK1344" s="215" t="str">
        <f t="shared" si="61"/>
        <v>981</v>
      </c>
      <c r="AL1344" s="214" t="str">
        <f t="shared" si="62"/>
        <v>3522</v>
      </c>
    </row>
    <row r="1345" spans="1:38" s="214" customFormat="1" ht="13.5" customHeight="1">
      <c r="A1345" s="214" t="str">
        <f t="shared" si="60"/>
        <v>0412630220短期入所</v>
      </c>
      <c r="B1345" s="214" t="s">
        <v>3349</v>
      </c>
      <c r="C1345" s="214" t="s">
        <v>3784</v>
      </c>
      <c r="D1345" s="214" t="s">
        <v>3350</v>
      </c>
      <c r="E1345" s="214" t="s">
        <v>3351</v>
      </c>
      <c r="K1345" s="214" t="s">
        <v>3352</v>
      </c>
      <c r="L1345" s="214" t="s">
        <v>3353</v>
      </c>
      <c r="N1345" s="214" t="s">
        <v>3046</v>
      </c>
      <c r="O1345" s="214" t="s">
        <v>692</v>
      </c>
      <c r="P1345" s="214" t="s">
        <v>4239</v>
      </c>
      <c r="T1345" s="214" t="s">
        <v>71</v>
      </c>
      <c r="V1345" s="298" t="s">
        <v>3354</v>
      </c>
      <c r="X1345" s="216"/>
      <c r="AA1345" s="216"/>
      <c r="AB1345" s="216"/>
      <c r="AH1345" s="214">
        <v>2</v>
      </c>
      <c r="AK1345" s="215" t="str">
        <f t="shared" si="61"/>
        <v>984</v>
      </c>
      <c r="AL1345" s="214" t="str">
        <f t="shared" si="62"/>
        <v>0012</v>
      </c>
    </row>
    <row r="1346" spans="1:38" s="214" customFormat="1" ht="13.5" customHeight="1">
      <c r="A1346" s="214" t="str">
        <f t="shared" si="60"/>
        <v>0412630238居宅介護</v>
      </c>
      <c r="B1346" s="214" t="s">
        <v>3501</v>
      </c>
      <c r="C1346" s="214" t="s">
        <v>4592</v>
      </c>
      <c r="D1346" s="214" t="s">
        <v>3188</v>
      </c>
      <c r="E1346" s="214" t="s">
        <v>3502</v>
      </c>
      <c r="K1346" s="214" t="s">
        <v>3503</v>
      </c>
      <c r="L1346" s="214" t="s">
        <v>3503</v>
      </c>
      <c r="N1346" s="214" t="s">
        <v>3188</v>
      </c>
      <c r="O1346" s="214" t="s">
        <v>61</v>
      </c>
      <c r="P1346" s="214" t="s">
        <v>4260</v>
      </c>
      <c r="T1346" s="214" t="s">
        <v>87</v>
      </c>
      <c r="V1346" s="298" t="s">
        <v>3504</v>
      </c>
      <c r="X1346" s="216"/>
      <c r="AA1346" s="216"/>
      <c r="AB1346" s="216"/>
      <c r="AK1346" s="215" t="str">
        <f t="shared" si="61"/>
        <v>981</v>
      </c>
      <c r="AL1346" s="214" t="str">
        <f t="shared" si="62"/>
        <v>0215</v>
      </c>
    </row>
    <row r="1347" spans="1:38" s="214" customFormat="1" ht="13.5" customHeight="1">
      <c r="A1347" s="214" t="str">
        <f t="shared" ref="A1347:A1365" si="63">V1347&amp;T1347</f>
        <v>0412630238重度訪問介護</v>
      </c>
      <c r="B1347" s="214" t="s">
        <v>3501</v>
      </c>
      <c r="C1347" s="214" t="s">
        <v>4592</v>
      </c>
      <c r="D1347" s="214" t="s">
        <v>3188</v>
      </c>
      <c r="E1347" s="214" t="s">
        <v>3502</v>
      </c>
      <c r="K1347" s="214" t="s">
        <v>3503</v>
      </c>
      <c r="L1347" s="214" t="s">
        <v>3503</v>
      </c>
      <c r="N1347" s="214" t="s">
        <v>3188</v>
      </c>
      <c r="O1347" s="214" t="s">
        <v>61</v>
      </c>
      <c r="P1347" s="214" t="s">
        <v>4260</v>
      </c>
      <c r="T1347" s="214" t="s">
        <v>88</v>
      </c>
      <c r="V1347" s="298" t="s">
        <v>3504</v>
      </c>
      <c r="X1347" s="216"/>
      <c r="AA1347" s="216"/>
      <c r="AB1347" s="216"/>
      <c r="AK1347" s="215" t="str">
        <f t="shared" ref="AK1347:AK1410" si="64">LEFT(D1347,3)</f>
        <v>981</v>
      </c>
      <c r="AL1347" s="214" t="str">
        <f t="shared" ref="AL1347:AL1410" si="65">RIGHT(D1347,4)</f>
        <v>0215</v>
      </c>
    </row>
    <row r="1348" spans="1:38" s="214" customFormat="1" ht="13.5" customHeight="1">
      <c r="A1348" s="214" t="str">
        <f t="shared" si="63"/>
        <v>0412700015就労継続支援(Ｂ型)</v>
      </c>
      <c r="B1348" s="214" t="s">
        <v>1293</v>
      </c>
      <c r="C1348" s="214" t="s">
        <v>3906</v>
      </c>
      <c r="D1348" s="214" t="s">
        <v>3190</v>
      </c>
      <c r="E1348" s="214" t="s">
        <v>1294</v>
      </c>
      <c r="K1348" s="214" t="s">
        <v>1295</v>
      </c>
      <c r="L1348" s="214" t="s">
        <v>1295</v>
      </c>
      <c r="N1348" s="214" t="s">
        <v>3190</v>
      </c>
      <c r="O1348" s="214" t="s">
        <v>61</v>
      </c>
      <c r="P1348" s="214" t="s">
        <v>4248</v>
      </c>
      <c r="T1348" s="214" t="s">
        <v>2455</v>
      </c>
      <c r="V1348" s="298" t="s">
        <v>1297</v>
      </c>
      <c r="X1348" s="216"/>
      <c r="AA1348" s="216"/>
      <c r="AB1348" s="216"/>
      <c r="AH1348" s="214">
        <v>20</v>
      </c>
      <c r="AK1348" s="215" t="str">
        <f t="shared" si="64"/>
        <v>981</v>
      </c>
      <c r="AL1348" s="214" t="str">
        <f t="shared" si="65"/>
        <v>3621</v>
      </c>
    </row>
    <row r="1349" spans="1:38" s="214" customFormat="1" ht="13.5" customHeight="1">
      <c r="A1349" s="214" t="str">
        <f t="shared" si="63"/>
        <v>0412700023生活介護</v>
      </c>
      <c r="B1349" s="214" t="s">
        <v>936</v>
      </c>
      <c r="C1349" s="214" t="s">
        <v>3809</v>
      </c>
      <c r="D1349" s="214" t="s">
        <v>3190</v>
      </c>
      <c r="E1349" s="214" t="s">
        <v>937</v>
      </c>
      <c r="K1349" s="214" t="s">
        <v>1298</v>
      </c>
      <c r="L1349" s="214" t="s">
        <v>1298</v>
      </c>
      <c r="N1349" s="214" t="s">
        <v>3191</v>
      </c>
      <c r="O1349" s="214" t="s">
        <v>338</v>
      </c>
      <c r="P1349" s="214" t="s">
        <v>4237</v>
      </c>
      <c r="T1349" s="214" t="s">
        <v>63</v>
      </c>
      <c r="V1349" s="298" t="s">
        <v>1299</v>
      </c>
      <c r="X1349" s="216"/>
      <c r="AA1349" s="216"/>
      <c r="AB1349" s="216"/>
      <c r="AH1349" s="214">
        <v>20</v>
      </c>
      <c r="AK1349" s="215" t="str">
        <f t="shared" si="64"/>
        <v>981</v>
      </c>
      <c r="AL1349" s="214" t="str">
        <f t="shared" si="65"/>
        <v>3621</v>
      </c>
    </row>
    <row r="1350" spans="1:38" s="214" customFormat="1" ht="13.5" customHeight="1">
      <c r="A1350" s="214" t="str">
        <f t="shared" si="63"/>
        <v>0412700064生活介護</v>
      </c>
      <c r="B1350" s="214" t="s">
        <v>936</v>
      </c>
      <c r="C1350" s="214" t="s">
        <v>3809</v>
      </c>
      <c r="D1350" s="214" t="s">
        <v>3190</v>
      </c>
      <c r="E1350" s="214" t="s">
        <v>937</v>
      </c>
      <c r="K1350" s="214" t="s">
        <v>1300</v>
      </c>
      <c r="L1350" s="214" t="s">
        <v>1300</v>
      </c>
      <c r="N1350" s="214" t="s">
        <v>3355</v>
      </c>
      <c r="O1350" s="214" t="s">
        <v>338</v>
      </c>
      <c r="P1350" s="214" t="s">
        <v>4248</v>
      </c>
      <c r="T1350" s="214" t="s">
        <v>63</v>
      </c>
      <c r="V1350" s="298" t="s">
        <v>1301</v>
      </c>
      <c r="X1350" s="216"/>
      <c r="AA1350" s="216"/>
      <c r="AB1350" s="216"/>
      <c r="AH1350" s="214">
        <v>50</v>
      </c>
      <c r="AK1350" s="215" t="str">
        <f t="shared" si="64"/>
        <v>981</v>
      </c>
      <c r="AL1350" s="214" t="str">
        <f t="shared" si="65"/>
        <v>3621</v>
      </c>
    </row>
    <row r="1351" spans="1:38" s="214" customFormat="1" ht="13.5" customHeight="1">
      <c r="A1351" s="214" t="str">
        <f t="shared" si="63"/>
        <v>0412700064短期入所</v>
      </c>
      <c r="B1351" s="214" t="s">
        <v>936</v>
      </c>
      <c r="C1351" s="214" t="s">
        <v>3809</v>
      </c>
      <c r="D1351" s="214" t="s">
        <v>3190</v>
      </c>
      <c r="E1351" s="214" t="s">
        <v>937</v>
      </c>
      <c r="K1351" s="214" t="s">
        <v>1300</v>
      </c>
      <c r="L1351" s="214" t="s">
        <v>1300</v>
      </c>
      <c r="N1351" s="214" t="s">
        <v>3355</v>
      </c>
      <c r="O1351" s="214" t="s">
        <v>338</v>
      </c>
      <c r="P1351" s="214" t="s">
        <v>4248</v>
      </c>
      <c r="T1351" s="214" t="s">
        <v>71</v>
      </c>
      <c r="V1351" s="298" t="s">
        <v>1301</v>
      </c>
      <c r="X1351" s="216"/>
      <c r="AA1351" s="216"/>
      <c r="AB1351" s="216"/>
      <c r="AH1351" s="214">
        <v>40</v>
      </c>
      <c r="AK1351" s="215" t="str">
        <f t="shared" si="64"/>
        <v>981</v>
      </c>
      <c r="AL1351" s="214" t="str">
        <f t="shared" si="65"/>
        <v>3621</v>
      </c>
    </row>
    <row r="1352" spans="1:38" s="214" customFormat="1" ht="13.5" customHeight="1">
      <c r="A1352" s="214" t="str">
        <f t="shared" si="63"/>
        <v>0412700064施設入所支援</v>
      </c>
      <c r="B1352" s="214" t="s">
        <v>936</v>
      </c>
      <c r="C1352" s="214" t="s">
        <v>3809</v>
      </c>
      <c r="D1352" s="214" t="s">
        <v>3190</v>
      </c>
      <c r="E1352" s="214" t="s">
        <v>937</v>
      </c>
      <c r="K1352" s="214" t="s">
        <v>1300</v>
      </c>
      <c r="L1352" s="214" t="s">
        <v>1300</v>
      </c>
      <c r="N1352" s="214" t="s">
        <v>3355</v>
      </c>
      <c r="O1352" s="214" t="s">
        <v>559</v>
      </c>
      <c r="P1352" s="214" t="s">
        <v>4248</v>
      </c>
      <c r="T1352" s="214" t="s">
        <v>2456</v>
      </c>
      <c r="V1352" s="298" t="s">
        <v>1301</v>
      </c>
      <c r="X1352" s="216"/>
      <c r="AA1352" s="216"/>
      <c r="AB1352" s="216"/>
      <c r="AH1352" s="214">
        <v>40</v>
      </c>
      <c r="AK1352" s="215" t="str">
        <f t="shared" si="64"/>
        <v>981</v>
      </c>
      <c r="AL1352" s="214" t="str">
        <f t="shared" si="65"/>
        <v>3621</v>
      </c>
    </row>
    <row r="1353" spans="1:38" s="214" customFormat="1" ht="13.5" customHeight="1">
      <c r="A1353" s="214" t="str">
        <f t="shared" si="63"/>
        <v>0412700213生活介護</v>
      </c>
      <c r="B1353" s="214" t="s">
        <v>1014</v>
      </c>
      <c r="C1353" s="214" t="s">
        <v>3802</v>
      </c>
      <c r="D1353" s="214" t="s">
        <v>3282</v>
      </c>
      <c r="E1353" s="214" t="s">
        <v>1015</v>
      </c>
      <c r="K1353" s="214" t="s">
        <v>1302</v>
      </c>
      <c r="L1353" s="214" t="s">
        <v>1302</v>
      </c>
      <c r="N1353" s="214" t="s">
        <v>3405</v>
      </c>
      <c r="O1353" s="214" t="s">
        <v>301</v>
      </c>
      <c r="P1353" s="214" t="s">
        <v>4261</v>
      </c>
      <c r="T1353" s="214" t="s">
        <v>63</v>
      </c>
      <c r="V1353" s="298" t="s">
        <v>1304</v>
      </c>
      <c r="X1353" s="216"/>
      <c r="AA1353" s="216"/>
      <c r="AB1353" s="216"/>
      <c r="AH1353" s="214">
        <v>20</v>
      </c>
      <c r="AK1353" s="215" t="str">
        <f t="shared" si="64"/>
        <v>981</v>
      </c>
      <c r="AL1353" s="214" t="str">
        <f t="shared" si="65"/>
        <v>3602</v>
      </c>
    </row>
    <row r="1354" spans="1:38" s="214" customFormat="1" ht="13.5" customHeight="1">
      <c r="A1354" s="214" t="str">
        <f t="shared" si="63"/>
        <v>0412700221生活介護</v>
      </c>
      <c r="B1354" s="214" t="s">
        <v>1305</v>
      </c>
      <c r="C1354" s="214" t="s">
        <v>3987</v>
      </c>
      <c r="D1354" s="214" t="s">
        <v>3355</v>
      </c>
      <c r="E1354" s="214" t="s">
        <v>1307</v>
      </c>
      <c r="K1354" s="214" t="s">
        <v>1306</v>
      </c>
      <c r="L1354" s="214" t="s">
        <v>1306</v>
      </c>
      <c r="N1354" s="214" t="s">
        <v>3355</v>
      </c>
      <c r="O1354" s="214" t="s">
        <v>1093</v>
      </c>
      <c r="P1354" s="214" t="s">
        <v>4248</v>
      </c>
      <c r="T1354" s="214" t="s">
        <v>63</v>
      </c>
      <c r="V1354" s="298" t="s">
        <v>1308</v>
      </c>
      <c r="X1354" s="216"/>
      <c r="AA1354" s="216"/>
      <c r="AB1354" s="216"/>
      <c r="AH1354" s="214">
        <v>20</v>
      </c>
      <c r="AK1354" s="215" t="str">
        <f t="shared" si="64"/>
        <v>981</v>
      </c>
      <c r="AL1354" s="214" t="str">
        <f t="shared" si="65"/>
        <v>3624</v>
      </c>
    </row>
    <row r="1355" spans="1:38" s="214" customFormat="1" ht="13.5" customHeight="1">
      <c r="A1355" s="214" t="str">
        <f t="shared" si="63"/>
        <v>0412700247生活介護</v>
      </c>
      <c r="B1355" s="214" t="s">
        <v>1309</v>
      </c>
      <c r="C1355" s="214" t="s">
        <v>3835</v>
      </c>
      <c r="D1355" s="214" t="s">
        <v>3406</v>
      </c>
      <c r="E1355" s="214" t="s">
        <v>3407</v>
      </c>
      <c r="K1355" s="214" t="s">
        <v>1310</v>
      </c>
      <c r="L1355" s="214" t="s">
        <v>1310</v>
      </c>
      <c r="N1355" s="214" t="s">
        <v>3190</v>
      </c>
      <c r="O1355" s="214" t="s">
        <v>61</v>
      </c>
      <c r="P1355" s="214" t="s">
        <v>4248</v>
      </c>
      <c r="T1355" s="214" t="s">
        <v>63</v>
      </c>
      <c r="V1355" s="298" t="s">
        <v>1311</v>
      </c>
      <c r="X1355" s="216"/>
      <c r="AA1355" s="216"/>
      <c r="AB1355" s="216"/>
      <c r="AH1355" s="214">
        <v>30</v>
      </c>
      <c r="AK1355" s="215" t="str">
        <f t="shared" si="64"/>
        <v>981</v>
      </c>
      <c r="AL1355" s="214" t="str">
        <f t="shared" si="65"/>
        <v>0914</v>
      </c>
    </row>
    <row r="1356" spans="1:38" s="214" customFormat="1">
      <c r="A1356" s="214" t="str">
        <f t="shared" si="63"/>
        <v>0412700254居宅介護</v>
      </c>
      <c r="B1356" s="214" t="s">
        <v>1312</v>
      </c>
      <c r="C1356" s="214" t="s">
        <v>4593</v>
      </c>
      <c r="D1356" s="214" t="s">
        <v>3154</v>
      </c>
      <c r="E1356" s="214" t="s">
        <v>1313</v>
      </c>
      <c r="K1356" s="214" t="s">
        <v>1314</v>
      </c>
      <c r="L1356" s="214" t="s">
        <v>1314</v>
      </c>
      <c r="N1356" s="214" t="s">
        <v>3191</v>
      </c>
      <c r="O1356" s="214" t="s">
        <v>591</v>
      </c>
      <c r="P1356" s="214" t="s">
        <v>4237</v>
      </c>
      <c r="T1356" s="214" t="s">
        <v>87</v>
      </c>
      <c r="V1356" s="298" t="s">
        <v>1315</v>
      </c>
      <c r="X1356" s="216"/>
      <c r="AA1356" s="216"/>
      <c r="AB1356" s="216"/>
      <c r="AK1356" s="215" t="str">
        <f t="shared" si="64"/>
        <v>981</v>
      </c>
      <c r="AL1356" s="214" t="str">
        <f t="shared" si="65"/>
        <v>0952</v>
      </c>
    </row>
    <row r="1357" spans="1:38" s="214" customFormat="1" ht="13.5" customHeight="1">
      <c r="A1357" s="214" t="str">
        <f t="shared" si="63"/>
        <v>0412700254重度訪問介護</v>
      </c>
      <c r="B1357" s="214" t="s">
        <v>1312</v>
      </c>
      <c r="C1357" s="214" t="s">
        <v>4593</v>
      </c>
      <c r="D1357" s="214" t="s">
        <v>3154</v>
      </c>
      <c r="E1357" s="214" t="s">
        <v>1313</v>
      </c>
      <c r="K1357" s="214" t="s">
        <v>1314</v>
      </c>
      <c r="L1357" s="214" t="s">
        <v>1314</v>
      </c>
      <c r="N1357" s="214" t="s">
        <v>3191</v>
      </c>
      <c r="O1357" s="214" t="s">
        <v>928</v>
      </c>
      <c r="P1357" s="214" t="s">
        <v>4237</v>
      </c>
      <c r="T1357" s="214" t="s">
        <v>88</v>
      </c>
      <c r="V1357" s="298" t="s">
        <v>1315</v>
      </c>
      <c r="X1357" s="216"/>
      <c r="AA1357" s="216"/>
      <c r="AB1357" s="216"/>
      <c r="AK1357" s="215" t="str">
        <f t="shared" si="64"/>
        <v>981</v>
      </c>
      <c r="AL1357" s="214" t="str">
        <f t="shared" si="65"/>
        <v>0952</v>
      </c>
    </row>
    <row r="1358" spans="1:38" s="214" customFormat="1" ht="13.5" customHeight="1">
      <c r="A1358" s="214" t="str">
        <f t="shared" si="63"/>
        <v>0412700262居宅介護</v>
      </c>
      <c r="B1358" s="214" t="s">
        <v>115</v>
      </c>
      <c r="C1358" s="214" t="s">
        <v>4418</v>
      </c>
      <c r="D1358" s="214" t="s">
        <v>3239</v>
      </c>
      <c r="E1358" s="214" t="s">
        <v>116</v>
      </c>
      <c r="K1358" s="214" t="s">
        <v>1316</v>
      </c>
      <c r="L1358" s="214" t="s">
        <v>1316</v>
      </c>
      <c r="N1358" s="214" t="s">
        <v>3431</v>
      </c>
      <c r="O1358" s="214" t="s">
        <v>818</v>
      </c>
      <c r="P1358" s="214" t="s">
        <v>4237</v>
      </c>
      <c r="T1358" s="214" t="s">
        <v>87</v>
      </c>
      <c r="V1358" s="298" t="s">
        <v>1317</v>
      </c>
      <c r="X1358" s="216"/>
      <c r="AA1358" s="216"/>
      <c r="AB1358" s="216"/>
      <c r="AK1358" s="215" t="str">
        <f t="shared" si="64"/>
        <v>980</v>
      </c>
      <c r="AL1358" s="214" t="str">
        <f t="shared" si="65"/>
        <v>0014</v>
      </c>
    </row>
    <row r="1359" spans="1:38" s="214" customFormat="1" ht="13.5" customHeight="1">
      <c r="A1359" s="214" t="str">
        <f t="shared" si="63"/>
        <v>0412700262重度訪問介護</v>
      </c>
      <c r="B1359" s="214" t="s">
        <v>115</v>
      </c>
      <c r="C1359" s="214" t="s">
        <v>4418</v>
      </c>
      <c r="D1359" s="214" t="s">
        <v>3239</v>
      </c>
      <c r="E1359" s="214" t="s">
        <v>116</v>
      </c>
      <c r="K1359" s="214" t="s">
        <v>1316</v>
      </c>
      <c r="L1359" s="214" t="s">
        <v>1316</v>
      </c>
      <c r="N1359" s="214" t="s">
        <v>3431</v>
      </c>
      <c r="O1359" s="214" t="s">
        <v>1093</v>
      </c>
      <c r="P1359" s="214" t="s">
        <v>4237</v>
      </c>
      <c r="T1359" s="214" t="s">
        <v>88</v>
      </c>
      <c r="V1359" s="298" t="s">
        <v>1317</v>
      </c>
      <c r="X1359" s="216"/>
      <c r="AA1359" s="216"/>
      <c r="AB1359" s="216"/>
      <c r="AK1359" s="215" t="str">
        <f t="shared" si="64"/>
        <v>980</v>
      </c>
      <c r="AL1359" s="214" t="str">
        <f t="shared" si="65"/>
        <v>0014</v>
      </c>
    </row>
    <row r="1360" spans="1:38" s="214" customFormat="1" ht="13.5" customHeight="1">
      <c r="A1360" s="214" t="str">
        <f t="shared" si="63"/>
        <v>0412700270居宅介護</v>
      </c>
      <c r="B1360" s="214" t="s">
        <v>1318</v>
      </c>
      <c r="C1360" s="214" t="s">
        <v>4594</v>
      </c>
      <c r="D1360" s="214" t="s">
        <v>3405</v>
      </c>
      <c r="E1360" s="214" t="s">
        <v>1319</v>
      </c>
      <c r="K1360" s="214" t="s">
        <v>1320</v>
      </c>
      <c r="L1360" s="214" t="s">
        <v>1320</v>
      </c>
      <c r="N1360" s="214" t="s">
        <v>3405</v>
      </c>
      <c r="O1360" s="214" t="s">
        <v>338</v>
      </c>
      <c r="P1360" s="214" t="s">
        <v>4261</v>
      </c>
      <c r="T1360" s="214" t="s">
        <v>87</v>
      </c>
      <c r="V1360" s="298" t="s">
        <v>1321</v>
      </c>
      <c r="X1360" s="216"/>
      <c r="AA1360" s="216"/>
      <c r="AB1360" s="216"/>
      <c r="AK1360" s="215" t="str">
        <f t="shared" si="64"/>
        <v>981</v>
      </c>
      <c r="AL1360" s="214" t="str">
        <f t="shared" si="65"/>
        <v>3502</v>
      </c>
    </row>
    <row r="1361" spans="1:38" s="214" customFormat="1" ht="13.5" customHeight="1">
      <c r="A1361" s="214" t="str">
        <f t="shared" si="63"/>
        <v>0412700270重度訪問介護</v>
      </c>
      <c r="B1361" s="214" t="s">
        <v>1318</v>
      </c>
      <c r="C1361" s="214" t="s">
        <v>4594</v>
      </c>
      <c r="D1361" s="214" t="s">
        <v>3405</v>
      </c>
      <c r="E1361" s="214" t="s">
        <v>1319</v>
      </c>
      <c r="K1361" s="214" t="s">
        <v>1320</v>
      </c>
      <c r="L1361" s="214" t="s">
        <v>1320</v>
      </c>
      <c r="N1361" s="214" t="s">
        <v>3405</v>
      </c>
      <c r="O1361" s="214" t="s">
        <v>441</v>
      </c>
      <c r="P1361" s="214" t="s">
        <v>4261</v>
      </c>
      <c r="T1361" s="214" t="s">
        <v>88</v>
      </c>
      <c r="V1361" s="298" t="s">
        <v>1321</v>
      </c>
      <c r="X1361" s="216"/>
      <c r="AA1361" s="216"/>
      <c r="AB1361" s="216"/>
      <c r="AK1361" s="215" t="str">
        <f t="shared" si="64"/>
        <v>981</v>
      </c>
      <c r="AL1361" s="214" t="str">
        <f t="shared" si="65"/>
        <v>3502</v>
      </c>
    </row>
    <row r="1362" spans="1:38" s="214" customFormat="1" ht="13.5" customHeight="1">
      <c r="A1362" s="214" t="str">
        <f t="shared" si="63"/>
        <v>0412700312居宅介護</v>
      </c>
      <c r="B1362" s="214" t="s">
        <v>1322</v>
      </c>
      <c r="C1362" s="214" t="s">
        <v>3925</v>
      </c>
      <c r="D1362" s="214" t="s">
        <v>3194</v>
      </c>
      <c r="E1362" s="214" t="s">
        <v>1323</v>
      </c>
      <c r="K1362" s="214" t="s">
        <v>1324</v>
      </c>
      <c r="L1362" s="214" t="s">
        <v>1324</v>
      </c>
      <c r="N1362" s="214" t="s">
        <v>3194</v>
      </c>
      <c r="O1362" s="214" t="s">
        <v>441</v>
      </c>
      <c r="P1362" s="214" t="s">
        <v>4237</v>
      </c>
      <c r="T1362" s="214" t="s">
        <v>87</v>
      </c>
      <c r="V1362" s="298" t="s">
        <v>1325</v>
      </c>
      <c r="X1362" s="216"/>
      <c r="AA1362" s="216"/>
      <c r="AB1362" s="216"/>
      <c r="AK1362" s="215" t="str">
        <f t="shared" si="64"/>
        <v>981</v>
      </c>
      <c r="AL1362" s="214" t="str">
        <f t="shared" si="65"/>
        <v>3341</v>
      </c>
    </row>
    <row r="1363" spans="1:38" s="214" customFormat="1" ht="13.5" customHeight="1">
      <c r="A1363" s="214" t="str">
        <f t="shared" si="63"/>
        <v>0412700312重度訪問介護</v>
      </c>
      <c r="B1363" s="214" t="s">
        <v>1322</v>
      </c>
      <c r="C1363" s="214" t="s">
        <v>3925</v>
      </c>
      <c r="D1363" s="214" t="s">
        <v>3194</v>
      </c>
      <c r="E1363" s="214" t="s">
        <v>1323</v>
      </c>
      <c r="K1363" s="214" t="s">
        <v>1324</v>
      </c>
      <c r="L1363" s="214" t="s">
        <v>1324</v>
      </c>
      <c r="N1363" s="214" t="s">
        <v>3194</v>
      </c>
      <c r="O1363" s="214" t="s">
        <v>928</v>
      </c>
      <c r="P1363" s="214" t="s">
        <v>4237</v>
      </c>
      <c r="T1363" s="214" t="s">
        <v>88</v>
      </c>
      <c r="V1363" s="298" t="s">
        <v>1325</v>
      </c>
      <c r="X1363" s="216"/>
      <c r="AA1363" s="216"/>
      <c r="AB1363" s="216"/>
      <c r="AK1363" s="215" t="str">
        <f t="shared" si="64"/>
        <v>981</v>
      </c>
      <c r="AL1363" s="214" t="str">
        <f t="shared" si="65"/>
        <v>3341</v>
      </c>
    </row>
    <row r="1364" spans="1:38" s="214" customFormat="1" ht="13.5" customHeight="1">
      <c r="A1364" s="214" t="str">
        <f t="shared" si="63"/>
        <v>0412700338居宅介護</v>
      </c>
      <c r="B1364" s="214" t="s">
        <v>603</v>
      </c>
      <c r="C1364" s="214" t="s">
        <v>4595</v>
      </c>
      <c r="D1364" s="214" t="s">
        <v>3048</v>
      </c>
      <c r="E1364" s="214" t="s">
        <v>4096</v>
      </c>
      <c r="K1364" s="214" t="s">
        <v>1326</v>
      </c>
      <c r="L1364" s="214" t="s">
        <v>1326</v>
      </c>
      <c r="N1364" s="214" t="s">
        <v>3641</v>
      </c>
      <c r="O1364" s="214" t="s">
        <v>928</v>
      </c>
      <c r="P1364" s="214" t="s">
        <v>4237</v>
      </c>
      <c r="T1364" s="214" t="s">
        <v>87</v>
      </c>
      <c r="V1364" s="298" t="s">
        <v>1327</v>
      </c>
      <c r="X1364" s="216"/>
      <c r="AA1364" s="216"/>
      <c r="AB1364" s="216"/>
      <c r="AK1364" s="215" t="str">
        <f t="shared" si="64"/>
        <v>985</v>
      </c>
      <c r="AL1364" s="214" t="str">
        <f t="shared" si="65"/>
        <v>0853</v>
      </c>
    </row>
    <row r="1365" spans="1:38" s="214" customFormat="1" ht="13.5" customHeight="1">
      <c r="A1365" s="214" t="str">
        <f t="shared" si="63"/>
        <v>0412700338行動援護</v>
      </c>
      <c r="B1365" s="214" t="s">
        <v>603</v>
      </c>
      <c r="C1365" s="214" t="s">
        <v>4595</v>
      </c>
      <c r="D1365" s="214" t="s">
        <v>3048</v>
      </c>
      <c r="E1365" s="214" t="s">
        <v>4096</v>
      </c>
      <c r="K1365" s="214" t="s">
        <v>1326</v>
      </c>
      <c r="L1365" s="214" t="s">
        <v>1326</v>
      </c>
      <c r="N1365" s="214" t="s">
        <v>3641</v>
      </c>
      <c r="O1365" s="214" t="s">
        <v>61</v>
      </c>
      <c r="P1365" s="214" t="s">
        <v>4237</v>
      </c>
      <c r="T1365" s="214" t="s">
        <v>99</v>
      </c>
      <c r="V1365" s="298" t="s">
        <v>1327</v>
      </c>
      <c r="X1365" s="216"/>
      <c r="AA1365" s="216"/>
      <c r="AB1365" s="216"/>
      <c r="AK1365" s="215" t="str">
        <f t="shared" si="64"/>
        <v>985</v>
      </c>
      <c r="AL1365" s="214" t="str">
        <f t="shared" si="65"/>
        <v>0853</v>
      </c>
    </row>
    <row r="1366" spans="1:38" s="214" customFormat="1" ht="13.5" customHeight="1">
      <c r="A1366" s="214" t="str">
        <f t="shared" ref="A1366:A1379" si="66">V1366&amp;T1366</f>
        <v>0412700346短期入所</v>
      </c>
      <c r="B1366" s="214" t="s">
        <v>1175</v>
      </c>
      <c r="C1366" s="214" t="s">
        <v>3850</v>
      </c>
      <c r="D1366" s="214" t="s">
        <v>3046</v>
      </c>
      <c r="E1366" s="214" t="s">
        <v>1176</v>
      </c>
      <c r="K1366" s="214" t="s">
        <v>1328</v>
      </c>
      <c r="L1366" s="214" t="s">
        <v>1328</v>
      </c>
      <c r="N1366" s="214" t="s">
        <v>3357</v>
      </c>
      <c r="O1366" s="214" t="s">
        <v>301</v>
      </c>
      <c r="P1366" s="214" t="s">
        <v>4237</v>
      </c>
      <c r="T1366" s="214" t="s">
        <v>71</v>
      </c>
      <c r="V1366" s="298" t="s">
        <v>1329</v>
      </c>
      <c r="X1366" s="216"/>
      <c r="AA1366" s="216"/>
      <c r="AB1366" s="216"/>
      <c r="AH1366" s="214">
        <v>4</v>
      </c>
      <c r="AK1366" s="215" t="str">
        <f t="shared" si="64"/>
        <v>981</v>
      </c>
      <c r="AL1366" s="214" t="str">
        <f t="shared" si="65"/>
        <v>0134</v>
      </c>
    </row>
    <row r="1367" spans="1:38" s="214" customFormat="1" ht="13.5" customHeight="1">
      <c r="A1367" s="214" t="str">
        <f t="shared" si="66"/>
        <v>0412700353就労継続支援(Ｂ型)</v>
      </c>
      <c r="B1367" s="214" t="s">
        <v>1330</v>
      </c>
      <c r="C1367" s="214" t="s">
        <v>3817</v>
      </c>
      <c r="D1367" s="214" t="s">
        <v>3190</v>
      </c>
      <c r="E1367" s="214" t="s">
        <v>1331</v>
      </c>
      <c r="K1367" s="214" t="s">
        <v>1332</v>
      </c>
      <c r="L1367" s="214" t="s">
        <v>1332</v>
      </c>
      <c r="N1367" s="214" t="s">
        <v>3190</v>
      </c>
      <c r="O1367" s="214" t="s">
        <v>1296</v>
      </c>
      <c r="P1367" s="214" t="s">
        <v>4248</v>
      </c>
      <c r="T1367" s="214" t="s">
        <v>2455</v>
      </c>
      <c r="V1367" s="298" t="s">
        <v>1333</v>
      </c>
      <c r="X1367" s="216"/>
      <c r="AA1367" s="216"/>
      <c r="AB1367" s="216"/>
      <c r="AH1367" s="214">
        <v>20</v>
      </c>
      <c r="AK1367" s="215" t="str">
        <f t="shared" si="64"/>
        <v>981</v>
      </c>
      <c r="AL1367" s="214" t="str">
        <f t="shared" si="65"/>
        <v>3621</v>
      </c>
    </row>
    <row r="1368" spans="1:38" s="214" customFormat="1" ht="13.5" customHeight="1">
      <c r="A1368" s="214" t="str">
        <f t="shared" si="66"/>
        <v>0412700379就労継続支援(Ｂ型)</v>
      </c>
      <c r="B1368" s="214" t="s">
        <v>1014</v>
      </c>
      <c r="C1368" s="214" t="s">
        <v>3802</v>
      </c>
      <c r="D1368" s="214" t="s">
        <v>3282</v>
      </c>
      <c r="E1368" s="214" t="s">
        <v>1015</v>
      </c>
      <c r="K1368" s="214" t="s">
        <v>4135</v>
      </c>
      <c r="L1368" s="214" t="s">
        <v>1334</v>
      </c>
      <c r="N1368" s="214" t="s">
        <v>3199</v>
      </c>
      <c r="O1368" s="214" t="s">
        <v>1296</v>
      </c>
      <c r="P1368" s="214" t="s">
        <v>4261</v>
      </c>
      <c r="T1368" s="214" t="s">
        <v>2455</v>
      </c>
      <c r="V1368" s="298" t="s">
        <v>1335</v>
      </c>
      <c r="X1368" s="216"/>
      <c r="AA1368" s="216"/>
      <c r="AB1368" s="216"/>
      <c r="AH1368" s="214">
        <v>20</v>
      </c>
      <c r="AK1368" s="215" t="str">
        <f t="shared" si="64"/>
        <v>981</v>
      </c>
      <c r="AL1368" s="214" t="str">
        <f t="shared" si="65"/>
        <v>3602</v>
      </c>
    </row>
    <row r="1369" spans="1:38" s="214" customFormat="1" ht="13.5" customHeight="1">
      <c r="A1369" s="214" t="str">
        <f t="shared" si="66"/>
        <v>0412700395就労継続支援(Ｂ型)</v>
      </c>
      <c r="B1369" s="214" t="s">
        <v>936</v>
      </c>
      <c r="C1369" s="214" t="s">
        <v>3809</v>
      </c>
      <c r="D1369" s="214" t="s">
        <v>3190</v>
      </c>
      <c r="E1369" s="214" t="s">
        <v>937</v>
      </c>
      <c r="K1369" s="214" t="s">
        <v>1336</v>
      </c>
      <c r="L1369" s="214" t="s">
        <v>1336</v>
      </c>
      <c r="N1369" s="214" t="s">
        <v>3191</v>
      </c>
      <c r="O1369" s="214" t="s">
        <v>301</v>
      </c>
      <c r="P1369" s="214" t="s">
        <v>4237</v>
      </c>
      <c r="T1369" s="214" t="s">
        <v>2455</v>
      </c>
      <c r="V1369" s="298" t="s">
        <v>1337</v>
      </c>
      <c r="X1369" s="216"/>
      <c r="AA1369" s="216"/>
      <c r="AB1369" s="216"/>
      <c r="AH1369" s="214">
        <v>20</v>
      </c>
      <c r="AK1369" s="215" t="str">
        <f t="shared" si="64"/>
        <v>981</v>
      </c>
      <c r="AL1369" s="214" t="str">
        <f t="shared" si="65"/>
        <v>3621</v>
      </c>
    </row>
    <row r="1370" spans="1:38" s="214" customFormat="1" ht="13.5" customHeight="1">
      <c r="A1370" s="214" t="str">
        <f t="shared" si="66"/>
        <v>0412700429就労継続支援(Ｂ型)</v>
      </c>
      <c r="B1370" s="214" t="s">
        <v>1014</v>
      </c>
      <c r="C1370" s="214" t="s">
        <v>3802</v>
      </c>
      <c r="D1370" s="214" t="s">
        <v>3282</v>
      </c>
      <c r="E1370" s="214" t="s">
        <v>1015</v>
      </c>
      <c r="K1370" s="214" t="s">
        <v>1338</v>
      </c>
      <c r="L1370" s="214" t="s">
        <v>1338</v>
      </c>
      <c r="N1370" s="214" t="s">
        <v>3199</v>
      </c>
      <c r="O1370" s="214" t="s">
        <v>405</v>
      </c>
      <c r="P1370" s="214" t="s">
        <v>4261</v>
      </c>
      <c r="T1370" s="214" t="s">
        <v>2455</v>
      </c>
      <c r="V1370" s="298" t="s">
        <v>1339</v>
      </c>
      <c r="X1370" s="216"/>
      <c r="AA1370" s="216"/>
      <c r="AB1370" s="216"/>
      <c r="AH1370" s="214">
        <v>20</v>
      </c>
      <c r="AK1370" s="215" t="str">
        <f t="shared" si="64"/>
        <v>981</v>
      </c>
      <c r="AL1370" s="214" t="str">
        <f t="shared" si="65"/>
        <v>3602</v>
      </c>
    </row>
    <row r="1371" spans="1:38" s="214" customFormat="1" ht="13.5" customHeight="1">
      <c r="A1371" s="214" t="str">
        <f t="shared" si="66"/>
        <v>0412700437居宅介護</v>
      </c>
      <c r="B1371" s="214" t="s">
        <v>111</v>
      </c>
      <c r="C1371" s="214" t="s">
        <v>4417</v>
      </c>
      <c r="D1371" s="214" t="s">
        <v>3235</v>
      </c>
      <c r="E1371" s="214" t="s">
        <v>2457</v>
      </c>
      <c r="K1371" s="214" t="s">
        <v>1340</v>
      </c>
      <c r="L1371" s="214" t="s">
        <v>1340</v>
      </c>
      <c r="N1371" s="214" t="s">
        <v>3505</v>
      </c>
      <c r="O1371" s="214" t="s">
        <v>301</v>
      </c>
      <c r="P1371" s="214" t="s">
        <v>4248</v>
      </c>
      <c r="T1371" s="214" t="s">
        <v>87</v>
      </c>
      <c r="V1371" s="298" t="s">
        <v>1341</v>
      </c>
      <c r="X1371" s="216"/>
      <c r="AA1371" s="216"/>
      <c r="AB1371" s="216"/>
      <c r="AK1371" s="215" t="str">
        <f t="shared" si="64"/>
        <v>101</v>
      </c>
      <c r="AL1371" s="214" t="str">
        <f t="shared" si="65"/>
        <v>8688</v>
      </c>
    </row>
    <row r="1372" spans="1:38" s="214" customFormat="1" ht="13.5" customHeight="1">
      <c r="A1372" s="214" t="str">
        <f t="shared" si="66"/>
        <v>0412700437重度訪問介護</v>
      </c>
      <c r="B1372" s="214" t="s">
        <v>111</v>
      </c>
      <c r="C1372" s="214" t="s">
        <v>4417</v>
      </c>
      <c r="D1372" s="214" t="s">
        <v>3235</v>
      </c>
      <c r="E1372" s="214" t="s">
        <v>2457</v>
      </c>
      <c r="K1372" s="214" t="s">
        <v>1340</v>
      </c>
      <c r="L1372" s="214" t="s">
        <v>1340</v>
      </c>
      <c r="N1372" s="214" t="s">
        <v>3505</v>
      </c>
      <c r="O1372" s="214" t="s">
        <v>1103</v>
      </c>
      <c r="P1372" s="214" t="s">
        <v>4248</v>
      </c>
      <c r="T1372" s="214" t="s">
        <v>88</v>
      </c>
      <c r="V1372" s="298" t="s">
        <v>1341</v>
      </c>
      <c r="X1372" s="216"/>
      <c r="AA1372" s="216"/>
      <c r="AB1372" s="216"/>
      <c r="AK1372" s="215" t="str">
        <f t="shared" si="64"/>
        <v>101</v>
      </c>
      <c r="AL1372" s="214" t="str">
        <f t="shared" si="65"/>
        <v>8688</v>
      </c>
    </row>
    <row r="1373" spans="1:38" s="214" customFormat="1" ht="13.5" customHeight="1">
      <c r="A1373" s="214" t="str">
        <f t="shared" si="66"/>
        <v>0412700445生活介護</v>
      </c>
      <c r="B1373" s="214" t="s">
        <v>936</v>
      </c>
      <c r="C1373" s="214" t="s">
        <v>3809</v>
      </c>
      <c r="D1373" s="214" t="s">
        <v>3190</v>
      </c>
      <c r="E1373" s="214" t="s">
        <v>937</v>
      </c>
      <c r="K1373" s="214" t="s">
        <v>1342</v>
      </c>
      <c r="L1373" s="214" t="s">
        <v>1342</v>
      </c>
      <c r="N1373" s="214" t="s">
        <v>3190</v>
      </c>
      <c r="O1373" s="214" t="s">
        <v>1103</v>
      </c>
      <c r="P1373" s="214" t="s">
        <v>4248</v>
      </c>
      <c r="T1373" s="214" t="s">
        <v>63</v>
      </c>
      <c r="V1373" s="298" t="s">
        <v>1343</v>
      </c>
      <c r="X1373" s="216"/>
      <c r="AA1373" s="216"/>
      <c r="AB1373" s="216"/>
      <c r="AH1373" s="214">
        <v>20</v>
      </c>
      <c r="AK1373" s="215" t="str">
        <f t="shared" si="64"/>
        <v>981</v>
      </c>
      <c r="AL1373" s="214" t="str">
        <f t="shared" si="65"/>
        <v>3621</v>
      </c>
    </row>
    <row r="1374" spans="1:38" s="214" customFormat="1" ht="13.5" customHeight="1">
      <c r="A1374" s="214" t="str">
        <f t="shared" si="66"/>
        <v>0412700452生活介護</v>
      </c>
      <c r="B1374" s="214" t="s">
        <v>956</v>
      </c>
      <c r="C1374" s="214" t="s">
        <v>4538</v>
      </c>
      <c r="D1374" s="214" t="s">
        <v>3239</v>
      </c>
      <c r="E1374" s="214" t="s">
        <v>957</v>
      </c>
      <c r="K1374" s="214" t="s">
        <v>1344</v>
      </c>
      <c r="L1374" s="214" t="s">
        <v>1344</v>
      </c>
      <c r="N1374" s="214" t="s">
        <v>3358</v>
      </c>
      <c r="O1374" s="214" t="s">
        <v>338</v>
      </c>
      <c r="P1374" s="214" t="s">
        <v>4248</v>
      </c>
      <c r="T1374" s="214" t="s">
        <v>63</v>
      </c>
      <c r="V1374" s="298" t="s">
        <v>1345</v>
      </c>
      <c r="X1374" s="216"/>
      <c r="AA1374" s="216"/>
      <c r="AB1374" s="216"/>
      <c r="AC1374" s="216"/>
      <c r="AE1374" s="216"/>
      <c r="AH1374" s="214">
        <v>256</v>
      </c>
      <c r="AK1374" s="215" t="str">
        <f t="shared" si="64"/>
        <v>980</v>
      </c>
      <c r="AL1374" s="214" t="str">
        <f t="shared" si="65"/>
        <v>0014</v>
      </c>
    </row>
    <row r="1375" spans="1:38" s="214" customFormat="1" ht="13.5" customHeight="1">
      <c r="A1375" s="214" t="str">
        <f t="shared" si="66"/>
        <v>0412700452短期入所</v>
      </c>
      <c r="B1375" s="214" t="s">
        <v>956</v>
      </c>
      <c r="C1375" s="214" t="s">
        <v>4538</v>
      </c>
      <c r="D1375" s="214" t="s">
        <v>3239</v>
      </c>
      <c r="E1375" s="214" t="s">
        <v>957</v>
      </c>
      <c r="K1375" s="214" t="s">
        <v>1344</v>
      </c>
      <c r="L1375" s="214" t="s">
        <v>1344</v>
      </c>
      <c r="N1375" s="214" t="s">
        <v>3358</v>
      </c>
      <c r="O1375" s="214" t="s">
        <v>1221</v>
      </c>
      <c r="P1375" s="214" t="s">
        <v>4248</v>
      </c>
      <c r="T1375" s="214" t="s">
        <v>71</v>
      </c>
      <c r="V1375" s="298" t="s">
        <v>1345</v>
      </c>
      <c r="X1375" s="216"/>
      <c r="AA1375" s="216"/>
      <c r="AB1375" s="216"/>
      <c r="AC1375" s="216"/>
      <c r="AH1375" s="214">
        <v>20</v>
      </c>
      <c r="AK1375" s="215" t="str">
        <f t="shared" si="64"/>
        <v>980</v>
      </c>
      <c r="AL1375" s="214" t="str">
        <f t="shared" si="65"/>
        <v>0014</v>
      </c>
    </row>
    <row r="1376" spans="1:38" s="214" customFormat="1" ht="13.5" customHeight="1">
      <c r="A1376" s="214" t="str">
        <f t="shared" si="66"/>
        <v>0412700452施設入所支援</v>
      </c>
      <c r="B1376" s="214" t="s">
        <v>956</v>
      </c>
      <c r="C1376" s="214" t="s">
        <v>4538</v>
      </c>
      <c r="D1376" s="214" t="s">
        <v>3239</v>
      </c>
      <c r="E1376" s="214" t="s">
        <v>957</v>
      </c>
      <c r="K1376" s="214" t="s">
        <v>1344</v>
      </c>
      <c r="L1376" s="214" t="s">
        <v>1344</v>
      </c>
      <c r="N1376" s="214" t="s">
        <v>3358</v>
      </c>
      <c r="O1376" s="214" t="s">
        <v>928</v>
      </c>
      <c r="P1376" s="214" t="s">
        <v>4248</v>
      </c>
      <c r="T1376" s="214" t="s">
        <v>2456</v>
      </c>
      <c r="V1376" s="298" t="s">
        <v>1345</v>
      </c>
      <c r="X1376" s="216"/>
      <c r="AA1376" s="216"/>
      <c r="AB1376" s="216"/>
      <c r="AH1376" s="214">
        <v>256</v>
      </c>
      <c r="AK1376" s="215" t="str">
        <f t="shared" si="64"/>
        <v>980</v>
      </c>
      <c r="AL1376" s="214" t="str">
        <f t="shared" si="65"/>
        <v>0014</v>
      </c>
    </row>
    <row r="1377" spans="1:38" s="214" customFormat="1" ht="13.5" customHeight="1">
      <c r="A1377" s="214" t="str">
        <f t="shared" si="66"/>
        <v>0412700452就労継続支援(Ｂ型)</v>
      </c>
      <c r="B1377" s="214" t="s">
        <v>956</v>
      </c>
      <c r="C1377" s="214" t="s">
        <v>4538</v>
      </c>
      <c r="D1377" s="214" t="s">
        <v>3239</v>
      </c>
      <c r="E1377" s="214" t="s">
        <v>957</v>
      </c>
      <c r="K1377" s="214" t="s">
        <v>1344</v>
      </c>
      <c r="L1377" s="214" t="s">
        <v>1344</v>
      </c>
      <c r="N1377" s="214" t="s">
        <v>3358</v>
      </c>
      <c r="O1377" s="214" t="s">
        <v>928</v>
      </c>
      <c r="P1377" s="214" t="s">
        <v>4248</v>
      </c>
      <c r="T1377" s="214" t="s">
        <v>2455</v>
      </c>
      <c r="V1377" s="298" t="s">
        <v>1345</v>
      </c>
      <c r="X1377" s="216"/>
      <c r="AA1377" s="216"/>
      <c r="AB1377" s="216"/>
      <c r="AH1377" s="214">
        <v>20</v>
      </c>
      <c r="AK1377" s="215" t="str">
        <f t="shared" si="64"/>
        <v>980</v>
      </c>
      <c r="AL1377" s="214" t="str">
        <f t="shared" si="65"/>
        <v>0014</v>
      </c>
    </row>
    <row r="1378" spans="1:38" s="214" customFormat="1" ht="13.5" customHeight="1">
      <c r="A1378" s="214" t="str">
        <f t="shared" si="66"/>
        <v>0412700460短期入所</v>
      </c>
      <c r="B1378" s="214" t="s">
        <v>956</v>
      </c>
      <c r="C1378" s="214" t="s">
        <v>4538</v>
      </c>
      <c r="D1378" s="214" t="s">
        <v>3239</v>
      </c>
      <c r="E1378" s="214" t="s">
        <v>957</v>
      </c>
      <c r="K1378" s="214" t="s">
        <v>1346</v>
      </c>
      <c r="L1378" s="214" t="s">
        <v>1346</v>
      </c>
      <c r="N1378" s="214" t="s">
        <v>3358</v>
      </c>
      <c r="O1378" s="214" t="s">
        <v>692</v>
      </c>
      <c r="P1378" s="214" t="s">
        <v>4248</v>
      </c>
      <c r="T1378" s="214" t="s">
        <v>71</v>
      </c>
      <c r="V1378" s="298" t="s">
        <v>1347</v>
      </c>
      <c r="X1378" s="216"/>
      <c r="AA1378" s="216"/>
      <c r="AB1378" s="216"/>
      <c r="AH1378" s="214">
        <v>3</v>
      </c>
      <c r="AK1378" s="215" t="str">
        <f t="shared" si="64"/>
        <v>980</v>
      </c>
      <c r="AL1378" s="214" t="str">
        <f t="shared" si="65"/>
        <v>0014</v>
      </c>
    </row>
    <row r="1379" spans="1:38" s="214" customFormat="1" ht="13.5" customHeight="1">
      <c r="A1379" s="214" t="str">
        <f t="shared" si="66"/>
        <v>0412700478就労継続支援(Ｂ型)</v>
      </c>
      <c r="B1379" s="214" t="s">
        <v>1348</v>
      </c>
      <c r="C1379" s="214" t="s">
        <v>4596</v>
      </c>
      <c r="D1379" s="214" t="s">
        <v>3357</v>
      </c>
      <c r="E1379" s="214" t="s">
        <v>1349</v>
      </c>
      <c r="K1379" s="214" t="s">
        <v>1350</v>
      </c>
      <c r="L1379" s="214" t="s">
        <v>1350</v>
      </c>
      <c r="N1379" s="214" t="s">
        <v>3357</v>
      </c>
      <c r="O1379" s="214" t="s">
        <v>692</v>
      </c>
      <c r="P1379" s="214" t="s">
        <v>4237</v>
      </c>
      <c r="T1379" s="214" t="s">
        <v>2455</v>
      </c>
      <c r="V1379" s="298" t="s">
        <v>1351</v>
      </c>
      <c r="X1379" s="216"/>
      <c r="AA1379" s="216"/>
      <c r="AB1379" s="216"/>
      <c r="AH1379" s="214">
        <v>20</v>
      </c>
      <c r="AK1379" s="215" t="str">
        <f t="shared" si="64"/>
        <v>981</v>
      </c>
      <c r="AL1379" s="214" t="str">
        <f t="shared" si="65"/>
        <v>3303</v>
      </c>
    </row>
    <row r="1380" spans="1:38" s="214" customFormat="1" ht="13.5" customHeight="1">
      <c r="A1380" s="214" t="str">
        <f t="shared" ref="A1380:A1443" si="67">V1380&amp;T1380</f>
        <v>0412700502居宅介護</v>
      </c>
      <c r="B1380" s="214" t="s">
        <v>1352</v>
      </c>
      <c r="C1380" s="214" t="s">
        <v>4597</v>
      </c>
      <c r="D1380" s="214" t="s">
        <v>3155</v>
      </c>
      <c r="E1380" s="214" t="s">
        <v>1353</v>
      </c>
      <c r="K1380" s="214" t="s">
        <v>1354</v>
      </c>
      <c r="L1380" s="214" t="s">
        <v>1354</v>
      </c>
      <c r="N1380" s="214" t="s">
        <v>3431</v>
      </c>
      <c r="O1380" s="214" t="s">
        <v>692</v>
      </c>
      <c r="P1380" s="214" t="s">
        <v>4237</v>
      </c>
      <c r="T1380" s="214" t="s">
        <v>87</v>
      </c>
      <c r="V1380" s="298" t="s">
        <v>1355</v>
      </c>
      <c r="X1380" s="216"/>
      <c r="AA1380" s="216"/>
      <c r="AB1380" s="216"/>
      <c r="AK1380" s="215" t="str">
        <f t="shared" si="64"/>
        <v>981</v>
      </c>
      <c r="AL1380" s="214" t="str">
        <f t="shared" si="65"/>
        <v>3351</v>
      </c>
    </row>
    <row r="1381" spans="1:38" s="214" customFormat="1" ht="13.5" customHeight="1">
      <c r="A1381" s="214" t="str">
        <f t="shared" si="67"/>
        <v>0412700536就労継続支援(Ｂ型)</v>
      </c>
      <c r="B1381" s="214" t="s">
        <v>1356</v>
      </c>
      <c r="C1381" s="214" t="s">
        <v>4598</v>
      </c>
      <c r="D1381" s="214" t="s">
        <v>3603</v>
      </c>
      <c r="E1381" s="214" t="s">
        <v>4090</v>
      </c>
      <c r="K1381" s="214" t="s">
        <v>1357</v>
      </c>
      <c r="L1381" s="214" t="s">
        <v>1357</v>
      </c>
      <c r="N1381" s="214" t="s">
        <v>3603</v>
      </c>
      <c r="O1381" s="214" t="s">
        <v>692</v>
      </c>
      <c r="P1381" s="214" t="s">
        <v>4261</v>
      </c>
      <c r="T1381" s="214" t="s">
        <v>2455</v>
      </c>
      <c r="V1381" s="298" t="s">
        <v>1358</v>
      </c>
      <c r="X1381" s="216"/>
      <c r="AA1381" s="216"/>
      <c r="AB1381" s="216"/>
      <c r="AH1381" s="214">
        <v>20</v>
      </c>
      <c r="AK1381" s="215" t="str">
        <f t="shared" si="64"/>
        <v>981</v>
      </c>
      <c r="AL1381" s="214" t="str">
        <f t="shared" si="65"/>
        <v>3524</v>
      </c>
    </row>
    <row r="1382" spans="1:38" s="214" customFormat="1" ht="13.5" customHeight="1">
      <c r="A1382" s="214" t="str">
        <f t="shared" si="67"/>
        <v>0412700676短期入所</v>
      </c>
      <c r="B1382" s="214" t="s">
        <v>1014</v>
      </c>
      <c r="C1382" s="214" t="s">
        <v>3802</v>
      </c>
      <c r="D1382" s="214" t="s">
        <v>3282</v>
      </c>
      <c r="E1382" s="214" t="s">
        <v>1015</v>
      </c>
      <c r="K1382" s="214" t="s">
        <v>1360</v>
      </c>
      <c r="L1382" s="214" t="s">
        <v>1360</v>
      </c>
      <c r="N1382" s="214" t="s">
        <v>3282</v>
      </c>
      <c r="O1382" s="214" t="s">
        <v>692</v>
      </c>
      <c r="P1382" s="214" t="s">
        <v>4268</v>
      </c>
      <c r="T1382" s="214" t="s">
        <v>71</v>
      </c>
      <c r="V1382" s="298" t="s">
        <v>1362</v>
      </c>
      <c r="X1382" s="216"/>
      <c r="AA1382" s="216"/>
      <c r="AB1382" s="216"/>
      <c r="AH1382" s="214">
        <v>4</v>
      </c>
      <c r="AK1382" s="215" t="str">
        <f t="shared" si="64"/>
        <v>981</v>
      </c>
      <c r="AL1382" s="214" t="str">
        <f t="shared" si="65"/>
        <v>3602</v>
      </c>
    </row>
    <row r="1383" spans="1:38" s="214" customFormat="1" ht="13.5" customHeight="1">
      <c r="A1383" s="214" t="str">
        <f t="shared" si="67"/>
        <v>0412700684生活介護</v>
      </c>
      <c r="B1383" s="214" t="s">
        <v>1014</v>
      </c>
      <c r="C1383" s="214" t="s">
        <v>3802</v>
      </c>
      <c r="D1383" s="214" t="s">
        <v>3282</v>
      </c>
      <c r="E1383" s="214" t="s">
        <v>1015</v>
      </c>
      <c r="K1383" s="214" t="s">
        <v>1360</v>
      </c>
      <c r="L1383" s="214" t="s">
        <v>1360</v>
      </c>
      <c r="N1383" s="214" t="s">
        <v>3282</v>
      </c>
      <c r="O1383" s="214" t="s">
        <v>692</v>
      </c>
      <c r="P1383" s="214" t="s">
        <v>4268</v>
      </c>
      <c r="T1383" s="214" t="s">
        <v>63</v>
      </c>
      <c r="V1383" s="298" t="s">
        <v>1364</v>
      </c>
      <c r="X1383" s="216"/>
      <c r="AA1383" s="216"/>
      <c r="AB1383" s="216"/>
      <c r="AH1383" s="214">
        <v>20</v>
      </c>
      <c r="AK1383" s="215" t="str">
        <f t="shared" si="64"/>
        <v>981</v>
      </c>
      <c r="AL1383" s="214" t="str">
        <f t="shared" si="65"/>
        <v>3602</v>
      </c>
    </row>
    <row r="1384" spans="1:38" s="214" customFormat="1" ht="13.5" customHeight="1">
      <c r="A1384" s="214" t="str">
        <f t="shared" si="67"/>
        <v>0412700684就労継続支援(Ｂ型)</v>
      </c>
      <c r="B1384" s="214" t="s">
        <v>1014</v>
      </c>
      <c r="C1384" s="214" t="s">
        <v>3802</v>
      </c>
      <c r="D1384" s="214" t="s">
        <v>3282</v>
      </c>
      <c r="E1384" s="214" t="s">
        <v>1015</v>
      </c>
      <c r="K1384" s="214" t="s">
        <v>1360</v>
      </c>
      <c r="L1384" s="214" t="s">
        <v>1360</v>
      </c>
      <c r="N1384" s="214" t="s">
        <v>3282</v>
      </c>
      <c r="O1384" s="214" t="s">
        <v>692</v>
      </c>
      <c r="P1384" s="214" t="s">
        <v>4268</v>
      </c>
      <c r="T1384" s="214" t="s">
        <v>2455</v>
      </c>
      <c r="V1384" s="298" t="s">
        <v>1364</v>
      </c>
      <c r="X1384" s="216"/>
      <c r="AA1384" s="216"/>
      <c r="AB1384" s="216"/>
      <c r="AH1384" s="214">
        <v>20</v>
      </c>
      <c r="AK1384" s="215" t="str">
        <f t="shared" si="64"/>
        <v>981</v>
      </c>
      <c r="AL1384" s="214" t="str">
        <f t="shared" si="65"/>
        <v>3602</v>
      </c>
    </row>
    <row r="1385" spans="1:38" s="214" customFormat="1" ht="13.5" customHeight="1">
      <c r="A1385" s="214" t="str">
        <f t="shared" si="67"/>
        <v>0412700767居宅介護</v>
      </c>
      <c r="B1385" s="214" t="s">
        <v>566</v>
      </c>
      <c r="C1385" s="214" t="s">
        <v>4488</v>
      </c>
      <c r="D1385" s="214" t="s">
        <v>3476</v>
      </c>
      <c r="E1385" s="214" t="s">
        <v>567</v>
      </c>
      <c r="K1385" s="214" t="s">
        <v>2543</v>
      </c>
      <c r="L1385" s="214" t="s">
        <v>2543</v>
      </c>
      <c r="N1385" s="214" t="s">
        <v>3190</v>
      </c>
      <c r="O1385" s="214" t="s">
        <v>692</v>
      </c>
      <c r="P1385" s="214" t="s">
        <v>4248</v>
      </c>
      <c r="T1385" s="214" t="s">
        <v>87</v>
      </c>
      <c r="V1385" s="298" t="s">
        <v>2544</v>
      </c>
      <c r="X1385" s="216"/>
      <c r="AA1385" s="216"/>
      <c r="AB1385" s="216"/>
      <c r="AK1385" s="215" t="str">
        <f t="shared" si="64"/>
        <v>233</v>
      </c>
      <c r="AL1385" s="214" t="str">
        <f t="shared" si="65"/>
        <v>0002</v>
      </c>
    </row>
    <row r="1386" spans="1:38" s="214" customFormat="1" ht="13.5" customHeight="1">
      <c r="A1386" s="214" t="str">
        <f t="shared" si="67"/>
        <v>0412700767重度訪問介護</v>
      </c>
      <c r="B1386" s="214" t="s">
        <v>566</v>
      </c>
      <c r="C1386" s="214" t="s">
        <v>4488</v>
      </c>
      <c r="D1386" s="214" t="s">
        <v>3476</v>
      </c>
      <c r="E1386" s="214" t="s">
        <v>567</v>
      </c>
      <c r="K1386" s="214" t="s">
        <v>2543</v>
      </c>
      <c r="L1386" s="214" t="s">
        <v>2543</v>
      </c>
      <c r="N1386" s="214" t="s">
        <v>3190</v>
      </c>
      <c r="O1386" s="214" t="s">
        <v>692</v>
      </c>
      <c r="P1386" s="214" t="s">
        <v>4248</v>
      </c>
      <c r="T1386" s="214" t="s">
        <v>88</v>
      </c>
      <c r="V1386" s="298" t="s">
        <v>2544</v>
      </c>
      <c r="X1386" s="216"/>
      <c r="AA1386" s="216"/>
      <c r="AB1386" s="216"/>
      <c r="AK1386" s="215" t="str">
        <f t="shared" si="64"/>
        <v>233</v>
      </c>
      <c r="AL1386" s="214" t="str">
        <f t="shared" si="65"/>
        <v>0002</v>
      </c>
    </row>
    <row r="1387" spans="1:38" s="214" customFormat="1" ht="13.5" customHeight="1">
      <c r="A1387" s="214" t="str">
        <f t="shared" si="67"/>
        <v>0412700775就労継続支援(Ｂ型)</v>
      </c>
      <c r="B1387" s="214" t="s">
        <v>2545</v>
      </c>
      <c r="C1387" s="214" t="s">
        <v>4599</v>
      </c>
      <c r="D1387" s="214" t="s">
        <v>3604</v>
      </c>
      <c r="E1387" s="214" t="s">
        <v>2546</v>
      </c>
      <c r="K1387" s="214" t="s">
        <v>2547</v>
      </c>
      <c r="L1387" s="214" t="s">
        <v>2547</v>
      </c>
      <c r="N1387" s="214" t="s">
        <v>3356</v>
      </c>
      <c r="O1387" s="214" t="s">
        <v>692</v>
      </c>
      <c r="P1387" s="214" t="s">
        <v>4261</v>
      </c>
      <c r="T1387" s="214" t="s">
        <v>2455</v>
      </c>
      <c r="V1387" s="298" t="s">
        <v>2548</v>
      </c>
      <c r="X1387" s="216"/>
      <c r="AA1387" s="216"/>
      <c r="AB1387" s="216"/>
      <c r="AH1387" s="214">
        <v>20</v>
      </c>
      <c r="AK1387" s="215" t="str">
        <f t="shared" si="64"/>
        <v>983</v>
      </c>
      <c r="AL1387" s="214" t="str">
        <f t="shared" si="65"/>
        <v>0005</v>
      </c>
    </row>
    <row r="1388" spans="1:38" s="214" customFormat="1" ht="13.5" customHeight="1">
      <c r="A1388" s="214" t="str">
        <f t="shared" si="67"/>
        <v>0412700783生活介護</v>
      </c>
      <c r="B1388" s="214" t="s">
        <v>1365</v>
      </c>
      <c r="C1388" s="214" t="s">
        <v>3854</v>
      </c>
      <c r="D1388" s="214" t="s">
        <v>3408</v>
      </c>
      <c r="E1388" s="214" t="s">
        <v>1366</v>
      </c>
      <c r="K1388" s="214" t="s">
        <v>2778</v>
      </c>
      <c r="L1388" s="214" t="s">
        <v>2778</v>
      </c>
      <c r="N1388" s="214" t="s">
        <v>3202</v>
      </c>
      <c r="O1388" s="214" t="s">
        <v>692</v>
      </c>
      <c r="P1388" s="214" t="s">
        <v>4248</v>
      </c>
      <c r="T1388" s="214" t="s">
        <v>63</v>
      </c>
      <c r="V1388" s="298" t="s">
        <v>2779</v>
      </c>
      <c r="X1388" s="216"/>
      <c r="AA1388" s="216"/>
      <c r="AB1388" s="216"/>
      <c r="AH1388" s="214">
        <v>20</v>
      </c>
      <c r="AK1388" s="215" t="str">
        <f t="shared" si="64"/>
        <v>715</v>
      </c>
      <c r="AL1388" s="214" t="str">
        <f t="shared" si="65"/>
        <v>0002</v>
      </c>
    </row>
    <row r="1389" spans="1:38" s="214" customFormat="1" ht="13.5" customHeight="1">
      <c r="A1389" s="214" t="str">
        <f t="shared" si="67"/>
        <v>0412700791短期入所</v>
      </c>
      <c r="B1389" s="214" t="s">
        <v>2645</v>
      </c>
      <c r="C1389" s="214" t="s">
        <v>3856</v>
      </c>
      <c r="D1389" s="214" t="s">
        <v>3030</v>
      </c>
      <c r="E1389" s="214" t="s">
        <v>2646</v>
      </c>
      <c r="K1389" s="214" t="s">
        <v>4129</v>
      </c>
      <c r="L1389" s="214" t="s">
        <v>4129</v>
      </c>
      <c r="N1389" s="214" t="s">
        <v>3190</v>
      </c>
      <c r="O1389" s="214" t="s">
        <v>692</v>
      </c>
      <c r="P1389" s="214" t="s">
        <v>4248</v>
      </c>
      <c r="T1389" s="214" t="s">
        <v>71</v>
      </c>
      <c r="V1389" s="298" t="s">
        <v>4303</v>
      </c>
      <c r="X1389" s="216"/>
      <c r="AA1389" s="216"/>
      <c r="AB1389" s="216"/>
      <c r="AC1389" s="216"/>
      <c r="AE1389" s="216"/>
      <c r="AH1389" s="214">
        <v>1</v>
      </c>
      <c r="AK1389" s="215" t="str">
        <f t="shared" si="64"/>
        <v>980</v>
      </c>
      <c r="AL1389" s="214" t="str">
        <f t="shared" si="65"/>
        <v>0003</v>
      </c>
    </row>
    <row r="1390" spans="1:38" s="214" customFormat="1" ht="13.5" customHeight="1">
      <c r="A1390" s="214" t="str">
        <f t="shared" si="67"/>
        <v>0412700809就労継続支援(Ａ型)</v>
      </c>
      <c r="B1390" s="214" t="s">
        <v>3759</v>
      </c>
      <c r="C1390" s="214" t="s">
        <v>4600</v>
      </c>
      <c r="D1390" s="214" t="s">
        <v>4042</v>
      </c>
      <c r="E1390" s="214" t="s">
        <v>4095</v>
      </c>
      <c r="K1390" s="214" t="s">
        <v>4197</v>
      </c>
      <c r="L1390" s="214" t="s">
        <v>4197</v>
      </c>
      <c r="N1390" s="214" t="s">
        <v>4042</v>
      </c>
      <c r="O1390" s="214" t="s">
        <v>928</v>
      </c>
      <c r="P1390" s="214" t="s">
        <v>4268</v>
      </c>
      <c r="T1390" s="214" t="s">
        <v>2458</v>
      </c>
      <c r="V1390" s="298" t="s">
        <v>4378</v>
      </c>
      <c r="X1390" s="216"/>
      <c r="AA1390" s="216"/>
      <c r="AB1390" s="216"/>
      <c r="AH1390" s="214">
        <v>10</v>
      </c>
      <c r="AK1390" s="215" t="str">
        <f t="shared" si="64"/>
        <v>981</v>
      </c>
      <c r="AL1390" s="214" t="str">
        <f t="shared" si="65"/>
        <v>3604</v>
      </c>
    </row>
    <row r="1391" spans="1:38" s="214" customFormat="1" ht="13.5" customHeight="1">
      <c r="A1391" s="214" t="str">
        <f t="shared" si="67"/>
        <v>0412800013居宅介護</v>
      </c>
      <c r="B1391" s="214" t="s">
        <v>1367</v>
      </c>
      <c r="C1391" s="214" t="s">
        <v>3955</v>
      </c>
      <c r="D1391" s="214" t="s">
        <v>3135</v>
      </c>
      <c r="E1391" s="214" t="s">
        <v>1368</v>
      </c>
      <c r="K1391" s="214" t="s">
        <v>1369</v>
      </c>
      <c r="L1391" s="214" t="s">
        <v>1369</v>
      </c>
      <c r="N1391" s="214" t="s">
        <v>3135</v>
      </c>
      <c r="O1391" s="214" t="s">
        <v>692</v>
      </c>
      <c r="P1391" s="214" t="s">
        <v>4266</v>
      </c>
      <c r="T1391" s="214" t="s">
        <v>87</v>
      </c>
      <c r="V1391" s="298" t="s">
        <v>1371</v>
      </c>
      <c r="X1391" s="216"/>
      <c r="AA1391" s="216"/>
      <c r="AB1391" s="216"/>
      <c r="AK1391" s="215" t="str">
        <f t="shared" si="64"/>
        <v>981</v>
      </c>
      <c r="AL1391" s="214" t="str">
        <f t="shared" si="65"/>
        <v>4122</v>
      </c>
    </row>
    <row r="1392" spans="1:38" s="214" customFormat="1" ht="13.5" customHeight="1">
      <c r="A1392" s="214" t="str">
        <f t="shared" si="67"/>
        <v>0412800013重度訪問介護</v>
      </c>
      <c r="B1392" s="214" t="s">
        <v>1367</v>
      </c>
      <c r="C1392" s="214" t="s">
        <v>3955</v>
      </c>
      <c r="D1392" s="214" t="s">
        <v>3135</v>
      </c>
      <c r="E1392" s="214" t="s">
        <v>1368</v>
      </c>
      <c r="K1392" s="214" t="s">
        <v>1369</v>
      </c>
      <c r="L1392" s="214" t="s">
        <v>1369</v>
      </c>
      <c r="N1392" s="214" t="s">
        <v>3135</v>
      </c>
      <c r="O1392" s="214" t="s">
        <v>928</v>
      </c>
      <c r="P1392" s="214" t="s">
        <v>4266</v>
      </c>
      <c r="T1392" s="214" t="s">
        <v>88</v>
      </c>
      <c r="V1392" s="298" t="s">
        <v>1371</v>
      </c>
      <c r="X1392" s="216"/>
      <c r="AA1392" s="216"/>
      <c r="AB1392" s="216"/>
      <c r="AK1392" s="215" t="str">
        <f t="shared" si="64"/>
        <v>981</v>
      </c>
      <c r="AL1392" s="214" t="str">
        <f t="shared" si="65"/>
        <v>4122</v>
      </c>
    </row>
    <row r="1393" spans="1:38" s="214" customFormat="1" ht="13.5" customHeight="1">
      <c r="A1393" s="214" t="str">
        <f t="shared" si="67"/>
        <v>0412800013行動援護</v>
      </c>
      <c r="B1393" s="214" t="s">
        <v>1367</v>
      </c>
      <c r="C1393" s="214" t="s">
        <v>3955</v>
      </c>
      <c r="D1393" s="214" t="s">
        <v>3135</v>
      </c>
      <c r="E1393" s="214" t="s">
        <v>1368</v>
      </c>
      <c r="K1393" s="214" t="s">
        <v>1369</v>
      </c>
      <c r="L1393" s="214" t="s">
        <v>1369</v>
      </c>
      <c r="N1393" s="214" t="s">
        <v>3135</v>
      </c>
      <c r="O1393" s="214" t="s">
        <v>896</v>
      </c>
      <c r="P1393" s="214" t="s">
        <v>4266</v>
      </c>
      <c r="T1393" s="214" t="s">
        <v>99</v>
      </c>
      <c r="V1393" s="298" t="s">
        <v>1371</v>
      </c>
      <c r="X1393" s="216"/>
      <c r="AA1393" s="216"/>
      <c r="AB1393" s="216"/>
      <c r="AK1393" s="215" t="str">
        <f t="shared" si="64"/>
        <v>981</v>
      </c>
      <c r="AL1393" s="214" t="str">
        <f t="shared" si="65"/>
        <v>4122</v>
      </c>
    </row>
    <row r="1394" spans="1:38" s="214" customFormat="1" ht="13.5" customHeight="1">
      <c r="A1394" s="214" t="str">
        <f t="shared" si="67"/>
        <v>0412800021居宅介護</v>
      </c>
      <c r="B1394" s="214" t="s">
        <v>1372</v>
      </c>
      <c r="C1394" s="214" t="s">
        <v>3905</v>
      </c>
      <c r="D1394" s="214" t="s">
        <v>3204</v>
      </c>
      <c r="E1394" s="214" t="s">
        <v>1373</v>
      </c>
      <c r="K1394" s="214" t="s">
        <v>1374</v>
      </c>
      <c r="L1394" s="214" t="s">
        <v>1374</v>
      </c>
      <c r="N1394" s="214" t="s">
        <v>3204</v>
      </c>
      <c r="O1394" s="214" t="s">
        <v>896</v>
      </c>
      <c r="P1394" s="214" t="s">
        <v>4251</v>
      </c>
      <c r="T1394" s="214" t="s">
        <v>87</v>
      </c>
      <c r="V1394" s="298" t="s">
        <v>1376</v>
      </c>
      <c r="X1394" s="216"/>
      <c r="AA1394" s="216"/>
      <c r="AB1394" s="216"/>
      <c r="AK1394" s="215" t="str">
        <f t="shared" si="64"/>
        <v>981</v>
      </c>
      <c r="AL1394" s="214" t="str">
        <f t="shared" si="65"/>
        <v>4261</v>
      </c>
    </row>
    <row r="1395" spans="1:38" s="214" customFormat="1" ht="13.5" customHeight="1">
      <c r="A1395" s="214" t="str">
        <f t="shared" si="67"/>
        <v>0412800021重度訪問介護</v>
      </c>
      <c r="B1395" s="214" t="s">
        <v>1372</v>
      </c>
      <c r="C1395" s="214" t="s">
        <v>3905</v>
      </c>
      <c r="D1395" s="214" t="s">
        <v>3204</v>
      </c>
      <c r="E1395" s="214" t="s">
        <v>1373</v>
      </c>
      <c r="K1395" s="214" t="s">
        <v>1374</v>
      </c>
      <c r="L1395" s="214" t="s">
        <v>1374</v>
      </c>
      <c r="N1395" s="214" t="s">
        <v>3204</v>
      </c>
      <c r="O1395" s="214" t="s">
        <v>896</v>
      </c>
      <c r="P1395" s="214" t="s">
        <v>4251</v>
      </c>
      <c r="T1395" s="214" t="s">
        <v>88</v>
      </c>
      <c r="V1395" s="298" t="s">
        <v>1376</v>
      </c>
      <c r="X1395" s="216"/>
      <c r="AA1395" s="216"/>
      <c r="AB1395" s="216"/>
      <c r="AK1395" s="215" t="str">
        <f t="shared" si="64"/>
        <v>981</v>
      </c>
      <c r="AL1395" s="214" t="str">
        <f t="shared" si="65"/>
        <v>4261</v>
      </c>
    </row>
    <row r="1396" spans="1:38" s="214" customFormat="1" ht="13.5" customHeight="1">
      <c r="A1396" s="214" t="str">
        <f t="shared" si="67"/>
        <v>0412800062生活介護</v>
      </c>
      <c r="B1396" s="214" t="s">
        <v>1377</v>
      </c>
      <c r="C1396" s="214" t="s">
        <v>4601</v>
      </c>
      <c r="D1396" s="214" t="s">
        <v>3359</v>
      </c>
      <c r="E1396" s="214" t="s">
        <v>1378</v>
      </c>
      <c r="K1396" s="214" t="s">
        <v>1379</v>
      </c>
      <c r="L1396" s="214" t="s">
        <v>1379</v>
      </c>
      <c r="N1396" s="214" t="s">
        <v>3360</v>
      </c>
      <c r="O1396" s="214" t="s">
        <v>928</v>
      </c>
      <c r="P1396" s="214" t="s">
        <v>4251</v>
      </c>
      <c r="T1396" s="214" t="s">
        <v>63</v>
      </c>
      <c r="V1396" s="298" t="s">
        <v>1380</v>
      </c>
      <c r="X1396" s="216"/>
      <c r="AA1396" s="216"/>
      <c r="AB1396" s="216"/>
      <c r="AH1396" s="214">
        <v>12</v>
      </c>
      <c r="AK1396" s="215" t="str">
        <f t="shared" si="64"/>
        <v>981</v>
      </c>
      <c r="AL1396" s="214" t="str">
        <f t="shared" si="65"/>
        <v>4292</v>
      </c>
    </row>
    <row r="1397" spans="1:38" s="214" customFormat="1" ht="13.5" customHeight="1">
      <c r="A1397" s="214" t="str">
        <f t="shared" si="67"/>
        <v>0412800062短期入所</v>
      </c>
      <c r="B1397" s="214" t="s">
        <v>1377</v>
      </c>
      <c r="C1397" s="214" t="s">
        <v>4601</v>
      </c>
      <c r="D1397" s="214" t="s">
        <v>3359</v>
      </c>
      <c r="E1397" s="214" t="s">
        <v>1378</v>
      </c>
      <c r="K1397" s="214" t="s">
        <v>1379</v>
      </c>
      <c r="L1397" s="214" t="s">
        <v>1379</v>
      </c>
      <c r="N1397" s="214" t="s">
        <v>3360</v>
      </c>
      <c r="O1397" s="214" t="s">
        <v>338</v>
      </c>
      <c r="P1397" s="214" t="s">
        <v>4251</v>
      </c>
      <c r="T1397" s="214" t="s">
        <v>71</v>
      </c>
      <c r="V1397" s="298" t="s">
        <v>1380</v>
      </c>
      <c r="X1397" s="216"/>
      <c r="AA1397" s="216"/>
      <c r="AB1397" s="216"/>
      <c r="AH1397" s="214">
        <v>3</v>
      </c>
      <c r="AK1397" s="215" t="str">
        <f t="shared" si="64"/>
        <v>981</v>
      </c>
      <c r="AL1397" s="214" t="str">
        <f t="shared" si="65"/>
        <v>4292</v>
      </c>
    </row>
    <row r="1398" spans="1:38" s="214" customFormat="1" ht="13.5" customHeight="1">
      <c r="A1398" s="214" t="str">
        <f t="shared" si="67"/>
        <v>0412800062就労継続支援(Ｂ型)</v>
      </c>
      <c r="B1398" s="214" t="s">
        <v>1377</v>
      </c>
      <c r="C1398" s="214" t="s">
        <v>4601</v>
      </c>
      <c r="D1398" s="214" t="s">
        <v>3359</v>
      </c>
      <c r="E1398" s="214" t="s">
        <v>1378</v>
      </c>
      <c r="K1398" s="214" t="s">
        <v>1379</v>
      </c>
      <c r="L1398" s="214" t="s">
        <v>1379</v>
      </c>
      <c r="N1398" s="214" t="s">
        <v>3360</v>
      </c>
      <c r="O1398" s="214" t="s">
        <v>1394</v>
      </c>
      <c r="P1398" s="214" t="s">
        <v>4251</v>
      </c>
      <c r="T1398" s="214" t="s">
        <v>2455</v>
      </c>
      <c r="V1398" s="298" t="s">
        <v>1380</v>
      </c>
      <c r="X1398" s="216"/>
      <c r="AA1398" s="216"/>
      <c r="AB1398" s="216"/>
      <c r="AH1398" s="214">
        <v>28</v>
      </c>
      <c r="AK1398" s="215" t="str">
        <f t="shared" si="64"/>
        <v>981</v>
      </c>
      <c r="AL1398" s="214" t="str">
        <f t="shared" si="65"/>
        <v>4292</v>
      </c>
    </row>
    <row r="1399" spans="1:38" s="214" customFormat="1" ht="13.5" customHeight="1">
      <c r="A1399" s="214" t="str">
        <f t="shared" si="67"/>
        <v>0412800070居宅介護</v>
      </c>
      <c r="B1399" s="214" t="s">
        <v>115</v>
      </c>
      <c r="C1399" s="214" t="s">
        <v>4418</v>
      </c>
      <c r="D1399" s="214" t="s">
        <v>3239</v>
      </c>
      <c r="E1399" s="214" t="s">
        <v>116</v>
      </c>
      <c r="K1399" s="214" t="s">
        <v>1381</v>
      </c>
      <c r="L1399" s="214" t="s">
        <v>1381</v>
      </c>
      <c r="N1399" s="214" t="s">
        <v>3506</v>
      </c>
      <c r="O1399" s="214" t="s">
        <v>1394</v>
      </c>
      <c r="P1399" s="214" t="s">
        <v>4251</v>
      </c>
      <c r="T1399" s="214" t="s">
        <v>87</v>
      </c>
      <c r="V1399" s="298" t="s">
        <v>1382</v>
      </c>
      <c r="X1399" s="216"/>
      <c r="AA1399" s="216"/>
      <c r="AB1399" s="216"/>
      <c r="AK1399" s="215" t="str">
        <f t="shared" si="64"/>
        <v>980</v>
      </c>
      <c r="AL1399" s="214" t="str">
        <f t="shared" si="65"/>
        <v>0014</v>
      </c>
    </row>
    <row r="1400" spans="1:38" s="214" customFormat="1" ht="13.5" customHeight="1">
      <c r="A1400" s="214" t="str">
        <f t="shared" si="67"/>
        <v>0412800070重度訪問介護</v>
      </c>
      <c r="B1400" s="214" t="s">
        <v>115</v>
      </c>
      <c r="C1400" s="214" t="s">
        <v>4418</v>
      </c>
      <c r="D1400" s="214" t="s">
        <v>3239</v>
      </c>
      <c r="E1400" s="214" t="s">
        <v>116</v>
      </c>
      <c r="K1400" s="214" t="s">
        <v>1381</v>
      </c>
      <c r="L1400" s="214" t="s">
        <v>1381</v>
      </c>
      <c r="N1400" s="214" t="s">
        <v>3506</v>
      </c>
      <c r="O1400" s="214" t="s">
        <v>692</v>
      </c>
      <c r="P1400" s="214" t="s">
        <v>4251</v>
      </c>
      <c r="T1400" s="214" t="s">
        <v>88</v>
      </c>
      <c r="V1400" s="298" t="s">
        <v>1382</v>
      </c>
      <c r="X1400" s="216"/>
      <c r="AA1400" s="216"/>
      <c r="AB1400" s="216"/>
      <c r="AK1400" s="215" t="str">
        <f t="shared" si="64"/>
        <v>980</v>
      </c>
      <c r="AL1400" s="214" t="str">
        <f t="shared" si="65"/>
        <v>0014</v>
      </c>
    </row>
    <row r="1401" spans="1:38" s="214" customFormat="1" ht="13.5" customHeight="1">
      <c r="A1401" s="214" t="str">
        <f t="shared" si="67"/>
        <v>0412800088就労継続支援(Ｂ型)</v>
      </c>
      <c r="B1401" s="214" t="s">
        <v>1377</v>
      </c>
      <c r="C1401" s="214" t="s">
        <v>4601</v>
      </c>
      <c r="D1401" s="214" t="s">
        <v>3359</v>
      </c>
      <c r="E1401" s="214" t="s">
        <v>1378</v>
      </c>
      <c r="K1401" s="214" t="s">
        <v>1383</v>
      </c>
      <c r="L1401" s="214" t="s">
        <v>1383</v>
      </c>
      <c r="N1401" s="214" t="s">
        <v>3444</v>
      </c>
      <c r="O1401" s="214" t="s">
        <v>692</v>
      </c>
      <c r="P1401" s="214" t="s">
        <v>4251</v>
      </c>
      <c r="T1401" s="214" t="s">
        <v>2455</v>
      </c>
      <c r="V1401" s="298" t="s">
        <v>1384</v>
      </c>
      <c r="X1401" s="216"/>
      <c r="AA1401" s="216"/>
      <c r="AB1401" s="216"/>
      <c r="AH1401" s="214">
        <v>20</v>
      </c>
      <c r="AK1401" s="215" t="str">
        <f t="shared" si="64"/>
        <v>981</v>
      </c>
      <c r="AL1401" s="214" t="str">
        <f t="shared" si="65"/>
        <v>4292</v>
      </c>
    </row>
    <row r="1402" spans="1:38" s="214" customFormat="1" ht="13.5" customHeight="1">
      <c r="A1402" s="214" t="str">
        <f t="shared" si="67"/>
        <v>0412800104生活介護</v>
      </c>
      <c r="B1402" s="214" t="s">
        <v>1377</v>
      </c>
      <c r="C1402" s="214" t="s">
        <v>4601</v>
      </c>
      <c r="D1402" s="214" t="s">
        <v>3359</v>
      </c>
      <c r="E1402" s="214" t="s">
        <v>1378</v>
      </c>
      <c r="K1402" s="214" t="s">
        <v>1385</v>
      </c>
      <c r="L1402" s="214" t="s">
        <v>1385</v>
      </c>
      <c r="N1402" s="214" t="s">
        <v>3409</v>
      </c>
      <c r="O1402" s="214" t="s">
        <v>818</v>
      </c>
      <c r="P1402" s="214" t="s">
        <v>4251</v>
      </c>
      <c r="T1402" s="214" t="s">
        <v>63</v>
      </c>
      <c r="V1402" s="298" t="s">
        <v>1386</v>
      </c>
      <c r="X1402" s="216"/>
      <c r="AA1402" s="216"/>
      <c r="AB1402" s="216"/>
      <c r="AH1402" s="214">
        <v>20</v>
      </c>
      <c r="AK1402" s="215" t="str">
        <f t="shared" si="64"/>
        <v>981</v>
      </c>
      <c r="AL1402" s="214" t="str">
        <f t="shared" si="65"/>
        <v>4292</v>
      </c>
    </row>
    <row r="1403" spans="1:38" s="214" customFormat="1" ht="13.5" customHeight="1">
      <c r="A1403" s="214" t="str">
        <f t="shared" si="67"/>
        <v>0412800153生活介護</v>
      </c>
      <c r="B1403" s="214" t="s">
        <v>1387</v>
      </c>
      <c r="C1403" s="214" t="s">
        <v>4602</v>
      </c>
      <c r="D1403" s="214" t="s">
        <v>3207</v>
      </c>
      <c r="E1403" s="214" t="s">
        <v>1388</v>
      </c>
      <c r="K1403" s="214" t="s">
        <v>1389</v>
      </c>
      <c r="L1403" s="214" t="s">
        <v>1389</v>
      </c>
      <c r="N1403" s="214" t="s">
        <v>3410</v>
      </c>
      <c r="O1403" s="214" t="s">
        <v>818</v>
      </c>
      <c r="P1403" s="214" t="s">
        <v>4266</v>
      </c>
      <c r="T1403" s="214" t="s">
        <v>63</v>
      </c>
      <c r="V1403" s="298" t="s">
        <v>1390</v>
      </c>
      <c r="X1403" s="216"/>
      <c r="AA1403" s="216"/>
      <c r="AB1403" s="216"/>
      <c r="AH1403" s="214">
        <v>6</v>
      </c>
      <c r="AK1403" s="215" t="str">
        <f t="shared" si="64"/>
        <v>987</v>
      </c>
      <c r="AL1403" s="214" t="str">
        <f t="shared" si="65"/>
        <v>0015</v>
      </c>
    </row>
    <row r="1404" spans="1:38" s="214" customFormat="1" ht="13.5" customHeight="1">
      <c r="A1404" s="214" t="str">
        <f t="shared" si="67"/>
        <v>0412800153就労継続支援(Ｂ型)</v>
      </c>
      <c r="B1404" s="214" t="s">
        <v>1387</v>
      </c>
      <c r="C1404" s="214" t="s">
        <v>4602</v>
      </c>
      <c r="D1404" s="214" t="s">
        <v>3207</v>
      </c>
      <c r="E1404" s="214" t="s">
        <v>1388</v>
      </c>
      <c r="K1404" s="214" t="s">
        <v>1389</v>
      </c>
      <c r="L1404" s="214" t="s">
        <v>1389</v>
      </c>
      <c r="N1404" s="214" t="s">
        <v>3410</v>
      </c>
      <c r="O1404" s="214" t="s">
        <v>441</v>
      </c>
      <c r="P1404" s="214" t="s">
        <v>4266</v>
      </c>
      <c r="T1404" s="214" t="s">
        <v>2455</v>
      </c>
      <c r="V1404" s="298" t="s">
        <v>1390</v>
      </c>
      <c r="X1404" s="216"/>
      <c r="AA1404" s="216"/>
      <c r="AB1404" s="216"/>
      <c r="AH1404" s="214">
        <v>20</v>
      </c>
      <c r="AK1404" s="215" t="str">
        <f t="shared" si="64"/>
        <v>987</v>
      </c>
      <c r="AL1404" s="214" t="str">
        <f t="shared" si="65"/>
        <v>0015</v>
      </c>
    </row>
    <row r="1405" spans="1:38" s="214" customFormat="1" ht="13.5" customHeight="1">
      <c r="A1405" s="214" t="str">
        <f t="shared" si="67"/>
        <v>0412800179居宅介護</v>
      </c>
      <c r="B1405" s="214" t="s">
        <v>111</v>
      </c>
      <c r="C1405" s="214" t="s">
        <v>4417</v>
      </c>
      <c r="D1405" s="214" t="s">
        <v>3235</v>
      </c>
      <c r="E1405" s="214" t="s">
        <v>2457</v>
      </c>
      <c r="K1405" s="214" t="s">
        <v>1391</v>
      </c>
      <c r="L1405" s="214" t="s">
        <v>1391</v>
      </c>
      <c r="N1405" s="214" t="s">
        <v>3204</v>
      </c>
      <c r="O1405" s="214" t="s">
        <v>441</v>
      </c>
      <c r="P1405" s="214" t="s">
        <v>4251</v>
      </c>
      <c r="T1405" s="214" t="s">
        <v>87</v>
      </c>
      <c r="V1405" s="298" t="s">
        <v>1392</v>
      </c>
      <c r="X1405" s="216"/>
      <c r="AA1405" s="216"/>
      <c r="AB1405" s="216"/>
      <c r="AK1405" s="215" t="str">
        <f t="shared" si="64"/>
        <v>101</v>
      </c>
      <c r="AL1405" s="214" t="str">
        <f t="shared" si="65"/>
        <v>8688</v>
      </c>
    </row>
    <row r="1406" spans="1:38" s="214" customFormat="1" ht="13.5" customHeight="1">
      <c r="A1406" s="214" t="str">
        <f t="shared" si="67"/>
        <v>0412800179重度訪問介護</v>
      </c>
      <c r="B1406" s="214" t="s">
        <v>111</v>
      </c>
      <c r="C1406" s="214" t="s">
        <v>4417</v>
      </c>
      <c r="D1406" s="214" t="s">
        <v>3235</v>
      </c>
      <c r="E1406" s="214" t="s">
        <v>2457</v>
      </c>
      <c r="K1406" s="214" t="s">
        <v>1391</v>
      </c>
      <c r="L1406" s="214" t="s">
        <v>1391</v>
      </c>
      <c r="N1406" s="214" t="s">
        <v>3204</v>
      </c>
      <c r="O1406" s="214" t="s">
        <v>1296</v>
      </c>
      <c r="P1406" s="214" t="s">
        <v>4251</v>
      </c>
      <c r="T1406" s="214" t="s">
        <v>88</v>
      </c>
      <c r="V1406" s="298" t="s">
        <v>1392</v>
      </c>
      <c r="X1406" s="216"/>
      <c r="AA1406" s="216"/>
      <c r="AB1406" s="216"/>
      <c r="AK1406" s="215" t="str">
        <f t="shared" si="64"/>
        <v>101</v>
      </c>
      <c r="AL1406" s="214" t="str">
        <f t="shared" si="65"/>
        <v>8688</v>
      </c>
    </row>
    <row r="1407" spans="1:38" s="214" customFormat="1" ht="13.5" customHeight="1">
      <c r="A1407" s="214" t="str">
        <f t="shared" si="67"/>
        <v>0412800187就労継続支援(Ｂ型)</v>
      </c>
      <c r="B1407" s="214" t="s">
        <v>2780</v>
      </c>
      <c r="C1407" s="214" t="s">
        <v>4209</v>
      </c>
      <c r="D1407" s="214" t="s">
        <v>3204</v>
      </c>
      <c r="E1407" s="214" t="s">
        <v>2781</v>
      </c>
      <c r="K1407" s="214" t="s">
        <v>2780</v>
      </c>
      <c r="L1407" s="214" t="s">
        <v>2780</v>
      </c>
      <c r="N1407" s="214" t="s">
        <v>3204</v>
      </c>
      <c r="O1407" s="214" t="s">
        <v>1152</v>
      </c>
      <c r="P1407" s="214" t="s">
        <v>4251</v>
      </c>
      <c r="T1407" s="214" t="s">
        <v>2455</v>
      </c>
      <c r="V1407" s="298" t="s">
        <v>2782</v>
      </c>
      <c r="X1407" s="216"/>
      <c r="AA1407" s="216"/>
      <c r="AB1407" s="216"/>
      <c r="AH1407" s="214">
        <v>20</v>
      </c>
      <c r="AK1407" s="215" t="str">
        <f t="shared" si="64"/>
        <v>981</v>
      </c>
      <c r="AL1407" s="214" t="str">
        <f t="shared" si="65"/>
        <v>4261</v>
      </c>
    </row>
    <row r="1408" spans="1:38" s="214" customFormat="1" ht="13.5" customHeight="1">
      <c r="A1408" s="214" t="str">
        <f t="shared" si="67"/>
        <v>0412800195短期入所</v>
      </c>
      <c r="B1408" s="214" t="s">
        <v>4390</v>
      </c>
      <c r="C1408" s="214" t="s">
        <v>4404</v>
      </c>
      <c r="D1408" s="214" t="s">
        <v>3204</v>
      </c>
      <c r="E1408" s="214" t="s">
        <v>4650</v>
      </c>
      <c r="K1408" s="214" t="s">
        <v>4674</v>
      </c>
      <c r="L1408" s="214" t="s">
        <v>4674</v>
      </c>
      <c r="N1408" s="214" t="s">
        <v>4717</v>
      </c>
      <c r="O1408" s="214" t="s">
        <v>818</v>
      </c>
      <c r="P1408" s="214" t="s">
        <v>4251</v>
      </c>
      <c r="T1408" s="214" t="s">
        <v>71</v>
      </c>
      <c r="V1408" s="298" t="s">
        <v>4767</v>
      </c>
      <c r="X1408" s="216"/>
      <c r="AA1408" s="216"/>
      <c r="AB1408" s="216"/>
      <c r="AH1408" s="214">
        <v>10</v>
      </c>
      <c r="AK1408" s="215" t="str">
        <f t="shared" si="64"/>
        <v>981</v>
      </c>
      <c r="AL1408" s="214" t="str">
        <f t="shared" si="65"/>
        <v>4261</v>
      </c>
    </row>
    <row r="1409" spans="1:38" s="214" customFormat="1" ht="13.5" customHeight="1">
      <c r="A1409" s="214" t="str">
        <f t="shared" si="67"/>
        <v>0413100017生活介護</v>
      </c>
      <c r="B1409" s="214" t="s">
        <v>894</v>
      </c>
      <c r="C1409" s="214" t="s">
        <v>4023</v>
      </c>
      <c r="D1409" s="214" t="s">
        <v>3097</v>
      </c>
      <c r="E1409" s="214" t="s">
        <v>3323</v>
      </c>
      <c r="K1409" s="214" t="s">
        <v>1393</v>
      </c>
      <c r="L1409" s="214" t="s">
        <v>1393</v>
      </c>
      <c r="N1409" s="214" t="s">
        <v>3361</v>
      </c>
      <c r="O1409" s="214" t="s">
        <v>1450</v>
      </c>
      <c r="P1409" s="214" t="s">
        <v>4241</v>
      </c>
      <c r="T1409" s="214" t="s">
        <v>63</v>
      </c>
      <c r="V1409" s="298" t="s">
        <v>1395</v>
      </c>
      <c r="X1409" s="216"/>
      <c r="AA1409" s="216"/>
      <c r="AB1409" s="216"/>
      <c r="AH1409" s="214">
        <v>20</v>
      </c>
      <c r="AK1409" s="215" t="str">
        <f t="shared" si="64"/>
        <v>981</v>
      </c>
      <c r="AL1409" s="214" t="str">
        <f t="shared" si="65"/>
        <v>0503</v>
      </c>
    </row>
    <row r="1410" spans="1:38" s="214" customFormat="1" ht="13.5" customHeight="1">
      <c r="A1410" s="214" t="str">
        <f t="shared" si="67"/>
        <v>0413100017短期入所</v>
      </c>
      <c r="B1410" s="214" t="s">
        <v>894</v>
      </c>
      <c r="C1410" s="214" t="s">
        <v>4023</v>
      </c>
      <c r="D1410" s="214" t="s">
        <v>3097</v>
      </c>
      <c r="E1410" s="214" t="s">
        <v>3323</v>
      </c>
      <c r="K1410" s="214" t="s">
        <v>1393</v>
      </c>
      <c r="L1410" s="214" t="s">
        <v>1396</v>
      </c>
      <c r="N1410" s="214" t="s">
        <v>3361</v>
      </c>
      <c r="O1410" s="214" t="s">
        <v>1057</v>
      </c>
      <c r="P1410" s="214" t="s">
        <v>4241</v>
      </c>
      <c r="T1410" s="214" t="s">
        <v>71</v>
      </c>
      <c r="V1410" s="298" t="s">
        <v>1395</v>
      </c>
      <c r="X1410" s="216"/>
      <c r="AA1410" s="216"/>
      <c r="AB1410" s="216"/>
      <c r="AH1410" s="214">
        <v>5</v>
      </c>
      <c r="AK1410" s="215" t="str">
        <f t="shared" si="64"/>
        <v>981</v>
      </c>
      <c r="AL1410" s="214" t="str">
        <f t="shared" si="65"/>
        <v>0503</v>
      </c>
    </row>
    <row r="1411" spans="1:38" s="214" customFormat="1" ht="13.5" customHeight="1">
      <c r="A1411" s="214" t="str">
        <f t="shared" si="67"/>
        <v>0413100033居宅介護</v>
      </c>
      <c r="B1411" s="214" t="s">
        <v>1397</v>
      </c>
      <c r="C1411" s="214" t="s">
        <v>4603</v>
      </c>
      <c r="D1411" s="214" t="s">
        <v>3126</v>
      </c>
      <c r="E1411" s="214" t="s">
        <v>1398</v>
      </c>
      <c r="K1411" s="214" t="s">
        <v>1399</v>
      </c>
      <c r="L1411" s="214" t="s">
        <v>1399</v>
      </c>
      <c r="N1411" s="214" t="s">
        <v>3126</v>
      </c>
      <c r="O1411" s="214" t="s">
        <v>928</v>
      </c>
      <c r="P1411" s="214" t="s">
        <v>4250</v>
      </c>
      <c r="T1411" s="214" t="s">
        <v>87</v>
      </c>
      <c r="V1411" s="298" t="s">
        <v>1401</v>
      </c>
      <c r="X1411" s="216"/>
      <c r="AA1411" s="216"/>
      <c r="AB1411" s="216"/>
      <c r="AK1411" s="215" t="str">
        <f t="shared" ref="AK1411:AK1474" si="68">LEFT(D1411,3)</f>
        <v>987</v>
      </c>
      <c r="AL1411" s="214" t="str">
        <f t="shared" ref="AL1411:AL1474" si="69">RIGHT(D1411,4)</f>
        <v>0121</v>
      </c>
    </row>
    <row r="1412" spans="1:38" s="214" customFormat="1" ht="13.5" customHeight="1">
      <c r="A1412" s="214" t="str">
        <f t="shared" si="67"/>
        <v>0413100033重度訪問介護</v>
      </c>
      <c r="B1412" s="214" t="s">
        <v>1397</v>
      </c>
      <c r="C1412" s="214" t="s">
        <v>4603</v>
      </c>
      <c r="D1412" s="214" t="s">
        <v>3126</v>
      </c>
      <c r="E1412" s="214" t="s">
        <v>1398</v>
      </c>
      <c r="K1412" s="214" t="s">
        <v>1399</v>
      </c>
      <c r="L1412" s="214" t="s">
        <v>1399</v>
      </c>
      <c r="N1412" s="214" t="s">
        <v>3126</v>
      </c>
      <c r="O1412" s="214" t="s">
        <v>61</v>
      </c>
      <c r="P1412" s="214" t="s">
        <v>4250</v>
      </c>
      <c r="T1412" s="214" t="s">
        <v>88</v>
      </c>
      <c r="V1412" s="298" t="s">
        <v>1401</v>
      </c>
      <c r="X1412" s="216"/>
      <c r="AA1412" s="216"/>
      <c r="AB1412" s="216"/>
      <c r="AC1412" s="216"/>
      <c r="AE1412" s="216"/>
      <c r="AK1412" s="215" t="str">
        <f t="shared" si="68"/>
        <v>987</v>
      </c>
      <c r="AL1412" s="214" t="str">
        <f t="shared" si="69"/>
        <v>0121</v>
      </c>
    </row>
    <row r="1413" spans="1:38" s="214" customFormat="1" ht="13.5" customHeight="1">
      <c r="A1413" s="214" t="str">
        <f t="shared" si="67"/>
        <v>0413100058居宅介護</v>
      </c>
      <c r="B1413" s="214" t="s">
        <v>882</v>
      </c>
      <c r="C1413" s="214" t="s">
        <v>4525</v>
      </c>
      <c r="D1413" s="214" t="s">
        <v>3263</v>
      </c>
      <c r="E1413" s="214" t="s">
        <v>1402</v>
      </c>
      <c r="K1413" s="214" t="s">
        <v>1403</v>
      </c>
      <c r="L1413" s="214" t="s">
        <v>1403</v>
      </c>
      <c r="N1413" s="214" t="s">
        <v>3264</v>
      </c>
      <c r="O1413" s="214" t="s">
        <v>692</v>
      </c>
      <c r="P1413" s="214" t="s">
        <v>4241</v>
      </c>
      <c r="T1413" s="214" t="s">
        <v>87</v>
      </c>
      <c r="V1413" s="298" t="s">
        <v>1404</v>
      </c>
      <c r="X1413" s="216"/>
      <c r="AA1413" s="216"/>
      <c r="AB1413" s="216"/>
      <c r="AK1413" s="215" t="str">
        <f t="shared" si="68"/>
        <v>987</v>
      </c>
      <c r="AL1413" s="214" t="str">
        <f t="shared" si="69"/>
        <v>2233</v>
      </c>
    </row>
    <row r="1414" spans="1:38" s="214" customFormat="1" ht="13.5" customHeight="1">
      <c r="A1414" s="214" t="str">
        <f t="shared" si="67"/>
        <v>0413100058重度訪問介護</v>
      </c>
      <c r="B1414" s="214" t="s">
        <v>882</v>
      </c>
      <c r="C1414" s="214" t="s">
        <v>4525</v>
      </c>
      <c r="D1414" s="214" t="s">
        <v>3263</v>
      </c>
      <c r="E1414" s="214" t="s">
        <v>1402</v>
      </c>
      <c r="K1414" s="214" t="s">
        <v>1403</v>
      </c>
      <c r="L1414" s="214" t="s">
        <v>1403</v>
      </c>
      <c r="N1414" s="214" t="s">
        <v>3264</v>
      </c>
      <c r="O1414" s="214" t="s">
        <v>1303</v>
      </c>
      <c r="P1414" s="214" t="s">
        <v>4241</v>
      </c>
      <c r="T1414" s="214" t="s">
        <v>88</v>
      </c>
      <c r="V1414" s="298" t="s">
        <v>1404</v>
      </c>
      <c r="X1414" s="216"/>
      <c r="AA1414" s="216"/>
      <c r="AB1414" s="216"/>
      <c r="AK1414" s="215" t="str">
        <f t="shared" si="68"/>
        <v>987</v>
      </c>
      <c r="AL1414" s="214" t="str">
        <f t="shared" si="69"/>
        <v>2233</v>
      </c>
    </row>
    <row r="1415" spans="1:38" s="214" customFormat="1" ht="13.5" customHeight="1">
      <c r="A1415" s="214" t="str">
        <f t="shared" si="67"/>
        <v>0413100058同行援護</v>
      </c>
      <c r="B1415" s="214" t="s">
        <v>882</v>
      </c>
      <c r="C1415" s="214" t="s">
        <v>4525</v>
      </c>
      <c r="D1415" s="214" t="s">
        <v>3263</v>
      </c>
      <c r="E1415" s="214" t="s">
        <v>1402</v>
      </c>
      <c r="K1415" s="214" t="s">
        <v>1403</v>
      </c>
      <c r="L1415" s="214" t="s">
        <v>1403</v>
      </c>
      <c r="N1415" s="214" t="s">
        <v>3264</v>
      </c>
      <c r="O1415" s="214" t="s">
        <v>1157</v>
      </c>
      <c r="P1415" s="214" t="s">
        <v>4241</v>
      </c>
      <c r="T1415" s="214" t="s">
        <v>114</v>
      </c>
      <c r="V1415" s="298" t="s">
        <v>1404</v>
      </c>
      <c r="X1415" s="216"/>
      <c r="AA1415" s="216"/>
      <c r="AB1415" s="216"/>
      <c r="AK1415" s="215" t="str">
        <f t="shared" si="68"/>
        <v>987</v>
      </c>
      <c r="AL1415" s="214" t="str">
        <f t="shared" si="69"/>
        <v>2233</v>
      </c>
    </row>
    <row r="1416" spans="1:38" s="214" customFormat="1" ht="13.5" customHeight="1">
      <c r="A1416" s="214" t="str">
        <f t="shared" si="67"/>
        <v>0413100082居宅介護</v>
      </c>
      <c r="B1416" s="214" t="s">
        <v>115</v>
      </c>
      <c r="C1416" s="214" t="s">
        <v>4418</v>
      </c>
      <c r="D1416" s="214" t="s">
        <v>3239</v>
      </c>
      <c r="E1416" s="214" t="s">
        <v>116</v>
      </c>
      <c r="K1416" s="214" t="s">
        <v>1405</v>
      </c>
      <c r="L1416" s="214" t="s">
        <v>1405</v>
      </c>
      <c r="N1416" s="214" t="s">
        <v>3265</v>
      </c>
      <c r="O1416" s="214" t="s">
        <v>1157</v>
      </c>
      <c r="P1416" s="214" t="s">
        <v>4241</v>
      </c>
      <c r="T1416" s="214" t="s">
        <v>87</v>
      </c>
      <c r="V1416" s="298" t="s">
        <v>1406</v>
      </c>
      <c r="X1416" s="216"/>
      <c r="AA1416" s="216"/>
      <c r="AB1416" s="216"/>
      <c r="AK1416" s="215" t="str">
        <f t="shared" si="68"/>
        <v>980</v>
      </c>
      <c r="AL1416" s="214" t="str">
        <f t="shared" si="69"/>
        <v>0014</v>
      </c>
    </row>
    <row r="1417" spans="1:38" s="214" customFormat="1" ht="13.5" customHeight="1">
      <c r="A1417" s="214" t="str">
        <f t="shared" si="67"/>
        <v>0413100082重度訪問介護</v>
      </c>
      <c r="B1417" s="214" t="s">
        <v>115</v>
      </c>
      <c r="C1417" s="214" t="s">
        <v>4418</v>
      </c>
      <c r="D1417" s="214" t="s">
        <v>3239</v>
      </c>
      <c r="E1417" s="214" t="s">
        <v>116</v>
      </c>
      <c r="K1417" s="214" t="s">
        <v>1405</v>
      </c>
      <c r="L1417" s="214" t="s">
        <v>1405</v>
      </c>
      <c r="N1417" s="214" t="s">
        <v>3265</v>
      </c>
      <c r="O1417" s="214" t="s">
        <v>1157</v>
      </c>
      <c r="P1417" s="214" t="s">
        <v>4241</v>
      </c>
      <c r="T1417" s="214" t="s">
        <v>88</v>
      </c>
      <c r="V1417" s="298" t="s">
        <v>1406</v>
      </c>
      <c r="X1417" s="216"/>
      <c r="AA1417" s="216"/>
      <c r="AB1417" s="216"/>
      <c r="AK1417" s="215" t="str">
        <f t="shared" si="68"/>
        <v>980</v>
      </c>
      <c r="AL1417" s="214" t="str">
        <f t="shared" si="69"/>
        <v>0014</v>
      </c>
    </row>
    <row r="1418" spans="1:38" s="214" customFormat="1" ht="13.5" customHeight="1">
      <c r="A1418" s="214" t="str">
        <f t="shared" si="67"/>
        <v>0413100082同行援護</v>
      </c>
      <c r="B1418" s="214" t="s">
        <v>115</v>
      </c>
      <c r="C1418" s="214" t="s">
        <v>4418</v>
      </c>
      <c r="D1418" s="214" t="s">
        <v>3239</v>
      </c>
      <c r="E1418" s="214" t="s">
        <v>116</v>
      </c>
      <c r="K1418" s="214" t="s">
        <v>1405</v>
      </c>
      <c r="L1418" s="214" t="s">
        <v>1405</v>
      </c>
      <c r="N1418" s="214" t="s">
        <v>3265</v>
      </c>
      <c r="O1418" s="214" t="s">
        <v>1157</v>
      </c>
      <c r="P1418" s="214" t="s">
        <v>4241</v>
      </c>
      <c r="T1418" s="214" t="s">
        <v>114</v>
      </c>
      <c r="V1418" s="298" t="s">
        <v>1406</v>
      </c>
      <c r="X1418" s="216"/>
      <c r="AA1418" s="216"/>
      <c r="AB1418" s="216"/>
      <c r="AD1418" s="216"/>
      <c r="AK1418" s="215" t="str">
        <f t="shared" si="68"/>
        <v>980</v>
      </c>
      <c r="AL1418" s="214" t="str">
        <f t="shared" si="69"/>
        <v>0014</v>
      </c>
    </row>
    <row r="1419" spans="1:38" s="214" customFormat="1" ht="13.5" customHeight="1">
      <c r="A1419" s="214" t="str">
        <f t="shared" si="67"/>
        <v>0413100090就労継続支援(Ｂ型)</v>
      </c>
      <c r="B1419" s="214" t="s">
        <v>1407</v>
      </c>
      <c r="C1419" s="214" t="s">
        <v>3910</v>
      </c>
      <c r="D1419" s="214" t="s">
        <v>3126</v>
      </c>
      <c r="E1419" s="214" t="s">
        <v>1408</v>
      </c>
      <c r="K1419" s="214" t="s">
        <v>1407</v>
      </c>
      <c r="L1419" s="214" t="s">
        <v>1410</v>
      </c>
      <c r="N1419" s="214" t="s">
        <v>3126</v>
      </c>
      <c r="O1419" s="214" t="s">
        <v>1157</v>
      </c>
      <c r="P1419" s="214" t="s">
        <v>4250</v>
      </c>
      <c r="T1419" s="214" t="s">
        <v>2455</v>
      </c>
      <c r="V1419" s="298" t="s">
        <v>1409</v>
      </c>
      <c r="X1419" s="216"/>
      <c r="AA1419" s="216"/>
      <c r="AB1419" s="216"/>
      <c r="AH1419" s="214">
        <v>40</v>
      </c>
      <c r="AK1419" s="215" t="str">
        <f t="shared" si="68"/>
        <v>987</v>
      </c>
      <c r="AL1419" s="214" t="str">
        <f t="shared" si="69"/>
        <v>0121</v>
      </c>
    </row>
    <row r="1420" spans="1:38" s="214" customFormat="1" ht="13.5" customHeight="1">
      <c r="A1420" s="214" t="str">
        <f t="shared" si="67"/>
        <v>0413100108就労継続支援(Ａ型)</v>
      </c>
      <c r="B1420" s="214" t="s">
        <v>988</v>
      </c>
      <c r="C1420" s="214" t="s">
        <v>4542</v>
      </c>
      <c r="D1420" s="214" t="s">
        <v>3621</v>
      </c>
      <c r="E1420" s="214" t="s">
        <v>989</v>
      </c>
      <c r="K1420" s="214" t="s">
        <v>1411</v>
      </c>
      <c r="L1420" s="214" t="s">
        <v>1411</v>
      </c>
      <c r="N1420" s="214" t="s">
        <v>3621</v>
      </c>
      <c r="O1420" s="214" t="s">
        <v>1093</v>
      </c>
      <c r="P1420" s="214" t="s">
        <v>4250</v>
      </c>
      <c r="T1420" s="214" t="s">
        <v>2458</v>
      </c>
      <c r="V1420" s="298" t="s">
        <v>1412</v>
      </c>
      <c r="X1420" s="216"/>
      <c r="AA1420" s="216"/>
      <c r="AB1420" s="216"/>
      <c r="AH1420" s="214">
        <v>20</v>
      </c>
      <c r="AK1420" s="215" t="str">
        <f t="shared" si="68"/>
        <v>987</v>
      </c>
      <c r="AL1420" s="214" t="str">
        <f t="shared" si="69"/>
        <v>0112</v>
      </c>
    </row>
    <row r="1421" spans="1:38" s="214" customFormat="1" ht="13.5" customHeight="1">
      <c r="A1421" s="214" t="str">
        <f t="shared" si="67"/>
        <v>0413100116生活介護</v>
      </c>
      <c r="B1421" s="214" t="s">
        <v>1014</v>
      </c>
      <c r="C1421" s="214" t="s">
        <v>3802</v>
      </c>
      <c r="D1421" s="214" t="s">
        <v>3282</v>
      </c>
      <c r="E1421" s="214" t="s">
        <v>1015</v>
      </c>
      <c r="K1421" s="214" t="s">
        <v>1413</v>
      </c>
      <c r="L1421" s="214" t="s">
        <v>1413</v>
      </c>
      <c r="N1421" s="214" t="s">
        <v>3207</v>
      </c>
      <c r="O1421" s="214" t="s">
        <v>1093</v>
      </c>
      <c r="P1421" s="214" t="s">
        <v>4241</v>
      </c>
      <c r="T1421" s="214" t="s">
        <v>63</v>
      </c>
      <c r="V1421" s="298" t="s">
        <v>1414</v>
      </c>
      <c r="X1421" s="216"/>
      <c r="AA1421" s="216"/>
      <c r="AB1421" s="216"/>
      <c r="AH1421" s="214">
        <v>30</v>
      </c>
      <c r="AK1421" s="215" t="str">
        <f t="shared" si="68"/>
        <v>981</v>
      </c>
      <c r="AL1421" s="214" t="str">
        <f t="shared" si="69"/>
        <v>3602</v>
      </c>
    </row>
    <row r="1422" spans="1:38" s="214" customFormat="1" ht="13.5" customHeight="1">
      <c r="A1422" s="214" t="str">
        <f t="shared" si="67"/>
        <v>0413100116就労継続支援(Ｂ型)</v>
      </c>
      <c r="B1422" s="214" t="s">
        <v>1014</v>
      </c>
      <c r="C1422" s="214" t="s">
        <v>3802</v>
      </c>
      <c r="D1422" s="214" t="s">
        <v>3282</v>
      </c>
      <c r="E1422" s="214" t="s">
        <v>1015</v>
      </c>
      <c r="K1422" s="214" t="s">
        <v>1413</v>
      </c>
      <c r="L1422" s="214" t="s">
        <v>1413</v>
      </c>
      <c r="N1422" s="214" t="s">
        <v>3207</v>
      </c>
      <c r="O1422" s="214" t="s">
        <v>1093</v>
      </c>
      <c r="P1422" s="214" t="s">
        <v>4241</v>
      </c>
      <c r="T1422" s="214" t="s">
        <v>2455</v>
      </c>
      <c r="V1422" s="298" t="s">
        <v>1414</v>
      </c>
      <c r="X1422" s="216"/>
      <c r="AA1422" s="216"/>
      <c r="AB1422" s="216"/>
      <c r="AH1422" s="214">
        <v>15</v>
      </c>
      <c r="AK1422" s="215" t="str">
        <f t="shared" si="68"/>
        <v>981</v>
      </c>
      <c r="AL1422" s="214" t="str">
        <f t="shared" si="69"/>
        <v>3602</v>
      </c>
    </row>
    <row r="1423" spans="1:38" s="214" customFormat="1" ht="13.5" customHeight="1">
      <c r="A1423" s="214" t="str">
        <f t="shared" si="67"/>
        <v>0413100157重度訪問介護</v>
      </c>
      <c r="B1423" s="214" t="s">
        <v>528</v>
      </c>
      <c r="C1423" s="214" t="s">
        <v>4604</v>
      </c>
      <c r="D1423" s="214" t="s">
        <v>3374</v>
      </c>
      <c r="E1423" s="214" t="s">
        <v>529</v>
      </c>
      <c r="K1423" s="214" t="s">
        <v>1415</v>
      </c>
      <c r="L1423" s="214" t="s">
        <v>1415</v>
      </c>
      <c r="N1423" s="214" t="s">
        <v>3507</v>
      </c>
      <c r="O1423" s="214" t="s">
        <v>1093</v>
      </c>
      <c r="P1423" s="214" t="s">
        <v>4241</v>
      </c>
      <c r="T1423" s="214" t="s">
        <v>88</v>
      </c>
      <c r="V1423" s="298" t="s">
        <v>1416</v>
      </c>
      <c r="X1423" s="216"/>
      <c r="AA1423" s="216"/>
      <c r="AB1423" s="216"/>
      <c r="AK1423" s="215" t="str">
        <f t="shared" si="68"/>
        <v>980</v>
      </c>
      <c r="AL1423" s="214" t="str">
        <f t="shared" si="69"/>
        <v>0811</v>
      </c>
    </row>
    <row r="1424" spans="1:38" s="214" customFormat="1" ht="13.5" customHeight="1">
      <c r="A1424" s="214" t="str">
        <f t="shared" si="67"/>
        <v>0413100165就労継続支援(Ｂ型)</v>
      </c>
      <c r="B1424" s="214" t="s">
        <v>1417</v>
      </c>
      <c r="C1424" s="214" t="s">
        <v>4605</v>
      </c>
      <c r="D1424" s="214" t="s">
        <v>3605</v>
      </c>
      <c r="E1424" s="214" t="s">
        <v>1418</v>
      </c>
      <c r="K1424" s="214" t="s">
        <v>1419</v>
      </c>
      <c r="L1424" s="214" t="s">
        <v>1419</v>
      </c>
      <c r="N1424" s="214" t="s">
        <v>3605</v>
      </c>
      <c r="O1424" s="214" t="s">
        <v>1093</v>
      </c>
      <c r="P1424" s="214" t="s">
        <v>4241</v>
      </c>
      <c r="T1424" s="214" t="s">
        <v>2455</v>
      </c>
      <c r="V1424" s="298" t="s">
        <v>1420</v>
      </c>
      <c r="X1424" s="216"/>
      <c r="AA1424" s="216"/>
      <c r="AB1424" s="216"/>
      <c r="AH1424" s="214">
        <v>30</v>
      </c>
      <c r="AK1424" s="215" t="str">
        <f t="shared" si="68"/>
        <v>987</v>
      </c>
      <c r="AL1424" s="214" t="str">
        <f t="shared" si="69"/>
        <v>0041</v>
      </c>
    </row>
    <row r="1425" spans="1:38" s="214" customFormat="1" ht="13.5" customHeight="1">
      <c r="A1425" s="214" t="str">
        <f t="shared" si="67"/>
        <v>0413100181就労継続支援(Ａ型)</v>
      </c>
      <c r="B1425" s="214" t="s">
        <v>988</v>
      </c>
      <c r="C1425" s="214" t="s">
        <v>4542</v>
      </c>
      <c r="D1425" s="214" t="s">
        <v>3621</v>
      </c>
      <c r="E1425" s="214" t="s">
        <v>989</v>
      </c>
      <c r="K1425" s="214" t="s">
        <v>1421</v>
      </c>
      <c r="L1425" s="214" t="s">
        <v>1421</v>
      </c>
      <c r="N1425" s="214" t="s">
        <v>3126</v>
      </c>
      <c r="O1425" s="214" t="s">
        <v>1093</v>
      </c>
      <c r="P1425" s="214" t="s">
        <v>4250</v>
      </c>
      <c r="T1425" s="214" t="s">
        <v>2458</v>
      </c>
      <c r="V1425" s="298" t="s">
        <v>1422</v>
      </c>
      <c r="X1425" s="216"/>
      <c r="AA1425" s="216"/>
      <c r="AB1425" s="216"/>
      <c r="AH1425" s="214">
        <v>20</v>
      </c>
      <c r="AK1425" s="215" t="str">
        <f t="shared" si="68"/>
        <v>987</v>
      </c>
      <c r="AL1425" s="214" t="str">
        <f t="shared" si="69"/>
        <v>0112</v>
      </c>
    </row>
    <row r="1426" spans="1:38" s="214" customFormat="1" ht="13.5" customHeight="1">
      <c r="A1426" s="214" t="str">
        <f t="shared" si="67"/>
        <v>0413100199居宅介護</v>
      </c>
      <c r="B1426" s="214" t="s">
        <v>1423</v>
      </c>
      <c r="C1426" s="214" t="s">
        <v>4606</v>
      </c>
      <c r="D1426" s="214" t="s">
        <v>2906</v>
      </c>
      <c r="E1426" s="214" t="s">
        <v>1424</v>
      </c>
      <c r="K1426" s="214" t="s">
        <v>1425</v>
      </c>
      <c r="L1426" s="214" t="s">
        <v>1425</v>
      </c>
      <c r="N1426" s="214" t="s">
        <v>2906</v>
      </c>
      <c r="O1426" s="214" t="s">
        <v>1459</v>
      </c>
      <c r="P1426" s="214" t="s">
        <v>4241</v>
      </c>
      <c r="T1426" s="214" t="s">
        <v>87</v>
      </c>
      <c r="V1426" s="298" t="s">
        <v>1426</v>
      </c>
      <c r="X1426" s="216"/>
      <c r="AA1426" s="216"/>
      <c r="AB1426" s="216"/>
      <c r="AK1426" s="215" t="str">
        <f t="shared" si="68"/>
        <v>987</v>
      </c>
      <c r="AL1426" s="214" t="str">
        <f t="shared" si="69"/>
        <v>0053</v>
      </c>
    </row>
    <row r="1427" spans="1:38" s="214" customFormat="1" ht="13.5" customHeight="1">
      <c r="A1427" s="214" t="str">
        <f t="shared" si="67"/>
        <v>0413100199行動援護</v>
      </c>
      <c r="B1427" s="214" t="s">
        <v>1423</v>
      </c>
      <c r="C1427" s="214" t="s">
        <v>4606</v>
      </c>
      <c r="D1427" s="214" t="s">
        <v>2906</v>
      </c>
      <c r="E1427" s="214" t="s">
        <v>1424</v>
      </c>
      <c r="K1427" s="214" t="s">
        <v>1425</v>
      </c>
      <c r="L1427" s="214" t="s">
        <v>1425</v>
      </c>
      <c r="N1427" s="214" t="s">
        <v>2906</v>
      </c>
      <c r="O1427" s="214" t="s">
        <v>1459</v>
      </c>
      <c r="P1427" s="214" t="s">
        <v>4241</v>
      </c>
      <c r="T1427" s="214" t="s">
        <v>99</v>
      </c>
      <c r="V1427" s="298" t="s">
        <v>1426</v>
      </c>
      <c r="X1427" s="216"/>
      <c r="AA1427" s="216"/>
      <c r="AB1427" s="216"/>
      <c r="AK1427" s="215" t="str">
        <f t="shared" si="68"/>
        <v>987</v>
      </c>
      <c r="AL1427" s="214" t="str">
        <f t="shared" si="69"/>
        <v>0053</v>
      </c>
    </row>
    <row r="1428" spans="1:38" s="214" customFormat="1" ht="13.5" customHeight="1">
      <c r="A1428" s="214" t="str">
        <f t="shared" si="67"/>
        <v>0413100199同行援護</v>
      </c>
      <c r="B1428" s="214" t="s">
        <v>1423</v>
      </c>
      <c r="C1428" s="214" t="s">
        <v>4606</v>
      </c>
      <c r="D1428" s="214" t="s">
        <v>2906</v>
      </c>
      <c r="E1428" s="214" t="s">
        <v>1424</v>
      </c>
      <c r="K1428" s="214" t="s">
        <v>1425</v>
      </c>
      <c r="L1428" s="214" t="s">
        <v>1425</v>
      </c>
      <c r="N1428" s="214" t="s">
        <v>2906</v>
      </c>
      <c r="O1428" s="214" t="s">
        <v>1459</v>
      </c>
      <c r="P1428" s="214" t="s">
        <v>4241</v>
      </c>
      <c r="T1428" s="214" t="s">
        <v>114</v>
      </c>
      <c r="V1428" s="298" t="s">
        <v>1426</v>
      </c>
      <c r="X1428" s="216"/>
      <c r="AA1428" s="216"/>
      <c r="AB1428" s="216"/>
      <c r="AK1428" s="215" t="str">
        <f t="shared" si="68"/>
        <v>987</v>
      </c>
      <c r="AL1428" s="214" t="str">
        <f t="shared" si="69"/>
        <v>0053</v>
      </c>
    </row>
    <row r="1429" spans="1:38" s="214" customFormat="1" ht="13.5" customHeight="1">
      <c r="A1429" s="214" t="str">
        <f t="shared" si="67"/>
        <v>0413100215生活介護</v>
      </c>
      <c r="B1429" s="214" t="s">
        <v>1407</v>
      </c>
      <c r="C1429" s="214" t="s">
        <v>3910</v>
      </c>
      <c r="D1429" s="214" t="s">
        <v>3126</v>
      </c>
      <c r="E1429" s="214" t="s">
        <v>1408</v>
      </c>
      <c r="K1429" s="214" t="s">
        <v>1427</v>
      </c>
      <c r="L1429" s="214" t="s">
        <v>1427</v>
      </c>
      <c r="N1429" s="214" t="s">
        <v>3126</v>
      </c>
      <c r="O1429" s="214" t="s">
        <v>1459</v>
      </c>
      <c r="P1429" s="214" t="s">
        <v>4250</v>
      </c>
      <c r="T1429" s="214" t="s">
        <v>63</v>
      </c>
      <c r="V1429" s="298" t="s">
        <v>1428</v>
      </c>
      <c r="X1429" s="216"/>
      <c r="AA1429" s="216"/>
      <c r="AB1429" s="216"/>
      <c r="AH1429" s="214">
        <v>20</v>
      </c>
      <c r="AK1429" s="215" t="str">
        <f t="shared" si="68"/>
        <v>987</v>
      </c>
      <c r="AL1429" s="214" t="str">
        <f t="shared" si="69"/>
        <v>0121</v>
      </c>
    </row>
    <row r="1430" spans="1:38" s="214" customFormat="1" ht="13.5" customHeight="1">
      <c r="A1430" s="214" t="str">
        <f t="shared" si="67"/>
        <v>0413100215短期入所</v>
      </c>
      <c r="B1430" s="214" t="s">
        <v>1407</v>
      </c>
      <c r="C1430" s="214" t="s">
        <v>3910</v>
      </c>
      <c r="D1430" s="214" t="s">
        <v>3126</v>
      </c>
      <c r="E1430" s="214" t="s">
        <v>1408</v>
      </c>
      <c r="K1430" s="214" t="s">
        <v>1427</v>
      </c>
      <c r="L1430" s="214" t="s">
        <v>1427</v>
      </c>
      <c r="N1430" s="214" t="s">
        <v>3126</v>
      </c>
      <c r="O1430" s="214" t="s">
        <v>1459</v>
      </c>
      <c r="P1430" s="214" t="s">
        <v>4250</v>
      </c>
      <c r="T1430" s="214" t="s">
        <v>71</v>
      </c>
      <c r="V1430" s="298" t="s">
        <v>1428</v>
      </c>
      <c r="X1430" s="216"/>
      <c r="AA1430" s="216"/>
      <c r="AB1430" s="216"/>
      <c r="AH1430" s="214">
        <v>4</v>
      </c>
      <c r="AK1430" s="215" t="str">
        <f t="shared" si="68"/>
        <v>987</v>
      </c>
      <c r="AL1430" s="214" t="str">
        <f t="shared" si="69"/>
        <v>0121</v>
      </c>
    </row>
    <row r="1431" spans="1:38" s="214" customFormat="1" ht="13.5" customHeight="1">
      <c r="A1431" s="214" t="str">
        <f t="shared" si="67"/>
        <v>0413100231生活介護</v>
      </c>
      <c r="B1431" s="214" t="s">
        <v>1429</v>
      </c>
      <c r="C1431" s="214" t="s">
        <v>3865</v>
      </c>
      <c r="D1431" s="214" t="s">
        <v>3264</v>
      </c>
      <c r="E1431" s="214" t="s">
        <v>1430</v>
      </c>
      <c r="K1431" s="214" t="s">
        <v>1431</v>
      </c>
      <c r="L1431" s="214" t="s">
        <v>1431</v>
      </c>
      <c r="N1431" s="214" t="s">
        <v>3264</v>
      </c>
      <c r="O1431" s="214" t="s">
        <v>1459</v>
      </c>
      <c r="P1431" s="214" t="s">
        <v>4241</v>
      </c>
      <c r="T1431" s="214" t="s">
        <v>63</v>
      </c>
      <c r="V1431" s="298" t="s">
        <v>1432</v>
      </c>
      <c r="X1431" s="216"/>
      <c r="AA1431" s="216"/>
      <c r="AB1431" s="216"/>
      <c r="AH1431" s="214">
        <v>15</v>
      </c>
      <c r="AK1431" s="215" t="str">
        <f t="shared" si="68"/>
        <v>987</v>
      </c>
      <c r="AL1431" s="214" t="str">
        <f t="shared" si="69"/>
        <v>0024</v>
      </c>
    </row>
    <row r="1432" spans="1:38" s="214" customFormat="1" ht="13.5" customHeight="1">
      <c r="A1432" s="214" t="str">
        <f t="shared" si="67"/>
        <v>0413100264短期入所</v>
      </c>
      <c r="B1432" s="214" t="s">
        <v>1014</v>
      </c>
      <c r="C1432" s="214" t="s">
        <v>3802</v>
      </c>
      <c r="D1432" s="214" t="s">
        <v>3282</v>
      </c>
      <c r="E1432" s="214" t="s">
        <v>1015</v>
      </c>
      <c r="K1432" s="214" t="s">
        <v>4110</v>
      </c>
      <c r="L1432" s="214" t="s">
        <v>4110</v>
      </c>
      <c r="N1432" s="214" t="s">
        <v>3207</v>
      </c>
      <c r="O1432" s="214" t="s">
        <v>637</v>
      </c>
      <c r="P1432" s="214" t="s">
        <v>4241</v>
      </c>
      <c r="T1432" s="214" t="s">
        <v>71</v>
      </c>
      <c r="V1432" s="298" t="s">
        <v>1433</v>
      </c>
      <c r="X1432" s="216"/>
      <c r="AA1432" s="216"/>
      <c r="AB1432" s="216"/>
      <c r="AH1432" s="214">
        <v>2</v>
      </c>
      <c r="AK1432" s="215" t="str">
        <f t="shared" si="68"/>
        <v>981</v>
      </c>
      <c r="AL1432" s="214" t="str">
        <f t="shared" si="69"/>
        <v>3602</v>
      </c>
    </row>
    <row r="1433" spans="1:38" s="214" customFormat="1" ht="13.5" customHeight="1">
      <c r="A1433" s="214" t="str">
        <f t="shared" si="67"/>
        <v>0413100272就労継続支援(Ｂ型)</v>
      </c>
      <c r="B1433" s="214" t="s">
        <v>136</v>
      </c>
      <c r="C1433" s="214" t="s">
        <v>3937</v>
      </c>
      <c r="D1433" s="214" t="s">
        <v>2911</v>
      </c>
      <c r="E1433" s="214" t="s">
        <v>137</v>
      </c>
      <c r="K1433" s="214" t="s">
        <v>1434</v>
      </c>
      <c r="L1433" s="214" t="s">
        <v>1434</v>
      </c>
      <c r="N1433" s="214" t="s">
        <v>2913</v>
      </c>
      <c r="O1433" s="214" t="s">
        <v>637</v>
      </c>
      <c r="P1433" s="214" t="s">
        <v>4241</v>
      </c>
      <c r="T1433" s="214" t="s">
        <v>2455</v>
      </c>
      <c r="V1433" s="298" t="s">
        <v>1435</v>
      </c>
      <c r="X1433" s="216"/>
      <c r="AA1433" s="216"/>
      <c r="AB1433" s="216"/>
      <c r="AH1433" s="214">
        <v>20</v>
      </c>
      <c r="AK1433" s="215" t="str">
        <f t="shared" si="68"/>
        <v>986</v>
      </c>
      <c r="AL1433" s="214" t="str">
        <f t="shared" si="69"/>
        <v>1111</v>
      </c>
    </row>
    <row r="1434" spans="1:38" s="214" customFormat="1" ht="13.5" customHeight="1">
      <c r="A1434" s="214" t="str">
        <f t="shared" si="67"/>
        <v>0413100272就労定着支援</v>
      </c>
      <c r="B1434" s="214" t="s">
        <v>136</v>
      </c>
      <c r="C1434" s="214" t="s">
        <v>3937</v>
      </c>
      <c r="D1434" s="214" t="s">
        <v>2911</v>
      </c>
      <c r="E1434" s="214" t="s">
        <v>137</v>
      </c>
      <c r="K1434" s="214" t="s">
        <v>1434</v>
      </c>
      <c r="L1434" s="214" t="s">
        <v>1434</v>
      </c>
      <c r="N1434" s="214" t="s">
        <v>2913</v>
      </c>
      <c r="O1434" s="214" t="s">
        <v>692</v>
      </c>
      <c r="P1434" s="214" t="s">
        <v>4241</v>
      </c>
      <c r="T1434" s="214" t="s">
        <v>146</v>
      </c>
      <c r="V1434" s="298" t="s">
        <v>1435</v>
      </c>
      <c r="X1434" s="216"/>
      <c r="AA1434" s="216"/>
      <c r="AB1434" s="216"/>
      <c r="AK1434" s="215" t="str">
        <f t="shared" si="68"/>
        <v>986</v>
      </c>
      <c r="AL1434" s="214" t="str">
        <f t="shared" si="69"/>
        <v>1111</v>
      </c>
    </row>
    <row r="1435" spans="1:38" s="214" customFormat="1" ht="13.5" customHeight="1">
      <c r="A1435" s="214" t="str">
        <f t="shared" si="67"/>
        <v>0413100280就労継続支援(Ｂ型)</v>
      </c>
      <c r="B1435" s="214" t="s">
        <v>1436</v>
      </c>
      <c r="C1435" s="214" t="s">
        <v>3772</v>
      </c>
      <c r="D1435" s="214" t="s">
        <v>3414</v>
      </c>
      <c r="E1435" s="214" t="s">
        <v>1437</v>
      </c>
      <c r="K1435" s="214" t="s">
        <v>1438</v>
      </c>
      <c r="L1435" s="214" t="s">
        <v>1438</v>
      </c>
      <c r="N1435" s="214" t="s">
        <v>3414</v>
      </c>
      <c r="O1435" s="214" t="s">
        <v>559</v>
      </c>
      <c r="P1435" s="214" t="s">
        <v>4250</v>
      </c>
      <c r="T1435" s="214" t="s">
        <v>2455</v>
      </c>
      <c r="V1435" s="298" t="s">
        <v>1440</v>
      </c>
      <c r="X1435" s="216"/>
      <c r="AA1435" s="216"/>
      <c r="AB1435" s="216"/>
      <c r="AH1435" s="214">
        <v>20</v>
      </c>
      <c r="AK1435" s="215" t="str">
        <f t="shared" si="68"/>
        <v>987</v>
      </c>
      <c r="AL1435" s="214" t="str">
        <f t="shared" si="69"/>
        <v>0281</v>
      </c>
    </row>
    <row r="1436" spans="1:38" s="214" customFormat="1" ht="13.5" customHeight="1">
      <c r="A1436" s="214" t="str">
        <f t="shared" si="67"/>
        <v>0413100298就労継続支援(Ｂ型)</v>
      </c>
      <c r="B1436" s="214" t="s">
        <v>1014</v>
      </c>
      <c r="C1436" s="214" t="s">
        <v>3802</v>
      </c>
      <c r="D1436" s="214" t="s">
        <v>3282</v>
      </c>
      <c r="E1436" s="214" t="s">
        <v>1015</v>
      </c>
      <c r="K1436" s="214" t="s">
        <v>1441</v>
      </c>
      <c r="L1436" s="214" t="s">
        <v>1441</v>
      </c>
      <c r="N1436" s="214" t="s">
        <v>3606</v>
      </c>
      <c r="O1436" s="214" t="s">
        <v>1057</v>
      </c>
      <c r="P1436" s="214" t="s">
        <v>4241</v>
      </c>
      <c r="T1436" s="214" t="s">
        <v>2455</v>
      </c>
      <c r="V1436" s="298" t="s">
        <v>1442</v>
      </c>
      <c r="X1436" s="216"/>
      <c r="AA1436" s="216"/>
      <c r="AB1436" s="216"/>
      <c r="AH1436" s="214">
        <v>20</v>
      </c>
      <c r="AK1436" s="215" t="str">
        <f t="shared" si="68"/>
        <v>981</v>
      </c>
      <c r="AL1436" s="214" t="str">
        <f t="shared" si="69"/>
        <v>3602</v>
      </c>
    </row>
    <row r="1437" spans="1:38" s="214" customFormat="1" ht="13.5" customHeight="1">
      <c r="A1437" s="214" t="str">
        <f t="shared" si="67"/>
        <v>0413100306生活介護</v>
      </c>
      <c r="B1437" s="214" t="s">
        <v>1423</v>
      </c>
      <c r="C1437" s="214" t="s">
        <v>4606</v>
      </c>
      <c r="D1437" s="214" t="s">
        <v>2906</v>
      </c>
      <c r="E1437" s="214" t="s">
        <v>1424</v>
      </c>
      <c r="K1437" s="214" t="s">
        <v>3411</v>
      </c>
      <c r="L1437" s="214" t="s">
        <v>1444</v>
      </c>
      <c r="N1437" s="214" t="s">
        <v>3412</v>
      </c>
      <c r="O1437" s="214" t="s">
        <v>1057</v>
      </c>
      <c r="P1437" s="214" t="s">
        <v>4241</v>
      </c>
      <c r="T1437" s="214" t="s">
        <v>63</v>
      </c>
      <c r="V1437" s="298" t="s">
        <v>1443</v>
      </c>
      <c r="X1437" s="216"/>
      <c r="AA1437" s="216"/>
      <c r="AB1437" s="216"/>
      <c r="AH1437" s="214">
        <v>20</v>
      </c>
      <c r="AK1437" s="215" t="str">
        <f t="shared" si="68"/>
        <v>987</v>
      </c>
      <c r="AL1437" s="214" t="str">
        <f t="shared" si="69"/>
        <v>0053</v>
      </c>
    </row>
    <row r="1438" spans="1:38" s="214" customFormat="1" ht="13.5" customHeight="1">
      <c r="A1438" s="214" t="str">
        <f t="shared" si="67"/>
        <v>0413100314就労継続支援(Ａ型)</v>
      </c>
      <c r="B1438" s="214" t="s">
        <v>1128</v>
      </c>
      <c r="C1438" s="214" t="s">
        <v>4533</v>
      </c>
      <c r="D1438" s="214" t="s">
        <v>3161</v>
      </c>
      <c r="E1438" s="214" t="s">
        <v>1129</v>
      </c>
      <c r="K1438" s="214" t="s">
        <v>1445</v>
      </c>
      <c r="L1438" s="214" t="s">
        <v>1445</v>
      </c>
      <c r="N1438" s="214" t="s">
        <v>3412</v>
      </c>
      <c r="O1438" s="214" t="s">
        <v>405</v>
      </c>
      <c r="P1438" s="214" t="s">
        <v>4241</v>
      </c>
      <c r="T1438" s="214" t="s">
        <v>2458</v>
      </c>
      <c r="V1438" s="298" t="s">
        <v>1446</v>
      </c>
      <c r="X1438" s="216"/>
      <c r="AA1438" s="216"/>
      <c r="AB1438" s="216"/>
      <c r="AH1438" s="214">
        <v>40</v>
      </c>
      <c r="AK1438" s="215" t="str">
        <f t="shared" si="68"/>
        <v>989</v>
      </c>
      <c r="AL1438" s="214" t="str">
        <f t="shared" si="69"/>
        <v>1754</v>
      </c>
    </row>
    <row r="1439" spans="1:38" s="214" customFormat="1" ht="13.5" customHeight="1">
      <c r="A1439" s="214" t="str">
        <f t="shared" si="67"/>
        <v>0413100314就労選択支援</v>
      </c>
      <c r="B1439" s="214" t="s">
        <v>1128</v>
      </c>
      <c r="C1439" s="214" t="s">
        <v>4533</v>
      </c>
      <c r="D1439" s="214" t="s">
        <v>3161</v>
      </c>
      <c r="E1439" s="214" t="s">
        <v>1129</v>
      </c>
      <c r="K1439" s="214" t="s">
        <v>1445</v>
      </c>
      <c r="L1439" s="214" t="s">
        <v>1445</v>
      </c>
      <c r="N1439" s="214" t="s">
        <v>3412</v>
      </c>
      <c r="O1439" s="214" t="s">
        <v>405</v>
      </c>
      <c r="P1439" s="214" t="s">
        <v>4241</v>
      </c>
      <c r="T1439" s="214" t="s">
        <v>4724</v>
      </c>
      <c r="V1439" s="298" t="s">
        <v>1446</v>
      </c>
      <c r="X1439" s="216"/>
      <c r="AA1439" s="216"/>
      <c r="AB1439" s="216"/>
      <c r="AH1439" s="214">
        <v>10</v>
      </c>
      <c r="AK1439" s="215" t="str">
        <f t="shared" si="68"/>
        <v>989</v>
      </c>
      <c r="AL1439" s="214" t="str">
        <f t="shared" si="69"/>
        <v>1754</v>
      </c>
    </row>
    <row r="1440" spans="1:38" s="214" customFormat="1" ht="13.5" customHeight="1">
      <c r="A1440" s="214" t="str">
        <f t="shared" si="67"/>
        <v>0413100322就労移行支援</v>
      </c>
      <c r="B1440" s="214" t="s">
        <v>1128</v>
      </c>
      <c r="C1440" s="214" t="s">
        <v>4533</v>
      </c>
      <c r="D1440" s="214" t="s">
        <v>3161</v>
      </c>
      <c r="E1440" s="214" t="s">
        <v>1129</v>
      </c>
      <c r="K1440" s="214" t="s">
        <v>1447</v>
      </c>
      <c r="L1440" s="214" t="s">
        <v>1447</v>
      </c>
      <c r="N1440" s="214" t="s">
        <v>4723</v>
      </c>
      <c r="O1440" s="214" t="s">
        <v>405</v>
      </c>
      <c r="P1440" s="214" t="s">
        <v>4241</v>
      </c>
      <c r="T1440" s="214" t="s">
        <v>65</v>
      </c>
      <c r="V1440" s="298" t="s">
        <v>1448</v>
      </c>
      <c r="X1440" s="216"/>
      <c r="AA1440" s="216"/>
      <c r="AB1440" s="216"/>
      <c r="AH1440" s="214">
        <v>6</v>
      </c>
      <c r="AK1440" s="215" t="str">
        <f t="shared" si="68"/>
        <v>989</v>
      </c>
      <c r="AL1440" s="214" t="str">
        <f t="shared" si="69"/>
        <v>1754</v>
      </c>
    </row>
    <row r="1441" spans="1:38" s="214" customFormat="1" ht="13.5" customHeight="1">
      <c r="A1441" s="214" t="str">
        <f t="shared" si="67"/>
        <v>0413100322就労継続支援(Ｂ型)</v>
      </c>
      <c r="B1441" s="214" t="s">
        <v>1128</v>
      </c>
      <c r="C1441" s="214" t="s">
        <v>4533</v>
      </c>
      <c r="D1441" s="214" t="s">
        <v>3161</v>
      </c>
      <c r="E1441" s="214" t="s">
        <v>1129</v>
      </c>
      <c r="K1441" s="214" t="s">
        <v>1447</v>
      </c>
      <c r="L1441" s="214" t="s">
        <v>1447</v>
      </c>
      <c r="N1441" s="214" t="s">
        <v>4723</v>
      </c>
      <c r="O1441" s="214" t="s">
        <v>405</v>
      </c>
      <c r="P1441" s="214" t="s">
        <v>4241</v>
      </c>
      <c r="T1441" s="214" t="s">
        <v>2455</v>
      </c>
      <c r="V1441" s="298" t="s">
        <v>1448</v>
      </c>
      <c r="X1441" s="216"/>
      <c r="AA1441" s="216"/>
      <c r="AB1441" s="216"/>
      <c r="AH1441" s="214">
        <v>14</v>
      </c>
      <c r="AK1441" s="215" t="str">
        <f t="shared" si="68"/>
        <v>989</v>
      </c>
      <c r="AL1441" s="214" t="str">
        <f t="shared" si="69"/>
        <v>1754</v>
      </c>
    </row>
    <row r="1442" spans="1:38" s="214" customFormat="1" ht="13.5" customHeight="1">
      <c r="A1442" s="214" t="str">
        <f t="shared" si="67"/>
        <v>0413100330生活介護</v>
      </c>
      <c r="B1442" s="214" t="s">
        <v>2783</v>
      </c>
      <c r="C1442" s="214" t="s">
        <v>4607</v>
      </c>
      <c r="D1442" s="214" t="s">
        <v>3413</v>
      </c>
      <c r="E1442" s="214" t="s">
        <v>2784</v>
      </c>
      <c r="K1442" s="214" t="s">
        <v>2785</v>
      </c>
      <c r="L1442" s="214" t="s">
        <v>2785</v>
      </c>
      <c r="N1442" s="214" t="s">
        <v>3414</v>
      </c>
      <c r="O1442" s="214" t="s">
        <v>405</v>
      </c>
      <c r="P1442" s="214" t="s">
        <v>4250</v>
      </c>
      <c r="T1442" s="214" t="s">
        <v>63</v>
      </c>
      <c r="V1442" s="298" t="s">
        <v>2786</v>
      </c>
      <c r="X1442" s="216"/>
      <c r="AA1442" s="216"/>
      <c r="AB1442" s="216"/>
      <c r="AH1442" s="214">
        <v>10</v>
      </c>
      <c r="AK1442" s="215" t="str">
        <f t="shared" si="68"/>
        <v>987</v>
      </c>
      <c r="AL1442" s="214" t="str">
        <f t="shared" si="69"/>
        <v>0114</v>
      </c>
    </row>
    <row r="1443" spans="1:38" s="214" customFormat="1" ht="13.5" customHeight="1">
      <c r="A1443" s="214" t="str">
        <f t="shared" si="67"/>
        <v>0413100348就労継続支援(Ｂ型)</v>
      </c>
      <c r="B1443" s="214" t="s">
        <v>3607</v>
      </c>
      <c r="C1443" s="214" t="s">
        <v>4608</v>
      </c>
      <c r="D1443" s="214" t="s">
        <v>3397</v>
      </c>
      <c r="E1443" s="214" t="s">
        <v>3608</v>
      </c>
      <c r="K1443" s="214" t="s">
        <v>3609</v>
      </c>
      <c r="L1443" s="214" t="s">
        <v>3609</v>
      </c>
      <c r="N1443" s="214" t="s">
        <v>3412</v>
      </c>
      <c r="O1443" s="214" t="s">
        <v>405</v>
      </c>
      <c r="P1443" s="214" t="s">
        <v>4241</v>
      </c>
      <c r="T1443" s="214" t="s">
        <v>2455</v>
      </c>
      <c r="V1443" s="298" t="s">
        <v>3610</v>
      </c>
      <c r="X1443" s="216"/>
      <c r="AA1443" s="216"/>
      <c r="AB1443" s="216"/>
      <c r="AH1443" s="214">
        <v>20</v>
      </c>
      <c r="AK1443" s="215" t="str">
        <f t="shared" si="68"/>
        <v>989</v>
      </c>
      <c r="AL1443" s="214" t="str">
        <f t="shared" si="69"/>
        <v>6153</v>
      </c>
    </row>
    <row r="1444" spans="1:38" s="214" customFormat="1" ht="13.5" customHeight="1">
      <c r="A1444" s="214" t="str">
        <f t="shared" ref="A1444:A1507" si="70">V1444&amp;T1444</f>
        <v>0413100355短期入所</v>
      </c>
      <c r="B1444" s="214" t="s">
        <v>870</v>
      </c>
      <c r="C1444" s="214" t="s">
        <v>3841</v>
      </c>
      <c r="D1444" s="214" t="s">
        <v>3092</v>
      </c>
      <c r="E1444" s="214" t="s">
        <v>4060</v>
      </c>
      <c r="K1444" s="214" t="s">
        <v>4118</v>
      </c>
      <c r="L1444" s="214" t="s">
        <v>4118</v>
      </c>
      <c r="N1444" s="214" t="s">
        <v>3213</v>
      </c>
      <c r="O1444" s="214" t="s">
        <v>405</v>
      </c>
      <c r="P1444" s="214" t="s">
        <v>4241</v>
      </c>
      <c r="T1444" s="214" t="s">
        <v>71</v>
      </c>
      <c r="V1444" s="298" t="s">
        <v>4288</v>
      </c>
      <c r="X1444" s="216"/>
      <c r="AA1444" s="216"/>
      <c r="AB1444" s="216"/>
      <c r="AH1444" s="214">
        <v>6</v>
      </c>
      <c r="AK1444" s="215" t="str">
        <f t="shared" si="68"/>
        <v>989</v>
      </c>
      <c r="AL1444" s="214" t="str">
        <f t="shared" si="69"/>
        <v>5301</v>
      </c>
    </row>
    <row r="1445" spans="1:38" s="214" customFormat="1" ht="13.5" customHeight="1">
      <c r="A1445" s="214" t="str">
        <f t="shared" si="70"/>
        <v>0413500018短期入所</v>
      </c>
      <c r="B1445" s="214" t="s">
        <v>936</v>
      </c>
      <c r="C1445" s="214" t="s">
        <v>3809</v>
      </c>
      <c r="D1445" s="214" t="s">
        <v>3190</v>
      </c>
      <c r="E1445" s="214" t="s">
        <v>937</v>
      </c>
      <c r="K1445" s="214" t="s">
        <v>1449</v>
      </c>
      <c r="L1445" s="214" t="s">
        <v>1449</v>
      </c>
      <c r="N1445" s="214" t="s">
        <v>3362</v>
      </c>
      <c r="O1445" s="214" t="s">
        <v>405</v>
      </c>
      <c r="P1445" s="214" t="s">
        <v>4258</v>
      </c>
      <c r="T1445" s="214" t="s">
        <v>71</v>
      </c>
      <c r="V1445" s="298" t="s">
        <v>1451</v>
      </c>
      <c r="X1445" s="216"/>
      <c r="AA1445" s="216"/>
      <c r="AB1445" s="216"/>
      <c r="AH1445" s="214">
        <v>1</v>
      </c>
      <c r="AK1445" s="215" t="str">
        <f t="shared" si="68"/>
        <v>981</v>
      </c>
      <c r="AL1445" s="214" t="str">
        <f t="shared" si="69"/>
        <v>3621</v>
      </c>
    </row>
    <row r="1446" spans="1:38" s="214" customFormat="1" ht="13.5" customHeight="1">
      <c r="A1446" s="214" t="str">
        <f t="shared" si="70"/>
        <v>0413500042就労継続支援(Ｂ型)</v>
      </c>
      <c r="B1446" s="214" t="s">
        <v>1452</v>
      </c>
      <c r="C1446" s="214" t="s">
        <v>4609</v>
      </c>
      <c r="D1446" s="214" t="s">
        <v>3611</v>
      </c>
      <c r="E1446" s="214" t="s">
        <v>1453</v>
      </c>
      <c r="K1446" s="214" t="s">
        <v>1454</v>
      </c>
      <c r="L1446" s="214" t="s">
        <v>1454</v>
      </c>
      <c r="N1446" s="214" t="s">
        <v>3611</v>
      </c>
      <c r="O1446" s="214" t="s">
        <v>405</v>
      </c>
      <c r="P1446" s="214" t="s">
        <v>4258</v>
      </c>
      <c r="T1446" s="214" t="s">
        <v>2455</v>
      </c>
      <c r="V1446" s="298" t="s">
        <v>1455</v>
      </c>
      <c r="X1446" s="216"/>
      <c r="AA1446" s="216"/>
      <c r="AB1446" s="216"/>
      <c r="AH1446" s="214">
        <v>20</v>
      </c>
      <c r="AK1446" s="215" t="str">
        <f t="shared" si="68"/>
        <v>986</v>
      </c>
      <c r="AL1446" s="214" t="str">
        <f t="shared" si="69"/>
        <v>2243</v>
      </c>
    </row>
    <row r="1447" spans="1:38" s="214" customFormat="1" ht="13.5" customHeight="1">
      <c r="A1447" s="214" t="str">
        <f t="shared" si="70"/>
        <v>0413600024居宅介護</v>
      </c>
      <c r="B1447" s="214" t="s">
        <v>1456</v>
      </c>
      <c r="C1447" s="214" t="s">
        <v>4610</v>
      </c>
      <c r="D1447" s="214" t="s">
        <v>3283</v>
      </c>
      <c r="E1447" s="214" t="s">
        <v>1457</v>
      </c>
      <c r="K1447" s="214" t="s">
        <v>1458</v>
      </c>
      <c r="L1447" s="214" t="s">
        <v>1458</v>
      </c>
      <c r="N1447" s="214" t="s">
        <v>3508</v>
      </c>
      <c r="O1447" s="214" t="s">
        <v>405</v>
      </c>
      <c r="P1447" s="214" t="s">
        <v>4265</v>
      </c>
      <c r="T1447" s="214" t="s">
        <v>87</v>
      </c>
      <c r="V1447" s="298" t="s">
        <v>1460</v>
      </c>
      <c r="X1447" s="216"/>
      <c r="AA1447" s="216"/>
      <c r="AB1447" s="216"/>
      <c r="AK1447" s="215" t="str">
        <f t="shared" si="68"/>
        <v>986</v>
      </c>
      <c r="AL1447" s="214" t="str">
        <f t="shared" si="69"/>
        <v>0725</v>
      </c>
    </row>
    <row r="1448" spans="1:38" s="214" customFormat="1" ht="13.5" customHeight="1">
      <c r="A1448" s="214" t="str">
        <f t="shared" si="70"/>
        <v>0413600024重度訪問介護</v>
      </c>
      <c r="B1448" s="214" t="s">
        <v>1456</v>
      </c>
      <c r="C1448" s="214" t="s">
        <v>4610</v>
      </c>
      <c r="D1448" s="214" t="s">
        <v>3283</v>
      </c>
      <c r="E1448" s="214" t="s">
        <v>1457</v>
      </c>
      <c r="K1448" s="214" t="s">
        <v>1458</v>
      </c>
      <c r="L1448" s="214" t="s">
        <v>1458</v>
      </c>
      <c r="N1448" s="214" t="s">
        <v>3508</v>
      </c>
      <c r="O1448" s="214" t="s">
        <v>338</v>
      </c>
      <c r="P1448" s="214" t="s">
        <v>4265</v>
      </c>
      <c r="T1448" s="214" t="s">
        <v>88</v>
      </c>
      <c r="V1448" s="298" t="s">
        <v>1460</v>
      </c>
      <c r="X1448" s="216"/>
      <c r="AA1448" s="216"/>
      <c r="AB1448" s="216"/>
      <c r="AK1448" s="215" t="str">
        <f t="shared" si="68"/>
        <v>986</v>
      </c>
      <c r="AL1448" s="214" t="str">
        <f t="shared" si="69"/>
        <v>0725</v>
      </c>
    </row>
    <row r="1449" spans="1:38" s="214" customFormat="1" ht="13.5" customHeight="1">
      <c r="A1449" s="214" t="str">
        <f t="shared" si="70"/>
        <v>0413600081短期入所</v>
      </c>
      <c r="B1449" s="214" t="s">
        <v>1461</v>
      </c>
      <c r="C1449" s="214" t="s">
        <v>3822</v>
      </c>
      <c r="D1449" s="214" t="s">
        <v>3002</v>
      </c>
      <c r="E1449" s="214" t="s">
        <v>1462</v>
      </c>
      <c r="K1449" s="214" t="s">
        <v>1463</v>
      </c>
      <c r="L1449" s="214" t="s">
        <v>1463</v>
      </c>
      <c r="N1449" s="214" t="s">
        <v>3002</v>
      </c>
      <c r="O1449" s="214" t="s">
        <v>692</v>
      </c>
      <c r="P1449" s="214" t="s">
        <v>4249</v>
      </c>
      <c r="T1449" s="214" t="s">
        <v>71</v>
      </c>
      <c r="V1449" s="298" t="s">
        <v>1464</v>
      </c>
      <c r="X1449" s="216"/>
      <c r="AA1449" s="216"/>
      <c r="AB1449" s="216"/>
      <c r="AH1449" s="214">
        <v>6</v>
      </c>
      <c r="AK1449" s="215" t="str">
        <f t="shared" si="68"/>
        <v>988</v>
      </c>
      <c r="AL1449" s="214" t="str">
        <f t="shared" si="69"/>
        <v>0347</v>
      </c>
    </row>
    <row r="1450" spans="1:38" s="214" customFormat="1" ht="13.5" customHeight="1">
      <c r="A1450" s="214" t="str">
        <f t="shared" si="70"/>
        <v>0413600081自立生活援助</v>
      </c>
      <c r="B1450" s="214" t="s">
        <v>1461</v>
      </c>
      <c r="C1450" s="214" t="s">
        <v>3822</v>
      </c>
      <c r="D1450" s="214" t="s">
        <v>3002</v>
      </c>
      <c r="E1450" s="214" t="s">
        <v>1462</v>
      </c>
      <c r="K1450" s="214" t="s">
        <v>1463</v>
      </c>
      <c r="L1450" s="214" t="s">
        <v>1463</v>
      </c>
      <c r="N1450" s="214" t="s">
        <v>3002</v>
      </c>
      <c r="O1450" s="214" t="s">
        <v>405</v>
      </c>
      <c r="P1450" s="214" t="s">
        <v>4249</v>
      </c>
      <c r="T1450" s="214" t="s">
        <v>256</v>
      </c>
      <c r="V1450" s="298" t="s">
        <v>1464</v>
      </c>
      <c r="X1450" s="216"/>
      <c r="AA1450" s="216"/>
      <c r="AB1450" s="216"/>
      <c r="AK1450" s="215" t="str">
        <f t="shared" si="68"/>
        <v>988</v>
      </c>
      <c r="AL1450" s="214" t="str">
        <f t="shared" si="69"/>
        <v>0347</v>
      </c>
    </row>
    <row r="1451" spans="1:38" s="214" customFormat="1" ht="13.5" customHeight="1">
      <c r="A1451" s="214" t="str">
        <f t="shared" si="70"/>
        <v>0413600107生活介護</v>
      </c>
      <c r="B1451" s="214" t="s">
        <v>340</v>
      </c>
      <c r="C1451" s="214" t="s">
        <v>3993</v>
      </c>
      <c r="D1451" s="214" t="s">
        <v>3266</v>
      </c>
      <c r="E1451" s="214" t="s">
        <v>341</v>
      </c>
      <c r="K1451" s="214" t="s">
        <v>1465</v>
      </c>
      <c r="L1451" s="214" t="s">
        <v>1465</v>
      </c>
      <c r="N1451" s="214" t="s">
        <v>3415</v>
      </c>
      <c r="O1451" s="214" t="s">
        <v>61</v>
      </c>
      <c r="P1451" s="214" t="s">
        <v>4265</v>
      </c>
      <c r="T1451" s="214" t="s">
        <v>63</v>
      </c>
      <c r="V1451" s="298" t="s">
        <v>1466</v>
      </c>
      <c r="X1451" s="216"/>
      <c r="AA1451" s="216"/>
      <c r="AB1451" s="216"/>
      <c r="AC1451" s="216"/>
      <c r="AH1451" s="214">
        <v>25</v>
      </c>
      <c r="AK1451" s="215" t="str">
        <f t="shared" si="68"/>
        <v>988</v>
      </c>
      <c r="AL1451" s="214" t="str">
        <f t="shared" si="69"/>
        <v>0524</v>
      </c>
    </row>
    <row r="1452" spans="1:38" s="214" customFormat="1" ht="13.5" customHeight="1">
      <c r="A1452" s="214" t="str">
        <f t="shared" si="70"/>
        <v>0413600149居宅介護</v>
      </c>
      <c r="B1452" s="214" t="s">
        <v>115</v>
      </c>
      <c r="C1452" s="214" t="s">
        <v>4418</v>
      </c>
      <c r="D1452" s="214" t="s">
        <v>3239</v>
      </c>
      <c r="E1452" s="214" t="s">
        <v>116</v>
      </c>
      <c r="K1452" s="214" t="s">
        <v>1467</v>
      </c>
      <c r="L1452" s="214" t="s">
        <v>1467</v>
      </c>
      <c r="N1452" s="214" t="s">
        <v>3509</v>
      </c>
      <c r="O1452" s="214" t="s">
        <v>61</v>
      </c>
      <c r="P1452" s="214" t="s">
        <v>4265</v>
      </c>
      <c r="T1452" s="214" t="s">
        <v>87</v>
      </c>
      <c r="V1452" s="298" t="s">
        <v>1468</v>
      </c>
      <c r="X1452" s="216"/>
      <c r="AA1452" s="216"/>
      <c r="AB1452" s="216"/>
      <c r="AK1452" s="215" t="str">
        <f t="shared" si="68"/>
        <v>980</v>
      </c>
      <c r="AL1452" s="214" t="str">
        <f t="shared" si="69"/>
        <v>0014</v>
      </c>
    </row>
    <row r="1453" spans="1:38" s="214" customFormat="1" ht="13.5" customHeight="1">
      <c r="A1453" s="214" t="str">
        <f t="shared" si="70"/>
        <v>0413600149重度訪問介護</v>
      </c>
      <c r="B1453" s="214" t="s">
        <v>115</v>
      </c>
      <c r="C1453" s="214" t="s">
        <v>4418</v>
      </c>
      <c r="D1453" s="214" t="s">
        <v>3239</v>
      </c>
      <c r="E1453" s="214" t="s">
        <v>116</v>
      </c>
      <c r="K1453" s="214" t="s">
        <v>1467</v>
      </c>
      <c r="L1453" s="214" t="s">
        <v>1467</v>
      </c>
      <c r="N1453" s="214" t="s">
        <v>3509</v>
      </c>
      <c r="O1453" s="214" t="s">
        <v>1152</v>
      </c>
      <c r="P1453" s="214" t="s">
        <v>4265</v>
      </c>
      <c r="T1453" s="214" t="s">
        <v>88</v>
      </c>
      <c r="V1453" s="298" t="s">
        <v>1468</v>
      </c>
      <c r="X1453" s="216"/>
      <c r="AA1453" s="216"/>
      <c r="AB1453" s="216"/>
      <c r="AK1453" s="215" t="str">
        <f t="shared" si="68"/>
        <v>980</v>
      </c>
      <c r="AL1453" s="214" t="str">
        <f t="shared" si="69"/>
        <v>0014</v>
      </c>
    </row>
    <row r="1454" spans="1:38" s="214" customFormat="1" ht="13.5" customHeight="1">
      <c r="A1454" s="214" t="str">
        <f t="shared" si="70"/>
        <v>0430200683地域移行支援</v>
      </c>
      <c r="B1454" s="214" t="s">
        <v>129</v>
      </c>
      <c r="C1454" s="214" t="s">
        <v>3921</v>
      </c>
      <c r="D1454" s="214" t="s">
        <v>2937</v>
      </c>
      <c r="E1454" s="214" t="s">
        <v>130</v>
      </c>
      <c r="K1454" s="214" t="s">
        <v>1641</v>
      </c>
      <c r="L1454" s="214" t="s">
        <v>1641</v>
      </c>
      <c r="N1454" s="214" t="s">
        <v>2937</v>
      </c>
      <c r="O1454" s="214" t="s">
        <v>1152</v>
      </c>
      <c r="P1454" s="214" t="s">
        <v>4234</v>
      </c>
      <c r="T1454" s="214" t="s">
        <v>1643</v>
      </c>
      <c r="V1454" s="298" t="s">
        <v>1642</v>
      </c>
      <c r="X1454" s="216"/>
      <c r="AA1454" s="216"/>
      <c r="AB1454" s="216"/>
      <c r="AK1454" s="215" t="str">
        <f t="shared" si="68"/>
        <v>986</v>
      </c>
      <c r="AL1454" s="214" t="str">
        <f t="shared" si="69"/>
        <v>0834</v>
      </c>
    </row>
    <row r="1455" spans="1:38" s="214" customFormat="1" ht="13.5" customHeight="1">
      <c r="A1455" s="214" t="str">
        <f t="shared" si="70"/>
        <v>0430200683地域定着支援</v>
      </c>
      <c r="B1455" s="214" t="s">
        <v>129</v>
      </c>
      <c r="C1455" s="214" t="s">
        <v>3921</v>
      </c>
      <c r="D1455" s="214" t="s">
        <v>2937</v>
      </c>
      <c r="E1455" s="214" t="s">
        <v>130</v>
      </c>
      <c r="K1455" s="214" t="s">
        <v>1641</v>
      </c>
      <c r="L1455" s="214" t="s">
        <v>1641</v>
      </c>
      <c r="N1455" s="214" t="s">
        <v>2937</v>
      </c>
      <c r="O1455" s="214" t="s">
        <v>818</v>
      </c>
      <c r="P1455" s="214" t="s">
        <v>4234</v>
      </c>
      <c r="T1455" s="214" t="s">
        <v>1644</v>
      </c>
      <c r="V1455" s="298" t="s">
        <v>1642</v>
      </c>
      <c r="X1455" s="216"/>
      <c r="AA1455" s="216"/>
      <c r="AB1455" s="216"/>
      <c r="AK1455" s="215" t="str">
        <f t="shared" si="68"/>
        <v>986</v>
      </c>
      <c r="AL1455" s="214" t="str">
        <f t="shared" si="69"/>
        <v>0834</v>
      </c>
    </row>
    <row r="1456" spans="1:38" s="214" customFormat="1" ht="13.5" customHeight="1">
      <c r="A1456" s="214" t="str">
        <f t="shared" si="70"/>
        <v>0430210013計画相談支援</v>
      </c>
      <c r="B1456" s="214" t="s">
        <v>66</v>
      </c>
      <c r="C1456" s="214" t="s">
        <v>3760</v>
      </c>
      <c r="D1456" s="214" t="s">
        <v>2967</v>
      </c>
      <c r="E1456" s="214" t="s">
        <v>67</v>
      </c>
      <c r="K1456" s="214" t="s">
        <v>1645</v>
      </c>
      <c r="L1456" s="214" t="s">
        <v>1645</v>
      </c>
      <c r="N1456" s="214" t="s">
        <v>3289</v>
      </c>
      <c r="O1456" s="214" t="s">
        <v>818</v>
      </c>
      <c r="P1456" s="214" t="s">
        <v>4234</v>
      </c>
      <c r="T1456" s="214" t="s">
        <v>1647</v>
      </c>
      <c r="V1456" s="298" t="s">
        <v>1646</v>
      </c>
      <c r="X1456" s="216"/>
      <c r="AA1456" s="216"/>
      <c r="AB1456" s="216"/>
      <c r="AK1456" s="215" t="str">
        <f t="shared" si="68"/>
        <v>986</v>
      </c>
      <c r="AL1456" s="214" t="str">
        <f t="shared" si="69"/>
        <v>0853</v>
      </c>
    </row>
    <row r="1457" spans="1:38" s="214" customFormat="1" ht="13.5" customHeight="1">
      <c r="A1457" s="214" t="str">
        <f t="shared" si="70"/>
        <v>0430210021計画相談支援</v>
      </c>
      <c r="B1457" s="214" t="s">
        <v>66</v>
      </c>
      <c r="C1457" s="214" t="s">
        <v>3760</v>
      </c>
      <c r="D1457" s="214" t="s">
        <v>2967</v>
      </c>
      <c r="E1457" s="214" t="s">
        <v>67</v>
      </c>
      <c r="K1457" s="214" t="s">
        <v>1648</v>
      </c>
      <c r="L1457" s="214" t="s">
        <v>1648</v>
      </c>
      <c r="N1457" s="214" t="s">
        <v>2967</v>
      </c>
      <c r="O1457" s="214" t="s">
        <v>818</v>
      </c>
      <c r="P1457" s="214" t="s">
        <v>4234</v>
      </c>
      <c r="T1457" s="214" t="s">
        <v>1647</v>
      </c>
      <c r="V1457" s="298" t="s">
        <v>1649</v>
      </c>
      <c r="X1457" s="216"/>
      <c r="AA1457" s="216"/>
      <c r="AB1457" s="216"/>
      <c r="AK1457" s="215" t="str">
        <f t="shared" si="68"/>
        <v>986</v>
      </c>
      <c r="AL1457" s="214" t="str">
        <f t="shared" si="69"/>
        <v>0853</v>
      </c>
    </row>
    <row r="1458" spans="1:38" s="214" customFormat="1" ht="13.5" customHeight="1">
      <c r="A1458" s="214" t="str">
        <f t="shared" si="70"/>
        <v>0430210039計画相談支援</v>
      </c>
      <c r="B1458" s="214" t="s">
        <v>129</v>
      </c>
      <c r="C1458" s="214" t="s">
        <v>3921</v>
      </c>
      <c r="D1458" s="214" t="s">
        <v>2937</v>
      </c>
      <c r="E1458" s="214" t="s">
        <v>130</v>
      </c>
      <c r="K1458" s="214" t="s">
        <v>1650</v>
      </c>
      <c r="L1458" s="214" t="s">
        <v>1650</v>
      </c>
      <c r="N1458" s="214" t="s">
        <v>3451</v>
      </c>
      <c r="O1458" s="214" t="s">
        <v>818</v>
      </c>
      <c r="P1458" s="214" t="s">
        <v>4234</v>
      </c>
      <c r="T1458" s="214" t="s">
        <v>1647</v>
      </c>
      <c r="V1458" s="298" t="s">
        <v>1651</v>
      </c>
      <c r="X1458" s="216"/>
      <c r="AA1458" s="216"/>
      <c r="AB1458" s="216"/>
      <c r="AK1458" s="215" t="str">
        <f t="shared" si="68"/>
        <v>986</v>
      </c>
      <c r="AL1458" s="214" t="str">
        <f t="shared" si="69"/>
        <v>0834</v>
      </c>
    </row>
    <row r="1459" spans="1:38" s="214" customFormat="1" ht="13.5" customHeight="1">
      <c r="A1459" s="214" t="str">
        <f t="shared" si="70"/>
        <v>0430210062計画相談支援</v>
      </c>
      <c r="B1459" s="214" t="s">
        <v>61</v>
      </c>
      <c r="C1459" s="214" t="s">
        <v>3957</v>
      </c>
      <c r="D1459" s="214" t="s">
        <v>2937</v>
      </c>
      <c r="E1459" s="214" t="s">
        <v>210</v>
      </c>
      <c r="K1459" s="214" t="s">
        <v>1652</v>
      </c>
      <c r="L1459" s="214" t="s">
        <v>1652</v>
      </c>
      <c r="N1459" s="214" t="s">
        <v>2939</v>
      </c>
      <c r="O1459" s="214" t="s">
        <v>818</v>
      </c>
      <c r="P1459" s="214" t="s">
        <v>4234</v>
      </c>
      <c r="T1459" s="214" t="s">
        <v>1647</v>
      </c>
      <c r="V1459" s="298" t="s">
        <v>1653</v>
      </c>
      <c r="X1459" s="216"/>
      <c r="AA1459" s="216"/>
      <c r="AB1459" s="216"/>
      <c r="AK1459" s="215" t="str">
        <f t="shared" si="68"/>
        <v>986</v>
      </c>
      <c r="AL1459" s="214" t="str">
        <f t="shared" si="69"/>
        <v>0834</v>
      </c>
    </row>
    <row r="1460" spans="1:38" s="214" customFormat="1" ht="13.5" customHeight="1">
      <c r="A1460" s="214" t="str">
        <f t="shared" si="70"/>
        <v>0430210088計画相談支援</v>
      </c>
      <c r="B1460" s="214" t="s">
        <v>1654</v>
      </c>
      <c r="C1460" s="214" t="s">
        <v>3964</v>
      </c>
      <c r="D1460" s="214" t="s">
        <v>2977</v>
      </c>
      <c r="E1460" s="214" t="s">
        <v>1655</v>
      </c>
      <c r="K1460" s="214" t="s">
        <v>1656</v>
      </c>
      <c r="L1460" s="214" t="s">
        <v>1656</v>
      </c>
      <c r="N1460" s="214" t="s">
        <v>2977</v>
      </c>
      <c r="O1460" s="214" t="s">
        <v>818</v>
      </c>
      <c r="P1460" s="214" t="s">
        <v>4234</v>
      </c>
      <c r="T1460" s="214" t="s">
        <v>1647</v>
      </c>
      <c r="V1460" s="298" t="s">
        <v>1657</v>
      </c>
      <c r="X1460" s="216"/>
      <c r="AA1460" s="216"/>
      <c r="AB1460" s="216"/>
      <c r="AK1460" s="215" t="str">
        <f t="shared" si="68"/>
        <v>986</v>
      </c>
      <c r="AL1460" s="214" t="str">
        <f t="shared" si="69"/>
        <v>0857</v>
      </c>
    </row>
    <row r="1461" spans="1:38" s="214" customFormat="1" ht="13.5" customHeight="1">
      <c r="A1461" s="214" t="str">
        <f t="shared" si="70"/>
        <v>0430210096計画相談支援</v>
      </c>
      <c r="B1461" s="214" t="s">
        <v>255</v>
      </c>
      <c r="C1461" s="214" t="s">
        <v>3967</v>
      </c>
      <c r="D1461" s="214" t="s">
        <v>3416</v>
      </c>
      <c r="E1461" s="214" t="s">
        <v>1658</v>
      </c>
      <c r="K1461" s="214" t="s">
        <v>1659</v>
      </c>
      <c r="L1461" s="214" t="s">
        <v>1659</v>
      </c>
      <c r="N1461" s="214" t="s">
        <v>3417</v>
      </c>
      <c r="O1461" s="214" t="s">
        <v>818</v>
      </c>
      <c r="P1461" s="214" t="s">
        <v>4234</v>
      </c>
      <c r="T1461" s="214" t="s">
        <v>1647</v>
      </c>
      <c r="V1461" s="298" t="s">
        <v>1660</v>
      </c>
      <c r="X1461" s="216"/>
      <c r="AA1461" s="216"/>
      <c r="AB1461" s="216"/>
      <c r="AK1461" s="215" t="str">
        <f t="shared" si="68"/>
        <v>981</v>
      </c>
      <c r="AL1461" s="214" t="str">
        <f t="shared" si="69"/>
        <v>0913</v>
      </c>
    </row>
    <row r="1462" spans="1:38" s="214" customFormat="1" ht="13.5" customHeight="1">
      <c r="A1462" s="214" t="str">
        <f t="shared" si="70"/>
        <v>0430210104計画相談支援</v>
      </c>
      <c r="B1462" s="214" t="s">
        <v>773</v>
      </c>
      <c r="C1462" s="214" t="s">
        <v>4514</v>
      </c>
      <c r="D1462" s="214" t="s">
        <v>3081</v>
      </c>
      <c r="E1462" s="214" t="s">
        <v>774</v>
      </c>
      <c r="K1462" s="214" t="s">
        <v>1661</v>
      </c>
      <c r="L1462" s="214" t="s">
        <v>1663</v>
      </c>
      <c r="N1462" s="214" t="s">
        <v>2972</v>
      </c>
      <c r="O1462" s="214" t="s">
        <v>338</v>
      </c>
      <c r="P1462" s="214" t="s">
        <v>4234</v>
      </c>
      <c r="T1462" s="214" t="s">
        <v>1647</v>
      </c>
      <c r="V1462" s="298" t="s">
        <v>1662</v>
      </c>
      <c r="X1462" s="216"/>
      <c r="AA1462" s="216"/>
      <c r="AB1462" s="216"/>
      <c r="AC1462" s="216"/>
      <c r="AK1462" s="215" t="str">
        <f t="shared" si="68"/>
        <v>987</v>
      </c>
      <c r="AL1462" s="214" t="str">
        <f t="shared" si="69"/>
        <v>0511</v>
      </c>
    </row>
    <row r="1463" spans="1:38" s="214" customFormat="1" ht="13.5" customHeight="1">
      <c r="A1463" s="214" t="str">
        <f t="shared" si="70"/>
        <v>0430210112計画相談支援</v>
      </c>
      <c r="B1463" s="214" t="s">
        <v>2787</v>
      </c>
      <c r="C1463" s="214" t="s">
        <v>3974</v>
      </c>
      <c r="D1463" s="214" t="s">
        <v>3418</v>
      </c>
      <c r="E1463" s="214" t="s">
        <v>2788</v>
      </c>
      <c r="K1463" s="214" t="s">
        <v>2789</v>
      </c>
      <c r="L1463" s="214" t="s">
        <v>2789</v>
      </c>
      <c r="N1463" s="214" t="s">
        <v>3418</v>
      </c>
      <c r="O1463" s="214" t="s">
        <v>928</v>
      </c>
      <c r="P1463" s="214" t="s">
        <v>4234</v>
      </c>
      <c r="T1463" s="214" t="s">
        <v>1647</v>
      </c>
      <c r="V1463" s="298" t="s">
        <v>2790</v>
      </c>
      <c r="X1463" s="216"/>
      <c r="AA1463" s="216"/>
      <c r="AB1463" s="216"/>
      <c r="AK1463" s="215" t="str">
        <f t="shared" si="68"/>
        <v>987</v>
      </c>
      <c r="AL1463" s="214" t="str">
        <f t="shared" si="69"/>
        <v>1222</v>
      </c>
    </row>
    <row r="1464" spans="1:38" s="214" customFormat="1" ht="13.5" customHeight="1">
      <c r="A1464" s="214" t="str">
        <f t="shared" si="70"/>
        <v>0430210138計画相談支援</v>
      </c>
      <c r="B1464" s="214" t="s">
        <v>4394</v>
      </c>
      <c r="C1464" s="214" t="s">
        <v>4409</v>
      </c>
      <c r="D1464" s="214" t="s">
        <v>2968</v>
      </c>
      <c r="E1464" s="214" t="s">
        <v>4658</v>
      </c>
      <c r="K1464" s="214" t="s">
        <v>4692</v>
      </c>
      <c r="L1464" s="214" t="s">
        <v>4692</v>
      </c>
      <c r="N1464" s="214" t="s">
        <v>2968</v>
      </c>
      <c r="O1464" s="214" t="s">
        <v>818</v>
      </c>
      <c r="P1464" s="214" t="s">
        <v>4234</v>
      </c>
      <c r="T1464" s="214" t="s">
        <v>1647</v>
      </c>
      <c r="V1464" s="298" t="s">
        <v>4768</v>
      </c>
      <c r="X1464" s="216"/>
      <c r="AA1464" s="216"/>
      <c r="AB1464" s="216"/>
      <c r="AC1464" s="216"/>
      <c r="AK1464" s="215" t="str">
        <f t="shared" si="68"/>
        <v>986</v>
      </c>
      <c r="AL1464" s="214" t="str">
        <f t="shared" si="69"/>
        <v>0861</v>
      </c>
    </row>
    <row r="1465" spans="1:38" s="214" customFormat="1" ht="13.5" customHeight="1">
      <c r="A1465" s="214" t="str">
        <f t="shared" si="70"/>
        <v>0430300012計画相談支援</v>
      </c>
      <c r="B1465" s="214" t="s">
        <v>294</v>
      </c>
      <c r="C1465" s="214" t="s">
        <v>3836</v>
      </c>
      <c r="D1465" s="214" t="s">
        <v>2994</v>
      </c>
      <c r="E1465" s="214" t="s">
        <v>295</v>
      </c>
      <c r="K1465" s="214" t="s">
        <v>1664</v>
      </c>
      <c r="L1465" s="214" t="s">
        <v>1664</v>
      </c>
      <c r="N1465" s="214" t="s">
        <v>2994</v>
      </c>
      <c r="O1465" s="214" t="s">
        <v>928</v>
      </c>
      <c r="P1465" s="214" t="s">
        <v>4255</v>
      </c>
      <c r="T1465" s="214" t="s">
        <v>1647</v>
      </c>
      <c r="V1465" s="298" t="s">
        <v>1665</v>
      </c>
      <c r="X1465" s="216"/>
      <c r="AA1465" s="216"/>
      <c r="AB1465" s="216"/>
      <c r="AK1465" s="215" t="str">
        <f t="shared" si="68"/>
        <v>985</v>
      </c>
      <c r="AL1465" s="214" t="str">
        <f t="shared" si="69"/>
        <v>0005</v>
      </c>
    </row>
    <row r="1466" spans="1:38" s="214" customFormat="1" ht="13.5" customHeight="1">
      <c r="A1466" s="214" t="str">
        <f t="shared" si="70"/>
        <v>0430300020計画相談支援</v>
      </c>
      <c r="B1466" s="214" t="s">
        <v>159</v>
      </c>
      <c r="C1466" s="214" t="s">
        <v>3897</v>
      </c>
      <c r="D1466" s="214" t="s">
        <v>3241</v>
      </c>
      <c r="E1466" s="214" t="s">
        <v>160</v>
      </c>
      <c r="K1466" s="214" t="s">
        <v>2791</v>
      </c>
      <c r="L1466" s="214" t="s">
        <v>2791</v>
      </c>
      <c r="N1466" s="214" t="s">
        <v>3615</v>
      </c>
      <c r="O1466" s="214" t="s">
        <v>928</v>
      </c>
      <c r="P1466" s="214" t="s">
        <v>4255</v>
      </c>
      <c r="T1466" s="214" t="s">
        <v>1647</v>
      </c>
      <c r="V1466" s="298" t="s">
        <v>2792</v>
      </c>
      <c r="X1466" s="216"/>
      <c r="AA1466" s="216"/>
      <c r="AB1466" s="216"/>
      <c r="AK1466" s="215" t="str">
        <f t="shared" si="68"/>
        <v>985</v>
      </c>
      <c r="AL1466" s="214" t="str">
        <f t="shared" si="69"/>
        <v>0052</v>
      </c>
    </row>
    <row r="1467" spans="1:38" s="214" customFormat="1" ht="13.5" customHeight="1">
      <c r="A1467" s="214" t="str">
        <f t="shared" si="70"/>
        <v>0430500025地域移行支援</v>
      </c>
      <c r="B1467" s="214" t="s">
        <v>340</v>
      </c>
      <c r="C1467" s="214" t="s">
        <v>3993</v>
      </c>
      <c r="D1467" s="214" t="s">
        <v>3266</v>
      </c>
      <c r="E1467" s="214" t="s">
        <v>341</v>
      </c>
      <c r="K1467" s="214" t="s">
        <v>1666</v>
      </c>
      <c r="L1467" s="214" t="s">
        <v>1666</v>
      </c>
      <c r="N1467" s="214" t="s">
        <v>3267</v>
      </c>
      <c r="O1467" s="214" t="s">
        <v>928</v>
      </c>
      <c r="P1467" s="214" t="s">
        <v>4249</v>
      </c>
      <c r="T1467" s="214" t="s">
        <v>1643</v>
      </c>
      <c r="V1467" s="298" t="s">
        <v>1667</v>
      </c>
      <c r="X1467" s="216"/>
      <c r="AA1467" s="216"/>
      <c r="AB1467" s="216"/>
      <c r="AD1467" s="216"/>
      <c r="AK1467" s="215" t="str">
        <f t="shared" si="68"/>
        <v>988</v>
      </c>
      <c r="AL1467" s="214" t="str">
        <f t="shared" si="69"/>
        <v>0524</v>
      </c>
    </row>
    <row r="1468" spans="1:38" s="214" customFormat="1" ht="13.5" customHeight="1">
      <c r="A1468" s="214" t="str">
        <f t="shared" si="70"/>
        <v>0430500025地域定着支援</v>
      </c>
      <c r="B1468" s="214" t="s">
        <v>340</v>
      </c>
      <c r="C1468" s="214" t="s">
        <v>3993</v>
      </c>
      <c r="D1468" s="214" t="s">
        <v>3266</v>
      </c>
      <c r="E1468" s="214" t="s">
        <v>341</v>
      </c>
      <c r="K1468" s="214" t="s">
        <v>1666</v>
      </c>
      <c r="L1468" s="214" t="s">
        <v>1666</v>
      </c>
      <c r="N1468" s="214" t="s">
        <v>3267</v>
      </c>
      <c r="O1468" s="214" t="s">
        <v>928</v>
      </c>
      <c r="P1468" s="214" t="s">
        <v>4249</v>
      </c>
      <c r="T1468" s="214" t="s">
        <v>1644</v>
      </c>
      <c r="V1468" s="298" t="s">
        <v>1667</v>
      </c>
      <c r="X1468" s="216"/>
      <c r="AA1468" s="216"/>
      <c r="AB1468" s="216"/>
      <c r="AK1468" s="215" t="str">
        <f t="shared" si="68"/>
        <v>988</v>
      </c>
      <c r="AL1468" s="214" t="str">
        <f t="shared" si="69"/>
        <v>0524</v>
      </c>
    </row>
    <row r="1469" spans="1:38" s="214" customFormat="1" ht="13.5" customHeight="1">
      <c r="A1469" s="214" t="str">
        <f t="shared" si="70"/>
        <v>0430500041計画相談支援</v>
      </c>
      <c r="B1469" s="214" t="s">
        <v>340</v>
      </c>
      <c r="C1469" s="214" t="s">
        <v>3909</v>
      </c>
      <c r="D1469" s="214" t="s">
        <v>3266</v>
      </c>
      <c r="E1469" s="214" t="s">
        <v>1668</v>
      </c>
      <c r="K1469" s="214" t="s">
        <v>1666</v>
      </c>
      <c r="L1469" s="214" t="s">
        <v>1666</v>
      </c>
      <c r="N1469" s="214" t="s">
        <v>3267</v>
      </c>
      <c r="O1469" s="214" t="s">
        <v>61</v>
      </c>
      <c r="P1469" s="214" t="s">
        <v>4249</v>
      </c>
      <c r="T1469" s="214" t="s">
        <v>1647</v>
      </c>
      <c r="V1469" s="298" t="s">
        <v>1669</v>
      </c>
      <c r="X1469" s="216"/>
      <c r="AA1469" s="216"/>
      <c r="AB1469" s="216"/>
      <c r="AK1469" s="215" t="str">
        <f t="shared" si="68"/>
        <v>988</v>
      </c>
      <c r="AL1469" s="214" t="str">
        <f t="shared" si="69"/>
        <v>0524</v>
      </c>
    </row>
    <row r="1470" spans="1:38" s="214" customFormat="1" ht="13.5" customHeight="1">
      <c r="A1470" s="214" t="str">
        <f t="shared" si="70"/>
        <v>0430500058計画相談支援</v>
      </c>
      <c r="B1470" s="214" t="s">
        <v>355</v>
      </c>
      <c r="C1470" s="214" t="s">
        <v>3853</v>
      </c>
      <c r="D1470" s="214" t="s">
        <v>3000</v>
      </c>
      <c r="E1470" s="214" t="s">
        <v>356</v>
      </c>
      <c r="K1470" s="214" t="s">
        <v>1670</v>
      </c>
      <c r="L1470" s="214" t="s">
        <v>1670</v>
      </c>
      <c r="N1470" s="214" t="s">
        <v>3001</v>
      </c>
      <c r="O1470" s="214" t="s">
        <v>1375</v>
      </c>
      <c r="P1470" s="214" t="s">
        <v>4249</v>
      </c>
      <c r="T1470" s="214" t="s">
        <v>1647</v>
      </c>
      <c r="V1470" s="298" t="s">
        <v>1671</v>
      </c>
      <c r="X1470" s="216"/>
      <c r="AA1470" s="216"/>
      <c r="AB1470" s="216"/>
      <c r="AK1470" s="215" t="str">
        <f t="shared" si="68"/>
        <v>988</v>
      </c>
      <c r="AL1470" s="214" t="str">
        <f t="shared" si="69"/>
        <v>0066</v>
      </c>
    </row>
    <row r="1471" spans="1:38" s="214" customFormat="1" ht="13.5" customHeight="1">
      <c r="A1471" s="214" t="str">
        <f t="shared" si="70"/>
        <v>0430500066計画相談支援</v>
      </c>
      <c r="B1471" s="214" t="s">
        <v>1672</v>
      </c>
      <c r="C1471" s="214" t="s">
        <v>3822</v>
      </c>
      <c r="D1471" s="214" t="s">
        <v>3268</v>
      </c>
      <c r="E1471" s="214" t="s">
        <v>1673</v>
      </c>
      <c r="K1471" s="214" t="s">
        <v>1674</v>
      </c>
      <c r="L1471" s="214" t="s">
        <v>1674</v>
      </c>
      <c r="N1471" s="214" t="s">
        <v>3002</v>
      </c>
      <c r="O1471" s="214" t="s">
        <v>928</v>
      </c>
      <c r="P1471" s="214" t="s">
        <v>4249</v>
      </c>
      <c r="T1471" s="214" t="s">
        <v>1647</v>
      </c>
      <c r="V1471" s="298" t="s">
        <v>1675</v>
      </c>
      <c r="X1471" s="216"/>
      <c r="AA1471" s="216"/>
      <c r="AB1471" s="216"/>
      <c r="AK1471" s="215" t="str">
        <f t="shared" si="68"/>
        <v>988</v>
      </c>
      <c r="AL1471" s="214" t="str">
        <f t="shared" si="69"/>
        <v>0331</v>
      </c>
    </row>
    <row r="1472" spans="1:38" s="214" customFormat="1" ht="13.5" customHeight="1">
      <c r="A1472" s="214" t="str">
        <f t="shared" si="70"/>
        <v>0430500074計画相談支援</v>
      </c>
      <c r="B1472" s="214" t="s">
        <v>335</v>
      </c>
      <c r="C1472" s="214" t="s">
        <v>3985</v>
      </c>
      <c r="D1472" s="214" t="s">
        <v>3364</v>
      </c>
      <c r="E1472" s="214" t="s">
        <v>336</v>
      </c>
      <c r="K1472" s="214" t="s">
        <v>1676</v>
      </c>
      <c r="L1472" s="214" t="s">
        <v>1676</v>
      </c>
      <c r="N1472" s="214" t="s">
        <v>3419</v>
      </c>
      <c r="O1472" s="214" t="s">
        <v>818</v>
      </c>
      <c r="P1472" s="214" t="s">
        <v>4249</v>
      </c>
      <c r="T1472" s="214" t="s">
        <v>1647</v>
      </c>
      <c r="V1472" s="298" t="s">
        <v>1677</v>
      </c>
      <c r="X1472" s="216"/>
      <c r="AA1472" s="216"/>
      <c r="AB1472" s="216"/>
      <c r="AK1472" s="215" t="str">
        <f t="shared" si="68"/>
        <v>988</v>
      </c>
      <c r="AL1472" s="214" t="str">
        <f t="shared" si="69"/>
        <v>0203</v>
      </c>
    </row>
    <row r="1473" spans="1:38" s="214" customFormat="1" ht="13.5" customHeight="1">
      <c r="A1473" s="214" t="str">
        <f t="shared" si="70"/>
        <v>0430500082計画相談支援</v>
      </c>
      <c r="B1473" s="214" t="s">
        <v>384</v>
      </c>
      <c r="C1473" s="214" t="s">
        <v>3776</v>
      </c>
      <c r="D1473" s="214" t="s">
        <v>2998</v>
      </c>
      <c r="E1473" s="214" t="s">
        <v>385</v>
      </c>
      <c r="K1473" s="214" t="s">
        <v>1678</v>
      </c>
      <c r="L1473" s="214" t="s">
        <v>1678</v>
      </c>
      <c r="N1473" s="214" t="s">
        <v>3000</v>
      </c>
      <c r="O1473" s="214" t="s">
        <v>1057</v>
      </c>
      <c r="P1473" s="214" t="s">
        <v>4249</v>
      </c>
      <c r="T1473" s="214" t="s">
        <v>1647</v>
      </c>
      <c r="V1473" s="298" t="s">
        <v>1679</v>
      </c>
      <c r="X1473" s="216"/>
      <c r="AA1473" s="216"/>
      <c r="AB1473" s="216"/>
      <c r="AK1473" s="215" t="str">
        <f t="shared" si="68"/>
        <v>988</v>
      </c>
      <c r="AL1473" s="214" t="str">
        <f t="shared" si="69"/>
        <v>0085</v>
      </c>
    </row>
    <row r="1474" spans="1:38" s="214" customFormat="1" ht="13.5" customHeight="1">
      <c r="A1474" s="214" t="str">
        <f t="shared" si="70"/>
        <v>0430500108計画相談支援</v>
      </c>
      <c r="B1474" s="214" t="s">
        <v>367</v>
      </c>
      <c r="C1474" s="214" t="s">
        <v>3962</v>
      </c>
      <c r="D1474" s="214" t="s">
        <v>3420</v>
      </c>
      <c r="E1474" s="214" t="s">
        <v>368</v>
      </c>
      <c r="K1474" s="214" t="s">
        <v>1680</v>
      </c>
      <c r="L1474" s="214" t="s">
        <v>1680</v>
      </c>
      <c r="N1474" s="214" t="s">
        <v>3642</v>
      </c>
      <c r="O1474" s="214" t="s">
        <v>1057</v>
      </c>
      <c r="P1474" s="214" t="s">
        <v>4249</v>
      </c>
      <c r="T1474" s="214" t="s">
        <v>1647</v>
      </c>
      <c r="V1474" s="298" t="s">
        <v>1681</v>
      </c>
      <c r="X1474" s="216"/>
      <c r="AA1474" s="216"/>
      <c r="AB1474" s="216"/>
      <c r="AK1474" s="215" t="str">
        <f t="shared" si="68"/>
        <v>988</v>
      </c>
      <c r="AL1474" s="214" t="str">
        <f t="shared" si="69"/>
        <v>0042</v>
      </c>
    </row>
    <row r="1475" spans="1:38" s="214" customFormat="1" ht="13.5" customHeight="1">
      <c r="A1475" s="214" t="str">
        <f t="shared" si="70"/>
        <v>0430500116計画相談支援</v>
      </c>
      <c r="B1475" s="214" t="s">
        <v>1461</v>
      </c>
      <c r="C1475" s="214" t="s">
        <v>3822</v>
      </c>
      <c r="D1475" s="214" t="s">
        <v>3002</v>
      </c>
      <c r="E1475" s="214" t="s">
        <v>1462</v>
      </c>
      <c r="K1475" s="214" t="s">
        <v>1682</v>
      </c>
      <c r="L1475" s="214" t="s">
        <v>1682</v>
      </c>
      <c r="N1475" s="214" t="s">
        <v>3002</v>
      </c>
      <c r="O1475" s="214" t="s">
        <v>591</v>
      </c>
      <c r="P1475" s="214" t="s">
        <v>4249</v>
      </c>
      <c r="T1475" s="214" t="s">
        <v>1647</v>
      </c>
      <c r="V1475" s="298" t="s">
        <v>1683</v>
      </c>
      <c r="X1475" s="216"/>
      <c r="AA1475" s="216"/>
      <c r="AB1475" s="216"/>
      <c r="AK1475" s="215" t="str">
        <f t="shared" ref="AK1475:AK1538" si="71">LEFT(D1475,3)</f>
        <v>988</v>
      </c>
      <c r="AL1475" s="214" t="str">
        <f t="shared" ref="AL1475:AL1538" si="72">RIGHT(D1475,4)</f>
        <v>0347</v>
      </c>
    </row>
    <row r="1476" spans="1:38" s="214" customFormat="1" ht="13.5" customHeight="1">
      <c r="A1476" s="214" t="str">
        <f t="shared" si="70"/>
        <v>0430500397地域移行支援</v>
      </c>
      <c r="B1476" s="214" t="s">
        <v>1672</v>
      </c>
      <c r="C1476" s="214" t="s">
        <v>3822</v>
      </c>
      <c r="D1476" s="214" t="s">
        <v>3268</v>
      </c>
      <c r="E1476" s="214" t="s">
        <v>1673</v>
      </c>
      <c r="K1476" s="214" t="s">
        <v>1674</v>
      </c>
      <c r="L1476" s="214" t="s">
        <v>1674</v>
      </c>
      <c r="N1476" s="214" t="s">
        <v>3002</v>
      </c>
      <c r="O1476" s="214" t="s">
        <v>928</v>
      </c>
      <c r="P1476" s="214" t="s">
        <v>4249</v>
      </c>
      <c r="T1476" s="214" t="s">
        <v>1643</v>
      </c>
      <c r="V1476" s="298" t="s">
        <v>1684</v>
      </c>
      <c r="X1476" s="216"/>
      <c r="AA1476" s="216"/>
      <c r="AB1476" s="216"/>
      <c r="AK1476" s="215" t="str">
        <f t="shared" si="71"/>
        <v>988</v>
      </c>
      <c r="AL1476" s="214" t="str">
        <f t="shared" si="72"/>
        <v>0331</v>
      </c>
    </row>
    <row r="1477" spans="1:38" s="214" customFormat="1" ht="13.5" customHeight="1">
      <c r="A1477" s="214" t="str">
        <f t="shared" si="70"/>
        <v>0430500397地域定着支援</v>
      </c>
      <c r="B1477" s="214" t="s">
        <v>1672</v>
      </c>
      <c r="C1477" s="214" t="s">
        <v>3822</v>
      </c>
      <c r="D1477" s="214" t="s">
        <v>3268</v>
      </c>
      <c r="E1477" s="214" t="s">
        <v>1673</v>
      </c>
      <c r="K1477" s="214" t="s">
        <v>1674</v>
      </c>
      <c r="L1477" s="214" t="s">
        <v>1674</v>
      </c>
      <c r="N1477" s="214" t="s">
        <v>3002</v>
      </c>
      <c r="O1477" s="214" t="s">
        <v>1152</v>
      </c>
      <c r="P1477" s="214" t="s">
        <v>4249</v>
      </c>
      <c r="T1477" s="214" t="s">
        <v>1644</v>
      </c>
      <c r="V1477" s="298" t="s">
        <v>1684</v>
      </c>
      <c r="X1477" s="216"/>
      <c r="AA1477" s="216"/>
      <c r="AB1477" s="216"/>
      <c r="AK1477" s="215" t="str">
        <f t="shared" si="71"/>
        <v>988</v>
      </c>
      <c r="AL1477" s="214" t="str">
        <f t="shared" si="72"/>
        <v>0331</v>
      </c>
    </row>
    <row r="1478" spans="1:38" s="214" customFormat="1" ht="13.5" customHeight="1">
      <c r="A1478" s="214" t="str">
        <f t="shared" si="70"/>
        <v>0430600189地域移行支援</v>
      </c>
      <c r="B1478" s="214" t="s">
        <v>402</v>
      </c>
      <c r="C1478" s="214" t="s">
        <v>3859</v>
      </c>
      <c r="D1478" s="214" t="s">
        <v>3010</v>
      </c>
      <c r="E1478" s="214" t="s">
        <v>403</v>
      </c>
      <c r="K1478" s="214" t="s">
        <v>1686</v>
      </c>
      <c r="L1478" s="214" t="s">
        <v>1686</v>
      </c>
      <c r="N1478" s="214" t="s">
        <v>3158</v>
      </c>
      <c r="O1478" s="214" t="s">
        <v>1152</v>
      </c>
      <c r="P1478" s="214" t="s">
        <v>4247</v>
      </c>
      <c r="T1478" s="214" t="s">
        <v>1643</v>
      </c>
      <c r="V1478" s="298" t="s">
        <v>1687</v>
      </c>
      <c r="X1478" s="216"/>
      <c r="AA1478" s="216"/>
      <c r="AB1478" s="216"/>
      <c r="AK1478" s="215" t="str">
        <f t="shared" si="71"/>
        <v>989</v>
      </c>
      <c r="AL1478" s="214" t="str">
        <f t="shared" si="72"/>
        <v>0232</v>
      </c>
    </row>
    <row r="1479" spans="1:38" s="214" customFormat="1" ht="13.5" customHeight="1">
      <c r="A1479" s="214" t="str">
        <f t="shared" si="70"/>
        <v>0430600189地域定着支援</v>
      </c>
      <c r="B1479" s="214" t="s">
        <v>402</v>
      </c>
      <c r="C1479" s="214" t="s">
        <v>3859</v>
      </c>
      <c r="D1479" s="214" t="s">
        <v>3010</v>
      </c>
      <c r="E1479" s="214" t="s">
        <v>403</v>
      </c>
      <c r="K1479" s="214" t="s">
        <v>1686</v>
      </c>
      <c r="L1479" s="214" t="s">
        <v>1686</v>
      </c>
      <c r="N1479" s="214" t="s">
        <v>2930</v>
      </c>
      <c r="O1479" s="214" t="s">
        <v>928</v>
      </c>
      <c r="P1479" s="214" t="s">
        <v>4235</v>
      </c>
      <c r="T1479" s="214" t="s">
        <v>1644</v>
      </c>
      <c r="V1479" s="298" t="s">
        <v>1687</v>
      </c>
      <c r="X1479" s="216"/>
      <c r="AA1479" s="216"/>
      <c r="AB1479" s="216"/>
      <c r="AK1479" s="215" t="str">
        <f t="shared" si="71"/>
        <v>989</v>
      </c>
      <c r="AL1479" s="214" t="str">
        <f t="shared" si="72"/>
        <v>0232</v>
      </c>
    </row>
    <row r="1480" spans="1:38" s="214" customFormat="1" ht="13.5" customHeight="1">
      <c r="A1480" s="214" t="str">
        <f t="shared" si="70"/>
        <v>0430610030計画相談支援</v>
      </c>
      <c r="B1480" s="214" t="s">
        <v>2549</v>
      </c>
      <c r="C1480" s="214" t="s">
        <v>3963</v>
      </c>
      <c r="D1480" s="214" t="s">
        <v>3010</v>
      </c>
      <c r="E1480" s="214" t="s">
        <v>2550</v>
      </c>
      <c r="K1480" s="214" t="s">
        <v>2551</v>
      </c>
      <c r="L1480" s="214" t="s">
        <v>2551</v>
      </c>
      <c r="N1480" s="214" t="s">
        <v>3421</v>
      </c>
      <c r="O1480" s="214" t="s">
        <v>1074</v>
      </c>
      <c r="P1480" s="214" t="s">
        <v>4235</v>
      </c>
      <c r="T1480" s="214" t="s">
        <v>1647</v>
      </c>
      <c r="V1480" s="298" t="s">
        <v>2552</v>
      </c>
      <c r="X1480" s="216"/>
      <c r="AA1480" s="216"/>
      <c r="AB1480" s="216"/>
      <c r="AK1480" s="215" t="str">
        <f t="shared" si="71"/>
        <v>989</v>
      </c>
      <c r="AL1480" s="214" t="str">
        <f t="shared" si="72"/>
        <v>0232</v>
      </c>
    </row>
    <row r="1481" spans="1:38" s="214" customFormat="1" ht="13.5" customHeight="1">
      <c r="A1481" s="214" t="str">
        <f t="shared" si="70"/>
        <v>0430700013計画相談支援</v>
      </c>
      <c r="B1481" s="214" t="s">
        <v>445</v>
      </c>
      <c r="C1481" s="214" t="s">
        <v>3860</v>
      </c>
      <c r="D1481" s="214" t="s">
        <v>3020</v>
      </c>
      <c r="E1481" s="214" t="s">
        <v>446</v>
      </c>
      <c r="K1481" s="214" t="s">
        <v>1688</v>
      </c>
      <c r="L1481" s="214" t="s">
        <v>1688</v>
      </c>
      <c r="N1481" s="214" t="s">
        <v>3020</v>
      </c>
      <c r="O1481" s="214" t="s">
        <v>272</v>
      </c>
      <c r="P1481" s="214" t="s">
        <v>4238</v>
      </c>
      <c r="T1481" s="214" t="s">
        <v>1647</v>
      </c>
      <c r="V1481" s="298" t="s">
        <v>1689</v>
      </c>
      <c r="X1481" s="216"/>
      <c r="AA1481" s="216"/>
      <c r="AB1481" s="216"/>
      <c r="AC1481" s="216"/>
      <c r="AK1481" s="215" t="str">
        <f t="shared" si="71"/>
        <v>981</v>
      </c>
      <c r="AL1481" s="214" t="str">
        <f t="shared" si="72"/>
        <v>1224</v>
      </c>
    </row>
    <row r="1482" spans="1:38" s="214" customFormat="1" ht="13.5" customHeight="1">
      <c r="A1482" s="214" t="str">
        <f t="shared" si="70"/>
        <v>0430700021計画相談支援</v>
      </c>
      <c r="B1482" s="214" t="s">
        <v>438</v>
      </c>
      <c r="C1482" s="214" t="s">
        <v>3868</v>
      </c>
      <c r="D1482" s="214" t="s">
        <v>3245</v>
      </c>
      <c r="E1482" s="214" t="s">
        <v>439</v>
      </c>
      <c r="K1482" s="214" t="s">
        <v>1690</v>
      </c>
      <c r="L1482" s="214" t="s">
        <v>1690</v>
      </c>
      <c r="N1482" s="214" t="s">
        <v>3245</v>
      </c>
      <c r="O1482" s="214" t="s">
        <v>1394</v>
      </c>
      <c r="P1482" s="214" t="s">
        <v>4238</v>
      </c>
      <c r="T1482" s="214" t="s">
        <v>1647</v>
      </c>
      <c r="V1482" s="298" t="s">
        <v>1691</v>
      </c>
      <c r="X1482" s="216"/>
      <c r="AA1482" s="216"/>
      <c r="AB1482" s="216"/>
      <c r="AK1482" s="215" t="str">
        <f t="shared" si="71"/>
        <v>981</v>
      </c>
      <c r="AL1482" s="214" t="str">
        <f t="shared" si="72"/>
        <v>1222</v>
      </c>
    </row>
    <row r="1483" spans="1:38" s="214" customFormat="1" ht="13.5" customHeight="1">
      <c r="A1483" s="214" t="str">
        <f t="shared" si="70"/>
        <v>0430700039計画相談支援</v>
      </c>
      <c r="B1483" s="214" t="s">
        <v>518</v>
      </c>
      <c r="C1483" s="214" t="s">
        <v>4022</v>
      </c>
      <c r="D1483" s="214" t="s">
        <v>3304</v>
      </c>
      <c r="E1483" s="214" t="s">
        <v>519</v>
      </c>
      <c r="K1483" s="214" t="s">
        <v>1511</v>
      </c>
      <c r="L1483" s="214" t="s">
        <v>1511</v>
      </c>
      <c r="N1483" s="214" t="s">
        <v>3304</v>
      </c>
      <c r="O1483" s="214" t="s">
        <v>928</v>
      </c>
      <c r="P1483" s="214" t="s">
        <v>4238</v>
      </c>
      <c r="T1483" s="214" t="s">
        <v>1647</v>
      </c>
      <c r="V1483" s="298" t="s">
        <v>1692</v>
      </c>
      <c r="X1483" s="216"/>
      <c r="AA1483" s="216"/>
      <c r="AB1483" s="216"/>
      <c r="AK1483" s="215" t="str">
        <f t="shared" si="71"/>
        <v>981</v>
      </c>
      <c r="AL1483" s="214" t="str">
        <f t="shared" si="72"/>
        <v>1223</v>
      </c>
    </row>
    <row r="1484" spans="1:38" s="214" customFormat="1" ht="13.5" customHeight="1">
      <c r="A1484" s="214" t="str">
        <f t="shared" si="70"/>
        <v>0430700047計画相談支援</v>
      </c>
      <c r="B1484" s="214" t="s">
        <v>1198</v>
      </c>
      <c r="C1484" s="214" t="s">
        <v>3838</v>
      </c>
      <c r="D1484" s="214" t="s">
        <v>3269</v>
      </c>
      <c r="E1484" s="214" t="s">
        <v>1199</v>
      </c>
      <c r="K1484" s="214" t="s">
        <v>1693</v>
      </c>
      <c r="L1484" s="214" t="s">
        <v>1693</v>
      </c>
      <c r="N1484" s="214" t="s">
        <v>3026</v>
      </c>
      <c r="O1484" s="214" t="s">
        <v>1093</v>
      </c>
      <c r="P1484" s="214" t="s">
        <v>4238</v>
      </c>
      <c r="T1484" s="214" t="s">
        <v>1647</v>
      </c>
      <c r="V1484" s="298" t="s">
        <v>1694</v>
      </c>
      <c r="X1484" s="216"/>
      <c r="AA1484" s="216"/>
      <c r="AB1484" s="216"/>
      <c r="AK1484" s="215" t="str">
        <f t="shared" si="71"/>
        <v>982</v>
      </c>
      <c r="AL1484" s="214" t="str">
        <f t="shared" si="72"/>
        <v>8544</v>
      </c>
    </row>
    <row r="1485" spans="1:38" s="214" customFormat="1" ht="13.5" customHeight="1">
      <c r="A1485" s="214" t="str">
        <f t="shared" si="70"/>
        <v>0430700047地域移行支援</v>
      </c>
      <c r="B1485" s="214" t="s">
        <v>1198</v>
      </c>
      <c r="C1485" s="214" t="s">
        <v>3838</v>
      </c>
      <c r="D1485" s="214" t="s">
        <v>3269</v>
      </c>
      <c r="E1485" s="214" t="s">
        <v>1199</v>
      </c>
      <c r="K1485" s="214" t="s">
        <v>1693</v>
      </c>
      <c r="L1485" s="214" t="s">
        <v>1693</v>
      </c>
      <c r="N1485" s="214" t="s">
        <v>3026</v>
      </c>
      <c r="O1485" s="214" t="s">
        <v>1157</v>
      </c>
      <c r="P1485" s="214" t="s">
        <v>4238</v>
      </c>
      <c r="T1485" s="214" t="s">
        <v>1643</v>
      </c>
      <c r="V1485" s="298" t="s">
        <v>1694</v>
      </c>
      <c r="X1485" s="216"/>
      <c r="AA1485" s="216"/>
      <c r="AB1485" s="216"/>
      <c r="AK1485" s="215" t="str">
        <f t="shared" si="71"/>
        <v>982</v>
      </c>
      <c r="AL1485" s="214" t="str">
        <f t="shared" si="72"/>
        <v>8544</v>
      </c>
    </row>
    <row r="1486" spans="1:38" s="214" customFormat="1" ht="13.5" customHeight="1">
      <c r="A1486" s="214" t="str">
        <f t="shared" si="70"/>
        <v>0430700047地域定着支援</v>
      </c>
      <c r="B1486" s="214" t="s">
        <v>1198</v>
      </c>
      <c r="C1486" s="214" t="s">
        <v>3838</v>
      </c>
      <c r="D1486" s="214" t="s">
        <v>3269</v>
      </c>
      <c r="E1486" s="214" t="s">
        <v>1199</v>
      </c>
      <c r="K1486" s="214" t="s">
        <v>1693</v>
      </c>
      <c r="L1486" s="214" t="s">
        <v>1693</v>
      </c>
      <c r="N1486" s="214" t="s">
        <v>3026</v>
      </c>
      <c r="O1486" s="214" t="s">
        <v>1157</v>
      </c>
      <c r="P1486" s="214" t="s">
        <v>4238</v>
      </c>
      <c r="T1486" s="214" t="s">
        <v>1644</v>
      </c>
      <c r="V1486" s="298" t="s">
        <v>1694</v>
      </c>
      <c r="X1486" s="216"/>
      <c r="AA1486" s="216"/>
      <c r="AB1486" s="216"/>
      <c r="AK1486" s="215" t="str">
        <f t="shared" si="71"/>
        <v>982</v>
      </c>
      <c r="AL1486" s="214" t="str">
        <f t="shared" si="72"/>
        <v>8544</v>
      </c>
    </row>
    <row r="1487" spans="1:38" s="214" customFormat="1" ht="13.5" customHeight="1">
      <c r="A1487" s="214" t="str">
        <f t="shared" si="70"/>
        <v>0430700070計画相談支援</v>
      </c>
      <c r="B1487" s="214" t="s">
        <v>488</v>
      </c>
      <c r="C1487" s="214" t="s">
        <v>3871</v>
      </c>
      <c r="D1487" s="214" t="s">
        <v>3026</v>
      </c>
      <c r="E1487" s="214" t="s">
        <v>489</v>
      </c>
      <c r="K1487" s="214" t="s">
        <v>1695</v>
      </c>
      <c r="L1487" s="214" t="s">
        <v>1695</v>
      </c>
      <c r="N1487" s="214" t="s">
        <v>3026</v>
      </c>
      <c r="O1487" s="214" t="s">
        <v>591</v>
      </c>
      <c r="P1487" s="214" t="s">
        <v>4238</v>
      </c>
      <c r="T1487" s="214" t="s">
        <v>1647</v>
      </c>
      <c r="V1487" s="298" t="s">
        <v>1696</v>
      </c>
      <c r="X1487" s="216"/>
      <c r="AA1487" s="216"/>
      <c r="AB1487" s="216"/>
      <c r="AK1487" s="215" t="str">
        <f t="shared" si="71"/>
        <v>981</v>
      </c>
      <c r="AL1487" s="214" t="str">
        <f t="shared" si="72"/>
        <v>1232</v>
      </c>
    </row>
    <row r="1488" spans="1:38" s="214" customFormat="1" ht="13.5" customHeight="1">
      <c r="A1488" s="214" t="str">
        <f t="shared" si="70"/>
        <v>0430700591計画相談支援</v>
      </c>
      <c r="B1488" s="214" t="s">
        <v>534</v>
      </c>
      <c r="C1488" s="214" t="s">
        <v>3943</v>
      </c>
      <c r="D1488" s="214" t="s">
        <v>3021</v>
      </c>
      <c r="E1488" s="214" t="s">
        <v>535</v>
      </c>
      <c r="K1488" s="214" t="s">
        <v>2793</v>
      </c>
      <c r="L1488" s="214" t="s">
        <v>2793</v>
      </c>
      <c r="N1488" s="214" t="s">
        <v>3022</v>
      </c>
      <c r="O1488" s="214" t="s">
        <v>591</v>
      </c>
      <c r="P1488" s="214" t="s">
        <v>4238</v>
      </c>
      <c r="T1488" s="214" t="s">
        <v>1647</v>
      </c>
      <c r="V1488" s="298" t="s">
        <v>2794</v>
      </c>
      <c r="X1488" s="216"/>
      <c r="AA1488" s="216"/>
      <c r="AB1488" s="216"/>
      <c r="AK1488" s="215" t="str">
        <f t="shared" si="71"/>
        <v>989</v>
      </c>
      <c r="AL1488" s="214" t="str">
        <f t="shared" si="72"/>
        <v>3123</v>
      </c>
    </row>
    <row r="1489" spans="1:38" s="214" customFormat="1" ht="13.5" customHeight="1">
      <c r="A1489" s="214" t="str">
        <f t="shared" si="70"/>
        <v>0430700609計画相談支援</v>
      </c>
      <c r="B1489" s="214" t="s">
        <v>2795</v>
      </c>
      <c r="C1489" s="214" t="s">
        <v>3770</v>
      </c>
      <c r="D1489" s="214" t="s">
        <v>3422</v>
      </c>
      <c r="E1489" s="214" t="s">
        <v>2796</v>
      </c>
      <c r="K1489" s="214" t="s">
        <v>2797</v>
      </c>
      <c r="L1489" s="214" t="s">
        <v>2797</v>
      </c>
      <c r="N1489" s="214" t="s">
        <v>3015</v>
      </c>
      <c r="O1489" s="214" t="s">
        <v>928</v>
      </c>
      <c r="P1489" s="214" t="s">
        <v>4238</v>
      </c>
      <c r="T1489" s="214" t="s">
        <v>1647</v>
      </c>
      <c r="V1489" s="298" t="s">
        <v>2798</v>
      </c>
      <c r="X1489" s="216"/>
      <c r="AA1489" s="216"/>
      <c r="AB1489" s="216"/>
      <c r="AK1489" s="215" t="str">
        <f t="shared" si="71"/>
        <v>983</v>
      </c>
      <c r="AL1489" s="214" t="str">
        <f t="shared" si="72"/>
        <v>0841</v>
      </c>
    </row>
    <row r="1490" spans="1:38" s="214" customFormat="1" ht="13.5" customHeight="1">
      <c r="A1490" s="214" t="str">
        <f t="shared" si="70"/>
        <v>0430700617計画相談支援</v>
      </c>
      <c r="B1490" s="214" t="s">
        <v>445</v>
      </c>
      <c r="C1490" s="214" t="s">
        <v>3860</v>
      </c>
      <c r="D1490" s="214" t="s">
        <v>3020</v>
      </c>
      <c r="E1490" s="214" t="s">
        <v>446</v>
      </c>
      <c r="K1490" s="214" t="s">
        <v>2799</v>
      </c>
      <c r="L1490" s="214" t="s">
        <v>2799</v>
      </c>
      <c r="N1490" s="214" t="s">
        <v>3020</v>
      </c>
      <c r="O1490" s="214" t="s">
        <v>301</v>
      </c>
      <c r="P1490" s="214" t="s">
        <v>4238</v>
      </c>
      <c r="T1490" s="214" t="s">
        <v>1647</v>
      </c>
      <c r="V1490" s="298" t="s">
        <v>2800</v>
      </c>
      <c r="X1490" s="216"/>
      <c r="AA1490" s="216"/>
      <c r="AB1490" s="216"/>
      <c r="AK1490" s="215" t="str">
        <f t="shared" si="71"/>
        <v>981</v>
      </c>
      <c r="AL1490" s="214" t="str">
        <f t="shared" si="72"/>
        <v>1224</v>
      </c>
    </row>
    <row r="1491" spans="1:38" s="214" customFormat="1" ht="13.5" customHeight="1">
      <c r="A1491" s="214" t="str">
        <f t="shared" si="70"/>
        <v>0430700617地域移行支援</v>
      </c>
      <c r="B1491" s="214" t="s">
        <v>445</v>
      </c>
      <c r="C1491" s="214" t="s">
        <v>3860</v>
      </c>
      <c r="D1491" s="214" t="s">
        <v>3020</v>
      </c>
      <c r="E1491" s="214" t="s">
        <v>446</v>
      </c>
      <c r="K1491" s="214" t="s">
        <v>2799</v>
      </c>
      <c r="L1491" s="214" t="s">
        <v>2799</v>
      </c>
      <c r="N1491" s="214" t="s">
        <v>3020</v>
      </c>
      <c r="O1491" s="214" t="s">
        <v>692</v>
      </c>
      <c r="P1491" s="214" t="s">
        <v>4238</v>
      </c>
      <c r="T1491" s="214" t="s">
        <v>1643</v>
      </c>
      <c r="V1491" s="298" t="s">
        <v>2800</v>
      </c>
      <c r="X1491" s="216"/>
      <c r="AA1491" s="216"/>
      <c r="AB1491" s="216"/>
      <c r="AK1491" s="215" t="str">
        <f t="shared" si="71"/>
        <v>981</v>
      </c>
      <c r="AL1491" s="214" t="str">
        <f t="shared" si="72"/>
        <v>1224</v>
      </c>
    </row>
    <row r="1492" spans="1:38" s="214" customFormat="1" ht="13.5" customHeight="1">
      <c r="A1492" s="214" t="str">
        <f t="shared" si="70"/>
        <v>0430700617地域定着支援</v>
      </c>
      <c r="B1492" s="214" t="s">
        <v>445</v>
      </c>
      <c r="C1492" s="214" t="s">
        <v>3860</v>
      </c>
      <c r="D1492" s="214" t="s">
        <v>3020</v>
      </c>
      <c r="E1492" s="214" t="s">
        <v>446</v>
      </c>
      <c r="K1492" s="214" t="s">
        <v>2799</v>
      </c>
      <c r="L1492" s="214" t="s">
        <v>2799</v>
      </c>
      <c r="N1492" s="214" t="s">
        <v>3020</v>
      </c>
      <c r="O1492" s="214" t="s">
        <v>559</v>
      </c>
      <c r="P1492" s="214" t="s">
        <v>4238</v>
      </c>
      <c r="T1492" s="214" t="s">
        <v>1644</v>
      </c>
      <c r="V1492" s="298" t="s">
        <v>2800</v>
      </c>
      <c r="X1492" s="216"/>
      <c r="AA1492" s="216"/>
      <c r="AB1492" s="216"/>
      <c r="AK1492" s="215" t="str">
        <f t="shared" si="71"/>
        <v>981</v>
      </c>
      <c r="AL1492" s="214" t="str">
        <f t="shared" si="72"/>
        <v>1224</v>
      </c>
    </row>
    <row r="1493" spans="1:38" s="214" customFormat="1" ht="13.5" customHeight="1">
      <c r="A1493" s="214" t="str">
        <f t="shared" si="70"/>
        <v>0430700625計画相談支援</v>
      </c>
      <c r="B1493" s="214" t="s">
        <v>2801</v>
      </c>
      <c r="C1493" s="214" t="s">
        <v>3978</v>
      </c>
      <c r="D1493" s="214" t="s">
        <v>3030</v>
      </c>
      <c r="E1493" s="214" t="s">
        <v>2802</v>
      </c>
      <c r="K1493" s="214" t="s">
        <v>2803</v>
      </c>
      <c r="L1493" s="214" t="s">
        <v>2803</v>
      </c>
      <c r="N1493" s="214" t="s">
        <v>3032</v>
      </c>
      <c r="O1493" s="214" t="s">
        <v>1057</v>
      </c>
      <c r="P1493" s="214" t="s">
        <v>4238</v>
      </c>
      <c r="T1493" s="214" t="s">
        <v>1647</v>
      </c>
      <c r="V1493" s="298" t="s">
        <v>2804</v>
      </c>
      <c r="X1493" s="216"/>
      <c r="AA1493" s="216"/>
      <c r="AB1493" s="216"/>
      <c r="AK1493" s="215" t="str">
        <f t="shared" si="71"/>
        <v>980</v>
      </c>
      <c r="AL1493" s="214" t="str">
        <f t="shared" si="72"/>
        <v>0003</v>
      </c>
    </row>
    <row r="1494" spans="1:38" s="214" customFormat="1" ht="13.5" customHeight="1">
      <c r="A1494" s="214" t="str">
        <f t="shared" si="70"/>
        <v>0430700625地域移行支援</v>
      </c>
      <c r="B1494" s="214" t="s">
        <v>2801</v>
      </c>
      <c r="C1494" s="214" t="s">
        <v>3978</v>
      </c>
      <c r="D1494" s="214" t="s">
        <v>3030</v>
      </c>
      <c r="E1494" s="214" t="s">
        <v>2802</v>
      </c>
      <c r="K1494" s="214" t="s">
        <v>2803</v>
      </c>
      <c r="L1494" s="214" t="s">
        <v>2803</v>
      </c>
      <c r="N1494" s="214" t="s">
        <v>3032</v>
      </c>
      <c r="O1494" s="214" t="s">
        <v>591</v>
      </c>
      <c r="P1494" s="214" t="s">
        <v>4238</v>
      </c>
      <c r="T1494" s="214" t="s">
        <v>1643</v>
      </c>
      <c r="V1494" s="298" t="s">
        <v>2804</v>
      </c>
      <c r="X1494" s="216"/>
      <c r="AA1494" s="216"/>
      <c r="AB1494" s="216"/>
      <c r="AC1494" s="216"/>
      <c r="AK1494" s="215" t="str">
        <f t="shared" si="71"/>
        <v>980</v>
      </c>
      <c r="AL1494" s="214" t="str">
        <f t="shared" si="72"/>
        <v>0003</v>
      </c>
    </row>
    <row r="1495" spans="1:38" s="214" customFormat="1" ht="13.5" customHeight="1">
      <c r="A1495" s="214" t="str">
        <f t="shared" si="70"/>
        <v>0430700625地域定着支援</v>
      </c>
      <c r="B1495" s="214" t="s">
        <v>2801</v>
      </c>
      <c r="C1495" s="214" t="s">
        <v>3978</v>
      </c>
      <c r="D1495" s="214" t="s">
        <v>3030</v>
      </c>
      <c r="E1495" s="214" t="s">
        <v>2802</v>
      </c>
      <c r="K1495" s="214" t="s">
        <v>2803</v>
      </c>
      <c r="L1495" s="214" t="s">
        <v>2803</v>
      </c>
      <c r="N1495" s="214" t="s">
        <v>3032</v>
      </c>
      <c r="O1495" s="214" t="s">
        <v>928</v>
      </c>
      <c r="P1495" s="214" t="s">
        <v>4238</v>
      </c>
      <c r="T1495" s="214" t="s">
        <v>1644</v>
      </c>
      <c r="V1495" s="298" t="s">
        <v>2804</v>
      </c>
      <c r="X1495" s="216"/>
      <c r="AA1495" s="216"/>
      <c r="AB1495" s="216"/>
      <c r="AK1495" s="215" t="str">
        <f t="shared" si="71"/>
        <v>980</v>
      </c>
      <c r="AL1495" s="214" t="str">
        <f t="shared" si="72"/>
        <v>0003</v>
      </c>
    </row>
    <row r="1496" spans="1:38" s="214" customFormat="1" ht="13.5" customHeight="1">
      <c r="A1496" s="214" t="str">
        <f t="shared" si="70"/>
        <v>0430700633地域移行支援</v>
      </c>
      <c r="B1496" s="214" t="s">
        <v>445</v>
      </c>
      <c r="C1496" s="214" t="s">
        <v>3860</v>
      </c>
      <c r="D1496" s="214" t="s">
        <v>3020</v>
      </c>
      <c r="E1496" s="214" t="s">
        <v>446</v>
      </c>
      <c r="K1496" s="214" t="s">
        <v>1688</v>
      </c>
      <c r="L1496" s="214" t="s">
        <v>1688</v>
      </c>
      <c r="N1496" s="214" t="s">
        <v>3020</v>
      </c>
      <c r="O1496" s="214" t="s">
        <v>928</v>
      </c>
      <c r="P1496" s="214" t="s">
        <v>4238</v>
      </c>
      <c r="T1496" s="214" t="s">
        <v>1643</v>
      </c>
      <c r="V1496" s="298" t="s">
        <v>2805</v>
      </c>
      <c r="X1496" s="216"/>
      <c r="AA1496" s="216"/>
      <c r="AB1496" s="216"/>
      <c r="AK1496" s="215" t="str">
        <f t="shared" si="71"/>
        <v>981</v>
      </c>
      <c r="AL1496" s="214" t="str">
        <f t="shared" si="72"/>
        <v>1224</v>
      </c>
    </row>
    <row r="1497" spans="1:38" s="214" customFormat="1" ht="13.5" customHeight="1">
      <c r="A1497" s="214" t="str">
        <f t="shared" si="70"/>
        <v>0430700633地域定着支援</v>
      </c>
      <c r="B1497" s="214" t="s">
        <v>445</v>
      </c>
      <c r="C1497" s="214" t="s">
        <v>3860</v>
      </c>
      <c r="D1497" s="214" t="s">
        <v>3020</v>
      </c>
      <c r="E1497" s="214" t="s">
        <v>446</v>
      </c>
      <c r="K1497" s="214" t="s">
        <v>1688</v>
      </c>
      <c r="L1497" s="214" t="s">
        <v>1688</v>
      </c>
      <c r="N1497" s="214" t="s">
        <v>3020</v>
      </c>
      <c r="O1497" s="214" t="s">
        <v>1370</v>
      </c>
      <c r="P1497" s="214" t="s">
        <v>4238</v>
      </c>
      <c r="T1497" s="214" t="s">
        <v>1644</v>
      </c>
      <c r="V1497" s="298" t="s">
        <v>2805</v>
      </c>
      <c r="X1497" s="216"/>
      <c r="AA1497" s="216"/>
      <c r="AB1497" s="216"/>
      <c r="AK1497" s="215" t="str">
        <f t="shared" si="71"/>
        <v>981</v>
      </c>
      <c r="AL1497" s="214" t="str">
        <f t="shared" si="72"/>
        <v>1224</v>
      </c>
    </row>
    <row r="1498" spans="1:38" s="214" customFormat="1" ht="13.5" customHeight="1">
      <c r="A1498" s="214" t="str">
        <f t="shared" si="70"/>
        <v>0430700641計画相談支援</v>
      </c>
      <c r="B1498" s="214" t="s">
        <v>4395</v>
      </c>
      <c r="C1498" s="214" t="s">
        <v>4410</v>
      </c>
      <c r="D1498" s="214" t="s">
        <v>4643</v>
      </c>
      <c r="E1498" s="214" t="s">
        <v>4659</v>
      </c>
      <c r="K1498" s="214" t="s">
        <v>4693</v>
      </c>
      <c r="L1498" s="214" t="s">
        <v>4693</v>
      </c>
      <c r="N1498" s="214" t="s">
        <v>4643</v>
      </c>
      <c r="O1498" s="214" t="s">
        <v>818</v>
      </c>
      <c r="P1498" s="214" t="s">
        <v>4238</v>
      </c>
      <c r="T1498" s="214" t="s">
        <v>1647</v>
      </c>
      <c r="V1498" s="298" t="s">
        <v>4769</v>
      </c>
      <c r="X1498" s="216"/>
      <c r="AA1498" s="216"/>
      <c r="AB1498" s="216"/>
      <c r="AK1498" s="215" t="str">
        <f t="shared" si="71"/>
        <v>981</v>
      </c>
      <c r="AL1498" s="214" t="str">
        <f t="shared" si="72"/>
        <v>1202</v>
      </c>
    </row>
    <row r="1499" spans="1:38" s="214" customFormat="1" ht="13.5" customHeight="1">
      <c r="A1499" s="214" t="str">
        <f t="shared" si="70"/>
        <v>0430800011計画相談支援</v>
      </c>
      <c r="B1499" s="214" t="s">
        <v>556</v>
      </c>
      <c r="C1499" s="214" t="s">
        <v>4487</v>
      </c>
      <c r="D1499" s="214" t="s">
        <v>3044</v>
      </c>
      <c r="E1499" s="214" t="s">
        <v>557</v>
      </c>
      <c r="K1499" s="214" t="s">
        <v>1698</v>
      </c>
      <c r="L1499" s="214" t="s">
        <v>1698</v>
      </c>
      <c r="N1499" s="214" t="s">
        <v>3044</v>
      </c>
      <c r="O1499" s="214" t="s">
        <v>692</v>
      </c>
      <c r="P1499" s="214" t="s">
        <v>4256</v>
      </c>
      <c r="T1499" s="214" t="s">
        <v>1647</v>
      </c>
      <c r="V1499" s="298" t="s">
        <v>1699</v>
      </c>
      <c r="X1499" s="216"/>
      <c r="AA1499" s="216"/>
      <c r="AB1499" s="216"/>
      <c r="AK1499" s="215" t="str">
        <f t="shared" si="71"/>
        <v>981</v>
      </c>
      <c r="AL1499" s="214" t="str">
        <f t="shared" si="72"/>
        <v>1522</v>
      </c>
    </row>
    <row r="1500" spans="1:38" s="214" customFormat="1" ht="13.5" customHeight="1">
      <c r="A1500" s="214" t="str">
        <f t="shared" si="70"/>
        <v>0430800037計画相談支援</v>
      </c>
      <c r="B1500" s="214" t="s">
        <v>4392</v>
      </c>
      <c r="C1500" s="214" t="s">
        <v>4611</v>
      </c>
      <c r="D1500" s="214" t="s">
        <v>3312</v>
      </c>
      <c r="E1500" s="214" t="s">
        <v>4653</v>
      </c>
      <c r="K1500" s="214" t="s">
        <v>4712</v>
      </c>
      <c r="L1500" s="214" t="s">
        <v>4712</v>
      </c>
      <c r="N1500" s="214" t="s">
        <v>3312</v>
      </c>
      <c r="O1500" s="214" t="s">
        <v>928</v>
      </c>
      <c r="P1500" s="214" t="s">
        <v>4256</v>
      </c>
      <c r="T1500" s="214" t="s">
        <v>1647</v>
      </c>
      <c r="V1500" s="298" t="s">
        <v>4770</v>
      </c>
      <c r="X1500" s="216"/>
      <c r="AA1500" s="216"/>
      <c r="AB1500" s="216"/>
      <c r="AK1500" s="215" t="str">
        <f t="shared" si="71"/>
        <v>981</v>
      </c>
      <c r="AL1500" s="214" t="str">
        <f t="shared" si="72"/>
        <v>1503</v>
      </c>
    </row>
    <row r="1501" spans="1:38" s="214" customFormat="1" ht="13.5" customHeight="1">
      <c r="A1501" s="214" t="str">
        <f t="shared" si="70"/>
        <v>0430913012計画相談支援</v>
      </c>
      <c r="B1501" s="214" t="s">
        <v>635</v>
      </c>
      <c r="C1501" s="214" t="s">
        <v>3824</v>
      </c>
      <c r="D1501" s="214" t="s">
        <v>3270</v>
      </c>
      <c r="E1501" s="214" t="s">
        <v>636</v>
      </c>
      <c r="K1501" s="214" t="s">
        <v>2806</v>
      </c>
      <c r="L1501" s="214" t="s">
        <v>1700</v>
      </c>
      <c r="N1501" s="214" t="s">
        <v>3047</v>
      </c>
      <c r="O1501" s="214" t="s">
        <v>1093</v>
      </c>
      <c r="P1501" s="214" t="s">
        <v>4236</v>
      </c>
      <c r="T1501" s="214" t="s">
        <v>1647</v>
      </c>
      <c r="V1501" s="298" t="s">
        <v>1701</v>
      </c>
      <c r="X1501" s="216"/>
      <c r="AA1501" s="216"/>
      <c r="AB1501" s="216"/>
      <c r="AK1501" s="215" t="str">
        <f t="shared" si="71"/>
        <v>983</v>
      </c>
      <c r="AL1501" s="214" t="str">
        <f t="shared" si="72"/>
        <v>0046</v>
      </c>
    </row>
    <row r="1502" spans="1:38" s="214" customFormat="1" ht="13.5" customHeight="1">
      <c r="A1502" s="214" t="str">
        <f t="shared" si="70"/>
        <v>0430913012地域移行支援</v>
      </c>
      <c r="B1502" s="214" t="s">
        <v>635</v>
      </c>
      <c r="C1502" s="214" t="s">
        <v>3824</v>
      </c>
      <c r="D1502" s="214" t="s">
        <v>3270</v>
      </c>
      <c r="E1502" s="214" t="s">
        <v>636</v>
      </c>
      <c r="K1502" s="214" t="s">
        <v>2806</v>
      </c>
      <c r="L1502" s="214" t="s">
        <v>2806</v>
      </c>
      <c r="N1502" s="214" t="s">
        <v>3047</v>
      </c>
      <c r="O1502" s="214" t="s">
        <v>272</v>
      </c>
      <c r="P1502" s="214" t="s">
        <v>4236</v>
      </c>
      <c r="T1502" s="214" t="s">
        <v>1643</v>
      </c>
      <c r="V1502" s="298" t="s">
        <v>1701</v>
      </c>
      <c r="X1502" s="216"/>
      <c r="AA1502" s="216"/>
      <c r="AB1502" s="216"/>
      <c r="AK1502" s="215" t="str">
        <f t="shared" si="71"/>
        <v>983</v>
      </c>
      <c r="AL1502" s="214" t="str">
        <f t="shared" si="72"/>
        <v>0046</v>
      </c>
    </row>
    <row r="1503" spans="1:38" s="214" customFormat="1" ht="13.5" customHeight="1">
      <c r="A1503" s="214" t="str">
        <f t="shared" si="70"/>
        <v>0430913012地域定着支援</v>
      </c>
      <c r="B1503" s="214" t="s">
        <v>635</v>
      </c>
      <c r="C1503" s="214" t="s">
        <v>3824</v>
      </c>
      <c r="D1503" s="214" t="s">
        <v>3270</v>
      </c>
      <c r="E1503" s="214" t="s">
        <v>636</v>
      </c>
      <c r="K1503" s="214" t="s">
        <v>2806</v>
      </c>
      <c r="L1503" s="214" t="s">
        <v>2806</v>
      </c>
      <c r="N1503" s="214" t="s">
        <v>3047</v>
      </c>
      <c r="O1503" s="214" t="s">
        <v>818</v>
      </c>
      <c r="P1503" s="214" t="s">
        <v>4236</v>
      </c>
      <c r="T1503" s="214" t="s">
        <v>1644</v>
      </c>
      <c r="V1503" s="298" t="s">
        <v>1701</v>
      </c>
      <c r="X1503" s="216"/>
      <c r="AA1503" s="216"/>
      <c r="AB1503" s="216"/>
      <c r="AK1503" s="215" t="str">
        <f t="shared" si="71"/>
        <v>983</v>
      </c>
      <c r="AL1503" s="214" t="str">
        <f t="shared" si="72"/>
        <v>0046</v>
      </c>
    </row>
    <row r="1504" spans="1:38" s="214" customFormat="1" ht="13.5" customHeight="1">
      <c r="A1504" s="214" t="str">
        <f t="shared" si="70"/>
        <v>0430915017計画相談支援</v>
      </c>
      <c r="B1504" s="214" t="s">
        <v>591</v>
      </c>
      <c r="C1504" s="214" t="s">
        <v>3977</v>
      </c>
      <c r="D1504" s="214" t="s">
        <v>3643</v>
      </c>
      <c r="E1504" s="214" t="s">
        <v>1702</v>
      </c>
      <c r="K1504" s="214" t="s">
        <v>1703</v>
      </c>
      <c r="L1504" s="214" t="s">
        <v>1703</v>
      </c>
      <c r="N1504" s="214" t="s">
        <v>3223</v>
      </c>
      <c r="O1504" s="214" t="s">
        <v>441</v>
      </c>
      <c r="P1504" s="214" t="s">
        <v>4236</v>
      </c>
      <c r="T1504" s="214" t="s">
        <v>1647</v>
      </c>
      <c r="V1504" s="298" t="s">
        <v>1704</v>
      </c>
      <c r="X1504" s="216"/>
      <c r="AA1504" s="216"/>
      <c r="AB1504" s="216"/>
      <c r="AK1504" s="215" t="str">
        <f t="shared" si="71"/>
        <v>985</v>
      </c>
      <c r="AL1504" s="214" t="str">
        <f t="shared" si="72"/>
        <v>8531</v>
      </c>
    </row>
    <row r="1505" spans="1:38" s="214" customFormat="1" ht="13.5" customHeight="1">
      <c r="A1505" s="214" t="str">
        <f t="shared" si="70"/>
        <v>0430917013計画相談支援</v>
      </c>
      <c r="B1505" s="214" t="s">
        <v>1705</v>
      </c>
      <c r="C1505" s="214" t="s">
        <v>3972</v>
      </c>
      <c r="D1505" s="214" t="s">
        <v>3424</v>
      </c>
      <c r="E1505" s="214" t="s">
        <v>3425</v>
      </c>
      <c r="K1505" s="214" t="s">
        <v>1706</v>
      </c>
      <c r="L1505" s="214" t="s">
        <v>1706</v>
      </c>
      <c r="N1505" s="214" t="s">
        <v>3424</v>
      </c>
      <c r="O1505" s="214" t="s">
        <v>441</v>
      </c>
      <c r="P1505" s="214" t="s">
        <v>4236</v>
      </c>
      <c r="T1505" s="214" t="s">
        <v>1647</v>
      </c>
      <c r="V1505" s="298" t="s">
        <v>1707</v>
      </c>
      <c r="X1505" s="216"/>
      <c r="AA1505" s="216"/>
      <c r="AB1505" s="216"/>
      <c r="AK1505" s="215" t="str">
        <f t="shared" si="71"/>
        <v>985</v>
      </c>
      <c r="AL1505" s="214" t="str">
        <f t="shared" si="72"/>
        <v>0871</v>
      </c>
    </row>
    <row r="1506" spans="1:38" s="214" customFormat="1" ht="13.5" customHeight="1">
      <c r="A1506" s="214" t="str">
        <f t="shared" si="70"/>
        <v>0431100031計画相談支援</v>
      </c>
      <c r="B1506" s="214" t="s">
        <v>1708</v>
      </c>
      <c r="C1506" s="214" t="s">
        <v>3840</v>
      </c>
      <c r="D1506" s="214" t="s">
        <v>3065</v>
      </c>
      <c r="E1506" s="214" t="s">
        <v>651</v>
      </c>
      <c r="F1506" s="300"/>
      <c r="G1506" s="300"/>
      <c r="H1506" s="300"/>
      <c r="I1506" s="300"/>
      <c r="J1506" s="300"/>
      <c r="K1506" s="214" t="s">
        <v>1709</v>
      </c>
      <c r="L1506" s="214" t="s">
        <v>1709</v>
      </c>
      <c r="N1506" s="214" t="s">
        <v>3426</v>
      </c>
      <c r="O1506" s="300" t="s">
        <v>272</v>
      </c>
      <c r="P1506" s="214" t="s">
        <v>4244</v>
      </c>
      <c r="Q1506" s="300"/>
      <c r="R1506" s="300"/>
      <c r="S1506" s="300"/>
      <c r="T1506" s="214" t="s">
        <v>1647</v>
      </c>
      <c r="U1506" s="300"/>
      <c r="V1506" s="298" t="s">
        <v>1710</v>
      </c>
      <c r="W1506" s="300"/>
      <c r="X1506" s="301"/>
      <c r="Y1506" s="300"/>
      <c r="Z1506" s="300"/>
      <c r="AA1506" s="301"/>
      <c r="AB1506" s="301"/>
      <c r="AC1506" s="300"/>
      <c r="AD1506" s="300"/>
      <c r="AE1506" s="300"/>
      <c r="AF1506" s="300"/>
      <c r="AJ1506" s="300"/>
      <c r="AK1506" s="302" t="str">
        <f t="shared" si="71"/>
        <v>989</v>
      </c>
      <c r="AL1506" s="300" t="str">
        <f t="shared" si="72"/>
        <v>2432</v>
      </c>
    </row>
    <row r="1507" spans="1:38" s="214" customFormat="1" ht="13.5" customHeight="1">
      <c r="A1507" s="214" t="str">
        <f t="shared" si="70"/>
        <v>0431100049計画相談支援</v>
      </c>
      <c r="B1507" s="214" t="s">
        <v>1711</v>
      </c>
      <c r="C1507" s="214" t="s">
        <v>3991</v>
      </c>
      <c r="D1507" s="214" t="s">
        <v>3427</v>
      </c>
      <c r="E1507" s="214" t="s">
        <v>1712</v>
      </c>
      <c r="K1507" s="214" t="s">
        <v>1713</v>
      </c>
      <c r="L1507" s="214" t="s">
        <v>1713</v>
      </c>
      <c r="N1507" s="214" t="s">
        <v>3077</v>
      </c>
      <c r="O1507" s="214" t="s">
        <v>1296</v>
      </c>
      <c r="P1507" s="214" t="s">
        <v>4244</v>
      </c>
      <c r="T1507" s="214" t="s">
        <v>1647</v>
      </c>
      <c r="V1507" s="298" t="s">
        <v>1714</v>
      </c>
      <c r="X1507" s="216"/>
      <c r="AA1507" s="216"/>
      <c r="AB1507" s="216"/>
      <c r="AK1507" s="215" t="str">
        <f t="shared" si="71"/>
        <v>989</v>
      </c>
      <c r="AL1507" s="214" t="str">
        <f t="shared" si="72"/>
        <v>2483</v>
      </c>
    </row>
    <row r="1508" spans="1:38" s="214" customFormat="1" ht="13.5" customHeight="1">
      <c r="A1508" s="214" t="str">
        <f t="shared" ref="A1508:A1571" si="73">V1508&amp;T1508</f>
        <v>0431100056計画相談支援</v>
      </c>
      <c r="B1508" s="214" t="s">
        <v>654</v>
      </c>
      <c r="C1508" s="214" t="s">
        <v>3766</v>
      </c>
      <c r="D1508" s="214" t="s">
        <v>3066</v>
      </c>
      <c r="E1508" s="214" t="s">
        <v>655</v>
      </c>
      <c r="K1508" s="214" t="s">
        <v>1715</v>
      </c>
      <c r="L1508" s="214" t="s">
        <v>1715</v>
      </c>
      <c r="N1508" s="214" t="s">
        <v>3063</v>
      </c>
      <c r="O1508" s="214" t="s">
        <v>301</v>
      </c>
      <c r="P1508" s="214" t="s">
        <v>4244</v>
      </c>
      <c r="T1508" s="214" t="s">
        <v>1647</v>
      </c>
      <c r="V1508" s="298" t="s">
        <v>1716</v>
      </c>
      <c r="X1508" s="216"/>
      <c r="AA1508" s="216"/>
      <c r="AB1508" s="216"/>
      <c r="AK1508" s="215" t="str">
        <f t="shared" si="71"/>
        <v>399</v>
      </c>
      <c r="AL1508" s="214" t="str">
        <f t="shared" si="72"/>
        <v>4112</v>
      </c>
    </row>
    <row r="1509" spans="1:38" s="214" customFormat="1" ht="13.5" customHeight="1">
      <c r="A1509" s="214" t="str">
        <f t="shared" si="73"/>
        <v>0431100064計画相談支援</v>
      </c>
      <c r="B1509" s="214" t="s">
        <v>667</v>
      </c>
      <c r="C1509" s="214" t="s">
        <v>4504</v>
      </c>
      <c r="D1509" s="214" t="s">
        <v>3247</v>
      </c>
      <c r="E1509" s="214" t="s">
        <v>668</v>
      </c>
      <c r="K1509" s="214" t="s">
        <v>1717</v>
      </c>
      <c r="L1509" s="214" t="s">
        <v>1717</v>
      </c>
      <c r="N1509" s="214" t="s">
        <v>3315</v>
      </c>
      <c r="O1509" s="214" t="s">
        <v>301</v>
      </c>
      <c r="P1509" s="214" t="s">
        <v>4244</v>
      </c>
      <c r="T1509" s="214" t="s">
        <v>1647</v>
      </c>
      <c r="V1509" s="298" t="s">
        <v>1718</v>
      </c>
      <c r="X1509" s="216"/>
      <c r="AA1509" s="216"/>
      <c r="AB1509" s="216"/>
      <c r="AK1509" s="215" t="str">
        <f t="shared" si="71"/>
        <v>989</v>
      </c>
      <c r="AL1509" s="214" t="str">
        <f t="shared" si="72"/>
        <v>2433</v>
      </c>
    </row>
    <row r="1510" spans="1:38" s="214" customFormat="1" ht="13.5" customHeight="1">
      <c r="A1510" s="214" t="str">
        <f t="shared" si="73"/>
        <v>0431100106計画相談支援</v>
      </c>
      <c r="B1510" s="214" t="s">
        <v>2807</v>
      </c>
      <c r="C1510" s="214" t="s">
        <v>3907</v>
      </c>
      <c r="D1510" s="214" t="s">
        <v>3077</v>
      </c>
      <c r="E1510" s="214" t="s">
        <v>2808</v>
      </c>
      <c r="K1510" s="214" t="s">
        <v>2809</v>
      </c>
      <c r="L1510" s="214" t="s">
        <v>2809</v>
      </c>
      <c r="N1510" s="214" t="s">
        <v>3065</v>
      </c>
      <c r="O1510" s="214" t="s">
        <v>928</v>
      </c>
      <c r="P1510" s="214" t="s">
        <v>4244</v>
      </c>
      <c r="T1510" s="214" t="s">
        <v>1647</v>
      </c>
      <c r="V1510" s="298" t="s">
        <v>2810</v>
      </c>
      <c r="X1510" s="216"/>
      <c r="AA1510" s="216"/>
      <c r="AB1510" s="216"/>
      <c r="AK1510" s="215" t="str">
        <f t="shared" si="71"/>
        <v>989</v>
      </c>
      <c r="AL1510" s="214" t="str">
        <f t="shared" si="72"/>
        <v>2427</v>
      </c>
    </row>
    <row r="1511" spans="1:38" s="214" customFormat="1" ht="13.5" customHeight="1">
      <c r="A1511" s="214" t="str">
        <f t="shared" si="73"/>
        <v>0431100114計画相談支援</v>
      </c>
      <c r="B1511" s="214" t="s">
        <v>3752</v>
      </c>
      <c r="C1511" s="214" t="s">
        <v>4612</v>
      </c>
      <c r="D1511" s="214" t="s">
        <v>3074</v>
      </c>
      <c r="E1511" s="214" t="s">
        <v>3075</v>
      </c>
      <c r="K1511" s="214" t="s">
        <v>4170</v>
      </c>
      <c r="L1511" s="214" t="s">
        <v>4170</v>
      </c>
      <c r="N1511" s="214" t="s">
        <v>3074</v>
      </c>
      <c r="O1511" s="214" t="s">
        <v>818</v>
      </c>
      <c r="P1511" s="214" t="s">
        <v>4244</v>
      </c>
      <c r="T1511" s="214" t="s">
        <v>1647</v>
      </c>
      <c r="V1511" s="298" t="s">
        <v>4342</v>
      </c>
      <c r="X1511" s="216"/>
      <c r="AA1511" s="216"/>
      <c r="AB1511" s="216"/>
      <c r="AK1511" s="215" t="str">
        <f t="shared" si="71"/>
        <v>989</v>
      </c>
      <c r="AL1511" s="214" t="str">
        <f t="shared" si="72"/>
        <v>2431</v>
      </c>
    </row>
    <row r="1512" spans="1:38" s="214" customFormat="1" ht="13.5" customHeight="1">
      <c r="A1512" s="214" t="str">
        <f t="shared" si="73"/>
        <v>0431200013計画相談支援</v>
      </c>
      <c r="B1512" s="214" t="s">
        <v>694</v>
      </c>
      <c r="C1512" s="214" t="s">
        <v>3918</v>
      </c>
      <c r="D1512" s="214" t="s">
        <v>3081</v>
      </c>
      <c r="E1512" s="214" t="s">
        <v>695</v>
      </c>
      <c r="K1512" s="214" t="s">
        <v>1719</v>
      </c>
      <c r="L1512" s="214" t="s">
        <v>1719</v>
      </c>
      <c r="N1512" s="214" t="s">
        <v>3082</v>
      </c>
      <c r="O1512" s="214" t="s">
        <v>692</v>
      </c>
      <c r="P1512" s="214" t="s">
        <v>4253</v>
      </c>
      <c r="T1512" s="214" t="s">
        <v>1647</v>
      </c>
      <c r="V1512" s="298" t="s">
        <v>1720</v>
      </c>
      <c r="X1512" s="216"/>
      <c r="AA1512" s="216"/>
      <c r="AB1512" s="216"/>
      <c r="AC1512" s="216"/>
      <c r="AK1512" s="215" t="str">
        <f t="shared" si="71"/>
        <v>987</v>
      </c>
      <c r="AL1512" s="214" t="str">
        <f t="shared" si="72"/>
        <v>0511</v>
      </c>
    </row>
    <row r="1513" spans="1:38" s="214" customFormat="1" ht="13.5" customHeight="1">
      <c r="A1513" s="214" t="str">
        <f t="shared" si="73"/>
        <v>0431200021計画相談支援</v>
      </c>
      <c r="B1513" s="214" t="s">
        <v>694</v>
      </c>
      <c r="C1513" s="214" t="s">
        <v>3918</v>
      </c>
      <c r="D1513" s="214" t="s">
        <v>3081</v>
      </c>
      <c r="E1513" s="214" t="s">
        <v>695</v>
      </c>
      <c r="K1513" s="214" t="s">
        <v>1721</v>
      </c>
      <c r="L1513" s="214" t="s">
        <v>1721</v>
      </c>
      <c r="N1513" s="214" t="s">
        <v>3081</v>
      </c>
      <c r="O1513" s="214" t="s">
        <v>692</v>
      </c>
      <c r="P1513" s="214" t="s">
        <v>4253</v>
      </c>
      <c r="T1513" s="214" t="s">
        <v>1647</v>
      </c>
      <c r="V1513" s="298" t="s">
        <v>1722</v>
      </c>
      <c r="X1513" s="216"/>
      <c r="AA1513" s="216"/>
      <c r="AB1513" s="216"/>
      <c r="AC1513" s="216"/>
      <c r="AK1513" s="215" t="str">
        <f t="shared" si="71"/>
        <v>987</v>
      </c>
      <c r="AL1513" s="214" t="str">
        <f t="shared" si="72"/>
        <v>0511</v>
      </c>
    </row>
    <row r="1514" spans="1:38" s="214" customFormat="1" ht="13.5" customHeight="1">
      <c r="A1514" s="214" t="str">
        <f t="shared" si="73"/>
        <v>0431200021地域移行支援</v>
      </c>
      <c r="B1514" s="214" t="s">
        <v>694</v>
      </c>
      <c r="C1514" s="214" t="s">
        <v>3918</v>
      </c>
      <c r="D1514" s="214" t="s">
        <v>3081</v>
      </c>
      <c r="E1514" s="214" t="s">
        <v>695</v>
      </c>
      <c r="K1514" s="214" t="s">
        <v>1721</v>
      </c>
      <c r="L1514" s="214" t="s">
        <v>1721</v>
      </c>
      <c r="N1514" s="214" t="s">
        <v>3081</v>
      </c>
      <c r="O1514" s="214" t="s">
        <v>441</v>
      </c>
      <c r="P1514" s="214" t="s">
        <v>4253</v>
      </c>
      <c r="T1514" s="214" t="s">
        <v>1643</v>
      </c>
      <c r="V1514" s="298" t="s">
        <v>1722</v>
      </c>
      <c r="X1514" s="216"/>
      <c r="AA1514" s="216"/>
      <c r="AB1514" s="216"/>
      <c r="AK1514" s="215" t="str">
        <f t="shared" si="71"/>
        <v>987</v>
      </c>
      <c r="AL1514" s="214" t="str">
        <f t="shared" si="72"/>
        <v>0511</v>
      </c>
    </row>
    <row r="1515" spans="1:38" s="214" customFormat="1" ht="13.5" customHeight="1">
      <c r="A1515" s="214" t="str">
        <f t="shared" si="73"/>
        <v>0431200021地域定着支援</v>
      </c>
      <c r="B1515" s="214" t="s">
        <v>694</v>
      </c>
      <c r="C1515" s="214" t="s">
        <v>3918</v>
      </c>
      <c r="D1515" s="214" t="s">
        <v>3081</v>
      </c>
      <c r="E1515" s="214" t="s">
        <v>695</v>
      </c>
      <c r="K1515" s="214" t="s">
        <v>1721</v>
      </c>
      <c r="L1515" s="214" t="s">
        <v>1721</v>
      </c>
      <c r="N1515" s="214" t="s">
        <v>3081</v>
      </c>
      <c r="O1515" s="214" t="s">
        <v>441</v>
      </c>
      <c r="P1515" s="214" t="s">
        <v>4253</v>
      </c>
      <c r="T1515" s="214" t="s">
        <v>1644</v>
      </c>
      <c r="V1515" s="298" t="s">
        <v>1722</v>
      </c>
      <c r="X1515" s="216"/>
      <c r="AA1515" s="216"/>
      <c r="AB1515" s="216"/>
      <c r="AK1515" s="215" t="str">
        <f t="shared" si="71"/>
        <v>987</v>
      </c>
      <c r="AL1515" s="214" t="str">
        <f t="shared" si="72"/>
        <v>0511</v>
      </c>
    </row>
    <row r="1516" spans="1:38" s="214" customFormat="1" ht="13.5" customHeight="1">
      <c r="A1516" s="214" t="str">
        <f t="shared" si="73"/>
        <v>0431200070計画相談支援</v>
      </c>
      <c r="B1516" s="214" t="s">
        <v>694</v>
      </c>
      <c r="C1516" s="214" t="s">
        <v>3918</v>
      </c>
      <c r="D1516" s="214" t="s">
        <v>3081</v>
      </c>
      <c r="E1516" s="214" t="s">
        <v>695</v>
      </c>
      <c r="K1516" s="214" t="s">
        <v>1723</v>
      </c>
      <c r="L1516" s="214" t="s">
        <v>1723</v>
      </c>
      <c r="N1516" s="214" t="s">
        <v>3644</v>
      </c>
      <c r="O1516" s="214" t="s">
        <v>405</v>
      </c>
      <c r="P1516" s="214" t="s">
        <v>4253</v>
      </c>
      <c r="T1516" s="214" t="s">
        <v>1647</v>
      </c>
      <c r="V1516" s="298" t="s">
        <v>1724</v>
      </c>
      <c r="X1516" s="216"/>
      <c r="AA1516" s="216"/>
      <c r="AB1516" s="216"/>
      <c r="AC1516" s="216"/>
      <c r="AK1516" s="215" t="str">
        <f t="shared" si="71"/>
        <v>987</v>
      </c>
      <c r="AL1516" s="214" t="str">
        <f t="shared" si="72"/>
        <v>0511</v>
      </c>
    </row>
    <row r="1517" spans="1:38" s="214" customFormat="1" ht="13.5" customHeight="1">
      <c r="A1517" s="214" t="str">
        <f t="shared" si="73"/>
        <v>0431200096計画相談支援</v>
      </c>
      <c r="B1517" s="214" t="s">
        <v>773</v>
      </c>
      <c r="C1517" s="214" t="s">
        <v>4514</v>
      </c>
      <c r="D1517" s="214" t="s">
        <v>3081</v>
      </c>
      <c r="E1517" s="214" t="s">
        <v>774</v>
      </c>
      <c r="K1517" s="214" t="s">
        <v>1725</v>
      </c>
      <c r="L1517" s="214" t="s">
        <v>1725</v>
      </c>
      <c r="N1517" s="214" t="s">
        <v>3081</v>
      </c>
      <c r="O1517" s="214" t="s">
        <v>405</v>
      </c>
      <c r="P1517" s="214" t="s">
        <v>4253</v>
      </c>
      <c r="T1517" s="214" t="s">
        <v>1647</v>
      </c>
      <c r="V1517" s="298" t="s">
        <v>1726</v>
      </c>
      <c r="X1517" s="216"/>
      <c r="AA1517" s="216"/>
      <c r="AB1517" s="216"/>
      <c r="AC1517" s="216"/>
      <c r="AK1517" s="215" t="str">
        <f t="shared" si="71"/>
        <v>987</v>
      </c>
      <c r="AL1517" s="214" t="str">
        <f t="shared" si="72"/>
        <v>0511</v>
      </c>
    </row>
    <row r="1518" spans="1:38" s="214" customFormat="1" ht="13.5" customHeight="1">
      <c r="A1518" s="214" t="str">
        <f t="shared" si="73"/>
        <v>0431200112計画相談支援</v>
      </c>
      <c r="B1518" s="214" t="s">
        <v>1727</v>
      </c>
      <c r="C1518" s="214" t="s">
        <v>3960</v>
      </c>
      <c r="D1518" s="214" t="s">
        <v>3086</v>
      </c>
      <c r="E1518" s="214" t="s">
        <v>1728</v>
      </c>
      <c r="K1518" s="214" t="s">
        <v>1729</v>
      </c>
      <c r="L1518" s="214" t="s">
        <v>1729</v>
      </c>
      <c r="N1518" s="214" t="s">
        <v>3086</v>
      </c>
      <c r="O1518" s="214" t="s">
        <v>405</v>
      </c>
      <c r="P1518" s="214" t="s">
        <v>4253</v>
      </c>
      <c r="T1518" s="214" t="s">
        <v>1647</v>
      </c>
      <c r="V1518" s="298" t="s">
        <v>1730</v>
      </c>
      <c r="X1518" s="216"/>
      <c r="AA1518" s="216"/>
      <c r="AB1518" s="216"/>
      <c r="AC1518" s="216"/>
      <c r="AK1518" s="215" t="str">
        <f t="shared" si="71"/>
        <v>987</v>
      </c>
      <c r="AL1518" s="214" t="str">
        <f t="shared" si="72"/>
        <v>0401</v>
      </c>
    </row>
    <row r="1519" spans="1:38" s="214" customFormat="1" ht="13.5" customHeight="1">
      <c r="A1519" s="214" t="str">
        <f t="shared" si="73"/>
        <v>0431200237計画相談支援</v>
      </c>
      <c r="B1519" s="227" t="s">
        <v>4782</v>
      </c>
      <c r="C1519" s="227" t="s">
        <v>4780</v>
      </c>
      <c r="D1519" s="214" t="s">
        <v>3271</v>
      </c>
      <c r="E1519" s="214" t="s">
        <v>728</v>
      </c>
      <c r="K1519" s="214" t="s">
        <v>1731</v>
      </c>
      <c r="L1519" s="214" t="s">
        <v>1731</v>
      </c>
      <c r="N1519" s="214" t="s">
        <v>3271</v>
      </c>
      <c r="O1519" s="214" t="s">
        <v>1057</v>
      </c>
      <c r="P1519" s="214" t="s">
        <v>4253</v>
      </c>
      <c r="T1519" s="214" t="s">
        <v>1647</v>
      </c>
      <c r="V1519" s="298" t="s">
        <v>1732</v>
      </c>
      <c r="X1519" s="216"/>
      <c r="AA1519" s="216"/>
      <c r="AB1519" s="216"/>
      <c r="AK1519" s="215" t="str">
        <f t="shared" si="71"/>
        <v>989</v>
      </c>
      <c r="AL1519" s="214" t="str">
        <f t="shared" si="72"/>
        <v>4703</v>
      </c>
    </row>
    <row r="1520" spans="1:38" s="214" customFormat="1" ht="13.5" customHeight="1">
      <c r="A1520" s="214" t="str">
        <f t="shared" si="73"/>
        <v>0431200302計画相談支援</v>
      </c>
      <c r="B1520" s="214" t="s">
        <v>706</v>
      </c>
      <c r="C1520" s="214" t="s">
        <v>3805</v>
      </c>
      <c r="D1520" s="214" t="s">
        <v>3318</v>
      </c>
      <c r="E1520" s="214" t="s">
        <v>707</v>
      </c>
      <c r="K1520" s="214" t="s">
        <v>1733</v>
      </c>
      <c r="L1520" s="214" t="s">
        <v>1733</v>
      </c>
      <c r="N1520" s="214" t="s">
        <v>3083</v>
      </c>
      <c r="O1520" s="214" t="s">
        <v>1057</v>
      </c>
      <c r="P1520" s="214" t="s">
        <v>4253</v>
      </c>
      <c r="T1520" s="214" t="s">
        <v>1647</v>
      </c>
      <c r="V1520" s="298" t="s">
        <v>1734</v>
      </c>
      <c r="X1520" s="216"/>
      <c r="AA1520" s="216"/>
      <c r="AB1520" s="216"/>
      <c r="AK1520" s="215" t="str">
        <f t="shared" si="71"/>
        <v>987</v>
      </c>
      <c r="AL1520" s="214" t="str">
        <f t="shared" si="72"/>
        <v>0311</v>
      </c>
    </row>
    <row r="1521" spans="1:38" s="214" customFormat="1" ht="13.5" customHeight="1">
      <c r="A1521" s="214" t="str">
        <f t="shared" si="73"/>
        <v>0431200484地域移行支援</v>
      </c>
      <c r="B1521" s="227" t="s">
        <v>4782</v>
      </c>
      <c r="C1521" s="227" t="s">
        <v>4780</v>
      </c>
      <c r="D1521" s="214" t="s">
        <v>3271</v>
      </c>
      <c r="E1521" s="214" t="s">
        <v>728</v>
      </c>
      <c r="K1521" s="214" t="s">
        <v>1731</v>
      </c>
      <c r="L1521" s="214" t="s">
        <v>1731</v>
      </c>
      <c r="N1521" s="214" t="s">
        <v>3271</v>
      </c>
      <c r="O1521" s="214" t="s">
        <v>1057</v>
      </c>
      <c r="P1521" s="214" t="s">
        <v>4253</v>
      </c>
      <c r="T1521" s="214" t="s">
        <v>1643</v>
      </c>
      <c r="V1521" s="298" t="s">
        <v>1735</v>
      </c>
      <c r="X1521" s="216"/>
      <c r="AA1521" s="216"/>
      <c r="AB1521" s="216"/>
      <c r="AK1521" s="215" t="str">
        <f t="shared" si="71"/>
        <v>989</v>
      </c>
      <c r="AL1521" s="214" t="str">
        <f t="shared" si="72"/>
        <v>4703</v>
      </c>
    </row>
    <row r="1522" spans="1:38" s="214" customFormat="1" ht="13.5" customHeight="1">
      <c r="A1522" s="214" t="str">
        <f t="shared" si="73"/>
        <v>0431200484地域定着支援</v>
      </c>
      <c r="B1522" s="227" t="s">
        <v>4782</v>
      </c>
      <c r="C1522" s="227" t="s">
        <v>4781</v>
      </c>
      <c r="D1522" s="214" t="s">
        <v>3271</v>
      </c>
      <c r="E1522" s="214" t="s">
        <v>728</v>
      </c>
      <c r="K1522" s="214" t="s">
        <v>1731</v>
      </c>
      <c r="L1522" s="214" t="s">
        <v>1731</v>
      </c>
      <c r="N1522" s="214" t="s">
        <v>3271</v>
      </c>
      <c r="O1522" s="214" t="s">
        <v>1057</v>
      </c>
      <c r="P1522" s="214" t="s">
        <v>4253</v>
      </c>
      <c r="T1522" s="214" t="s">
        <v>1644</v>
      </c>
      <c r="V1522" s="298" t="s">
        <v>1735</v>
      </c>
      <c r="X1522" s="216"/>
      <c r="AA1522" s="216"/>
      <c r="AB1522" s="216"/>
      <c r="AK1522" s="215" t="str">
        <f t="shared" si="71"/>
        <v>989</v>
      </c>
      <c r="AL1522" s="214" t="str">
        <f t="shared" si="72"/>
        <v>4703</v>
      </c>
    </row>
    <row r="1523" spans="1:38" s="214" customFormat="1" ht="13.5" customHeight="1">
      <c r="A1523" s="214" t="str">
        <f t="shared" si="73"/>
        <v>0431300011計画相談支援</v>
      </c>
      <c r="B1523" s="214" t="s">
        <v>828</v>
      </c>
      <c r="C1523" s="214" t="s">
        <v>3792</v>
      </c>
      <c r="D1523" s="214" t="s">
        <v>3272</v>
      </c>
      <c r="E1523" s="214" t="s">
        <v>829</v>
      </c>
      <c r="K1523" s="214" t="s">
        <v>1736</v>
      </c>
      <c r="L1523" s="214" t="s">
        <v>1738</v>
      </c>
      <c r="N1523" s="214" t="s">
        <v>3273</v>
      </c>
      <c r="O1523" s="214" t="s">
        <v>61</v>
      </c>
      <c r="P1523" s="214" t="s">
        <v>4240</v>
      </c>
      <c r="T1523" s="214" t="s">
        <v>1647</v>
      </c>
      <c r="V1523" s="298" t="s">
        <v>1737</v>
      </c>
      <c r="X1523" s="216"/>
      <c r="AA1523" s="216"/>
      <c r="AB1523" s="216"/>
      <c r="AK1523" s="215" t="str">
        <f t="shared" si="71"/>
        <v>989</v>
      </c>
      <c r="AL1523" s="214" t="str">
        <f t="shared" si="72"/>
        <v>5173</v>
      </c>
    </row>
    <row r="1524" spans="1:38" s="214" customFormat="1" ht="13.5" customHeight="1">
      <c r="A1524" s="214" t="str">
        <f t="shared" si="73"/>
        <v>0431300011地域移行支援</v>
      </c>
      <c r="B1524" s="214" t="s">
        <v>828</v>
      </c>
      <c r="C1524" s="214" t="s">
        <v>3792</v>
      </c>
      <c r="D1524" s="214" t="s">
        <v>3272</v>
      </c>
      <c r="E1524" s="214" t="s">
        <v>829</v>
      </c>
      <c r="K1524" s="214" t="s">
        <v>1736</v>
      </c>
      <c r="L1524" s="214" t="s">
        <v>1736</v>
      </c>
      <c r="N1524" s="214" t="s">
        <v>3273</v>
      </c>
      <c r="O1524" s="214" t="s">
        <v>559</v>
      </c>
      <c r="P1524" s="214" t="s">
        <v>4240</v>
      </c>
      <c r="T1524" s="214" t="s">
        <v>1643</v>
      </c>
      <c r="V1524" s="298" t="s">
        <v>1737</v>
      </c>
      <c r="X1524" s="216"/>
      <c r="AA1524" s="216"/>
      <c r="AB1524" s="216"/>
      <c r="AK1524" s="215" t="str">
        <f t="shared" si="71"/>
        <v>989</v>
      </c>
      <c r="AL1524" s="214" t="str">
        <f t="shared" si="72"/>
        <v>5173</v>
      </c>
    </row>
    <row r="1525" spans="1:38" s="214" customFormat="1" ht="13.5" customHeight="1">
      <c r="A1525" s="214" t="str">
        <f t="shared" si="73"/>
        <v>0431300011地域定着支援</v>
      </c>
      <c r="B1525" s="214" t="s">
        <v>828</v>
      </c>
      <c r="C1525" s="214" t="s">
        <v>3792</v>
      </c>
      <c r="D1525" s="214" t="s">
        <v>3272</v>
      </c>
      <c r="E1525" s="214" t="s">
        <v>829</v>
      </c>
      <c r="K1525" s="214" t="s">
        <v>1736</v>
      </c>
      <c r="L1525" s="214" t="s">
        <v>1736</v>
      </c>
      <c r="N1525" s="214" t="s">
        <v>3273</v>
      </c>
      <c r="O1525" s="214" t="s">
        <v>559</v>
      </c>
      <c r="P1525" s="214" t="s">
        <v>4240</v>
      </c>
      <c r="T1525" s="214" t="s">
        <v>1644</v>
      </c>
      <c r="V1525" s="298" t="s">
        <v>1737</v>
      </c>
      <c r="X1525" s="216"/>
      <c r="AA1525" s="216"/>
      <c r="AB1525" s="216"/>
      <c r="AK1525" s="215" t="str">
        <f t="shared" si="71"/>
        <v>989</v>
      </c>
      <c r="AL1525" s="214" t="str">
        <f t="shared" si="72"/>
        <v>5173</v>
      </c>
    </row>
    <row r="1526" spans="1:38" s="214" customFormat="1" ht="13.5" customHeight="1">
      <c r="A1526" s="214" t="str">
        <f t="shared" si="73"/>
        <v>0431300029計画相談支援</v>
      </c>
      <c r="B1526" s="214" t="s">
        <v>855</v>
      </c>
      <c r="C1526" s="214" t="s">
        <v>3883</v>
      </c>
      <c r="D1526" s="214" t="s">
        <v>2942</v>
      </c>
      <c r="E1526" s="214" t="s">
        <v>3250</v>
      </c>
      <c r="K1526" s="214" t="s">
        <v>1739</v>
      </c>
      <c r="L1526" s="214" t="s">
        <v>1739</v>
      </c>
      <c r="N1526" s="214" t="s">
        <v>3095</v>
      </c>
      <c r="O1526" s="214" t="s">
        <v>559</v>
      </c>
      <c r="P1526" s="214" t="s">
        <v>4240</v>
      </c>
      <c r="T1526" s="214" t="s">
        <v>1647</v>
      </c>
      <c r="V1526" s="298" t="s">
        <v>1740</v>
      </c>
      <c r="X1526" s="216"/>
      <c r="AA1526" s="216"/>
      <c r="AB1526" s="216"/>
      <c r="AK1526" s="215" t="str">
        <f t="shared" si="71"/>
        <v>989</v>
      </c>
      <c r="AL1526" s="214" t="str">
        <f t="shared" si="72"/>
        <v>6135</v>
      </c>
    </row>
    <row r="1527" spans="1:38" s="214" customFormat="1" ht="13.5" customHeight="1">
      <c r="A1527" s="214" t="str">
        <f t="shared" si="73"/>
        <v>0431300037計画相談支援</v>
      </c>
      <c r="B1527" s="214" t="s">
        <v>823</v>
      </c>
      <c r="C1527" s="214" t="s">
        <v>3804</v>
      </c>
      <c r="D1527" s="214" t="s">
        <v>3274</v>
      </c>
      <c r="E1527" s="214" t="s">
        <v>824</v>
      </c>
      <c r="K1527" s="214" t="s">
        <v>1741</v>
      </c>
      <c r="L1527" s="214" t="s">
        <v>1741</v>
      </c>
      <c r="N1527" s="214" t="s">
        <v>3274</v>
      </c>
      <c r="O1527" s="214" t="s">
        <v>559</v>
      </c>
      <c r="P1527" s="214" t="s">
        <v>4240</v>
      </c>
      <c r="T1527" s="214" t="s">
        <v>1647</v>
      </c>
      <c r="V1527" s="298" t="s">
        <v>1742</v>
      </c>
      <c r="X1527" s="216"/>
      <c r="AA1527" s="216"/>
      <c r="AB1527" s="216"/>
      <c r="AK1527" s="215" t="str">
        <f t="shared" si="71"/>
        <v>987</v>
      </c>
      <c r="AL1527" s="214" t="str">
        <f t="shared" si="72"/>
        <v>2308</v>
      </c>
    </row>
    <row r="1528" spans="1:38" s="214" customFormat="1" ht="13.5" customHeight="1">
      <c r="A1528" s="214" t="str">
        <f t="shared" si="73"/>
        <v>0431300037地域移行支援</v>
      </c>
      <c r="B1528" s="214" t="s">
        <v>823</v>
      </c>
      <c r="C1528" s="214" t="s">
        <v>3804</v>
      </c>
      <c r="D1528" s="214" t="s">
        <v>3274</v>
      </c>
      <c r="E1528" s="214" t="s">
        <v>824</v>
      </c>
      <c r="K1528" s="214" t="s">
        <v>1741</v>
      </c>
      <c r="L1528" s="214" t="s">
        <v>1741</v>
      </c>
      <c r="N1528" s="214" t="s">
        <v>3274</v>
      </c>
      <c r="O1528" s="214" t="s">
        <v>441</v>
      </c>
      <c r="P1528" s="214" t="s">
        <v>4240</v>
      </c>
      <c r="T1528" s="214" t="s">
        <v>1643</v>
      </c>
      <c r="V1528" s="298" t="s">
        <v>1742</v>
      </c>
      <c r="X1528" s="216"/>
      <c r="AA1528" s="216"/>
      <c r="AB1528" s="216"/>
      <c r="AK1528" s="215" t="str">
        <f t="shared" si="71"/>
        <v>987</v>
      </c>
      <c r="AL1528" s="214" t="str">
        <f t="shared" si="72"/>
        <v>2308</v>
      </c>
    </row>
    <row r="1529" spans="1:38" s="214" customFormat="1" ht="13.5" customHeight="1">
      <c r="A1529" s="214" t="str">
        <f t="shared" si="73"/>
        <v>0431300037地域定着支援</v>
      </c>
      <c r="B1529" s="214" t="s">
        <v>823</v>
      </c>
      <c r="C1529" s="214" t="s">
        <v>3804</v>
      </c>
      <c r="D1529" s="214" t="s">
        <v>3274</v>
      </c>
      <c r="E1529" s="214" t="s">
        <v>824</v>
      </c>
      <c r="K1529" s="214" t="s">
        <v>1741</v>
      </c>
      <c r="L1529" s="214" t="s">
        <v>1741</v>
      </c>
      <c r="N1529" s="214" t="s">
        <v>3274</v>
      </c>
      <c r="O1529" s="214" t="s">
        <v>441</v>
      </c>
      <c r="P1529" s="214" t="s">
        <v>4240</v>
      </c>
      <c r="T1529" s="214" t="s">
        <v>1644</v>
      </c>
      <c r="V1529" s="298" t="s">
        <v>1742</v>
      </c>
      <c r="X1529" s="216"/>
      <c r="AA1529" s="216"/>
      <c r="AB1529" s="216"/>
      <c r="AK1529" s="215" t="str">
        <f t="shared" si="71"/>
        <v>987</v>
      </c>
      <c r="AL1529" s="214" t="str">
        <f t="shared" si="72"/>
        <v>2308</v>
      </c>
    </row>
    <row r="1530" spans="1:38" s="214" customFormat="1" ht="13.5" customHeight="1">
      <c r="A1530" s="214" t="str">
        <f t="shared" si="73"/>
        <v>0431300433計画相談支援</v>
      </c>
      <c r="B1530" s="214" t="s">
        <v>851</v>
      </c>
      <c r="C1530" s="214" t="s">
        <v>3810</v>
      </c>
      <c r="D1530" s="214" t="s">
        <v>3088</v>
      </c>
      <c r="E1530" s="214" t="s">
        <v>852</v>
      </c>
      <c r="K1530" s="214" t="s">
        <v>1743</v>
      </c>
      <c r="L1530" s="214" t="s">
        <v>1743</v>
      </c>
      <c r="N1530" s="214" t="s">
        <v>3090</v>
      </c>
      <c r="O1530" s="214" t="s">
        <v>338</v>
      </c>
      <c r="P1530" s="214" t="s">
        <v>4240</v>
      </c>
      <c r="T1530" s="214" t="s">
        <v>1647</v>
      </c>
      <c r="V1530" s="298" t="s">
        <v>1744</v>
      </c>
      <c r="X1530" s="216"/>
      <c r="AA1530" s="216"/>
      <c r="AB1530" s="216"/>
      <c r="AK1530" s="215" t="str">
        <f t="shared" si="71"/>
        <v>989</v>
      </c>
      <c r="AL1530" s="214" t="str">
        <f t="shared" si="72"/>
        <v>5508</v>
      </c>
    </row>
    <row r="1531" spans="1:38" s="214" customFormat="1" ht="13.5" customHeight="1">
      <c r="A1531" s="214" t="str">
        <f t="shared" si="73"/>
        <v>0431300441計画相談支援</v>
      </c>
      <c r="B1531" s="214" t="s">
        <v>818</v>
      </c>
      <c r="C1531" s="214" t="s">
        <v>3917</v>
      </c>
      <c r="D1531" s="214" t="s">
        <v>3095</v>
      </c>
      <c r="E1531" s="214" t="s">
        <v>875</v>
      </c>
      <c r="K1531" s="214" t="s">
        <v>1745</v>
      </c>
      <c r="L1531" s="214" t="s">
        <v>1745</v>
      </c>
      <c r="N1531" s="214" t="s">
        <v>3224</v>
      </c>
      <c r="O1531" s="214" t="s">
        <v>338</v>
      </c>
      <c r="P1531" s="214" t="s">
        <v>4240</v>
      </c>
      <c r="T1531" s="214" t="s">
        <v>1647</v>
      </c>
      <c r="V1531" s="298" t="s">
        <v>1746</v>
      </c>
      <c r="X1531" s="216"/>
      <c r="AA1531" s="216"/>
      <c r="AB1531" s="216"/>
      <c r="AK1531" s="215" t="str">
        <f t="shared" si="71"/>
        <v>987</v>
      </c>
      <c r="AL1531" s="214" t="str">
        <f t="shared" si="72"/>
        <v>2252</v>
      </c>
    </row>
    <row r="1532" spans="1:38" s="214" customFormat="1" ht="13.5" customHeight="1">
      <c r="A1532" s="214" t="str">
        <f t="shared" si="73"/>
        <v>0431300490計画相談支援</v>
      </c>
      <c r="B1532" s="214" t="s">
        <v>820</v>
      </c>
      <c r="C1532" s="214" t="s">
        <v>3916</v>
      </c>
      <c r="D1532" s="214" t="s">
        <v>3095</v>
      </c>
      <c r="E1532" s="214" t="s">
        <v>821</v>
      </c>
      <c r="K1532" s="214" t="s">
        <v>1747</v>
      </c>
      <c r="L1532" s="214" t="s">
        <v>1747</v>
      </c>
      <c r="N1532" s="214" t="s">
        <v>3095</v>
      </c>
      <c r="O1532" s="214" t="s">
        <v>1152</v>
      </c>
      <c r="P1532" s="214" t="s">
        <v>4240</v>
      </c>
      <c r="T1532" s="214" t="s">
        <v>1647</v>
      </c>
      <c r="V1532" s="298" t="s">
        <v>1748</v>
      </c>
      <c r="X1532" s="216"/>
      <c r="AA1532" s="216"/>
      <c r="AB1532" s="216"/>
      <c r="AK1532" s="215" t="str">
        <f t="shared" si="71"/>
        <v>987</v>
      </c>
      <c r="AL1532" s="214" t="str">
        <f t="shared" si="72"/>
        <v>2252</v>
      </c>
    </row>
    <row r="1533" spans="1:38" s="214" customFormat="1" ht="13.5" customHeight="1">
      <c r="A1533" s="214" t="str">
        <f t="shared" si="73"/>
        <v>0431300508計画相談支援</v>
      </c>
      <c r="B1533" s="214" t="s">
        <v>870</v>
      </c>
      <c r="C1533" s="214" t="s">
        <v>3793</v>
      </c>
      <c r="D1533" s="214" t="s">
        <v>3092</v>
      </c>
      <c r="E1533" s="214" t="s">
        <v>871</v>
      </c>
      <c r="K1533" s="214" t="s">
        <v>1749</v>
      </c>
      <c r="L1533" s="214" t="s">
        <v>1749</v>
      </c>
      <c r="N1533" s="214" t="s">
        <v>3092</v>
      </c>
      <c r="O1533" s="214" t="s">
        <v>559</v>
      </c>
      <c r="P1533" s="214" t="s">
        <v>4240</v>
      </c>
      <c r="T1533" s="214" t="s">
        <v>1647</v>
      </c>
      <c r="V1533" s="298" t="s">
        <v>1750</v>
      </c>
      <c r="X1533" s="216"/>
      <c r="AA1533" s="216"/>
      <c r="AB1533" s="216"/>
      <c r="AC1533" s="216"/>
      <c r="AK1533" s="215" t="str">
        <f t="shared" si="71"/>
        <v>989</v>
      </c>
      <c r="AL1533" s="214" t="str">
        <f t="shared" si="72"/>
        <v>5301</v>
      </c>
    </row>
    <row r="1534" spans="1:38" s="214" customFormat="1" ht="13.5" customHeight="1">
      <c r="A1534" s="214" t="str">
        <f t="shared" si="73"/>
        <v>0431300516計画相談支援</v>
      </c>
      <c r="B1534" s="214" t="s">
        <v>878</v>
      </c>
      <c r="C1534" s="214" t="s">
        <v>3995</v>
      </c>
      <c r="D1534" s="214" t="s">
        <v>3093</v>
      </c>
      <c r="E1534" s="214" t="s">
        <v>879</v>
      </c>
      <c r="K1534" s="214" t="s">
        <v>880</v>
      </c>
      <c r="L1534" s="214" t="s">
        <v>2553</v>
      </c>
      <c r="N1534" s="214" t="s">
        <v>3093</v>
      </c>
      <c r="O1534" s="214" t="s">
        <v>559</v>
      </c>
      <c r="P1534" s="214" t="s">
        <v>4240</v>
      </c>
      <c r="T1534" s="214" t="s">
        <v>1647</v>
      </c>
      <c r="V1534" s="298" t="s">
        <v>2554</v>
      </c>
      <c r="X1534" s="216"/>
      <c r="AA1534" s="216"/>
      <c r="AB1534" s="216"/>
      <c r="AC1534" s="216"/>
      <c r="AK1534" s="215" t="str">
        <f t="shared" si="71"/>
        <v>989</v>
      </c>
      <c r="AL1534" s="214" t="str">
        <f t="shared" si="72"/>
        <v>5402</v>
      </c>
    </row>
    <row r="1535" spans="1:38" s="214" customFormat="1" ht="13.5" customHeight="1">
      <c r="A1535" s="214" t="str">
        <f t="shared" si="73"/>
        <v>0431300524計画相談支援</v>
      </c>
      <c r="B1535" s="214" t="s">
        <v>870</v>
      </c>
      <c r="C1535" s="214" t="s">
        <v>3793</v>
      </c>
      <c r="D1535" s="214" t="s">
        <v>3092</v>
      </c>
      <c r="E1535" s="214" t="s">
        <v>871</v>
      </c>
      <c r="K1535" s="214" t="s">
        <v>2746</v>
      </c>
      <c r="L1535" s="214" t="s">
        <v>2811</v>
      </c>
      <c r="N1535" s="214" t="s">
        <v>3094</v>
      </c>
      <c r="O1535" s="214" t="s">
        <v>441</v>
      </c>
      <c r="P1535" s="214" t="s">
        <v>4240</v>
      </c>
      <c r="T1535" s="214" t="s">
        <v>1647</v>
      </c>
      <c r="V1535" s="298" t="s">
        <v>2812</v>
      </c>
      <c r="X1535" s="216"/>
      <c r="AA1535" s="216"/>
      <c r="AB1535" s="216"/>
      <c r="AK1535" s="215" t="str">
        <f t="shared" si="71"/>
        <v>989</v>
      </c>
      <c r="AL1535" s="214" t="str">
        <f t="shared" si="72"/>
        <v>5301</v>
      </c>
    </row>
    <row r="1536" spans="1:38" s="214" customFormat="1" ht="13.5" customHeight="1">
      <c r="A1536" s="214" t="str">
        <f t="shared" si="73"/>
        <v>0431400191計画相談支援</v>
      </c>
      <c r="B1536" s="214" t="s">
        <v>100</v>
      </c>
      <c r="C1536" s="214" t="s">
        <v>3898</v>
      </c>
      <c r="D1536" s="214" t="s">
        <v>3275</v>
      </c>
      <c r="E1536" s="214" t="s">
        <v>101</v>
      </c>
      <c r="K1536" s="214" t="s">
        <v>1751</v>
      </c>
      <c r="L1536" s="214" t="s">
        <v>1751</v>
      </c>
      <c r="N1536" s="214" t="s">
        <v>2910</v>
      </c>
      <c r="O1536" s="214" t="s">
        <v>928</v>
      </c>
      <c r="P1536" s="214" t="s">
        <v>4252</v>
      </c>
      <c r="T1536" s="214" t="s">
        <v>1647</v>
      </c>
      <c r="V1536" s="298" t="s">
        <v>1752</v>
      </c>
      <c r="X1536" s="216"/>
      <c r="AA1536" s="216"/>
      <c r="AB1536" s="216"/>
      <c r="AK1536" s="215" t="str">
        <f t="shared" si="71"/>
        <v>174</v>
      </c>
      <c r="AL1536" s="214" t="str">
        <f t="shared" si="72"/>
        <v>0075</v>
      </c>
    </row>
    <row r="1537" spans="1:38" s="214" customFormat="1" ht="13.5" customHeight="1">
      <c r="A1537" s="214" t="str">
        <f t="shared" si="73"/>
        <v>0431400209計画相談支援</v>
      </c>
      <c r="B1537" s="214" t="s">
        <v>894</v>
      </c>
      <c r="C1537" s="214" t="s">
        <v>4023</v>
      </c>
      <c r="D1537" s="214" t="s">
        <v>3097</v>
      </c>
      <c r="E1537" s="214" t="s">
        <v>3323</v>
      </c>
      <c r="K1537" s="214" t="s">
        <v>1753</v>
      </c>
      <c r="L1537" s="214" t="s">
        <v>1753</v>
      </c>
      <c r="N1537" s="214" t="s">
        <v>3097</v>
      </c>
      <c r="O1537" s="214" t="s">
        <v>928</v>
      </c>
      <c r="P1537" s="214" t="s">
        <v>4252</v>
      </c>
      <c r="T1537" s="214" t="s">
        <v>1647</v>
      </c>
      <c r="V1537" s="298" t="s">
        <v>1754</v>
      </c>
      <c r="X1537" s="216"/>
      <c r="AA1537" s="216"/>
      <c r="AB1537" s="216"/>
      <c r="AK1537" s="215" t="str">
        <f t="shared" si="71"/>
        <v>981</v>
      </c>
      <c r="AL1537" s="214" t="str">
        <f t="shared" si="72"/>
        <v>0503</v>
      </c>
    </row>
    <row r="1538" spans="1:38" s="214" customFormat="1" ht="13.5" customHeight="1">
      <c r="A1538" s="214" t="str">
        <f t="shared" si="73"/>
        <v>0431400282地域移行支援</v>
      </c>
      <c r="B1538" s="214" t="s">
        <v>100</v>
      </c>
      <c r="C1538" s="214" t="s">
        <v>3898</v>
      </c>
      <c r="D1538" s="214" t="s">
        <v>3275</v>
      </c>
      <c r="E1538" s="214" t="s">
        <v>101</v>
      </c>
      <c r="K1538" s="214" t="s">
        <v>913</v>
      </c>
      <c r="L1538" s="214" t="s">
        <v>913</v>
      </c>
      <c r="N1538" s="214" t="s">
        <v>2910</v>
      </c>
      <c r="O1538" s="214" t="s">
        <v>61</v>
      </c>
      <c r="P1538" s="214" t="s">
        <v>4252</v>
      </c>
      <c r="T1538" s="214" t="s">
        <v>1643</v>
      </c>
      <c r="V1538" s="298" t="s">
        <v>1755</v>
      </c>
      <c r="X1538" s="216"/>
      <c r="AA1538" s="216"/>
      <c r="AB1538" s="216"/>
      <c r="AC1538" s="216"/>
      <c r="AK1538" s="215" t="str">
        <f t="shared" si="71"/>
        <v>174</v>
      </c>
      <c r="AL1538" s="214" t="str">
        <f t="shared" si="72"/>
        <v>0075</v>
      </c>
    </row>
    <row r="1539" spans="1:38" s="214" customFormat="1" ht="13.5" customHeight="1">
      <c r="A1539" s="214" t="str">
        <f t="shared" si="73"/>
        <v>0431400282地域定着支援</v>
      </c>
      <c r="B1539" s="214" t="s">
        <v>100</v>
      </c>
      <c r="C1539" s="214" t="s">
        <v>3898</v>
      </c>
      <c r="D1539" s="214" t="s">
        <v>3275</v>
      </c>
      <c r="E1539" s="214" t="s">
        <v>101</v>
      </c>
      <c r="K1539" s="214" t="s">
        <v>913</v>
      </c>
      <c r="L1539" s="214" t="s">
        <v>913</v>
      </c>
      <c r="N1539" s="214" t="s">
        <v>2910</v>
      </c>
      <c r="O1539" s="214" t="s">
        <v>338</v>
      </c>
      <c r="P1539" s="214" t="s">
        <v>4252</v>
      </c>
      <c r="T1539" s="214" t="s">
        <v>1644</v>
      </c>
      <c r="V1539" s="298" t="s">
        <v>1755</v>
      </c>
      <c r="X1539" s="216"/>
      <c r="AA1539" s="216"/>
      <c r="AB1539" s="216"/>
      <c r="AK1539" s="215" t="str">
        <f t="shared" ref="AK1539:AK1602" si="74">LEFT(D1539,3)</f>
        <v>174</v>
      </c>
      <c r="AL1539" s="214" t="str">
        <f t="shared" ref="AL1539:AL1602" si="75">RIGHT(D1539,4)</f>
        <v>0075</v>
      </c>
    </row>
    <row r="1540" spans="1:38" s="214" customFormat="1" ht="13.5" customHeight="1">
      <c r="A1540" s="214" t="str">
        <f t="shared" si="73"/>
        <v>0431400308計画相談支援</v>
      </c>
      <c r="B1540" s="214" t="s">
        <v>894</v>
      </c>
      <c r="C1540" s="214" t="s">
        <v>4023</v>
      </c>
      <c r="D1540" s="214" t="s">
        <v>3097</v>
      </c>
      <c r="E1540" s="214" t="s">
        <v>3323</v>
      </c>
      <c r="K1540" s="214" t="s">
        <v>1756</v>
      </c>
      <c r="L1540" s="214" t="s">
        <v>1756</v>
      </c>
      <c r="N1540" s="214" t="s">
        <v>3097</v>
      </c>
      <c r="O1540" s="214" t="s">
        <v>338</v>
      </c>
      <c r="P1540" s="214" t="s">
        <v>4252</v>
      </c>
      <c r="T1540" s="214" t="s">
        <v>1647</v>
      </c>
      <c r="V1540" s="298" t="s">
        <v>1757</v>
      </c>
      <c r="X1540" s="216"/>
      <c r="AA1540" s="216"/>
      <c r="AB1540" s="216"/>
      <c r="AK1540" s="215" t="str">
        <f t="shared" si="74"/>
        <v>981</v>
      </c>
      <c r="AL1540" s="214" t="str">
        <f t="shared" si="75"/>
        <v>0503</v>
      </c>
    </row>
    <row r="1541" spans="1:38" s="214" customFormat="1" ht="13.5" customHeight="1">
      <c r="A1541" s="214" t="str">
        <f t="shared" si="73"/>
        <v>0431400324計画相談支援</v>
      </c>
      <c r="B1541" s="214" t="s">
        <v>1758</v>
      </c>
      <c r="C1541" s="214" t="s">
        <v>3899</v>
      </c>
      <c r="D1541" s="214" t="s">
        <v>2968</v>
      </c>
      <c r="E1541" s="214" t="s">
        <v>1759</v>
      </c>
      <c r="K1541" s="214" t="s">
        <v>1760</v>
      </c>
      <c r="L1541" s="214" t="s">
        <v>1760</v>
      </c>
      <c r="N1541" s="214" t="s">
        <v>2910</v>
      </c>
      <c r="O1541" s="214" t="s">
        <v>61</v>
      </c>
      <c r="P1541" s="214" t="s">
        <v>4252</v>
      </c>
      <c r="T1541" s="214" t="s">
        <v>1647</v>
      </c>
      <c r="V1541" s="298" t="s">
        <v>1761</v>
      </c>
      <c r="X1541" s="216"/>
      <c r="AA1541" s="216"/>
      <c r="AB1541" s="216"/>
      <c r="AK1541" s="215" t="str">
        <f t="shared" si="74"/>
        <v>986</v>
      </c>
      <c r="AL1541" s="214" t="str">
        <f t="shared" si="75"/>
        <v>0861</v>
      </c>
    </row>
    <row r="1542" spans="1:38" s="214" customFormat="1" ht="13.5" customHeight="1">
      <c r="A1542" s="214" t="str">
        <f t="shared" si="73"/>
        <v>0431500016計画相談支援</v>
      </c>
      <c r="B1542" s="214" t="s">
        <v>925</v>
      </c>
      <c r="C1542" s="214" t="s">
        <v>3915</v>
      </c>
      <c r="D1542" s="214" t="s">
        <v>3255</v>
      </c>
      <c r="E1542" s="214" t="s">
        <v>926</v>
      </c>
      <c r="K1542" s="214" t="s">
        <v>1762</v>
      </c>
      <c r="L1542" s="214" t="s">
        <v>1762</v>
      </c>
      <c r="N1542" s="214" t="s">
        <v>3327</v>
      </c>
      <c r="O1542" s="214" t="s">
        <v>1057</v>
      </c>
      <c r="P1542" s="214" t="s">
        <v>4246</v>
      </c>
      <c r="T1542" s="214" t="s">
        <v>1647</v>
      </c>
      <c r="V1542" s="298" t="s">
        <v>1763</v>
      </c>
      <c r="X1542" s="216"/>
      <c r="AA1542" s="216"/>
      <c r="AB1542" s="216"/>
      <c r="AK1542" s="215" t="str">
        <f t="shared" si="74"/>
        <v>989</v>
      </c>
      <c r="AL1542" s="214" t="str">
        <f t="shared" si="75"/>
        <v>6154</v>
      </c>
    </row>
    <row r="1543" spans="1:38" s="214" customFormat="1" ht="13.5" customHeight="1">
      <c r="A1543" s="214" t="str">
        <f t="shared" si="73"/>
        <v>0431500040計画相談支援</v>
      </c>
      <c r="B1543" s="214" t="s">
        <v>930</v>
      </c>
      <c r="C1543" s="214" t="s">
        <v>3818</v>
      </c>
      <c r="D1543" s="214" t="s">
        <v>3108</v>
      </c>
      <c r="E1543" s="214" t="s">
        <v>931</v>
      </c>
      <c r="K1543" s="214" t="s">
        <v>1764</v>
      </c>
      <c r="L1543" s="214" t="s">
        <v>1764</v>
      </c>
      <c r="N1543" s="214" t="s">
        <v>3108</v>
      </c>
      <c r="O1543" s="214" t="s">
        <v>1057</v>
      </c>
      <c r="P1543" s="214" t="s">
        <v>4246</v>
      </c>
      <c r="T1543" s="214" t="s">
        <v>1647</v>
      </c>
      <c r="V1543" s="298" t="s">
        <v>1765</v>
      </c>
      <c r="X1543" s="216"/>
      <c r="AA1543" s="216"/>
      <c r="AB1543" s="216"/>
      <c r="AK1543" s="215" t="str">
        <f t="shared" si="74"/>
        <v>989</v>
      </c>
      <c r="AL1543" s="214" t="str">
        <f t="shared" si="75"/>
        <v>6251</v>
      </c>
    </row>
    <row r="1544" spans="1:38" s="214" customFormat="1" ht="13.5" customHeight="1">
      <c r="A1544" s="214" t="str">
        <f t="shared" si="73"/>
        <v>0431500065計画相談支援</v>
      </c>
      <c r="B1544" s="214" t="s">
        <v>961</v>
      </c>
      <c r="C1544" s="214" t="s">
        <v>4539</v>
      </c>
      <c r="D1544" s="214" t="s">
        <v>3326</v>
      </c>
      <c r="E1544" s="214" t="s">
        <v>962</v>
      </c>
      <c r="K1544" s="214" t="s">
        <v>1766</v>
      </c>
      <c r="L1544" s="214" t="s">
        <v>1766</v>
      </c>
      <c r="N1544" s="214" t="s">
        <v>3326</v>
      </c>
      <c r="O1544" s="214" t="s">
        <v>1057</v>
      </c>
      <c r="P1544" s="214" t="s">
        <v>4246</v>
      </c>
      <c r="T1544" s="214" t="s">
        <v>1647</v>
      </c>
      <c r="V1544" s="298" t="s">
        <v>1767</v>
      </c>
      <c r="X1544" s="216"/>
      <c r="AA1544" s="216"/>
      <c r="AB1544" s="216"/>
      <c r="AK1544" s="215" t="str">
        <f t="shared" si="74"/>
        <v>989</v>
      </c>
      <c r="AL1544" s="214" t="str">
        <f t="shared" si="75"/>
        <v>6412</v>
      </c>
    </row>
    <row r="1545" spans="1:38" s="214" customFormat="1" ht="13.5" customHeight="1">
      <c r="A1545" s="214" t="str">
        <f t="shared" si="73"/>
        <v>0431500073計画相談支援</v>
      </c>
      <c r="B1545" s="214" t="s">
        <v>982</v>
      </c>
      <c r="C1545" s="214" t="s">
        <v>3771</v>
      </c>
      <c r="D1545" s="214" t="s">
        <v>3113</v>
      </c>
      <c r="E1545" s="214" t="s">
        <v>983</v>
      </c>
      <c r="K1545" s="214" t="s">
        <v>1768</v>
      </c>
      <c r="L1545" s="214" t="s">
        <v>1768</v>
      </c>
      <c r="N1545" s="214" t="s">
        <v>3122</v>
      </c>
      <c r="O1545" s="214" t="s">
        <v>338</v>
      </c>
      <c r="P1545" s="214" t="s">
        <v>4246</v>
      </c>
      <c r="T1545" s="214" t="s">
        <v>1647</v>
      </c>
      <c r="V1545" s="298" t="s">
        <v>1769</v>
      </c>
      <c r="X1545" s="216"/>
      <c r="AA1545" s="216"/>
      <c r="AB1545" s="216"/>
      <c r="AK1545" s="215" t="str">
        <f t="shared" si="74"/>
        <v>989</v>
      </c>
      <c r="AL1545" s="214" t="str">
        <f t="shared" si="75"/>
        <v>6436</v>
      </c>
    </row>
    <row r="1546" spans="1:38" s="214" customFormat="1" ht="13.5" customHeight="1">
      <c r="A1546" s="214" t="str">
        <f t="shared" si="73"/>
        <v>0431500081計画相談支援</v>
      </c>
      <c r="B1546" s="214" t="s">
        <v>1770</v>
      </c>
      <c r="C1546" s="214" t="s">
        <v>3780</v>
      </c>
      <c r="D1546" s="214" t="s">
        <v>3428</v>
      </c>
      <c r="E1546" s="214" t="s">
        <v>1771</v>
      </c>
      <c r="K1546" s="214" t="s">
        <v>1772</v>
      </c>
      <c r="L1546" s="214" t="s">
        <v>1772</v>
      </c>
      <c r="N1546" s="214" t="s">
        <v>3125</v>
      </c>
      <c r="O1546" s="214" t="s">
        <v>61</v>
      </c>
      <c r="P1546" s="214" t="s">
        <v>4246</v>
      </c>
      <c r="T1546" s="214" t="s">
        <v>1647</v>
      </c>
      <c r="V1546" s="298" t="s">
        <v>1773</v>
      </c>
      <c r="X1546" s="216"/>
      <c r="AA1546" s="216"/>
      <c r="AB1546" s="216"/>
      <c r="AK1546" s="215" t="str">
        <f t="shared" si="74"/>
        <v>988</v>
      </c>
      <c r="AL1546" s="214" t="str">
        <f t="shared" si="75"/>
        <v>0051</v>
      </c>
    </row>
    <row r="1547" spans="1:38" s="214" customFormat="1" ht="13.5" customHeight="1">
      <c r="A1547" s="214" t="str">
        <f t="shared" si="73"/>
        <v>0431500099計画相談支援</v>
      </c>
      <c r="B1547" s="214" t="s">
        <v>930</v>
      </c>
      <c r="C1547" s="214" t="s">
        <v>3818</v>
      </c>
      <c r="D1547" s="214" t="s">
        <v>3108</v>
      </c>
      <c r="E1547" s="214" t="s">
        <v>931</v>
      </c>
      <c r="K1547" s="214" t="s">
        <v>1774</v>
      </c>
      <c r="L1547" s="214" t="s">
        <v>1774</v>
      </c>
      <c r="N1547" s="214" t="s">
        <v>3109</v>
      </c>
      <c r="O1547" s="214" t="s">
        <v>441</v>
      </c>
      <c r="P1547" s="214" t="s">
        <v>4246</v>
      </c>
      <c r="T1547" s="214" t="s">
        <v>1647</v>
      </c>
      <c r="V1547" s="298" t="s">
        <v>1775</v>
      </c>
      <c r="X1547" s="216"/>
      <c r="AA1547" s="216"/>
      <c r="AB1547" s="216"/>
      <c r="AK1547" s="215" t="str">
        <f t="shared" si="74"/>
        <v>989</v>
      </c>
      <c r="AL1547" s="214" t="str">
        <f t="shared" si="75"/>
        <v>6251</v>
      </c>
    </row>
    <row r="1548" spans="1:38" s="214" customFormat="1" ht="13.5" customHeight="1">
      <c r="A1548" s="214" t="str">
        <f t="shared" si="73"/>
        <v>0431500107計画相談支援</v>
      </c>
      <c r="B1548" s="214" t="s">
        <v>1776</v>
      </c>
      <c r="C1548" s="214" t="s">
        <v>3983</v>
      </c>
      <c r="D1548" s="214" t="s">
        <v>3645</v>
      </c>
      <c r="E1548" s="214" t="s">
        <v>1777</v>
      </c>
      <c r="K1548" s="214" t="s">
        <v>1778</v>
      </c>
      <c r="L1548" s="214" t="s">
        <v>1778</v>
      </c>
      <c r="N1548" s="214" t="s">
        <v>3227</v>
      </c>
      <c r="O1548" s="214" t="s">
        <v>441</v>
      </c>
      <c r="P1548" s="214" t="s">
        <v>4246</v>
      </c>
      <c r="T1548" s="214" t="s">
        <v>1647</v>
      </c>
      <c r="V1548" s="298" t="s">
        <v>1779</v>
      </c>
      <c r="X1548" s="216"/>
      <c r="AA1548" s="216"/>
      <c r="AB1548" s="216"/>
      <c r="AK1548" s="215" t="str">
        <f t="shared" si="74"/>
        <v>989</v>
      </c>
      <c r="AL1548" s="214" t="str">
        <f t="shared" si="75"/>
        <v>6171</v>
      </c>
    </row>
    <row r="1549" spans="1:38" s="214" customFormat="1" ht="13.5" customHeight="1">
      <c r="A1549" s="214" t="str">
        <f t="shared" si="73"/>
        <v>0431500115計画相談支援</v>
      </c>
      <c r="B1549" s="214" t="s">
        <v>1002</v>
      </c>
      <c r="C1549" s="214" t="s">
        <v>4544</v>
      </c>
      <c r="D1549" s="214" t="s">
        <v>3110</v>
      </c>
      <c r="E1549" s="214" t="s">
        <v>1003</v>
      </c>
      <c r="K1549" s="214" t="s">
        <v>1780</v>
      </c>
      <c r="L1549" s="214" t="s">
        <v>1780</v>
      </c>
      <c r="N1549" s="214" t="s">
        <v>3111</v>
      </c>
      <c r="O1549" s="214" t="s">
        <v>441</v>
      </c>
      <c r="P1549" s="214" t="s">
        <v>4246</v>
      </c>
      <c r="T1549" s="214" t="s">
        <v>1647</v>
      </c>
      <c r="V1549" s="298" t="s">
        <v>1781</v>
      </c>
      <c r="X1549" s="216"/>
      <c r="AA1549" s="216"/>
      <c r="AB1549" s="216"/>
      <c r="AK1549" s="215" t="str">
        <f t="shared" si="74"/>
        <v>983</v>
      </c>
      <c r="AL1549" s="214" t="str">
        <f t="shared" si="75"/>
        <v>0021</v>
      </c>
    </row>
    <row r="1550" spans="1:38" s="214" customFormat="1" ht="13.5" customHeight="1">
      <c r="A1550" s="214" t="str">
        <f t="shared" si="73"/>
        <v>0431500339計画相談支援</v>
      </c>
      <c r="B1550" s="214" t="s">
        <v>2941</v>
      </c>
      <c r="C1550" s="214" t="s">
        <v>4613</v>
      </c>
      <c r="D1550" s="214" t="s">
        <v>2942</v>
      </c>
      <c r="E1550" s="214" t="s">
        <v>2943</v>
      </c>
      <c r="K1550" s="214" t="s">
        <v>2944</v>
      </c>
      <c r="L1550" s="214" t="s">
        <v>2944</v>
      </c>
      <c r="N1550" s="214" t="s">
        <v>2915</v>
      </c>
      <c r="O1550" s="214" t="s">
        <v>441</v>
      </c>
      <c r="P1550" s="214" t="s">
        <v>4246</v>
      </c>
      <c r="T1550" s="214" t="s">
        <v>1647</v>
      </c>
      <c r="V1550" s="298" t="s">
        <v>2945</v>
      </c>
      <c r="X1550" s="216"/>
      <c r="AA1550" s="216"/>
      <c r="AB1550" s="216"/>
      <c r="AK1550" s="215" t="str">
        <f t="shared" si="74"/>
        <v>989</v>
      </c>
      <c r="AL1550" s="214" t="str">
        <f t="shared" si="75"/>
        <v>6135</v>
      </c>
    </row>
    <row r="1551" spans="1:38" s="214" customFormat="1" ht="13.5" customHeight="1">
      <c r="A1551" s="214" t="str">
        <f t="shared" si="73"/>
        <v>0431500347計画相談支援</v>
      </c>
      <c r="B1551" s="214" t="s">
        <v>982</v>
      </c>
      <c r="C1551" s="214" t="s">
        <v>3771</v>
      </c>
      <c r="D1551" s="214" t="s">
        <v>3113</v>
      </c>
      <c r="E1551" s="214" t="s">
        <v>983</v>
      </c>
      <c r="K1551" s="214" t="s">
        <v>984</v>
      </c>
      <c r="L1551" s="214" t="s">
        <v>3646</v>
      </c>
      <c r="N1551" s="214" t="s">
        <v>3113</v>
      </c>
      <c r="O1551" s="214" t="s">
        <v>441</v>
      </c>
      <c r="P1551" s="214" t="s">
        <v>4246</v>
      </c>
      <c r="T1551" s="214" t="s">
        <v>1647</v>
      </c>
      <c r="V1551" s="298" t="s">
        <v>3647</v>
      </c>
      <c r="X1551" s="216"/>
      <c r="AA1551" s="216"/>
      <c r="AB1551" s="216"/>
      <c r="AK1551" s="215" t="str">
        <f t="shared" si="74"/>
        <v>989</v>
      </c>
      <c r="AL1551" s="214" t="str">
        <f t="shared" si="75"/>
        <v>6436</v>
      </c>
    </row>
    <row r="1552" spans="1:38" s="214" customFormat="1" ht="13.5" customHeight="1">
      <c r="A1552" s="214" t="str">
        <f t="shared" si="73"/>
        <v>0431500354計画相談支援</v>
      </c>
      <c r="B1552" s="214" t="s">
        <v>3648</v>
      </c>
      <c r="C1552" s="214" t="s">
        <v>3782</v>
      </c>
      <c r="D1552" s="214" t="s">
        <v>3128</v>
      </c>
      <c r="E1552" s="214" t="s">
        <v>3649</v>
      </c>
      <c r="K1552" s="214" t="s">
        <v>3429</v>
      </c>
      <c r="L1552" s="214" t="s">
        <v>3429</v>
      </c>
      <c r="N1552" s="214" t="s">
        <v>3109</v>
      </c>
      <c r="O1552" s="214" t="s">
        <v>441</v>
      </c>
      <c r="P1552" s="214" t="s">
        <v>4246</v>
      </c>
      <c r="T1552" s="214" t="s">
        <v>1647</v>
      </c>
      <c r="V1552" s="298" t="s">
        <v>3650</v>
      </c>
      <c r="X1552" s="216"/>
      <c r="AA1552" s="216"/>
      <c r="AB1552" s="216"/>
      <c r="AK1552" s="215" t="str">
        <f t="shared" si="74"/>
        <v>989</v>
      </c>
      <c r="AL1552" s="214" t="str">
        <f t="shared" si="75"/>
        <v>6204</v>
      </c>
    </row>
    <row r="1553" spans="1:38" s="214" customFormat="1" ht="13.5" customHeight="1">
      <c r="A1553" s="214" t="str">
        <f t="shared" si="73"/>
        <v>0431500362計画相談支援</v>
      </c>
      <c r="B1553" s="214" t="s">
        <v>3753</v>
      </c>
      <c r="C1553" s="214" t="s">
        <v>3944</v>
      </c>
      <c r="D1553" s="214" t="s">
        <v>4036</v>
      </c>
      <c r="E1553" s="214" t="s">
        <v>4081</v>
      </c>
      <c r="K1553" s="214" t="s">
        <v>4172</v>
      </c>
      <c r="L1553" s="214" t="s">
        <v>4172</v>
      </c>
      <c r="N1553" s="214" t="s">
        <v>4227</v>
      </c>
      <c r="O1553" s="214" t="s">
        <v>441</v>
      </c>
      <c r="P1553" s="214" t="s">
        <v>4246</v>
      </c>
      <c r="T1553" s="214" t="s">
        <v>1647</v>
      </c>
      <c r="V1553" s="298" t="s">
        <v>4346</v>
      </c>
      <c r="X1553" s="216"/>
      <c r="AA1553" s="216"/>
      <c r="AB1553" s="216"/>
      <c r="AK1553" s="215" t="str">
        <f t="shared" si="74"/>
        <v>989</v>
      </c>
      <c r="AL1553" s="214" t="str">
        <f t="shared" si="75"/>
        <v>5323</v>
      </c>
    </row>
    <row r="1554" spans="1:38" s="214" customFormat="1" ht="13.5" customHeight="1">
      <c r="A1554" s="214" t="str">
        <f t="shared" si="73"/>
        <v>0431500370計画相談支援</v>
      </c>
      <c r="B1554" s="214" t="s">
        <v>797</v>
      </c>
      <c r="C1554" s="214" t="s">
        <v>3961</v>
      </c>
      <c r="D1554" s="214" t="s">
        <v>3087</v>
      </c>
      <c r="E1554" s="214" t="s">
        <v>798</v>
      </c>
      <c r="K1554" s="214" t="s">
        <v>4169</v>
      </c>
      <c r="L1554" s="214" t="s">
        <v>4169</v>
      </c>
      <c r="N1554" s="214" t="s">
        <v>3125</v>
      </c>
      <c r="O1554" s="214" t="s">
        <v>441</v>
      </c>
      <c r="P1554" s="214" t="s">
        <v>4246</v>
      </c>
      <c r="T1554" s="214" t="s">
        <v>1647</v>
      </c>
      <c r="V1554" s="298" t="s">
        <v>4340</v>
      </c>
      <c r="X1554" s="216"/>
      <c r="AA1554" s="216"/>
      <c r="AB1554" s="216"/>
      <c r="AK1554" s="215" t="str">
        <f t="shared" si="74"/>
        <v>987</v>
      </c>
      <c r="AL1554" s="214" t="str">
        <f t="shared" si="75"/>
        <v>0513</v>
      </c>
    </row>
    <row r="1555" spans="1:38" s="214" customFormat="1" ht="13.5" customHeight="1">
      <c r="A1555" s="214" t="str">
        <f t="shared" si="73"/>
        <v>0431600014計画相談支援</v>
      </c>
      <c r="B1555" s="214" t="s">
        <v>1782</v>
      </c>
      <c r="C1555" s="214" t="s">
        <v>4614</v>
      </c>
      <c r="D1555" s="214" t="s">
        <v>3193</v>
      </c>
      <c r="E1555" s="214" t="s">
        <v>1783</v>
      </c>
      <c r="K1555" s="214" t="s">
        <v>1784</v>
      </c>
      <c r="L1555" s="214" t="s">
        <v>1784</v>
      </c>
      <c r="N1555" s="214" t="s">
        <v>3357</v>
      </c>
      <c r="O1555" s="214" t="s">
        <v>441</v>
      </c>
      <c r="P1555" s="214" t="s">
        <v>4237</v>
      </c>
      <c r="T1555" s="214" t="s">
        <v>1647</v>
      </c>
      <c r="V1555" s="298" t="s">
        <v>1785</v>
      </c>
      <c r="X1555" s="216"/>
      <c r="AA1555" s="216"/>
      <c r="AB1555" s="216"/>
      <c r="AK1555" s="215" t="str">
        <f t="shared" si="74"/>
        <v>984</v>
      </c>
      <c r="AL1555" s="214" t="str">
        <f t="shared" si="75"/>
        <v>0063</v>
      </c>
    </row>
    <row r="1556" spans="1:38" s="214" customFormat="1" ht="13.5" customHeight="1">
      <c r="A1556" s="214" t="str">
        <f t="shared" si="73"/>
        <v>0431600089計画相談支援</v>
      </c>
      <c r="B1556" s="214" t="s">
        <v>1786</v>
      </c>
      <c r="C1556" s="214" t="s">
        <v>3768</v>
      </c>
      <c r="D1556" s="214" t="s">
        <v>3302</v>
      </c>
      <c r="E1556" s="214" t="s">
        <v>1787</v>
      </c>
      <c r="K1556" s="214" t="s">
        <v>1788</v>
      </c>
      <c r="L1556" s="214" t="s">
        <v>1788</v>
      </c>
      <c r="N1556" s="214" t="s">
        <v>3357</v>
      </c>
      <c r="O1556" s="214" t="s">
        <v>441</v>
      </c>
      <c r="P1556" s="214" t="s">
        <v>4237</v>
      </c>
      <c r="T1556" s="214" t="s">
        <v>1647</v>
      </c>
      <c r="V1556" s="298" t="s">
        <v>1789</v>
      </c>
      <c r="X1556" s="216"/>
      <c r="AA1556" s="216"/>
      <c r="AB1556" s="216"/>
      <c r="AK1556" s="215" t="str">
        <f t="shared" si="74"/>
        <v>981</v>
      </c>
      <c r="AL1556" s="214" t="str">
        <f t="shared" si="75"/>
        <v>3103</v>
      </c>
    </row>
    <row r="1557" spans="1:38" s="214" customFormat="1" ht="13.5" customHeight="1">
      <c r="A1557" s="214" t="str">
        <f t="shared" si="73"/>
        <v>0431600097計画相談支援</v>
      </c>
      <c r="B1557" s="214" t="s">
        <v>1322</v>
      </c>
      <c r="C1557" s="214" t="s">
        <v>3925</v>
      </c>
      <c r="D1557" s="214" t="s">
        <v>3194</v>
      </c>
      <c r="E1557" s="214" t="s">
        <v>1323</v>
      </c>
      <c r="K1557" s="214" t="s">
        <v>1790</v>
      </c>
      <c r="L1557" s="214" t="s">
        <v>1790</v>
      </c>
      <c r="N1557" s="214" t="s">
        <v>3194</v>
      </c>
      <c r="O1557" s="214" t="s">
        <v>441</v>
      </c>
      <c r="P1557" s="214" t="s">
        <v>4237</v>
      </c>
      <c r="T1557" s="214" t="s">
        <v>1647</v>
      </c>
      <c r="V1557" s="298" t="s">
        <v>1791</v>
      </c>
      <c r="X1557" s="216"/>
      <c r="AA1557" s="216"/>
      <c r="AB1557" s="216"/>
      <c r="AK1557" s="215" t="str">
        <f t="shared" si="74"/>
        <v>981</v>
      </c>
      <c r="AL1557" s="214" t="str">
        <f t="shared" si="75"/>
        <v>3341</v>
      </c>
    </row>
    <row r="1558" spans="1:38" s="214" customFormat="1" ht="13.5" customHeight="1">
      <c r="A1558" s="214" t="str">
        <f t="shared" si="73"/>
        <v>0431600105計画相談支援</v>
      </c>
      <c r="B1558" s="214" t="s">
        <v>1792</v>
      </c>
      <c r="C1558" s="214" t="s">
        <v>3866</v>
      </c>
      <c r="D1558" s="214" t="s">
        <v>3431</v>
      </c>
      <c r="E1558" s="214" t="s">
        <v>1793</v>
      </c>
      <c r="K1558" s="214" t="s">
        <v>1794</v>
      </c>
      <c r="L1558" s="214" t="s">
        <v>1794</v>
      </c>
      <c r="N1558" s="214" t="s">
        <v>3431</v>
      </c>
      <c r="O1558" s="214" t="s">
        <v>441</v>
      </c>
      <c r="P1558" s="214" t="s">
        <v>4237</v>
      </c>
      <c r="T1558" s="214" t="s">
        <v>1647</v>
      </c>
      <c r="V1558" s="298" t="s">
        <v>1795</v>
      </c>
      <c r="X1558" s="216"/>
      <c r="AA1558" s="216"/>
      <c r="AB1558" s="216"/>
      <c r="AK1558" s="215" t="str">
        <f t="shared" si="74"/>
        <v>981</v>
      </c>
      <c r="AL1558" s="214" t="str">
        <f t="shared" si="75"/>
        <v>3331</v>
      </c>
    </row>
    <row r="1559" spans="1:38" s="214" customFormat="1" ht="13.5" customHeight="1">
      <c r="A1559" s="214" t="str">
        <f t="shared" si="73"/>
        <v>0432100097計画相談支援</v>
      </c>
      <c r="B1559" s="214" t="s">
        <v>1072</v>
      </c>
      <c r="C1559" s="214" t="s">
        <v>3940</v>
      </c>
      <c r="D1559" s="214" t="s">
        <v>3432</v>
      </c>
      <c r="E1559" s="214" t="s">
        <v>1073</v>
      </c>
      <c r="K1559" s="214" t="s">
        <v>1072</v>
      </c>
      <c r="L1559" s="214" t="s">
        <v>1072</v>
      </c>
      <c r="N1559" s="214" t="s">
        <v>3432</v>
      </c>
      <c r="O1559" s="214" t="s">
        <v>441</v>
      </c>
      <c r="P1559" s="214" t="s">
        <v>4259</v>
      </c>
      <c r="T1559" s="214" t="s">
        <v>1647</v>
      </c>
      <c r="V1559" s="298" t="s">
        <v>1796</v>
      </c>
      <c r="X1559" s="216"/>
      <c r="AA1559" s="216"/>
      <c r="AB1559" s="216"/>
      <c r="AK1559" s="215" t="str">
        <f t="shared" si="74"/>
        <v>989</v>
      </c>
      <c r="AL1559" s="214" t="str">
        <f t="shared" si="75"/>
        <v>0821</v>
      </c>
    </row>
    <row r="1560" spans="1:38" s="214" customFormat="1" ht="13.5" customHeight="1">
      <c r="A1560" s="214" t="str">
        <f t="shared" si="73"/>
        <v>0432210011計画相談支援</v>
      </c>
      <c r="B1560" s="214" t="s">
        <v>402</v>
      </c>
      <c r="C1560" s="214" t="s">
        <v>3859</v>
      </c>
      <c r="D1560" s="214" t="s">
        <v>3010</v>
      </c>
      <c r="E1560" s="214" t="s">
        <v>403</v>
      </c>
      <c r="K1560" s="214" t="s">
        <v>1686</v>
      </c>
      <c r="L1560" s="214" t="s">
        <v>1686</v>
      </c>
      <c r="N1560" s="214" t="s">
        <v>3158</v>
      </c>
      <c r="O1560" s="214" t="s">
        <v>896</v>
      </c>
      <c r="P1560" s="214" t="s">
        <v>4247</v>
      </c>
      <c r="T1560" s="214" t="s">
        <v>1647</v>
      </c>
      <c r="V1560" s="298" t="s">
        <v>1797</v>
      </c>
      <c r="X1560" s="216"/>
      <c r="AA1560" s="216"/>
      <c r="AB1560" s="216"/>
      <c r="AK1560" s="215" t="str">
        <f t="shared" si="74"/>
        <v>989</v>
      </c>
      <c r="AL1560" s="214" t="str">
        <f t="shared" si="75"/>
        <v>0232</v>
      </c>
    </row>
    <row r="1561" spans="1:38" s="214" customFormat="1" ht="13.5" customHeight="1">
      <c r="A1561" s="214" t="str">
        <f t="shared" si="73"/>
        <v>0432210052計画相談支援</v>
      </c>
      <c r="B1561" s="214" t="s">
        <v>739</v>
      </c>
      <c r="C1561" s="214" t="s">
        <v>3938</v>
      </c>
      <c r="D1561" s="214" t="s">
        <v>3162</v>
      </c>
      <c r="E1561" s="214" t="s">
        <v>2494</v>
      </c>
      <c r="K1561" s="214" t="s">
        <v>1798</v>
      </c>
      <c r="L1561" s="214" t="s">
        <v>1798</v>
      </c>
      <c r="N1561" s="214" t="s">
        <v>3162</v>
      </c>
      <c r="O1561" s="214" t="s">
        <v>928</v>
      </c>
      <c r="P1561" s="214" t="s">
        <v>4245</v>
      </c>
      <c r="T1561" s="214" t="s">
        <v>1647</v>
      </c>
      <c r="V1561" s="298" t="s">
        <v>1799</v>
      </c>
      <c r="X1561" s="216"/>
      <c r="AA1561" s="216"/>
      <c r="AB1561" s="216"/>
      <c r="AK1561" s="215" t="str">
        <f t="shared" si="74"/>
        <v>989</v>
      </c>
      <c r="AL1561" s="214" t="str">
        <f t="shared" si="75"/>
        <v>1601</v>
      </c>
    </row>
    <row r="1562" spans="1:38" s="214" customFormat="1" ht="13.5" customHeight="1">
      <c r="A1562" s="214" t="str">
        <f t="shared" si="73"/>
        <v>0432210136計画相談支援</v>
      </c>
      <c r="B1562" s="214" t="s">
        <v>1600</v>
      </c>
      <c r="C1562" s="214" t="s">
        <v>3775</v>
      </c>
      <c r="D1562" s="214" t="s">
        <v>3232</v>
      </c>
      <c r="E1562" s="214" t="s">
        <v>1601</v>
      </c>
      <c r="K1562" s="214" t="s">
        <v>1800</v>
      </c>
      <c r="L1562" s="214" t="s">
        <v>1800</v>
      </c>
      <c r="N1562" s="214" t="s">
        <v>3232</v>
      </c>
      <c r="O1562" s="214" t="s">
        <v>896</v>
      </c>
      <c r="P1562" s="214" t="s">
        <v>4254</v>
      </c>
      <c r="T1562" s="214" t="s">
        <v>1647</v>
      </c>
      <c r="V1562" s="298" t="s">
        <v>1801</v>
      </c>
      <c r="X1562" s="216"/>
      <c r="AA1562" s="216"/>
      <c r="AB1562" s="216"/>
      <c r="AK1562" s="215" t="str">
        <f t="shared" si="74"/>
        <v>989</v>
      </c>
      <c r="AL1562" s="214" t="str">
        <f t="shared" si="75"/>
        <v>1501</v>
      </c>
    </row>
    <row r="1563" spans="1:38" s="214" customFormat="1" ht="13.5" customHeight="1">
      <c r="A1563" s="214" t="str">
        <f t="shared" si="73"/>
        <v>0432210177計画相談支援</v>
      </c>
      <c r="B1563" s="214" t="s">
        <v>276</v>
      </c>
      <c r="C1563" s="214" t="s">
        <v>4441</v>
      </c>
      <c r="D1563" s="214" t="s">
        <v>3217</v>
      </c>
      <c r="E1563" s="214" t="s">
        <v>277</v>
      </c>
      <c r="K1563" s="214" t="s">
        <v>1473</v>
      </c>
      <c r="L1563" s="214" t="s">
        <v>1473</v>
      </c>
      <c r="N1563" s="214" t="s">
        <v>3343</v>
      </c>
      <c r="O1563" s="214" t="s">
        <v>692</v>
      </c>
      <c r="P1563" s="214" t="s">
        <v>4257</v>
      </c>
      <c r="T1563" s="214" t="s">
        <v>1647</v>
      </c>
      <c r="V1563" s="298" t="s">
        <v>1802</v>
      </c>
      <c r="X1563" s="216"/>
      <c r="AA1563" s="216"/>
      <c r="AB1563" s="216"/>
      <c r="AK1563" s="215" t="str">
        <f t="shared" si="74"/>
        <v>983</v>
      </c>
      <c r="AL1563" s="214" t="str">
        <f t="shared" si="75"/>
        <v>0836</v>
      </c>
    </row>
    <row r="1564" spans="1:38" s="214" customFormat="1" ht="13.5" customHeight="1">
      <c r="A1564" s="214" t="str">
        <f t="shared" si="73"/>
        <v>0432210193計画相談支援</v>
      </c>
      <c r="B1564" s="214" t="s">
        <v>1117</v>
      </c>
      <c r="C1564" s="214" t="s">
        <v>3875</v>
      </c>
      <c r="D1564" s="214" t="s">
        <v>3164</v>
      </c>
      <c r="E1564" s="214" t="s">
        <v>1118</v>
      </c>
      <c r="K1564" s="214" t="s">
        <v>1803</v>
      </c>
      <c r="L1564" s="214" t="s">
        <v>1803</v>
      </c>
      <c r="N1564" s="214" t="s">
        <v>3434</v>
      </c>
      <c r="O1564" s="214" t="s">
        <v>559</v>
      </c>
      <c r="P1564" s="214" t="s">
        <v>4257</v>
      </c>
      <c r="T1564" s="214" t="s">
        <v>1647</v>
      </c>
      <c r="V1564" s="298" t="s">
        <v>1804</v>
      </c>
      <c r="X1564" s="216"/>
      <c r="AA1564" s="216"/>
      <c r="AB1564" s="216"/>
      <c r="AK1564" s="215" t="str">
        <f t="shared" si="74"/>
        <v>989</v>
      </c>
      <c r="AL1564" s="214" t="str">
        <f t="shared" si="75"/>
        <v>1261</v>
      </c>
    </row>
    <row r="1565" spans="1:38" s="214" customFormat="1" ht="13.5" customHeight="1">
      <c r="A1565" s="214" t="str">
        <f t="shared" si="73"/>
        <v>0432210250計画相談支援</v>
      </c>
      <c r="B1565" s="214" t="s">
        <v>1469</v>
      </c>
      <c r="C1565" s="214" t="s">
        <v>3880</v>
      </c>
      <c r="D1565" s="214" t="s">
        <v>3161</v>
      </c>
      <c r="E1565" s="214" t="s">
        <v>2771</v>
      </c>
      <c r="K1565" s="214" t="s">
        <v>1805</v>
      </c>
      <c r="L1565" s="214" t="s">
        <v>1805</v>
      </c>
      <c r="N1565" s="214" t="s">
        <v>3435</v>
      </c>
      <c r="O1565" s="214" t="s">
        <v>692</v>
      </c>
      <c r="P1565" s="214" t="s">
        <v>4245</v>
      </c>
      <c r="T1565" s="214" t="s">
        <v>1647</v>
      </c>
      <c r="V1565" s="298" t="s">
        <v>1806</v>
      </c>
      <c r="X1565" s="216"/>
      <c r="AA1565" s="216"/>
      <c r="AB1565" s="216"/>
      <c r="AK1565" s="215" t="str">
        <f t="shared" si="74"/>
        <v>989</v>
      </c>
      <c r="AL1565" s="214" t="str">
        <f t="shared" si="75"/>
        <v>1754</v>
      </c>
    </row>
    <row r="1566" spans="1:38" s="214" customFormat="1" ht="13.5" customHeight="1">
      <c r="A1566" s="214" t="str">
        <f t="shared" si="73"/>
        <v>0432210268計画相談支援</v>
      </c>
      <c r="B1566" s="214" t="s">
        <v>1807</v>
      </c>
      <c r="C1566" s="214" t="s">
        <v>3976</v>
      </c>
      <c r="D1566" s="214" t="s">
        <v>3276</v>
      </c>
      <c r="E1566" s="214" t="s">
        <v>1808</v>
      </c>
      <c r="K1566" s="214" t="s">
        <v>1809</v>
      </c>
      <c r="L1566" s="214" t="s">
        <v>1809</v>
      </c>
      <c r="N1566" s="214" t="s">
        <v>3276</v>
      </c>
      <c r="O1566" s="214" t="s">
        <v>692</v>
      </c>
      <c r="P1566" s="214" t="s">
        <v>4245</v>
      </c>
      <c r="T1566" s="214" t="s">
        <v>1647</v>
      </c>
      <c r="V1566" s="298" t="s">
        <v>1810</v>
      </c>
      <c r="X1566" s="216"/>
      <c r="AA1566" s="216"/>
      <c r="AB1566" s="216"/>
      <c r="AK1566" s="215" t="str">
        <f t="shared" si="74"/>
        <v>989</v>
      </c>
      <c r="AL1566" s="214" t="str">
        <f t="shared" si="75"/>
        <v>1602</v>
      </c>
    </row>
    <row r="1567" spans="1:38" s="214" customFormat="1" ht="13.5" customHeight="1">
      <c r="A1567" s="214" t="str">
        <f t="shared" si="73"/>
        <v>0432210284地域移行支援</v>
      </c>
      <c r="B1567" s="214" t="s">
        <v>1807</v>
      </c>
      <c r="C1567" s="214" t="s">
        <v>3976</v>
      </c>
      <c r="D1567" s="214" t="s">
        <v>3276</v>
      </c>
      <c r="E1567" s="214" t="s">
        <v>1808</v>
      </c>
      <c r="K1567" s="214" t="s">
        <v>1813</v>
      </c>
      <c r="L1567" s="214" t="s">
        <v>1815</v>
      </c>
      <c r="N1567" s="214" t="s">
        <v>3276</v>
      </c>
      <c r="O1567" s="214" t="s">
        <v>441</v>
      </c>
      <c r="P1567" s="214" t="s">
        <v>4245</v>
      </c>
      <c r="T1567" s="214" t="s">
        <v>1643</v>
      </c>
      <c r="V1567" s="298" t="s">
        <v>1814</v>
      </c>
      <c r="X1567" s="216"/>
      <c r="AA1567" s="216"/>
      <c r="AB1567" s="216"/>
      <c r="AK1567" s="215" t="str">
        <f t="shared" si="74"/>
        <v>989</v>
      </c>
      <c r="AL1567" s="214" t="str">
        <f t="shared" si="75"/>
        <v>1602</v>
      </c>
    </row>
    <row r="1568" spans="1:38" s="214" customFormat="1" ht="13.5" customHeight="1">
      <c r="A1568" s="214" t="str">
        <f t="shared" si="73"/>
        <v>0432210284地域定着支援</v>
      </c>
      <c r="B1568" s="214" t="s">
        <v>1807</v>
      </c>
      <c r="C1568" s="214" t="s">
        <v>3976</v>
      </c>
      <c r="D1568" s="214" t="s">
        <v>3276</v>
      </c>
      <c r="E1568" s="214" t="s">
        <v>1808</v>
      </c>
      <c r="K1568" s="214" t="s">
        <v>1813</v>
      </c>
      <c r="L1568" s="214" t="s">
        <v>1815</v>
      </c>
      <c r="N1568" s="214" t="s">
        <v>3276</v>
      </c>
      <c r="O1568" s="214" t="s">
        <v>441</v>
      </c>
      <c r="P1568" s="214" t="s">
        <v>4245</v>
      </c>
      <c r="T1568" s="214" t="s">
        <v>1644</v>
      </c>
      <c r="V1568" s="298" t="s">
        <v>1814</v>
      </c>
      <c r="X1568" s="216"/>
      <c r="AA1568" s="216"/>
      <c r="AB1568" s="216"/>
      <c r="AK1568" s="215" t="str">
        <f t="shared" si="74"/>
        <v>989</v>
      </c>
      <c r="AL1568" s="214" t="str">
        <f t="shared" si="75"/>
        <v>1602</v>
      </c>
    </row>
    <row r="1569" spans="1:38" s="214" customFormat="1" ht="13.5" customHeight="1">
      <c r="A1569" s="214" t="str">
        <f t="shared" si="73"/>
        <v>0432210292計画相談支援</v>
      </c>
      <c r="B1569" s="214" t="s">
        <v>2555</v>
      </c>
      <c r="C1569" s="214" t="s">
        <v>3990</v>
      </c>
      <c r="D1569" s="214" t="s">
        <v>3160</v>
      </c>
      <c r="E1569" s="214" t="s">
        <v>2556</v>
      </c>
      <c r="K1569" s="214" t="s">
        <v>2557</v>
      </c>
      <c r="L1569" s="214" t="s">
        <v>2557</v>
      </c>
      <c r="N1569" s="214" t="s">
        <v>3160</v>
      </c>
      <c r="O1569" s="214" t="s">
        <v>441</v>
      </c>
      <c r="P1569" s="214" t="s">
        <v>4247</v>
      </c>
      <c r="T1569" s="214" t="s">
        <v>1647</v>
      </c>
      <c r="V1569" s="298" t="s">
        <v>2558</v>
      </c>
      <c r="X1569" s="216"/>
      <c r="AA1569" s="216"/>
      <c r="AB1569" s="216"/>
      <c r="AK1569" s="215" t="str">
        <f t="shared" si="74"/>
        <v>989</v>
      </c>
      <c r="AL1569" s="214" t="str">
        <f t="shared" si="75"/>
        <v>1272</v>
      </c>
    </row>
    <row r="1570" spans="1:38" s="214" customFormat="1" ht="13.5" customHeight="1">
      <c r="A1570" s="214" t="str">
        <f t="shared" si="73"/>
        <v>0432210300計画相談支援</v>
      </c>
      <c r="B1570" s="214" t="s">
        <v>1469</v>
      </c>
      <c r="C1570" s="214" t="s">
        <v>3880</v>
      </c>
      <c r="D1570" s="214" t="s">
        <v>3161</v>
      </c>
      <c r="E1570" s="214" t="s">
        <v>2813</v>
      </c>
      <c r="K1570" s="214" t="s">
        <v>2814</v>
      </c>
      <c r="L1570" s="214" t="s">
        <v>2814</v>
      </c>
      <c r="N1570" s="214" t="s">
        <v>3161</v>
      </c>
      <c r="O1570" s="214" t="s">
        <v>1400</v>
      </c>
      <c r="P1570" s="214" t="s">
        <v>4245</v>
      </c>
      <c r="T1570" s="214" t="s">
        <v>1647</v>
      </c>
      <c r="V1570" s="298" t="s">
        <v>2815</v>
      </c>
      <c r="X1570" s="216"/>
      <c r="AA1570" s="216"/>
      <c r="AB1570" s="216"/>
      <c r="AK1570" s="215" t="str">
        <f t="shared" si="74"/>
        <v>989</v>
      </c>
      <c r="AL1570" s="214" t="str">
        <f t="shared" si="75"/>
        <v>1754</v>
      </c>
    </row>
    <row r="1571" spans="1:38" s="214" customFormat="1" ht="13.5" customHeight="1">
      <c r="A1571" s="214" t="str">
        <f t="shared" si="73"/>
        <v>0432210318計画相談支援</v>
      </c>
      <c r="B1571" s="214" t="s">
        <v>3228</v>
      </c>
      <c r="C1571" s="214" t="s">
        <v>4615</v>
      </c>
      <c r="D1571" s="214" t="s">
        <v>3232</v>
      </c>
      <c r="E1571" s="214" t="s">
        <v>4086</v>
      </c>
      <c r="K1571" s="214" t="s">
        <v>4171</v>
      </c>
      <c r="L1571" s="214" t="s">
        <v>4171</v>
      </c>
      <c r="N1571" s="214" t="s">
        <v>3232</v>
      </c>
      <c r="O1571" s="214" t="s">
        <v>1400</v>
      </c>
      <c r="P1571" s="214" t="s">
        <v>4254</v>
      </c>
      <c r="T1571" s="214" t="s">
        <v>1647</v>
      </c>
      <c r="V1571" s="298" t="s">
        <v>4344</v>
      </c>
      <c r="X1571" s="216"/>
      <c r="AA1571" s="216"/>
      <c r="AB1571" s="216"/>
      <c r="AK1571" s="215" t="str">
        <f t="shared" si="74"/>
        <v>989</v>
      </c>
      <c r="AL1571" s="214" t="str">
        <f t="shared" si="75"/>
        <v>1501</v>
      </c>
    </row>
    <row r="1572" spans="1:38" s="214" customFormat="1" ht="13.5" customHeight="1">
      <c r="A1572" s="214" t="str">
        <f t="shared" ref="A1572:A1635" si="76">V1572&amp;T1572</f>
        <v>0432210326計画相談支援</v>
      </c>
      <c r="B1572" s="214" t="s">
        <v>4396</v>
      </c>
      <c r="C1572" s="214" t="s">
        <v>4616</v>
      </c>
      <c r="D1572" s="214" t="s">
        <v>4644</v>
      </c>
      <c r="E1572" s="214" t="s">
        <v>4660</v>
      </c>
      <c r="K1572" s="214" t="s">
        <v>4695</v>
      </c>
      <c r="L1572" s="214" t="s">
        <v>4695</v>
      </c>
      <c r="N1572" s="214" t="s">
        <v>3158</v>
      </c>
      <c r="O1572" s="214" t="s">
        <v>301</v>
      </c>
      <c r="P1572" s="214" t="s">
        <v>4247</v>
      </c>
      <c r="T1572" s="214" t="s">
        <v>1647</v>
      </c>
      <c r="V1572" s="298" t="s">
        <v>4771</v>
      </c>
      <c r="X1572" s="216"/>
      <c r="AA1572" s="216"/>
      <c r="AB1572" s="216"/>
      <c r="AK1572" s="215" t="str">
        <f t="shared" si="74"/>
        <v>989</v>
      </c>
      <c r="AL1572" s="214" t="str">
        <f t="shared" si="75"/>
        <v>1243</v>
      </c>
    </row>
    <row r="1573" spans="1:38" s="214" customFormat="1" ht="13.5" customHeight="1">
      <c r="A1573" s="214" t="str">
        <f t="shared" si="76"/>
        <v>0432210334計画相談支援</v>
      </c>
      <c r="B1573" s="214" t="s">
        <v>1117</v>
      </c>
      <c r="C1573" s="214" t="s">
        <v>3875</v>
      </c>
      <c r="D1573" s="214" t="s">
        <v>3164</v>
      </c>
      <c r="E1573" s="214" t="s">
        <v>4670</v>
      </c>
      <c r="K1573" s="214" t="s">
        <v>4696</v>
      </c>
      <c r="L1573" s="214" t="s">
        <v>4715</v>
      </c>
      <c r="N1573" s="214" t="s">
        <v>3164</v>
      </c>
      <c r="O1573" s="214" t="s">
        <v>301</v>
      </c>
      <c r="P1573" s="214" t="s">
        <v>4247</v>
      </c>
      <c r="T1573" s="214" t="s">
        <v>1647</v>
      </c>
      <c r="V1573" s="298" t="s">
        <v>4772</v>
      </c>
      <c r="X1573" s="216"/>
      <c r="AA1573" s="216"/>
      <c r="AB1573" s="216"/>
      <c r="AC1573" s="216"/>
      <c r="AE1573" s="216"/>
      <c r="AK1573" s="215" t="str">
        <f t="shared" si="74"/>
        <v>989</v>
      </c>
      <c r="AL1573" s="214" t="str">
        <f t="shared" si="75"/>
        <v>1261</v>
      </c>
    </row>
    <row r="1574" spans="1:38" s="214" customFormat="1" ht="13.5" customHeight="1">
      <c r="A1574" s="214" t="str">
        <f t="shared" si="76"/>
        <v>0432210342計画相談支援</v>
      </c>
      <c r="B1574" s="214" t="s">
        <v>2853</v>
      </c>
      <c r="C1574" s="214" t="s">
        <v>3928</v>
      </c>
      <c r="D1574" s="214" t="s">
        <v>3342</v>
      </c>
      <c r="E1574" s="214" t="s">
        <v>4671</v>
      </c>
      <c r="K1574" s="214" t="s">
        <v>4697</v>
      </c>
      <c r="L1574" s="214" t="s">
        <v>4697</v>
      </c>
      <c r="N1574" s="214" t="s">
        <v>3158</v>
      </c>
      <c r="O1574" s="214" t="s">
        <v>301</v>
      </c>
      <c r="P1574" s="214" t="s">
        <v>4247</v>
      </c>
      <c r="T1574" s="214" t="s">
        <v>1647</v>
      </c>
      <c r="V1574" s="298" t="s">
        <v>4773</v>
      </c>
      <c r="X1574" s="216"/>
      <c r="AA1574" s="216"/>
      <c r="AB1574" s="216"/>
      <c r="AK1574" s="215" t="str">
        <f t="shared" si="74"/>
        <v>989</v>
      </c>
      <c r="AL1574" s="214" t="str">
        <f t="shared" si="75"/>
        <v>1621</v>
      </c>
    </row>
    <row r="1575" spans="1:38" s="214" customFormat="1" ht="13.5" customHeight="1">
      <c r="A1575" s="214" t="str">
        <f t="shared" si="76"/>
        <v>0432400018計画相談支援</v>
      </c>
      <c r="B1575" s="214" t="s">
        <v>1154</v>
      </c>
      <c r="C1575" s="214" t="s">
        <v>4575</v>
      </c>
      <c r="D1575" s="214" t="s">
        <v>2963</v>
      </c>
      <c r="E1575" s="214" t="s">
        <v>1155</v>
      </c>
      <c r="I1575" s="227"/>
      <c r="K1575" s="214" t="s">
        <v>1156</v>
      </c>
      <c r="L1575" s="214" t="s">
        <v>1156</v>
      </c>
      <c r="N1575" s="214" t="s">
        <v>3281</v>
      </c>
      <c r="O1575" s="214" t="s">
        <v>301</v>
      </c>
      <c r="P1575" s="214" t="s">
        <v>4262</v>
      </c>
      <c r="T1575" s="214" t="s">
        <v>1647</v>
      </c>
      <c r="V1575" s="298" t="s">
        <v>1816</v>
      </c>
      <c r="X1575" s="216"/>
      <c r="AA1575" s="216"/>
      <c r="AB1575" s="216"/>
      <c r="AK1575" s="215" t="str">
        <f t="shared" si="74"/>
        <v>989</v>
      </c>
      <c r="AL1575" s="214" t="str">
        <f t="shared" si="75"/>
        <v>2202</v>
      </c>
    </row>
    <row r="1576" spans="1:38" s="214" customFormat="1" ht="13.5" customHeight="1">
      <c r="A1576" s="214" t="str">
        <f t="shared" si="76"/>
        <v>0432400026計画相談支援</v>
      </c>
      <c r="B1576" s="214" t="s">
        <v>1167</v>
      </c>
      <c r="C1576" s="214" t="s">
        <v>3815</v>
      </c>
      <c r="D1576" s="214" t="s">
        <v>3279</v>
      </c>
      <c r="E1576" s="214" t="s">
        <v>3280</v>
      </c>
      <c r="K1576" s="214" t="s">
        <v>1817</v>
      </c>
      <c r="L1576" s="214" t="s">
        <v>1817</v>
      </c>
      <c r="N1576" s="214" t="s">
        <v>3281</v>
      </c>
      <c r="O1576" s="214" t="s">
        <v>301</v>
      </c>
      <c r="P1576" s="214" t="s">
        <v>4262</v>
      </c>
      <c r="T1576" s="214" t="s">
        <v>1647</v>
      </c>
      <c r="V1576" s="298" t="s">
        <v>1818</v>
      </c>
      <c r="X1576" s="216"/>
      <c r="AA1576" s="216"/>
      <c r="AB1576" s="216"/>
      <c r="AK1576" s="215" t="str">
        <f t="shared" si="74"/>
        <v>989</v>
      </c>
      <c r="AL1576" s="214" t="str">
        <f t="shared" si="75"/>
        <v>2203</v>
      </c>
    </row>
    <row r="1577" spans="1:38" s="214" customFormat="1" ht="13.5" customHeight="1">
      <c r="A1577" s="214" t="str">
        <f t="shared" si="76"/>
        <v>0432400034計画相談支援</v>
      </c>
      <c r="B1577" s="214" t="s">
        <v>1198</v>
      </c>
      <c r="C1577" s="214" t="s">
        <v>3838</v>
      </c>
      <c r="D1577" s="214" t="s">
        <v>3269</v>
      </c>
      <c r="E1577" s="214" t="s">
        <v>1199</v>
      </c>
      <c r="K1577" s="214" t="s">
        <v>1819</v>
      </c>
      <c r="L1577" s="214" t="s">
        <v>1819</v>
      </c>
      <c r="N1577" s="214" t="s">
        <v>3173</v>
      </c>
      <c r="O1577" s="214" t="s">
        <v>301</v>
      </c>
      <c r="P1577" s="214" t="s">
        <v>4243</v>
      </c>
      <c r="T1577" s="214" t="s">
        <v>1647</v>
      </c>
      <c r="V1577" s="298" t="s">
        <v>1820</v>
      </c>
      <c r="X1577" s="216"/>
      <c r="AA1577" s="216"/>
      <c r="AB1577" s="216"/>
      <c r="AK1577" s="215" t="str">
        <f t="shared" si="74"/>
        <v>982</v>
      </c>
      <c r="AL1577" s="214" t="str">
        <f t="shared" si="75"/>
        <v>8544</v>
      </c>
    </row>
    <row r="1578" spans="1:38" s="214" customFormat="1" ht="13.5" customHeight="1">
      <c r="A1578" s="214" t="str">
        <f t="shared" si="76"/>
        <v>0432400034地域移行支援</v>
      </c>
      <c r="B1578" s="214" t="s">
        <v>1198</v>
      </c>
      <c r="C1578" s="214" t="s">
        <v>3838</v>
      </c>
      <c r="D1578" s="214" t="s">
        <v>3269</v>
      </c>
      <c r="E1578" s="214" t="s">
        <v>1199</v>
      </c>
      <c r="K1578" s="214" t="s">
        <v>1819</v>
      </c>
      <c r="L1578" s="214" t="s">
        <v>1819</v>
      </c>
      <c r="N1578" s="214" t="s">
        <v>3173</v>
      </c>
      <c r="O1578" s="214" t="s">
        <v>338</v>
      </c>
      <c r="P1578" s="214" t="s">
        <v>4243</v>
      </c>
      <c r="T1578" s="214" t="s">
        <v>1643</v>
      </c>
      <c r="V1578" s="298" t="s">
        <v>1820</v>
      </c>
      <c r="X1578" s="216"/>
      <c r="AA1578" s="216"/>
      <c r="AB1578" s="216"/>
      <c r="AK1578" s="215" t="str">
        <f t="shared" si="74"/>
        <v>982</v>
      </c>
      <c r="AL1578" s="214" t="str">
        <f t="shared" si="75"/>
        <v>8544</v>
      </c>
    </row>
    <row r="1579" spans="1:38" s="214" customFormat="1" ht="13.5" customHeight="1">
      <c r="A1579" s="214" t="str">
        <f t="shared" si="76"/>
        <v>0432400034地域定着支援</v>
      </c>
      <c r="B1579" s="214" t="s">
        <v>1198</v>
      </c>
      <c r="C1579" s="214" t="s">
        <v>3838</v>
      </c>
      <c r="D1579" s="214" t="s">
        <v>3269</v>
      </c>
      <c r="E1579" s="214" t="s">
        <v>1199</v>
      </c>
      <c r="K1579" s="214" t="s">
        <v>1819</v>
      </c>
      <c r="L1579" s="214" t="s">
        <v>1819</v>
      </c>
      <c r="N1579" s="214" t="s">
        <v>3173</v>
      </c>
      <c r="O1579" s="214" t="s">
        <v>591</v>
      </c>
      <c r="P1579" s="214" t="s">
        <v>4243</v>
      </c>
      <c r="T1579" s="214" t="s">
        <v>1644</v>
      </c>
      <c r="V1579" s="298" t="s">
        <v>1820</v>
      </c>
      <c r="X1579" s="216"/>
      <c r="AA1579" s="216"/>
      <c r="AB1579" s="216"/>
      <c r="AK1579" s="215" t="str">
        <f t="shared" si="74"/>
        <v>982</v>
      </c>
      <c r="AL1579" s="214" t="str">
        <f t="shared" si="75"/>
        <v>8544</v>
      </c>
    </row>
    <row r="1580" spans="1:38" s="214" customFormat="1" ht="13.5" customHeight="1">
      <c r="A1580" s="214" t="str">
        <f t="shared" si="76"/>
        <v>0432400059計画相談支援</v>
      </c>
      <c r="B1580" s="214" t="s">
        <v>1821</v>
      </c>
      <c r="C1580" s="214" t="s">
        <v>4617</v>
      </c>
      <c r="D1580" s="214" t="s">
        <v>2947</v>
      </c>
      <c r="E1580" s="214" t="s">
        <v>1822</v>
      </c>
      <c r="K1580" s="214" t="s">
        <v>1823</v>
      </c>
      <c r="L1580" s="214" t="s">
        <v>1823</v>
      </c>
      <c r="N1580" s="214" t="s">
        <v>2947</v>
      </c>
      <c r="O1580" s="214" t="s">
        <v>591</v>
      </c>
      <c r="P1580" s="214" t="s">
        <v>4243</v>
      </c>
      <c r="T1580" s="214" t="s">
        <v>1647</v>
      </c>
      <c r="V1580" s="298" t="s">
        <v>1824</v>
      </c>
      <c r="X1580" s="216"/>
      <c r="AA1580" s="216"/>
      <c r="AB1580" s="216"/>
      <c r="AK1580" s="215" t="str">
        <f t="shared" si="74"/>
        <v>989</v>
      </c>
      <c r="AL1580" s="214" t="str">
        <f t="shared" si="75"/>
        <v>2331</v>
      </c>
    </row>
    <row r="1581" spans="1:38" s="214" customFormat="1" ht="13.5" customHeight="1">
      <c r="A1581" s="214" t="str">
        <f t="shared" si="76"/>
        <v>0432400075計画相談支援</v>
      </c>
      <c r="B1581" s="214" t="s">
        <v>2774</v>
      </c>
      <c r="C1581" s="214" t="s">
        <v>4578</v>
      </c>
      <c r="D1581" s="214" t="s">
        <v>2947</v>
      </c>
      <c r="E1581" s="214" t="s">
        <v>1195</v>
      </c>
      <c r="K1581" s="214" t="s">
        <v>1825</v>
      </c>
      <c r="L1581" s="214" t="s">
        <v>1825</v>
      </c>
      <c r="N1581" s="214" t="s">
        <v>2947</v>
      </c>
      <c r="O1581" s="214" t="s">
        <v>1057</v>
      </c>
      <c r="P1581" s="214" t="s">
        <v>4243</v>
      </c>
      <c r="T1581" s="214" t="s">
        <v>1647</v>
      </c>
      <c r="V1581" s="298" t="s">
        <v>1826</v>
      </c>
      <c r="X1581" s="216"/>
      <c r="AA1581" s="216"/>
      <c r="AB1581" s="216"/>
      <c r="AC1581" s="216"/>
      <c r="AE1581" s="216"/>
      <c r="AK1581" s="215" t="str">
        <f t="shared" si="74"/>
        <v>989</v>
      </c>
      <c r="AL1581" s="214" t="str">
        <f t="shared" si="75"/>
        <v>2331</v>
      </c>
    </row>
    <row r="1582" spans="1:38" s="214" customFormat="1" ht="13.5" customHeight="1">
      <c r="A1582" s="214" t="str">
        <f t="shared" si="76"/>
        <v>0432400307地域移行支援</v>
      </c>
      <c r="B1582" s="214" t="s">
        <v>1821</v>
      </c>
      <c r="C1582" s="214" t="s">
        <v>4617</v>
      </c>
      <c r="D1582" s="214" t="s">
        <v>2947</v>
      </c>
      <c r="E1582" s="214" t="s">
        <v>1822</v>
      </c>
      <c r="K1582" s="214" t="s">
        <v>1827</v>
      </c>
      <c r="L1582" s="214" t="s">
        <v>1827</v>
      </c>
      <c r="N1582" s="214" t="s">
        <v>2947</v>
      </c>
      <c r="O1582" s="214" t="s">
        <v>1152</v>
      </c>
      <c r="P1582" s="214" t="s">
        <v>4243</v>
      </c>
      <c r="T1582" s="214" t="s">
        <v>1643</v>
      </c>
      <c r="V1582" s="298" t="s">
        <v>1828</v>
      </c>
      <c r="X1582" s="216"/>
      <c r="AA1582" s="216"/>
      <c r="AB1582" s="216"/>
      <c r="AK1582" s="215" t="str">
        <f t="shared" si="74"/>
        <v>989</v>
      </c>
      <c r="AL1582" s="214" t="str">
        <f t="shared" si="75"/>
        <v>2331</v>
      </c>
    </row>
    <row r="1583" spans="1:38" s="214" customFormat="1" ht="13.5" customHeight="1">
      <c r="A1583" s="214" t="str">
        <f t="shared" si="76"/>
        <v>0432400307地域定着支援</v>
      </c>
      <c r="B1583" s="214" t="s">
        <v>1821</v>
      </c>
      <c r="C1583" s="214" t="s">
        <v>4617</v>
      </c>
      <c r="D1583" s="214" t="s">
        <v>2947</v>
      </c>
      <c r="E1583" s="214" t="s">
        <v>1822</v>
      </c>
      <c r="K1583" s="214" t="s">
        <v>1827</v>
      </c>
      <c r="L1583" s="214" t="s">
        <v>1827</v>
      </c>
      <c r="N1583" s="214" t="s">
        <v>2947</v>
      </c>
      <c r="P1583" s="214" t="s">
        <v>4243</v>
      </c>
      <c r="T1583" s="214" t="s">
        <v>1644</v>
      </c>
      <c r="V1583" s="298" t="s">
        <v>1828</v>
      </c>
      <c r="X1583" s="216"/>
      <c r="AA1583" s="216"/>
      <c r="AB1583" s="216"/>
      <c r="AK1583" s="215" t="str">
        <f t="shared" si="74"/>
        <v>989</v>
      </c>
      <c r="AL1583" s="214" t="str">
        <f t="shared" si="75"/>
        <v>2331</v>
      </c>
    </row>
    <row r="1584" spans="1:38" s="214" customFormat="1" ht="13.5" customHeight="1">
      <c r="A1584" s="214" t="str">
        <f t="shared" si="76"/>
        <v>0432400372計画相談支援</v>
      </c>
      <c r="B1584" s="214" t="s">
        <v>1186</v>
      </c>
      <c r="C1584" s="214" t="s">
        <v>3975</v>
      </c>
      <c r="D1584" s="214" t="s">
        <v>2963</v>
      </c>
      <c r="E1584" s="214" t="s">
        <v>1187</v>
      </c>
      <c r="K1584" s="214" t="s">
        <v>1829</v>
      </c>
      <c r="L1584" s="214" t="s">
        <v>1829</v>
      </c>
      <c r="N1584" s="214" t="s">
        <v>2963</v>
      </c>
      <c r="P1584" s="214" t="s">
        <v>4262</v>
      </c>
      <c r="T1584" s="214" t="s">
        <v>1647</v>
      </c>
      <c r="V1584" s="298" t="s">
        <v>1830</v>
      </c>
      <c r="X1584" s="216"/>
      <c r="AA1584" s="216"/>
      <c r="AB1584" s="216"/>
      <c r="AK1584" s="215" t="str">
        <f t="shared" si="74"/>
        <v>989</v>
      </c>
      <c r="AL1584" s="214" t="str">
        <f t="shared" si="75"/>
        <v>2202</v>
      </c>
    </row>
    <row r="1585" spans="1:38" s="214" customFormat="1" ht="13.5" customHeight="1">
      <c r="A1585" s="214" t="str">
        <f t="shared" si="76"/>
        <v>0432400398計画相談支援</v>
      </c>
      <c r="B1585" s="214" t="s">
        <v>1198</v>
      </c>
      <c r="C1585" s="214" t="s">
        <v>3838</v>
      </c>
      <c r="D1585" s="214" t="s">
        <v>3269</v>
      </c>
      <c r="E1585" s="214" t="s">
        <v>1199</v>
      </c>
      <c r="K1585" s="214" t="s">
        <v>1831</v>
      </c>
      <c r="L1585" s="214" t="s">
        <v>1831</v>
      </c>
      <c r="N1585" s="214" t="s">
        <v>3173</v>
      </c>
      <c r="O1585" s="214" t="s">
        <v>1057</v>
      </c>
      <c r="P1585" s="214" t="s">
        <v>4243</v>
      </c>
      <c r="T1585" s="214" t="s">
        <v>1647</v>
      </c>
      <c r="V1585" s="298" t="s">
        <v>1832</v>
      </c>
      <c r="X1585" s="216"/>
      <c r="AA1585" s="216"/>
      <c r="AB1585" s="216"/>
      <c r="AK1585" s="215" t="str">
        <f t="shared" si="74"/>
        <v>982</v>
      </c>
      <c r="AL1585" s="214" t="str">
        <f t="shared" si="75"/>
        <v>8544</v>
      </c>
    </row>
    <row r="1586" spans="1:38" s="214" customFormat="1" ht="13.5" customHeight="1">
      <c r="A1586" s="214" t="str">
        <f t="shared" si="76"/>
        <v>0432400398地域移行支援</v>
      </c>
      <c r="B1586" s="214" t="s">
        <v>1198</v>
      </c>
      <c r="C1586" s="214" t="s">
        <v>3838</v>
      </c>
      <c r="D1586" s="214" t="s">
        <v>3269</v>
      </c>
      <c r="E1586" s="214" t="s">
        <v>1199</v>
      </c>
      <c r="K1586" s="214" t="s">
        <v>1831</v>
      </c>
      <c r="L1586" s="214" t="s">
        <v>1831</v>
      </c>
      <c r="N1586" s="214" t="s">
        <v>3173</v>
      </c>
      <c r="P1586" s="214" t="s">
        <v>4243</v>
      </c>
      <c r="T1586" s="214" t="s">
        <v>1643</v>
      </c>
      <c r="V1586" s="298" t="s">
        <v>1832</v>
      </c>
      <c r="X1586" s="216"/>
      <c r="AA1586" s="216"/>
      <c r="AB1586" s="216"/>
      <c r="AK1586" s="215" t="str">
        <f t="shared" si="74"/>
        <v>982</v>
      </c>
      <c r="AL1586" s="214" t="str">
        <f t="shared" si="75"/>
        <v>8544</v>
      </c>
    </row>
    <row r="1587" spans="1:38" s="214" customFormat="1" ht="13.5" customHeight="1">
      <c r="A1587" s="214" t="str">
        <f t="shared" si="76"/>
        <v>0432400398地域定着支援</v>
      </c>
      <c r="B1587" s="214" t="s">
        <v>1198</v>
      </c>
      <c r="C1587" s="214" t="s">
        <v>3838</v>
      </c>
      <c r="D1587" s="214" t="s">
        <v>3269</v>
      </c>
      <c r="E1587" s="214" t="s">
        <v>1199</v>
      </c>
      <c r="K1587" s="214" t="s">
        <v>1831</v>
      </c>
      <c r="L1587" s="214" t="s">
        <v>1831</v>
      </c>
      <c r="N1587" s="214" t="s">
        <v>3173</v>
      </c>
      <c r="P1587" s="214" t="s">
        <v>4243</v>
      </c>
      <c r="T1587" s="214" t="s">
        <v>1644</v>
      </c>
      <c r="V1587" s="298" t="s">
        <v>1832</v>
      </c>
      <c r="X1587" s="216"/>
      <c r="AA1587" s="216"/>
      <c r="AB1587" s="216"/>
      <c r="AC1587" s="216"/>
      <c r="AK1587" s="215" t="str">
        <f t="shared" si="74"/>
        <v>982</v>
      </c>
      <c r="AL1587" s="214" t="str">
        <f t="shared" si="75"/>
        <v>8544</v>
      </c>
    </row>
    <row r="1588" spans="1:38" s="214" customFormat="1" ht="13.5" customHeight="1">
      <c r="A1588" s="214" t="str">
        <f t="shared" si="76"/>
        <v>0432400406計画相談支援</v>
      </c>
      <c r="B1588" s="214" t="s">
        <v>2559</v>
      </c>
      <c r="C1588" s="214" t="s">
        <v>3970</v>
      </c>
      <c r="D1588" s="214" t="s">
        <v>3277</v>
      </c>
      <c r="E1588" s="214" t="s">
        <v>2560</v>
      </c>
      <c r="K1588" s="214" t="s">
        <v>2561</v>
      </c>
      <c r="L1588" s="214" t="s">
        <v>2561</v>
      </c>
      <c r="N1588" s="214" t="s">
        <v>3278</v>
      </c>
      <c r="P1588" s="214" t="s">
        <v>4262</v>
      </c>
      <c r="T1588" s="214" t="s">
        <v>1647</v>
      </c>
      <c r="V1588" s="298" t="s">
        <v>2562</v>
      </c>
      <c r="X1588" s="216"/>
      <c r="AA1588" s="216"/>
      <c r="AB1588" s="216"/>
      <c r="AK1588" s="215" t="str">
        <f t="shared" si="74"/>
        <v>981</v>
      </c>
      <c r="AL1588" s="214" t="str">
        <f t="shared" si="75"/>
        <v>3104</v>
      </c>
    </row>
    <row r="1589" spans="1:38" s="214" customFormat="1" ht="13.5" customHeight="1">
      <c r="A1589" s="214" t="str">
        <f t="shared" si="76"/>
        <v>0432400406地域移行支援</v>
      </c>
      <c r="B1589" s="214" t="s">
        <v>2559</v>
      </c>
      <c r="C1589" s="214" t="s">
        <v>3970</v>
      </c>
      <c r="D1589" s="214" t="s">
        <v>3277</v>
      </c>
      <c r="E1589" s="214" t="s">
        <v>2560</v>
      </c>
      <c r="K1589" s="214" t="s">
        <v>2561</v>
      </c>
      <c r="L1589" s="214" t="s">
        <v>2561</v>
      </c>
      <c r="N1589" s="214" t="s">
        <v>3278</v>
      </c>
      <c r="P1589" s="214" t="s">
        <v>4262</v>
      </c>
      <c r="T1589" s="214" t="s">
        <v>1643</v>
      </c>
      <c r="V1589" s="298" t="s">
        <v>2562</v>
      </c>
      <c r="X1589" s="216"/>
      <c r="AA1589" s="216"/>
      <c r="AB1589" s="216"/>
      <c r="AC1589" s="216"/>
      <c r="AE1589" s="216"/>
      <c r="AK1589" s="215" t="str">
        <f t="shared" si="74"/>
        <v>981</v>
      </c>
      <c r="AL1589" s="214" t="str">
        <f t="shared" si="75"/>
        <v>3104</v>
      </c>
    </row>
    <row r="1590" spans="1:38" s="214" customFormat="1" ht="13.5" customHeight="1">
      <c r="A1590" s="214" t="str">
        <f t="shared" si="76"/>
        <v>0432400406地域定着支援</v>
      </c>
      <c r="B1590" s="214" t="s">
        <v>2559</v>
      </c>
      <c r="C1590" s="214" t="s">
        <v>3970</v>
      </c>
      <c r="D1590" s="214" t="s">
        <v>3277</v>
      </c>
      <c r="E1590" s="214" t="s">
        <v>2560</v>
      </c>
      <c r="K1590" s="214" t="s">
        <v>2561</v>
      </c>
      <c r="L1590" s="214" t="s">
        <v>2561</v>
      </c>
      <c r="N1590" s="214" t="s">
        <v>3278</v>
      </c>
      <c r="P1590" s="214" t="s">
        <v>4262</v>
      </c>
      <c r="T1590" s="214" t="s">
        <v>1644</v>
      </c>
      <c r="V1590" s="298" t="s">
        <v>2562</v>
      </c>
      <c r="X1590" s="216"/>
      <c r="AA1590" s="216"/>
      <c r="AB1590" s="216"/>
      <c r="AK1590" s="215" t="str">
        <f t="shared" si="74"/>
        <v>981</v>
      </c>
      <c r="AL1590" s="214" t="str">
        <f t="shared" si="75"/>
        <v>3104</v>
      </c>
    </row>
    <row r="1591" spans="1:38" s="214" customFormat="1" ht="13.5" customHeight="1">
      <c r="A1591" s="214" t="str">
        <f t="shared" si="76"/>
        <v>0432400414地域移行支援</v>
      </c>
      <c r="B1591" s="214" t="s">
        <v>1167</v>
      </c>
      <c r="C1591" s="214" t="s">
        <v>3815</v>
      </c>
      <c r="D1591" s="214" t="s">
        <v>3279</v>
      </c>
      <c r="E1591" s="214" t="s">
        <v>3280</v>
      </c>
      <c r="K1591" s="214" t="s">
        <v>2816</v>
      </c>
      <c r="L1591" s="214" t="s">
        <v>2817</v>
      </c>
      <c r="N1591" s="214" t="s">
        <v>3281</v>
      </c>
      <c r="P1591" s="214" t="s">
        <v>4262</v>
      </c>
      <c r="T1591" s="214" t="s">
        <v>1643</v>
      </c>
      <c r="V1591" s="298" t="s">
        <v>2563</v>
      </c>
      <c r="X1591" s="216"/>
      <c r="AA1591" s="216"/>
      <c r="AB1591" s="216"/>
      <c r="AK1591" s="215" t="str">
        <f t="shared" si="74"/>
        <v>989</v>
      </c>
      <c r="AL1591" s="214" t="str">
        <f t="shared" si="75"/>
        <v>2203</v>
      </c>
    </row>
    <row r="1592" spans="1:38" s="214" customFormat="1" ht="13.5" customHeight="1">
      <c r="A1592" s="214" t="str">
        <f t="shared" si="76"/>
        <v>0432400414地域定着支援</v>
      </c>
      <c r="B1592" s="214" t="s">
        <v>1167</v>
      </c>
      <c r="C1592" s="214" t="s">
        <v>3815</v>
      </c>
      <c r="D1592" s="214" t="s">
        <v>3279</v>
      </c>
      <c r="E1592" s="214" t="s">
        <v>3280</v>
      </c>
      <c r="K1592" s="214" t="s">
        <v>2816</v>
      </c>
      <c r="L1592" s="214" t="s">
        <v>2816</v>
      </c>
      <c r="N1592" s="214" t="s">
        <v>3281</v>
      </c>
      <c r="P1592" s="214" t="s">
        <v>4262</v>
      </c>
      <c r="T1592" s="214" t="s">
        <v>1644</v>
      </c>
      <c r="V1592" s="298" t="s">
        <v>2563</v>
      </c>
      <c r="X1592" s="216"/>
      <c r="AA1592" s="216"/>
      <c r="AB1592" s="216"/>
      <c r="AK1592" s="215" t="str">
        <f t="shared" si="74"/>
        <v>989</v>
      </c>
      <c r="AL1592" s="214" t="str">
        <f t="shared" si="75"/>
        <v>2203</v>
      </c>
    </row>
    <row r="1593" spans="1:38" s="214" customFormat="1" ht="13.5" customHeight="1">
      <c r="A1593" s="214" t="str">
        <f t="shared" si="76"/>
        <v>0432400422計画相談支援</v>
      </c>
      <c r="B1593" s="214" t="s">
        <v>2818</v>
      </c>
      <c r="C1593" s="214" t="s">
        <v>3922</v>
      </c>
      <c r="D1593" s="214" t="s">
        <v>3173</v>
      </c>
      <c r="E1593" s="214" t="s">
        <v>2819</v>
      </c>
      <c r="K1593" s="214" t="s">
        <v>2818</v>
      </c>
      <c r="L1593" s="214" t="s">
        <v>2818</v>
      </c>
      <c r="N1593" s="214" t="s">
        <v>3173</v>
      </c>
      <c r="P1593" s="214" t="s">
        <v>4243</v>
      </c>
      <c r="T1593" s="214" t="s">
        <v>1647</v>
      </c>
      <c r="V1593" s="298" t="s">
        <v>2820</v>
      </c>
      <c r="X1593" s="216"/>
      <c r="AA1593" s="216"/>
      <c r="AB1593" s="216"/>
      <c r="AK1593" s="215" t="str">
        <f t="shared" si="74"/>
        <v>989</v>
      </c>
      <c r="AL1593" s="214" t="str">
        <f t="shared" si="75"/>
        <v>2351</v>
      </c>
    </row>
    <row r="1594" spans="1:38" s="214" customFormat="1" ht="13.5" customHeight="1">
      <c r="A1594" s="214" t="str">
        <f t="shared" si="76"/>
        <v>0432400430計画相談支援</v>
      </c>
      <c r="B1594" s="214" t="s">
        <v>3437</v>
      </c>
      <c r="C1594" s="214" t="s">
        <v>3842</v>
      </c>
      <c r="D1594" s="214" t="s">
        <v>3173</v>
      </c>
      <c r="E1594" s="214" t="s">
        <v>3438</v>
      </c>
      <c r="K1594" s="214" t="s">
        <v>3439</v>
      </c>
      <c r="L1594" s="214" t="s">
        <v>3439</v>
      </c>
      <c r="N1594" s="214" t="s">
        <v>3173</v>
      </c>
      <c r="P1594" s="214" t="s">
        <v>4243</v>
      </c>
      <c r="T1594" s="214" t="s">
        <v>1647</v>
      </c>
      <c r="V1594" s="298" t="s">
        <v>3651</v>
      </c>
      <c r="X1594" s="216"/>
      <c r="AA1594" s="216"/>
      <c r="AB1594" s="216"/>
      <c r="AK1594" s="215" t="str">
        <f t="shared" si="74"/>
        <v>989</v>
      </c>
      <c r="AL1594" s="214" t="str">
        <f t="shared" si="75"/>
        <v>2351</v>
      </c>
    </row>
    <row r="1595" spans="1:38" s="214" customFormat="1" ht="13.5" customHeight="1">
      <c r="A1595" s="214" t="str">
        <f t="shared" si="76"/>
        <v>0432610038計画相談支援</v>
      </c>
      <c r="B1595" s="214" t="s">
        <v>1211</v>
      </c>
      <c r="C1595" s="214" t="s">
        <v>3828</v>
      </c>
      <c r="D1595" s="214" t="s">
        <v>2988</v>
      </c>
      <c r="E1595" s="214" t="s">
        <v>1264</v>
      </c>
      <c r="K1595" s="214" t="s">
        <v>1833</v>
      </c>
      <c r="L1595" s="214" t="s">
        <v>1833</v>
      </c>
      <c r="N1595" s="214" t="s">
        <v>3178</v>
      </c>
      <c r="P1595" s="214" t="s">
        <v>4239</v>
      </c>
      <c r="T1595" s="214" t="s">
        <v>1647</v>
      </c>
      <c r="V1595" s="298" t="s">
        <v>1834</v>
      </c>
      <c r="X1595" s="216"/>
      <c r="AA1595" s="216"/>
      <c r="AB1595" s="216"/>
      <c r="AK1595" s="215" t="str">
        <f t="shared" si="74"/>
        <v>981</v>
      </c>
      <c r="AL1595" s="214" t="str">
        <f t="shared" si="75"/>
        <v>0112</v>
      </c>
    </row>
    <row r="1596" spans="1:38" s="214" customFormat="1" ht="13.5" customHeight="1">
      <c r="A1596" s="214" t="str">
        <f t="shared" si="76"/>
        <v>0432610053計画相談支援</v>
      </c>
      <c r="B1596" s="214" t="s">
        <v>1224</v>
      </c>
      <c r="C1596" s="214" t="s">
        <v>4211</v>
      </c>
      <c r="D1596" s="214" t="s">
        <v>3182</v>
      </c>
      <c r="E1596" s="214" t="s">
        <v>3261</v>
      </c>
      <c r="K1596" s="214" t="s">
        <v>1224</v>
      </c>
      <c r="L1596" s="214" t="s">
        <v>1224</v>
      </c>
      <c r="N1596" s="214" t="s">
        <v>3182</v>
      </c>
      <c r="P1596" s="214" t="s">
        <v>4239</v>
      </c>
      <c r="T1596" s="214" t="s">
        <v>1647</v>
      </c>
      <c r="V1596" s="298" t="s">
        <v>1835</v>
      </c>
      <c r="X1596" s="216"/>
      <c r="AA1596" s="216"/>
      <c r="AB1596" s="216"/>
      <c r="AK1596" s="215" t="str">
        <f t="shared" si="74"/>
        <v>981</v>
      </c>
      <c r="AL1596" s="214" t="str">
        <f t="shared" si="75"/>
        <v>0133</v>
      </c>
    </row>
    <row r="1597" spans="1:38" s="214" customFormat="1" ht="13.5" customHeight="1">
      <c r="A1597" s="214" t="str">
        <f t="shared" si="76"/>
        <v>0432610061計画相談支援</v>
      </c>
      <c r="B1597" s="214" t="s">
        <v>1211</v>
      </c>
      <c r="C1597" s="214" t="s">
        <v>3828</v>
      </c>
      <c r="D1597" s="214" t="s">
        <v>2988</v>
      </c>
      <c r="E1597" s="214" t="s">
        <v>1264</v>
      </c>
      <c r="K1597" s="214" t="s">
        <v>1836</v>
      </c>
      <c r="L1597" s="214" t="s">
        <v>1836</v>
      </c>
      <c r="N1597" s="214" t="s">
        <v>2988</v>
      </c>
      <c r="P1597" s="214" t="s">
        <v>4239</v>
      </c>
      <c r="T1597" s="214" t="s">
        <v>1647</v>
      </c>
      <c r="V1597" s="298" t="s">
        <v>1837</v>
      </c>
      <c r="X1597" s="216"/>
      <c r="AA1597" s="216"/>
      <c r="AB1597" s="216"/>
      <c r="AK1597" s="215" t="str">
        <f t="shared" si="74"/>
        <v>981</v>
      </c>
      <c r="AL1597" s="214" t="str">
        <f t="shared" si="75"/>
        <v>0112</v>
      </c>
    </row>
    <row r="1598" spans="1:38" s="214" customFormat="1" ht="13.5" customHeight="1">
      <c r="A1598" s="214" t="str">
        <f t="shared" si="76"/>
        <v>0432620011計画相談支援</v>
      </c>
      <c r="B1598" s="214" t="s">
        <v>1838</v>
      </c>
      <c r="C1598" s="214" t="s">
        <v>4618</v>
      </c>
      <c r="D1598" s="214" t="s">
        <v>3441</v>
      </c>
      <c r="E1598" s="214" t="s">
        <v>1839</v>
      </c>
      <c r="K1598" s="214" t="s">
        <v>1840</v>
      </c>
      <c r="L1598" s="214" t="s">
        <v>1840</v>
      </c>
      <c r="N1598" s="214" t="s">
        <v>3441</v>
      </c>
      <c r="P1598" s="214" t="s">
        <v>4242</v>
      </c>
      <c r="T1598" s="214" t="s">
        <v>1647</v>
      </c>
      <c r="V1598" s="298" t="s">
        <v>1841</v>
      </c>
      <c r="X1598" s="216"/>
      <c r="AA1598" s="216"/>
      <c r="AB1598" s="216"/>
      <c r="AK1598" s="215" t="str">
        <f t="shared" si="74"/>
        <v>985</v>
      </c>
      <c r="AL1598" s="214" t="str">
        <f t="shared" si="75"/>
        <v>0821</v>
      </c>
    </row>
    <row r="1599" spans="1:38" s="214" customFormat="1" ht="13.5" customHeight="1">
      <c r="A1599" s="214" t="str">
        <f t="shared" si="76"/>
        <v>0432630010計画相談支援</v>
      </c>
      <c r="B1599" s="214" t="s">
        <v>1218</v>
      </c>
      <c r="C1599" s="214" t="s">
        <v>3945</v>
      </c>
      <c r="D1599" s="214" t="s">
        <v>3348</v>
      </c>
      <c r="E1599" s="214" t="s">
        <v>1219</v>
      </c>
      <c r="K1599" s="214" t="s">
        <v>1842</v>
      </c>
      <c r="L1599" s="214" t="s">
        <v>1844</v>
      </c>
      <c r="N1599" s="214" t="s">
        <v>3348</v>
      </c>
      <c r="P1599" s="214" t="s">
        <v>4260</v>
      </c>
      <c r="T1599" s="214" t="s">
        <v>1647</v>
      </c>
      <c r="V1599" s="298" t="s">
        <v>1843</v>
      </c>
      <c r="X1599" s="216"/>
      <c r="AA1599" s="216"/>
      <c r="AB1599" s="216"/>
      <c r="AK1599" s="215" t="str">
        <f t="shared" si="74"/>
        <v>981</v>
      </c>
      <c r="AL1599" s="214" t="str">
        <f t="shared" si="75"/>
        <v>0203</v>
      </c>
    </row>
    <row r="1600" spans="1:38" s="214" customFormat="1" ht="13.5" customHeight="1">
      <c r="A1600" s="214" t="str">
        <f t="shared" si="76"/>
        <v>0432630127地域定着支援</v>
      </c>
      <c r="B1600" s="214" t="s">
        <v>1211</v>
      </c>
      <c r="C1600" s="214" t="s">
        <v>3828</v>
      </c>
      <c r="D1600" s="214" t="s">
        <v>2988</v>
      </c>
      <c r="E1600" s="214" t="s">
        <v>1264</v>
      </c>
      <c r="K1600" s="214" t="s">
        <v>1845</v>
      </c>
      <c r="L1600" s="214" t="s">
        <v>1845</v>
      </c>
      <c r="N1600" s="214" t="s">
        <v>2988</v>
      </c>
      <c r="P1600" s="214" t="s">
        <v>4239</v>
      </c>
      <c r="T1600" s="214" t="s">
        <v>1644</v>
      </c>
      <c r="V1600" s="298" t="s">
        <v>1846</v>
      </c>
      <c r="X1600" s="216"/>
      <c r="AA1600" s="216"/>
      <c r="AB1600" s="216"/>
      <c r="AK1600" s="215" t="str">
        <f t="shared" si="74"/>
        <v>981</v>
      </c>
      <c r="AL1600" s="214" t="str">
        <f t="shared" si="75"/>
        <v>0112</v>
      </c>
    </row>
    <row r="1601" spans="1:38" s="214" customFormat="1" ht="13.5" customHeight="1">
      <c r="A1601" s="214" t="str">
        <f t="shared" si="76"/>
        <v>0432630135計画相談支援</v>
      </c>
      <c r="B1601" s="214" t="s">
        <v>1228</v>
      </c>
      <c r="C1601" s="214" t="s">
        <v>3816</v>
      </c>
      <c r="D1601" s="214" t="s">
        <v>3348</v>
      </c>
      <c r="E1601" s="214" t="s">
        <v>1222</v>
      </c>
      <c r="K1601" s="214" t="s">
        <v>1847</v>
      </c>
      <c r="L1601" s="214" t="s">
        <v>1847</v>
      </c>
      <c r="N1601" s="214" t="s">
        <v>3348</v>
      </c>
      <c r="P1601" s="214" t="s">
        <v>4260</v>
      </c>
      <c r="T1601" s="214" t="s">
        <v>1647</v>
      </c>
      <c r="V1601" s="298" t="s">
        <v>1848</v>
      </c>
      <c r="X1601" s="216"/>
      <c r="AA1601" s="216"/>
      <c r="AB1601" s="216"/>
      <c r="AK1601" s="215" t="str">
        <f t="shared" si="74"/>
        <v>981</v>
      </c>
      <c r="AL1601" s="214" t="str">
        <f t="shared" si="75"/>
        <v>0203</v>
      </c>
    </row>
    <row r="1602" spans="1:38" s="214" customFormat="1" ht="13.5" customHeight="1">
      <c r="A1602" s="214" t="str">
        <f t="shared" si="76"/>
        <v>0432630143計画相談支援</v>
      </c>
      <c r="B1602" s="214" t="s">
        <v>1849</v>
      </c>
      <c r="C1602" s="214" t="s">
        <v>4619</v>
      </c>
      <c r="D1602" s="214" t="s">
        <v>3017</v>
      </c>
      <c r="E1602" s="214" t="s">
        <v>1850</v>
      </c>
      <c r="K1602" s="214" t="s">
        <v>1851</v>
      </c>
      <c r="L1602" s="214" t="s">
        <v>1851</v>
      </c>
      <c r="N1602" s="214" t="s">
        <v>3442</v>
      </c>
      <c r="P1602" s="214" t="s">
        <v>4260</v>
      </c>
      <c r="T1602" s="214" t="s">
        <v>1647</v>
      </c>
      <c r="V1602" s="298" t="s">
        <v>1852</v>
      </c>
      <c r="X1602" s="216"/>
      <c r="AA1602" s="216"/>
      <c r="AB1602" s="216"/>
      <c r="AK1602" s="215" t="str">
        <f t="shared" si="74"/>
        <v>981</v>
      </c>
      <c r="AL1602" s="214" t="str">
        <f t="shared" si="75"/>
        <v>1242</v>
      </c>
    </row>
    <row r="1603" spans="1:38" s="214" customFormat="1" ht="13.5" customHeight="1">
      <c r="A1603" s="214" t="str">
        <f t="shared" si="76"/>
        <v>0432630150計画相談支援</v>
      </c>
      <c r="B1603" s="214" t="s">
        <v>1853</v>
      </c>
      <c r="C1603" s="214" t="s">
        <v>4620</v>
      </c>
      <c r="D1603" s="214" t="s">
        <v>3181</v>
      </c>
      <c r="E1603" s="214" t="s">
        <v>1854</v>
      </c>
      <c r="K1603" s="214" t="s">
        <v>1855</v>
      </c>
      <c r="L1603" s="214" t="s">
        <v>1855</v>
      </c>
      <c r="N1603" s="214" t="s">
        <v>3179</v>
      </c>
      <c r="P1603" s="214" t="s">
        <v>4239</v>
      </c>
      <c r="T1603" s="214" t="s">
        <v>1647</v>
      </c>
      <c r="V1603" s="298" t="s">
        <v>1856</v>
      </c>
      <c r="X1603" s="216"/>
      <c r="AA1603" s="216"/>
      <c r="AB1603" s="216"/>
      <c r="AK1603" s="215" t="str">
        <f t="shared" ref="AK1603:AK1666" si="77">LEFT(D1603,3)</f>
        <v>981</v>
      </c>
      <c r="AL1603" s="214" t="str">
        <f t="shared" ref="AL1603:AL1666" si="78">RIGHT(D1603,4)</f>
        <v>3111</v>
      </c>
    </row>
    <row r="1604" spans="1:38" s="214" customFormat="1" ht="13.5" customHeight="1">
      <c r="A1604" s="214" t="str">
        <f t="shared" si="76"/>
        <v>0432700011計画相談支援</v>
      </c>
      <c r="B1604" s="214" t="s">
        <v>1309</v>
      </c>
      <c r="C1604" s="214" t="s">
        <v>3835</v>
      </c>
      <c r="D1604" s="214" t="s">
        <v>3406</v>
      </c>
      <c r="E1604" s="214" t="s">
        <v>3407</v>
      </c>
      <c r="K1604" s="214" t="s">
        <v>1857</v>
      </c>
      <c r="L1604" s="214" t="s">
        <v>1857</v>
      </c>
      <c r="N1604" s="214" t="s">
        <v>3190</v>
      </c>
      <c r="P1604" s="214" t="s">
        <v>4248</v>
      </c>
      <c r="T1604" s="214" t="s">
        <v>1647</v>
      </c>
      <c r="V1604" s="298" t="s">
        <v>1858</v>
      </c>
      <c r="X1604" s="216"/>
      <c r="AA1604" s="216"/>
      <c r="AB1604" s="216"/>
      <c r="AK1604" s="215" t="str">
        <f t="shared" si="77"/>
        <v>981</v>
      </c>
      <c r="AL1604" s="214" t="str">
        <f t="shared" si="78"/>
        <v>0914</v>
      </c>
    </row>
    <row r="1605" spans="1:38" s="214" customFormat="1" ht="13.5" customHeight="1">
      <c r="A1605" s="214" t="str">
        <f t="shared" si="76"/>
        <v>0432700029計画相談支援</v>
      </c>
      <c r="B1605" s="214" t="s">
        <v>1014</v>
      </c>
      <c r="C1605" s="214" t="s">
        <v>3802</v>
      </c>
      <c r="D1605" s="214" t="s">
        <v>3282</v>
      </c>
      <c r="E1605" s="214" t="s">
        <v>1015</v>
      </c>
      <c r="K1605" s="214" t="s">
        <v>1859</v>
      </c>
      <c r="L1605" s="214" t="s">
        <v>1859</v>
      </c>
      <c r="N1605" s="214" t="s">
        <v>3405</v>
      </c>
      <c r="P1605" s="214" t="s">
        <v>4261</v>
      </c>
      <c r="T1605" s="214" t="s">
        <v>1647</v>
      </c>
      <c r="V1605" s="298" t="s">
        <v>1860</v>
      </c>
      <c r="X1605" s="216"/>
      <c r="AA1605" s="216"/>
      <c r="AB1605" s="216"/>
      <c r="AK1605" s="215" t="str">
        <f t="shared" si="77"/>
        <v>981</v>
      </c>
      <c r="AL1605" s="214" t="str">
        <f t="shared" si="78"/>
        <v>3602</v>
      </c>
    </row>
    <row r="1606" spans="1:38" s="214" customFormat="1" ht="13.5" customHeight="1">
      <c r="A1606" s="214" t="str">
        <f t="shared" si="76"/>
        <v>0432700045計画相談支援</v>
      </c>
      <c r="B1606" s="214" t="s">
        <v>1861</v>
      </c>
      <c r="C1606" s="214" t="s">
        <v>4621</v>
      </c>
      <c r="D1606" s="214" t="s">
        <v>3191</v>
      </c>
      <c r="E1606" s="214" t="s">
        <v>1862</v>
      </c>
      <c r="K1606" s="214" t="s">
        <v>1863</v>
      </c>
      <c r="L1606" s="214" t="s">
        <v>1863</v>
      </c>
      <c r="N1606" s="214" t="s">
        <v>3191</v>
      </c>
      <c r="P1606" s="214" t="s">
        <v>4237</v>
      </c>
      <c r="T1606" s="214" t="s">
        <v>1647</v>
      </c>
      <c r="V1606" s="298" t="s">
        <v>1864</v>
      </c>
      <c r="X1606" s="216"/>
      <c r="AA1606" s="216"/>
      <c r="AB1606" s="216"/>
      <c r="AK1606" s="215" t="str">
        <f t="shared" si="77"/>
        <v>981</v>
      </c>
      <c r="AL1606" s="214" t="str">
        <f t="shared" si="78"/>
        <v>3311</v>
      </c>
    </row>
    <row r="1607" spans="1:38" s="214" customFormat="1" ht="13.5" customHeight="1">
      <c r="A1607" s="214" t="str">
        <f t="shared" si="76"/>
        <v>0432700052計画相談支援</v>
      </c>
      <c r="B1607" s="214" t="s">
        <v>1865</v>
      </c>
      <c r="C1607" s="214" t="s">
        <v>4622</v>
      </c>
      <c r="D1607" s="214" t="s">
        <v>3443</v>
      </c>
      <c r="E1607" s="214" t="s">
        <v>1866</v>
      </c>
      <c r="K1607" s="214" t="s">
        <v>1867</v>
      </c>
      <c r="L1607" s="214" t="s">
        <v>1867</v>
      </c>
      <c r="N1607" s="214" t="s">
        <v>3443</v>
      </c>
      <c r="P1607" s="214" t="s">
        <v>4268</v>
      </c>
      <c r="T1607" s="214" t="s">
        <v>1647</v>
      </c>
      <c r="V1607" s="298" t="s">
        <v>1868</v>
      </c>
      <c r="X1607" s="216"/>
      <c r="AA1607" s="216"/>
      <c r="AB1607" s="216"/>
      <c r="AK1607" s="215" t="str">
        <f t="shared" si="77"/>
        <v>981</v>
      </c>
      <c r="AL1607" s="214" t="str">
        <f t="shared" si="78"/>
        <v>3692</v>
      </c>
    </row>
    <row r="1608" spans="1:38" s="214" customFormat="1" ht="13.5" customHeight="1">
      <c r="A1608" s="214" t="str">
        <f t="shared" si="76"/>
        <v>0432700060計画相談支援</v>
      </c>
      <c r="B1608" s="214" t="s">
        <v>936</v>
      </c>
      <c r="C1608" s="214" t="s">
        <v>3809</v>
      </c>
      <c r="D1608" s="214" t="s">
        <v>3190</v>
      </c>
      <c r="E1608" s="214" t="s">
        <v>937</v>
      </c>
      <c r="K1608" s="214" t="s">
        <v>1869</v>
      </c>
      <c r="L1608" s="214" t="s">
        <v>1869</v>
      </c>
      <c r="N1608" s="214" t="s">
        <v>3355</v>
      </c>
      <c r="P1608" s="214" t="s">
        <v>4248</v>
      </c>
      <c r="T1608" s="214" t="s">
        <v>1647</v>
      </c>
      <c r="V1608" s="298" t="s">
        <v>1870</v>
      </c>
      <c r="X1608" s="216"/>
      <c r="AA1608" s="216"/>
      <c r="AB1608" s="216"/>
      <c r="AK1608" s="215" t="str">
        <f t="shared" si="77"/>
        <v>981</v>
      </c>
      <c r="AL1608" s="214" t="str">
        <f t="shared" si="78"/>
        <v>3621</v>
      </c>
    </row>
    <row r="1609" spans="1:38" s="261" customFormat="1" ht="13.5" customHeight="1">
      <c r="A1609" s="214" t="str">
        <f t="shared" si="76"/>
        <v>0432700078計画相談支援</v>
      </c>
      <c r="B1609" s="214" t="s">
        <v>1211</v>
      </c>
      <c r="C1609" s="214" t="s">
        <v>3828</v>
      </c>
      <c r="D1609" s="214" t="s">
        <v>2988</v>
      </c>
      <c r="E1609" s="214" t="s">
        <v>1264</v>
      </c>
      <c r="F1609" s="214"/>
      <c r="G1609" s="214"/>
      <c r="H1609" s="214"/>
      <c r="I1609" s="214"/>
      <c r="J1609" s="214"/>
      <c r="K1609" s="214" t="s">
        <v>1871</v>
      </c>
      <c r="L1609" s="214" t="s">
        <v>1871</v>
      </c>
      <c r="M1609" s="214"/>
      <c r="N1609" s="214" t="s">
        <v>3150</v>
      </c>
      <c r="O1609" s="214"/>
      <c r="P1609" s="214" t="s">
        <v>4237</v>
      </c>
      <c r="Q1609" s="214"/>
      <c r="R1609" s="214"/>
      <c r="S1609" s="214"/>
      <c r="T1609" s="214" t="s">
        <v>1647</v>
      </c>
      <c r="U1609" s="214"/>
      <c r="V1609" s="298" t="s">
        <v>1872</v>
      </c>
      <c r="W1609" s="214"/>
      <c r="X1609" s="216"/>
      <c r="Y1609" s="214"/>
      <c r="Z1609" s="214"/>
      <c r="AA1609" s="216"/>
      <c r="AB1609" s="216"/>
      <c r="AC1609" s="214"/>
      <c r="AD1609" s="214"/>
      <c r="AE1609" s="214"/>
      <c r="AF1609" s="214"/>
      <c r="AG1609" s="214"/>
      <c r="AH1609" s="214"/>
      <c r="AI1609" s="214"/>
      <c r="AJ1609" s="214"/>
      <c r="AK1609" s="215" t="str">
        <f t="shared" si="77"/>
        <v>981</v>
      </c>
      <c r="AL1609" s="214" t="str">
        <f t="shared" si="78"/>
        <v>0112</v>
      </c>
    </row>
    <row r="1610" spans="1:38" s="214" customFormat="1" ht="13.5" customHeight="1">
      <c r="A1610" s="214" t="str">
        <f t="shared" si="76"/>
        <v>0432700086計画相談支援</v>
      </c>
      <c r="B1610" s="214" t="s">
        <v>1873</v>
      </c>
      <c r="C1610" s="214" t="s">
        <v>4623</v>
      </c>
      <c r="D1610" s="214" t="s">
        <v>3190</v>
      </c>
      <c r="E1610" s="214" t="s">
        <v>1874</v>
      </c>
      <c r="K1610" s="214" t="s">
        <v>1875</v>
      </c>
      <c r="L1610" s="214" t="s">
        <v>1875</v>
      </c>
      <c r="N1610" s="214" t="s">
        <v>3190</v>
      </c>
      <c r="P1610" s="214" t="s">
        <v>4248</v>
      </c>
      <c r="T1610" s="214" t="s">
        <v>1647</v>
      </c>
      <c r="V1610" s="298" t="s">
        <v>1876</v>
      </c>
      <c r="X1610" s="216"/>
      <c r="AA1610" s="216"/>
      <c r="AB1610" s="216"/>
      <c r="AK1610" s="215" t="str">
        <f t="shared" si="77"/>
        <v>981</v>
      </c>
      <c r="AL1610" s="214" t="str">
        <f t="shared" si="78"/>
        <v>3621</v>
      </c>
    </row>
    <row r="1611" spans="1:38" s="214" customFormat="1" ht="13.5" customHeight="1">
      <c r="A1611" s="214" t="str">
        <f t="shared" si="76"/>
        <v>0432700094計画相談支援</v>
      </c>
      <c r="B1611" s="214" t="s">
        <v>1014</v>
      </c>
      <c r="C1611" s="214" t="s">
        <v>3802</v>
      </c>
      <c r="D1611" s="214" t="s">
        <v>3282</v>
      </c>
      <c r="E1611" s="214" t="s">
        <v>1015</v>
      </c>
      <c r="K1611" s="214" t="s">
        <v>1877</v>
      </c>
      <c r="L1611" s="214" t="s">
        <v>1877</v>
      </c>
      <c r="N1611" s="214" t="s">
        <v>3282</v>
      </c>
      <c r="P1611" s="214" t="s">
        <v>4268</v>
      </c>
      <c r="T1611" s="214" t="s">
        <v>1647</v>
      </c>
      <c r="V1611" s="298" t="s">
        <v>1878</v>
      </c>
      <c r="X1611" s="216"/>
      <c r="AA1611" s="216"/>
      <c r="AB1611" s="216"/>
      <c r="AK1611" s="215" t="str">
        <f t="shared" si="77"/>
        <v>981</v>
      </c>
      <c r="AL1611" s="214" t="str">
        <f t="shared" si="78"/>
        <v>3602</v>
      </c>
    </row>
    <row r="1612" spans="1:38" s="214" customFormat="1" ht="13.5" customHeight="1">
      <c r="A1612" s="214" t="str">
        <f t="shared" si="76"/>
        <v>0432700094地域定着支援</v>
      </c>
      <c r="B1612" s="214" t="s">
        <v>1014</v>
      </c>
      <c r="C1612" s="214" t="s">
        <v>3802</v>
      </c>
      <c r="D1612" s="214" t="s">
        <v>3282</v>
      </c>
      <c r="E1612" s="214" t="s">
        <v>1015</v>
      </c>
      <c r="K1612" s="214" t="s">
        <v>1877</v>
      </c>
      <c r="L1612" s="214" t="s">
        <v>1877</v>
      </c>
      <c r="N1612" s="214" t="s">
        <v>3282</v>
      </c>
      <c r="P1612" s="214" t="s">
        <v>4268</v>
      </c>
      <c r="T1612" s="214" t="s">
        <v>1644</v>
      </c>
      <c r="V1612" s="298" t="s">
        <v>1878</v>
      </c>
      <c r="X1612" s="216"/>
      <c r="AA1612" s="216"/>
      <c r="AB1612" s="216"/>
      <c r="AK1612" s="215" t="str">
        <f t="shared" si="77"/>
        <v>981</v>
      </c>
      <c r="AL1612" s="214" t="str">
        <f t="shared" si="78"/>
        <v>3602</v>
      </c>
    </row>
    <row r="1613" spans="1:38" s="214" customFormat="1" ht="13.5" customHeight="1">
      <c r="A1613" s="214" t="str">
        <f t="shared" si="76"/>
        <v>0432800019計画相談支援</v>
      </c>
      <c r="B1613" s="214" t="s">
        <v>930</v>
      </c>
      <c r="C1613" s="214" t="s">
        <v>3818</v>
      </c>
      <c r="D1613" s="214" t="s">
        <v>3108</v>
      </c>
      <c r="E1613" s="214" t="s">
        <v>931</v>
      </c>
      <c r="K1613" s="214" t="s">
        <v>1879</v>
      </c>
      <c r="L1613" s="214" t="s">
        <v>1879</v>
      </c>
      <c r="N1613" s="214" t="s">
        <v>3360</v>
      </c>
      <c r="P1613" s="214" t="s">
        <v>4251</v>
      </c>
      <c r="T1613" s="214" t="s">
        <v>1647</v>
      </c>
      <c r="V1613" s="298" t="s">
        <v>1880</v>
      </c>
      <c r="X1613" s="216"/>
      <c r="AA1613" s="216"/>
      <c r="AB1613" s="216"/>
      <c r="AH1613" s="303"/>
      <c r="AK1613" s="215" t="str">
        <f t="shared" si="77"/>
        <v>989</v>
      </c>
      <c r="AL1613" s="214" t="str">
        <f t="shared" si="78"/>
        <v>6251</v>
      </c>
    </row>
    <row r="1614" spans="1:38" s="214" customFormat="1" ht="13.5" customHeight="1">
      <c r="A1614" s="214" t="str">
        <f t="shared" si="76"/>
        <v>0432800027計画相談支援</v>
      </c>
      <c r="B1614" s="214" t="s">
        <v>1372</v>
      </c>
      <c r="C1614" s="214" t="s">
        <v>3905</v>
      </c>
      <c r="D1614" s="214" t="s">
        <v>3204</v>
      </c>
      <c r="E1614" s="214" t="s">
        <v>1373</v>
      </c>
      <c r="K1614" s="214" t="s">
        <v>1881</v>
      </c>
      <c r="L1614" s="214" t="s">
        <v>1881</v>
      </c>
      <c r="N1614" s="214" t="s">
        <v>3444</v>
      </c>
      <c r="P1614" s="214" t="s">
        <v>4251</v>
      </c>
      <c r="T1614" s="214" t="s">
        <v>1647</v>
      </c>
      <c r="V1614" s="298" t="s">
        <v>1882</v>
      </c>
      <c r="X1614" s="216"/>
      <c r="AA1614" s="216"/>
      <c r="AB1614" s="216"/>
      <c r="AH1614" s="303"/>
      <c r="AK1614" s="215" t="str">
        <f t="shared" si="77"/>
        <v>981</v>
      </c>
      <c r="AL1614" s="214" t="str">
        <f t="shared" si="78"/>
        <v>4261</v>
      </c>
    </row>
    <row r="1615" spans="1:38" s="214" customFormat="1" ht="13.5" customHeight="1">
      <c r="A1615" s="214" t="str">
        <f t="shared" si="76"/>
        <v>0432800035計画相談支援</v>
      </c>
      <c r="B1615" s="214" t="s">
        <v>2244</v>
      </c>
      <c r="C1615" s="214" t="s">
        <v>3773</v>
      </c>
      <c r="D1615" s="214" t="s">
        <v>3204</v>
      </c>
      <c r="E1615" s="214" t="s">
        <v>4662</v>
      </c>
      <c r="K1615" s="214" t="s">
        <v>4698</v>
      </c>
      <c r="L1615" s="214" t="s">
        <v>4698</v>
      </c>
      <c r="N1615" s="214" t="s">
        <v>4719</v>
      </c>
      <c r="P1615" s="214" t="s">
        <v>4251</v>
      </c>
      <c r="T1615" s="214" t="s">
        <v>1647</v>
      </c>
      <c r="V1615" s="298" t="s">
        <v>4774</v>
      </c>
      <c r="X1615" s="216"/>
      <c r="AA1615" s="216"/>
      <c r="AB1615" s="216"/>
      <c r="AK1615" s="215" t="str">
        <f t="shared" si="77"/>
        <v>981</v>
      </c>
      <c r="AL1615" s="214" t="str">
        <f t="shared" si="78"/>
        <v>4261</v>
      </c>
    </row>
    <row r="1616" spans="1:38" s="214" customFormat="1" ht="13.5" customHeight="1">
      <c r="A1616" s="214" t="str">
        <f t="shared" si="76"/>
        <v>0432800167計画相談支援</v>
      </c>
      <c r="B1616" s="214" t="s">
        <v>1367</v>
      </c>
      <c r="C1616" s="214" t="s">
        <v>3955</v>
      </c>
      <c r="D1616" s="214" t="s">
        <v>3135</v>
      </c>
      <c r="E1616" s="214" t="s">
        <v>1368</v>
      </c>
      <c r="K1616" s="214" t="s">
        <v>1883</v>
      </c>
      <c r="L1616" s="214" t="s">
        <v>1883</v>
      </c>
      <c r="N1616" s="214" t="s">
        <v>3135</v>
      </c>
      <c r="P1616" s="214" t="s">
        <v>4266</v>
      </c>
      <c r="T1616" s="214" t="s">
        <v>1647</v>
      </c>
      <c r="V1616" s="298" t="s">
        <v>1884</v>
      </c>
      <c r="X1616" s="216"/>
      <c r="AA1616" s="216"/>
      <c r="AB1616" s="216"/>
      <c r="AK1616" s="215" t="str">
        <f t="shared" si="77"/>
        <v>981</v>
      </c>
      <c r="AL1616" s="214" t="str">
        <f t="shared" si="78"/>
        <v>4122</v>
      </c>
    </row>
    <row r="1617" spans="1:38" s="214" customFormat="1" ht="13.5" customHeight="1">
      <c r="A1617" s="214" t="str">
        <f t="shared" si="76"/>
        <v>0432800183計画相談支援</v>
      </c>
      <c r="B1617" s="214" t="s">
        <v>1885</v>
      </c>
      <c r="C1617" s="214" t="s">
        <v>3958</v>
      </c>
      <c r="D1617" s="214" t="s">
        <v>3410</v>
      </c>
      <c r="E1617" s="214" t="s">
        <v>1886</v>
      </c>
      <c r="K1617" s="214" t="s">
        <v>1887</v>
      </c>
      <c r="L1617" s="214" t="s">
        <v>1887</v>
      </c>
      <c r="N1617" s="214" t="s">
        <v>3445</v>
      </c>
      <c r="P1617" s="214" t="s">
        <v>4266</v>
      </c>
      <c r="T1617" s="214" t="s">
        <v>1647</v>
      </c>
      <c r="V1617" s="298" t="s">
        <v>1888</v>
      </c>
      <c r="X1617" s="216"/>
      <c r="AA1617" s="216"/>
      <c r="AB1617" s="216"/>
      <c r="AK1617" s="215" t="str">
        <f t="shared" si="77"/>
        <v>981</v>
      </c>
      <c r="AL1617" s="214" t="str">
        <f t="shared" si="78"/>
        <v>4102</v>
      </c>
    </row>
    <row r="1618" spans="1:38" s="214" customFormat="1" ht="13.5" customHeight="1">
      <c r="A1618" s="214" t="str">
        <f t="shared" si="76"/>
        <v>0433100013計画相談支援</v>
      </c>
      <c r="B1618" s="214" t="s">
        <v>1014</v>
      </c>
      <c r="C1618" s="214" t="s">
        <v>3802</v>
      </c>
      <c r="D1618" s="214" t="s">
        <v>3282</v>
      </c>
      <c r="E1618" s="214" t="s">
        <v>1015</v>
      </c>
      <c r="K1618" s="214" t="s">
        <v>1889</v>
      </c>
      <c r="L1618" s="214" t="s">
        <v>1889</v>
      </c>
      <c r="N1618" s="214" t="s">
        <v>3446</v>
      </c>
      <c r="P1618" s="214" t="s">
        <v>4241</v>
      </c>
      <c r="T1618" s="214" t="s">
        <v>1647</v>
      </c>
      <c r="V1618" s="298" t="s">
        <v>1890</v>
      </c>
      <c r="X1618" s="216"/>
      <c r="AA1618" s="216"/>
      <c r="AB1618" s="216"/>
      <c r="AK1618" s="215" t="str">
        <f t="shared" si="77"/>
        <v>981</v>
      </c>
      <c r="AL1618" s="214" t="str">
        <f t="shared" si="78"/>
        <v>3602</v>
      </c>
    </row>
    <row r="1619" spans="1:38" s="214" customFormat="1" ht="13.5" customHeight="1">
      <c r="A1619" s="214" t="str">
        <f t="shared" si="76"/>
        <v>0433100039計画相談支援</v>
      </c>
      <c r="B1619" s="214" t="s">
        <v>894</v>
      </c>
      <c r="C1619" s="214" t="s">
        <v>4023</v>
      </c>
      <c r="D1619" s="214" t="s">
        <v>3097</v>
      </c>
      <c r="E1619" s="214" t="s">
        <v>3323</v>
      </c>
      <c r="K1619" s="214" t="s">
        <v>1891</v>
      </c>
      <c r="L1619" s="214" t="s">
        <v>1891</v>
      </c>
      <c r="N1619" s="214" t="s">
        <v>3361</v>
      </c>
      <c r="P1619" s="214" t="s">
        <v>4241</v>
      </c>
      <c r="T1619" s="214" t="s">
        <v>1647</v>
      </c>
      <c r="V1619" s="298" t="s">
        <v>1892</v>
      </c>
      <c r="X1619" s="216"/>
      <c r="AA1619" s="216"/>
      <c r="AB1619" s="216"/>
      <c r="AK1619" s="215" t="str">
        <f t="shared" si="77"/>
        <v>981</v>
      </c>
      <c r="AL1619" s="214" t="str">
        <f t="shared" si="78"/>
        <v>0503</v>
      </c>
    </row>
    <row r="1620" spans="1:38" s="214" customFormat="1" ht="13.5" customHeight="1">
      <c r="A1620" s="214" t="str">
        <f t="shared" si="76"/>
        <v>0433100062計画相談支援</v>
      </c>
      <c r="B1620" s="214" t="s">
        <v>1423</v>
      </c>
      <c r="C1620" s="214" t="s">
        <v>4606</v>
      </c>
      <c r="D1620" s="214" t="s">
        <v>2906</v>
      </c>
      <c r="E1620" s="214" t="s">
        <v>1424</v>
      </c>
      <c r="K1620" s="214" t="s">
        <v>1893</v>
      </c>
      <c r="L1620" s="214" t="s">
        <v>1893</v>
      </c>
      <c r="N1620" s="214" t="s">
        <v>2906</v>
      </c>
      <c r="P1620" s="214" t="s">
        <v>4241</v>
      </c>
      <c r="T1620" s="214" t="s">
        <v>1647</v>
      </c>
      <c r="V1620" s="298" t="s">
        <v>1894</v>
      </c>
      <c r="X1620" s="216"/>
      <c r="AA1620" s="216"/>
      <c r="AB1620" s="216"/>
      <c r="AK1620" s="215" t="str">
        <f t="shared" si="77"/>
        <v>987</v>
      </c>
      <c r="AL1620" s="214" t="str">
        <f t="shared" si="78"/>
        <v>0053</v>
      </c>
    </row>
    <row r="1621" spans="1:38" s="214" customFormat="1" ht="13.5" customHeight="1">
      <c r="A1621" s="214" t="str">
        <f t="shared" si="76"/>
        <v>0433100070計画相談支援</v>
      </c>
      <c r="B1621" s="214" t="s">
        <v>1407</v>
      </c>
      <c r="C1621" s="214" t="s">
        <v>3910</v>
      </c>
      <c r="D1621" s="214" t="s">
        <v>3126</v>
      </c>
      <c r="E1621" s="214" t="s">
        <v>1408</v>
      </c>
      <c r="K1621" s="214" t="s">
        <v>1895</v>
      </c>
      <c r="L1621" s="214" t="s">
        <v>1895</v>
      </c>
      <c r="N1621" s="214" t="s">
        <v>3126</v>
      </c>
      <c r="P1621" s="214" t="s">
        <v>4250</v>
      </c>
      <c r="T1621" s="214" t="s">
        <v>1647</v>
      </c>
      <c r="V1621" s="298" t="s">
        <v>1896</v>
      </c>
      <c r="X1621" s="216"/>
      <c r="AA1621" s="216"/>
      <c r="AB1621" s="216"/>
      <c r="AK1621" s="215" t="str">
        <f t="shared" si="77"/>
        <v>987</v>
      </c>
      <c r="AL1621" s="214" t="str">
        <f t="shared" si="78"/>
        <v>0121</v>
      </c>
    </row>
    <row r="1622" spans="1:38" s="214" customFormat="1" ht="13.5" customHeight="1">
      <c r="A1622" s="214" t="str">
        <f t="shared" si="76"/>
        <v>0433100096計画相談支援</v>
      </c>
      <c r="B1622" s="214" t="s">
        <v>1469</v>
      </c>
      <c r="C1622" s="214" t="s">
        <v>3880</v>
      </c>
      <c r="D1622" s="214" t="s">
        <v>3161</v>
      </c>
      <c r="E1622" s="214" t="s">
        <v>2771</v>
      </c>
      <c r="K1622" s="214" t="s">
        <v>1898</v>
      </c>
      <c r="L1622" s="214" t="s">
        <v>1898</v>
      </c>
      <c r="N1622" s="214" t="s">
        <v>3412</v>
      </c>
      <c r="P1622" s="214" t="s">
        <v>4241</v>
      </c>
      <c r="T1622" s="214" t="s">
        <v>1647</v>
      </c>
      <c r="V1622" s="298" t="s">
        <v>1899</v>
      </c>
      <c r="X1622" s="216"/>
      <c r="AA1622" s="216"/>
      <c r="AB1622" s="216"/>
      <c r="AC1622" s="216"/>
      <c r="AK1622" s="215" t="str">
        <f t="shared" si="77"/>
        <v>989</v>
      </c>
      <c r="AL1622" s="214" t="str">
        <f t="shared" si="78"/>
        <v>1754</v>
      </c>
    </row>
    <row r="1623" spans="1:38" s="214" customFormat="1" ht="13.5" customHeight="1">
      <c r="A1623" s="214" t="str">
        <f t="shared" si="76"/>
        <v>0433100104計画相談支援</v>
      </c>
      <c r="B1623" s="214" t="s">
        <v>1436</v>
      </c>
      <c r="C1623" s="214" t="s">
        <v>3772</v>
      </c>
      <c r="D1623" s="214" t="s">
        <v>3414</v>
      </c>
      <c r="E1623" s="214" t="s">
        <v>1437</v>
      </c>
      <c r="K1623" s="214" t="s">
        <v>2564</v>
      </c>
      <c r="L1623" s="214" t="s">
        <v>2564</v>
      </c>
      <c r="N1623" s="214" t="s">
        <v>3414</v>
      </c>
      <c r="P1623" s="214" t="s">
        <v>4250</v>
      </c>
      <c r="T1623" s="214" t="s">
        <v>1647</v>
      </c>
      <c r="V1623" s="298" t="s">
        <v>2565</v>
      </c>
      <c r="X1623" s="216"/>
      <c r="AA1623" s="216"/>
      <c r="AB1623" s="216"/>
      <c r="AK1623" s="215" t="str">
        <f t="shared" si="77"/>
        <v>987</v>
      </c>
      <c r="AL1623" s="214" t="str">
        <f t="shared" si="78"/>
        <v>0281</v>
      </c>
    </row>
    <row r="1624" spans="1:38" s="214" customFormat="1" ht="13.5" customHeight="1">
      <c r="A1624" s="214" t="str">
        <f t="shared" si="76"/>
        <v>0433100112計画相談支援</v>
      </c>
      <c r="B1624" s="214" t="s">
        <v>136</v>
      </c>
      <c r="C1624" s="214" t="s">
        <v>3937</v>
      </c>
      <c r="D1624" s="214" t="s">
        <v>2911</v>
      </c>
      <c r="E1624" s="214" t="s">
        <v>137</v>
      </c>
      <c r="K1624" s="214" t="s">
        <v>2912</v>
      </c>
      <c r="L1624" s="214" t="s">
        <v>2912</v>
      </c>
      <c r="N1624" s="214" t="s">
        <v>2913</v>
      </c>
      <c r="P1624" s="214" t="s">
        <v>4241</v>
      </c>
      <c r="T1624" s="214" t="s">
        <v>1647</v>
      </c>
      <c r="V1624" s="298" t="s">
        <v>2940</v>
      </c>
      <c r="X1624" s="216"/>
      <c r="AA1624" s="216"/>
      <c r="AB1624" s="216"/>
      <c r="AK1624" s="215" t="str">
        <f t="shared" si="77"/>
        <v>986</v>
      </c>
      <c r="AL1624" s="214" t="str">
        <f t="shared" si="78"/>
        <v>1111</v>
      </c>
    </row>
    <row r="1625" spans="1:38" s="214" customFormat="1" ht="13.5" customHeight="1">
      <c r="A1625" s="214" t="str">
        <f t="shared" si="76"/>
        <v>0433100120計画相談支援</v>
      </c>
      <c r="B1625" s="214" t="s">
        <v>1429</v>
      </c>
      <c r="C1625" s="214" t="s">
        <v>3865</v>
      </c>
      <c r="D1625" s="214" t="s">
        <v>3264</v>
      </c>
      <c r="E1625" s="214" t="s">
        <v>1430</v>
      </c>
      <c r="K1625" s="214" t="s">
        <v>1897</v>
      </c>
      <c r="L1625" s="214" t="s">
        <v>1897</v>
      </c>
      <c r="N1625" s="214" t="s">
        <v>3412</v>
      </c>
      <c r="P1625" s="214" t="s">
        <v>4241</v>
      </c>
      <c r="T1625" s="214" t="s">
        <v>1647</v>
      </c>
      <c r="V1625" s="298" t="s">
        <v>3652</v>
      </c>
      <c r="X1625" s="216"/>
      <c r="AA1625" s="216"/>
      <c r="AB1625" s="216"/>
      <c r="AK1625" s="215" t="str">
        <f t="shared" si="77"/>
        <v>987</v>
      </c>
      <c r="AL1625" s="214" t="str">
        <f t="shared" si="78"/>
        <v>0024</v>
      </c>
    </row>
    <row r="1626" spans="1:38" s="214" customFormat="1" ht="13.5" customHeight="1">
      <c r="A1626" s="214" t="str">
        <f t="shared" si="76"/>
        <v>0433600012計画相談支援</v>
      </c>
      <c r="B1626" s="214" t="s">
        <v>340</v>
      </c>
      <c r="C1626" s="214" t="s">
        <v>3993</v>
      </c>
      <c r="D1626" s="214" t="s">
        <v>3266</v>
      </c>
      <c r="E1626" s="214" t="s">
        <v>341</v>
      </c>
      <c r="K1626" s="214" t="s">
        <v>1900</v>
      </c>
      <c r="L1626" s="214" t="s">
        <v>1900</v>
      </c>
      <c r="N1626" s="214" t="s">
        <v>3283</v>
      </c>
      <c r="P1626" s="214" t="s">
        <v>4265</v>
      </c>
      <c r="T1626" s="214" t="s">
        <v>1647</v>
      </c>
      <c r="V1626" s="298" t="s">
        <v>1901</v>
      </c>
      <c r="X1626" s="216"/>
      <c r="AA1626" s="216"/>
      <c r="AB1626" s="216"/>
      <c r="AH1626" s="303"/>
      <c r="AK1626" s="215" t="str">
        <f t="shared" si="77"/>
        <v>988</v>
      </c>
      <c r="AL1626" s="214" t="str">
        <f t="shared" si="78"/>
        <v>0524</v>
      </c>
    </row>
    <row r="1627" spans="1:38" s="214" customFormat="1" ht="13.5" customHeight="1">
      <c r="A1627" s="214" t="str">
        <f t="shared" si="76"/>
        <v>0433600020計画相談支援</v>
      </c>
      <c r="B1627" s="214" t="s">
        <v>808</v>
      </c>
      <c r="C1627" s="214" t="s">
        <v>4624</v>
      </c>
      <c r="D1627" s="214" t="s">
        <v>3448</v>
      </c>
      <c r="E1627" s="214" t="s">
        <v>1902</v>
      </c>
      <c r="K1627" s="214" t="s">
        <v>1903</v>
      </c>
      <c r="L1627" s="214" t="s">
        <v>1903</v>
      </c>
      <c r="N1627" s="214" t="s">
        <v>3448</v>
      </c>
      <c r="P1627" s="214" t="s">
        <v>4265</v>
      </c>
      <c r="T1627" s="214" t="s">
        <v>1647</v>
      </c>
      <c r="V1627" s="298" t="s">
        <v>1905</v>
      </c>
      <c r="X1627" s="216"/>
      <c r="AA1627" s="216"/>
      <c r="AB1627" s="216"/>
      <c r="AK1627" s="215" t="str">
        <f t="shared" si="77"/>
        <v>986</v>
      </c>
      <c r="AL1627" s="214" t="str">
        <f t="shared" si="78"/>
        <v>0782</v>
      </c>
    </row>
    <row r="1628" spans="1:38" s="214" customFormat="1" ht="13.5" customHeight="1">
      <c r="A1628" s="214" t="str">
        <f t="shared" si="76"/>
        <v>0433600111地域移行支援</v>
      </c>
      <c r="B1628" s="214" t="s">
        <v>340</v>
      </c>
      <c r="C1628" s="214" t="s">
        <v>3993</v>
      </c>
      <c r="D1628" s="214" t="s">
        <v>3266</v>
      </c>
      <c r="E1628" s="214" t="s">
        <v>341</v>
      </c>
      <c r="K1628" s="214" t="s">
        <v>1900</v>
      </c>
      <c r="L1628" s="214" t="s">
        <v>1900</v>
      </c>
      <c r="N1628" s="214" t="s">
        <v>3283</v>
      </c>
      <c r="P1628" s="214" t="s">
        <v>4265</v>
      </c>
      <c r="T1628" s="214" t="s">
        <v>1643</v>
      </c>
      <c r="V1628" s="298" t="s">
        <v>1906</v>
      </c>
      <c r="X1628" s="216"/>
      <c r="AA1628" s="216"/>
      <c r="AB1628" s="216"/>
      <c r="AK1628" s="215" t="str">
        <f t="shared" si="77"/>
        <v>988</v>
      </c>
      <c r="AL1628" s="214" t="str">
        <f t="shared" si="78"/>
        <v>0524</v>
      </c>
    </row>
    <row r="1629" spans="1:38" s="214" customFormat="1" ht="13.5" customHeight="1">
      <c r="A1629" s="214" t="str">
        <f t="shared" si="76"/>
        <v>0433600111地域定着支援</v>
      </c>
      <c r="B1629" s="214" t="s">
        <v>340</v>
      </c>
      <c r="C1629" s="214" t="s">
        <v>3993</v>
      </c>
      <c r="D1629" s="214" t="s">
        <v>3266</v>
      </c>
      <c r="E1629" s="214" t="s">
        <v>341</v>
      </c>
      <c r="K1629" s="214" t="s">
        <v>1900</v>
      </c>
      <c r="L1629" s="214" t="s">
        <v>1900</v>
      </c>
      <c r="N1629" s="214" t="s">
        <v>3283</v>
      </c>
      <c r="P1629" s="214" t="s">
        <v>4265</v>
      </c>
      <c r="T1629" s="214" t="s">
        <v>1644</v>
      </c>
      <c r="V1629" s="298" t="s">
        <v>1906</v>
      </c>
      <c r="X1629" s="216"/>
      <c r="AA1629" s="216"/>
      <c r="AB1629" s="216"/>
      <c r="AK1629" s="215" t="str">
        <f t="shared" si="77"/>
        <v>988</v>
      </c>
      <c r="AL1629" s="214" t="str">
        <f t="shared" si="78"/>
        <v>0524</v>
      </c>
    </row>
    <row r="1630" spans="1:38" s="214" customFormat="1" ht="13.5" customHeight="1">
      <c r="A1630" s="214" t="str">
        <f t="shared" si="76"/>
        <v>0440200012生活介護</v>
      </c>
      <c r="B1630" s="214" t="s">
        <v>75</v>
      </c>
      <c r="C1630" s="214" t="s">
        <v>4413</v>
      </c>
      <c r="D1630" s="214" t="s">
        <v>3285</v>
      </c>
      <c r="E1630" s="214" t="s">
        <v>76</v>
      </c>
      <c r="K1630" s="214" t="s">
        <v>4167</v>
      </c>
      <c r="L1630" s="214" t="s">
        <v>4167</v>
      </c>
      <c r="N1630" s="214" t="s">
        <v>3286</v>
      </c>
      <c r="P1630" s="214" t="s">
        <v>4234</v>
      </c>
      <c r="T1630" s="214" t="s">
        <v>63</v>
      </c>
      <c r="V1630" s="298" t="s">
        <v>4338</v>
      </c>
      <c r="X1630" s="216"/>
      <c r="AA1630" s="216"/>
      <c r="AB1630" s="216"/>
      <c r="AH1630" s="214">
        <v>20</v>
      </c>
      <c r="AK1630" s="215" t="str">
        <f t="shared" si="77"/>
        <v>987</v>
      </c>
      <c r="AL1630" s="214" t="str">
        <f t="shared" si="78"/>
        <v>1103</v>
      </c>
    </row>
    <row r="1631" spans="1:38" s="214" customFormat="1" ht="13.5" customHeight="1">
      <c r="A1631" s="214" t="str">
        <f t="shared" si="76"/>
        <v>0440200012自立訓練(機能訓練)</v>
      </c>
      <c r="B1631" s="214" t="s">
        <v>75</v>
      </c>
      <c r="C1631" s="214" t="s">
        <v>4413</v>
      </c>
      <c r="D1631" s="214" t="s">
        <v>3285</v>
      </c>
      <c r="E1631" s="214" t="s">
        <v>76</v>
      </c>
      <c r="K1631" s="214" t="s">
        <v>4167</v>
      </c>
      <c r="L1631" s="214" t="s">
        <v>4167</v>
      </c>
      <c r="N1631" s="214" t="s">
        <v>3286</v>
      </c>
      <c r="P1631" s="214" t="s">
        <v>4234</v>
      </c>
      <c r="T1631" s="214" t="s">
        <v>4269</v>
      </c>
      <c r="V1631" s="298" t="s">
        <v>4338</v>
      </c>
      <c r="X1631" s="216"/>
      <c r="AA1631" s="216"/>
      <c r="AB1631" s="216"/>
      <c r="AH1631" s="214">
        <v>25</v>
      </c>
      <c r="AK1631" s="215" t="str">
        <f t="shared" si="77"/>
        <v>987</v>
      </c>
      <c r="AL1631" s="214" t="str">
        <f t="shared" si="78"/>
        <v>1103</v>
      </c>
    </row>
    <row r="1632" spans="1:38" s="214" customFormat="1" ht="13.5" customHeight="1">
      <c r="A1632" s="214" t="str">
        <f t="shared" si="76"/>
        <v>0440200020自立訓練(機能訓練)</v>
      </c>
      <c r="B1632" s="214" t="s">
        <v>79</v>
      </c>
      <c r="C1632" s="214" t="s">
        <v>4414</v>
      </c>
      <c r="D1632" s="214" t="s">
        <v>3287</v>
      </c>
      <c r="E1632" s="214" t="s">
        <v>80</v>
      </c>
      <c r="K1632" s="214" t="s">
        <v>4123</v>
      </c>
      <c r="L1632" s="214" t="s">
        <v>4123</v>
      </c>
      <c r="N1632" s="214" t="s">
        <v>3288</v>
      </c>
      <c r="P1632" s="214" t="s">
        <v>4234</v>
      </c>
      <c r="T1632" s="214" t="s">
        <v>4269</v>
      </c>
      <c r="V1632" s="298" t="s">
        <v>4293</v>
      </c>
      <c r="X1632" s="216"/>
      <c r="AA1632" s="216"/>
      <c r="AB1632" s="216"/>
      <c r="AH1632" s="214">
        <v>20</v>
      </c>
      <c r="AK1632" s="215" t="str">
        <f t="shared" si="77"/>
        <v>989</v>
      </c>
      <c r="AL1632" s="214" t="str">
        <f t="shared" si="78"/>
        <v>3201</v>
      </c>
    </row>
    <row r="1633" spans="1:38" s="214" customFormat="1" ht="13.5" customHeight="1">
      <c r="A1633" s="214" t="str">
        <f t="shared" si="76"/>
        <v>0440200038生活介護</v>
      </c>
      <c r="B1633" s="214" t="s">
        <v>3757</v>
      </c>
      <c r="C1633" s="214" t="s">
        <v>4212</v>
      </c>
      <c r="D1633" s="214" t="s">
        <v>2969</v>
      </c>
      <c r="E1633" s="214" t="s">
        <v>4092</v>
      </c>
      <c r="K1633" s="214" t="s">
        <v>4189</v>
      </c>
      <c r="L1633" s="214" t="s">
        <v>3757</v>
      </c>
      <c r="N1633" s="214" t="s">
        <v>2969</v>
      </c>
      <c r="P1633" s="214" t="s">
        <v>4234</v>
      </c>
      <c r="T1633" s="214" t="s">
        <v>63</v>
      </c>
      <c r="V1633" s="298" t="s">
        <v>4368</v>
      </c>
      <c r="X1633" s="216"/>
      <c r="AA1633" s="216"/>
      <c r="AB1633" s="216"/>
      <c r="AH1633" s="214">
        <v>10</v>
      </c>
      <c r="AK1633" s="215" t="str">
        <f t="shared" si="77"/>
        <v>986</v>
      </c>
      <c r="AL1633" s="214" t="str">
        <f t="shared" si="78"/>
        <v>2135</v>
      </c>
    </row>
    <row r="1634" spans="1:38" s="214" customFormat="1" ht="13.5" customHeight="1">
      <c r="A1634" s="214" t="str">
        <f t="shared" si="76"/>
        <v>0440200038生活介護</v>
      </c>
      <c r="B1634" s="214" t="s">
        <v>3757</v>
      </c>
      <c r="C1634" s="214" t="s">
        <v>4212</v>
      </c>
      <c r="D1634" s="214" t="s">
        <v>2969</v>
      </c>
      <c r="E1634" s="214" t="s">
        <v>4092</v>
      </c>
      <c r="K1634" s="214" t="s">
        <v>4189</v>
      </c>
      <c r="L1634" s="214" t="s">
        <v>3757</v>
      </c>
      <c r="N1634" s="214" t="s">
        <v>2969</v>
      </c>
      <c r="P1634" s="214" t="s">
        <v>4234</v>
      </c>
      <c r="T1634" s="214" t="s">
        <v>63</v>
      </c>
      <c r="V1634" s="298" t="s">
        <v>4368</v>
      </c>
      <c r="X1634" s="216"/>
      <c r="AA1634" s="216"/>
      <c r="AB1634" s="216"/>
      <c r="AH1634" s="214">
        <v>10</v>
      </c>
      <c r="AK1634" s="215" t="str">
        <f t="shared" si="77"/>
        <v>986</v>
      </c>
      <c r="AL1634" s="214" t="str">
        <f t="shared" si="78"/>
        <v>2135</v>
      </c>
    </row>
    <row r="1635" spans="1:38" s="214" customFormat="1" ht="13.5" customHeight="1">
      <c r="A1635" s="214" t="str">
        <f t="shared" si="76"/>
        <v>0440200038生活介護</v>
      </c>
      <c r="B1635" s="214" t="s">
        <v>3757</v>
      </c>
      <c r="C1635" s="214" t="s">
        <v>4212</v>
      </c>
      <c r="D1635" s="214" t="s">
        <v>2969</v>
      </c>
      <c r="E1635" s="214" t="s">
        <v>4092</v>
      </c>
      <c r="F1635" s="300"/>
      <c r="G1635" s="300"/>
      <c r="H1635" s="300"/>
      <c r="I1635" s="300"/>
      <c r="J1635" s="300"/>
      <c r="K1635" s="214" t="s">
        <v>4189</v>
      </c>
      <c r="L1635" s="214" t="s">
        <v>3757</v>
      </c>
      <c r="N1635" s="214" t="s">
        <v>2969</v>
      </c>
      <c r="O1635" s="300"/>
      <c r="P1635" s="214" t="s">
        <v>4234</v>
      </c>
      <c r="Q1635" s="300"/>
      <c r="R1635" s="300"/>
      <c r="S1635" s="300"/>
      <c r="T1635" s="214" t="s">
        <v>63</v>
      </c>
      <c r="U1635" s="300"/>
      <c r="V1635" s="298" t="s">
        <v>4368</v>
      </c>
      <c r="W1635" s="300"/>
      <c r="X1635" s="301"/>
      <c r="Y1635" s="300"/>
      <c r="Z1635" s="300"/>
      <c r="AA1635" s="301"/>
      <c r="AB1635" s="301"/>
      <c r="AC1635" s="300"/>
      <c r="AD1635" s="300"/>
      <c r="AE1635" s="300"/>
      <c r="AF1635" s="300"/>
      <c r="AH1635" s="303">
        <v>10</v>
      </c>
      <c r="AJ1635" s="300"/>
      <c r="AK1635" s="302" t="str">
        <f t="shared" si="77"/>
        <v>986</v>
      </c>
      <c r="AL1635" s="300" t="str">
        <f t="shared" si="78"/>
        <v>2135</v>
      </c>
    </row>
    <row r="1636" spans="1:38" s="214" customFormat="1" ht="13.5" customHeight="1">
      <c r="A1636" s="214" t="str">
        <f t="shared" ref="A1636:A1699" si="79">V1636&amp;T1636</f>
        <v>0440200038自立訓練(機能訓練)</v>
      </c>
      <c r="B1636" s="214" t="s">
        <v>3757</v>
      </c>
      <c r="C1636" s="214" t="s">
        <v>4212</v>
      </c>
      <c r="D1636" s="214" t="s">
        <v>2969</v>
      </c>
      <c r="E1636" s="214" t="s">
        <v>4092</v>
      </c>
      <c r="K1636" s="214" t="s">
        <v>4189</v>
      </c>
      <c r="L1636" s="214" t="s">
        <v>3757</v>
      </c>
      <c r="N1636" s="214" t="s">
        <v>2969</v>
      </c>
      <c r="P1636" s="214" t="s">
        <v>4234</v>
      </c>
      <c r="T1636" s="214" t="s">
        <v>4269</v>
      </c>
      <c r="V1636" s="298" t="s">
        <v>4368</v>
      </c>
      <c r="X1636" s="216"/>
      <c r="AA1636" s="216"/>
      <c r="AB1636" s="216"/>
      <c r="AH1636" s="214">
        <v>10</v>
      </c>
      <c r="AK1636" s="215" t="str">
        <f t="shared" si="77"/>
        <v>986</v>
      </c>
      <c r="AL1636" s="214" t="str">
        <f t="shared" si="78"/>
        <v>2135</v>
      </c>
    </row>
    <row r="1637" spans="1:38" s="214" customFormat="1" ht="13.5" customHeight="1">
      <c r="A1637" s="214" t="str">
        <f t="shared" si="79"/>
        <v>0440200038自立訓練(生活訓練)</v>
      </c>
      <c r="B1637" s="214" t="s">
        <v>3757</v>
      </c>
      <c r="C1637" s="214" t="s">
        <v>4212</v>
      </c>
      <c r="D1637" s="214" t="s">
        <v>2969</v>
      </c>
      <c r="E1637" s="214" t="s">
        <v>4092</v>
      </c>
      <c r="K1637" s="214" t="s">
        <v>4189</v>
      </c>
      <c r="L1637" s="214" t="s">
        <v>3757</v>
      </c>
      <c r="N1637" s="214" t="s">
        <v>2969</v>
      </c>
      <c r="P1637" s="214" t="s">
        <v>4234</v>
      </c>
      <c r="T1637" s="214" t="s">
        <v>2454</v>
      </c>
      <c r="V1637" s="298" t="s">
        <v>4368</v>
      </c>
      <c r="X1637" s="216"/>
      <c r="AA1637" s="216"/>
      <c r="AB1637" s="216"/>
      <c r="AH1637" s="214">
        <v>10</v>
      </c>
      <c r="AK1637" s="215" t="str">
        <f t="shared" si="77"/>
        <v>986</v>
      </c>
      <c r="AL1637" s="214" t="str">
        <f t="shared" si="78"/>
        <v>2135</v>
      </c>
    </row>
    <row r="1638" spans="1:38" s="214" customFormat="1" ht="13.5" customHeight="1">
      <c r="A1638" s="214" t="str">
        <f t="shared" si="79"/>
        <v>0440200038自立訓練(生活訓練)</v>
      </c>
      <c r="B1638" s="214" t="s">
        <v>3757</v>
      </c>
      <c r="C1638" s="214" t="s">
        <v>4212</v>
      </c>
      <c r="D1638" s="214" t="s">
        <v>2969</v>
      </c>
      <c r="E1638" s="214" t="s">
        <v>4092</v>
      </c>
      <c r="K1638" s="214" t="s">
        <v>4189</v>
      </c>
      <c r="L1638" s="214" t="s">
        <v>3757</v>
      </c>
      <c r="N1638" s="214" t="s">
        <v>2969</v>
      </c>
      <c r="P1638" s="214" t="s">
        <v>4234</v>
      </c>
      <c r="T1638" s="214" t="s">
        <v>2454</v>
      </c>
      <c r="V1638" s="298" t="s">
        <v>4368</v>
      </c>
      <c r="X1638" s="216"/>
      <c r="AA1638" s="216"/>
      <c r="AB1638" s="216"/>
      <c r="AH1638" s="214">
        <v>10</v>
      </c>
      <c r="AK1638" s="215" t="str">
        <f t="shared" si="77"/>
        <v>986</v>
      </c>
      <c r="AL1638" s="214" t="str">
        <f t="shared" si="78"/>
        <v>2135</v>
      </c>
    </row>
    <row r="1639" spans="1:38" s="214" customFormat="1" ht="13.5" customHeight="1">
      <c r="A1639" s="214" t="str">
        <f t="shared" si="79"/>
        <v>0440200046生活介護</v>
      </c>
      <c r="B1639" s="214" t="s">
        <v>3732</v>
      </c>
      <c r="C1639" s="214" t="s">
        <v>4625</v>
      </c>
      <c r="D1639" s="214" t="s">
        <v>4031</v>
      </c>
      <c r="E1639" s="214" t="s">
        <v>4061</v>
      </c>
      <c r="K1639" s="214" t="s">
        <v>4120</v>
      </c>
      <c r="L1639" s="214" t="s">
        <v>4120</v>
      </c>
      <c r="N1639" s="214" t="s">
        <v>4031</v>
      </c>
      <c r="P1639" s="214" t="s">
        <v>4234</v>
      </c>
      <c r="T1639" s="214" t="s">
        <v>63</v>
      </c>
      <c r="V1639" s="298" t="s">
        <v>4290</v>
      </c>
      <c r="X1639" s="216"/>
      <c r="AA1639" s="216"/>
      <c r="AB1639" s="216"/>
      <c r="AH1639" s="214">
        <v>10</v>
      </c>
      <c r="AK1639" s="215" t="str">
        <f t="shared" si="77"/>
        <v>986</v>
      </c>
      <c r="AL1639" s="214" t="str">
        <f t="shared" si="78"/>
        <v>0101</v>
      </c>
    </row>
    <row r="1640" spans="1:38" s="214" customFormat="1" ht="13.5" customHeight="1">
      <c r="A1640" s="214" t="str">
        <f t="shared" si="79"/>
        <v>0440200046自立訓練(機能訓練)</v>
      </c>
      <c r="B1640" s="214" t="s">
        <v>3732</v>
      </c>
      <c r="C1640" s="214" t="s">
        <v>4625</v>
      </c>
      <c r="D1640" s="214" t="s">
        <v>4031</v>
      </c>
      <c r="E1640" s="214" t="s">
        <v>4061</v>
      </c>
      <c r="K1640" s="214" t="s">
        <v>4120</v>
      </c>
      <c r="L1640" s="214" t="s">
        <v>4120</v>
      </c>
      <c r="N1640" s="214" t="s">
        <v>4031</v>
      </c>
      <c r="P1640" s="214" t="s">
        <v>4234</v>
      </c>
      <c r="T1640" s="214" t="s">
        <v>4269</v>
      </c>
      <c r="V1640" s="298" t="s">
        <v>4290</v>
      </c>
      <c r="X1640" s="216"/>
      <c r="AA1640" s="216"/>
      <c r="AB1640" s="216"/>
      <c r="AH1640" s="214">
        <v>10</v>
      </c>
      <c r="AK1640" s="215" t="str">
        <f t="shared" si="77"/>
        <v>986</v>
      </c>
      <c r="AL1640" s="214" t="str">
        <f t="shared" si="78"/>
        <v>0101</v>
      </c>
    </row>
    <row r="1641" spans="1:38" s="214" customFormat="1" ht="13.5" customHeight="1">
      <c r="A1641" s="214" t="str">
        <f t="shared" si="79"/>
        <v>0440200046自立訓練(生活訓練)</v>
      </c>
      <c r="B1641" s="214" t="s">
        <v>3732</v>
      </c>
      <c r="C1641" s="214" t="s">
        <v>4625</v>
      </c>
      <c r="D1641" s="214" t="s">
        <v>4031</v>
      </c>
      <c r="E1641" s="214" t="s">
        <v>4061</v>
      </c>
      <c r="K1641" s="214" t="s">
        <v>4120</v>
      </c>
      <c r="L1641" s="214" t="s">
        <v>4120</v>
      </c>
      <c r="N1641" s="214" t="s">
        <v>4031</v>
      </c>
      <c r="P1641" s="214" t="s">
        <v>4234</v>
      </c>
      <c r="T1641" s="214" t="s">
        <v>2454</v>
      </c>
      <c r="V1641" s="298" t="s">
        <v>4290</v>
      </c>
      <c r="X1641" s="216"/>
      <c r="AA1641" s="216"/>
      <c r="AB1641" s="216"/>
      <c r="AH1641" s="214">
        <v>10</v>
      </c>
      <c r="AK1641" s="215" t="str">
        <f t="shared" si="77"/>
        <v>986</v>
      </c>
      <c r="AL1641" s="214" t="str">
        <f t="shared" si="78"/>
        <v>0101</v>
      </c>
    </row>
    <row r="1642" spans="1:38" s="214" customFormat="1" ht="13.5" customHeight="1">
      <c r="A1642" s="214" t="str">
        <f t="shared" si="79"/>
        <v>0440200053生活介護</v>
      </c>
      <c r="B1642" s="214" t="s">
        <v>93</v>
      </c>
      <c r="C1642" s="214" t="s">
        <v>3913</v>
      </c>
      <c r="D1642" s="214" t="s">
        <v>3449</v>
      </c>
      <c r="E1642" s="214" t="s">
        <v>94</v>
      </c>
      <c r="K1642" s="214" t="s">
        <v>4139</v>
      </c>
      <c r="L1642" s="214" t="s">
        <v>4199</v>
      </c>
      <c r="N1642" s="214" t="s">
        <v>3449</v>
      </c>
      <c r="P1642" s="214" t="s">
        <v>4234</v>
      </c>
      <c r="T1642" s="214" t="s">
        <v>63</v>
      </c>
      <c r="V1642" s="298" t="s">
        <v>4311</v>
      </c>
      <c r="X1642" s="216"/>
      <c r="AA1642" s="216"/>
      <c r="AB1642" s="216"/>
      <c r="AH1642" s="214">
        <v>10</v>
      </c>
      <c r="AK1642" s="215" t="str">
        <f t="shared" si="77"/>
        <v>986</v>
      </c>
      <c r="AL1642" s="214" t="str">
        <f t="shared" si="78"/>
        <v>0865</v>
      </c>
    </row>
    <row r="1643" spans="1:38" s="214" customFormat="1" ht="13.5" customHeight="1">
      <c r="A1643" s="214" t="str">
        <f t="shared" si="79"/>
        <v>0440200053生活介護</v>
      </c>
      <c r="B1643" s="214" t="s">
        <v>93</v>
      </c>
      <c r="C1643" s="214" t="s">
        <v>3913</v>
      </c>
      <c r="D1643" s="214" t="s">
        <v>3449</v>
      </c>
      <c r="E1643" s="214" t="s">
        <v>94</v>
      </c>
      <c r="K1643" s="214" t="s">
        <v>4139</v>
      </c>
      <c r="L1643" s="214" t="s">
        <v>4139</v>
      </c>
      <c r="N1643" s="214" t="s">
        <v>3449</v>
      </c>
      <c r="P1643" s="214" t="s">
        <v>4234</v>
      </c>
      <c r="T1643" s="214" t="s">
        <v>63</v>
      </c>
      <c r="V1643" s="298" t="s">
        <v>4311</v>
      </c>
      <c r="X1643" s="216"/>
      <c r="AA1643" s="216"/>
      <c r="AB1643" s="216"/>
      <c r="AH1643" s="214">
        <v>10</v>
      </c>
      <c r="AK1643" s="215" t="str">
        <f t="shared" si="77"/>
        <v>986</v>
      </c>
      <c r="AL1643" s="214" t="str">
        <f t="shared" si="78"/>
        <v>0865</v>
      </c>
    </row>
    <row r="1644" spans="1:38" s="214" customFormat="1" ht="13.5" customHeight="1">
      <c r="A1644" s="214" t="str">
        <f t="shared" si="79"/>
        <v>0440200061生活介護</v>
      </c>
      <c r="B1644" s="214" t="s">
        <v>3740</v>
      </c>
      <c r="C1644" s="214" t="s">
        <v>4626</v>
      </c>
      <c r="D1644" s="214" t="s">
        <v>2972</v>
      </c>
      <c r="E1644" s="214" t="s">
        <v>4073</v>
      </c>
      <c r="K1644" s="214" t="s">
        <v>4143</v>
      </c>
      <c r="L1644" s="214" t="s">
        <v>4143</v>
      </c>
      <c r="N1644" s="214" t="s">
        <v>2972</v>
      </c>
      <c r="P1644" s="214" t="s">
        <v>4234</v>
      </c>
      <c r="T1644" s="214" t="s">
        <v>63</v>
      </c>
      <c r="V1644" s="298" t="s">
        <v>4316</v>
      </c>
      <c r="X1644" s="216"/>
      <c r="AA1644" s="216"/>
      <c r="AB1644" s="216"/>
      <c r="AH1644" s="214">
        <v>15</v>
      </c>
      <c r="AK1644" s="215" t="str">
        <f t="shared" si="77"/>
        <v>986</v>
      </c>
      <c r="AL1644" s="214" t="str">
        <f t="shared" si="78"/>
        <v>0813</v>
      </c>
    </row>
    <row r="1645" spans="1:38" s="214" customFormat="1" ht="13.5" customHeight="1">
      <c r="A1645" s="214" t="str">
        <f t="shared" si="79"/>
        <v>0440200061生活介護</v>
      </c>
      <c r="B1645" s="214" t="s">
        <v>3740</v>
      </c>
      <c r="C1645" s="214" t="s">
        <v>4626</v>
      </c>
      <c r="D1645" s="214" t="s">
        <v>2972</v>
      </c>
      <c r="E1645" s="214" t="s">
        <v>4073</v>
      </c>
      <c r="K1645" s="214" t="s">
        <v>4143</v>
      </c>
      <c r="L1645" s="214" t="s">
        <v>4143</v>
      </c>
      <c r="N1645" s="214" t="s">
        <v>2972</v>
      </c>
      <c r="P1645" s="214" t="s">
        <v>4234</v>
      </c>
      <c r="T1645" s="214" t="s">
        <v>63</v>
      </c>
      <c r="V1645" s="298" t="s">
        <v>4316</v>
      </c>
      <c r="X1645" s="216"/>
      <c r="AA1645" s="216"/>
      <c r="AB1645" s="216"/>
      <c r="AH1645" s="214">
        <v>15</v>
      </c>
      <c r="AK1645" s="215" t="str">
        <f t="shared" si="77"/>
        <v>986</v>
      </c>
      <c r="AL1645" s="214" t="str">
        <f t="shared" si="78"/>
        <v>0813</v>
      </c>
    </row>
    <row r="1646" spans="1:38" s="214" customFormat="1" ht="13.5" customHeight="1">
      <c r="A1646" s="214" t="str">
        <f t="shared" si="79"/>
        <v>0440200061生活介護</v>
      </c>
      <c r="B1646" s="214" t="s">
        <v>3740</v>
      </c>
      <c r="C1646" s="214" t="s">
        <v>4626</v>
      </c>
      <c r="D1646" s="214" t="s">
        <v>2972</v>
      </c>
      <c r="E1646" s="214" t="s">
        <v>4073</v>
      </c>
      <c r="K1646" s="214" t="s">
        <v>4143</v>
      </c>
      <c r="L1646" s="214" t="s">
        <v>4143</v>
      </c>
      <c r="N1646" s="214" t="s">
        <v>2972</v>
      </c>
      <c r="P1646" s="214" t="s">
        <v>4234</v>
      </c>
      <c r="T1646" s="214" t="s">
        <v>63</v>
      </c>
      <c r="V1646" s="298" t="s">
        <v>4316</v>
      </c>
      <c r="X1646" s="216"/>
      <c r="AA1646" s="216"/>
      <c r="AB1646" s="216"/>
      <c r="AC1646" s="216"/>
      <c r="AH1646" s="214">
        <v>15</v>
      </c>
      <c r="AK1646" s="215" t="str">
        <f t="shared" si="77"/>
        <v>986</v>
      </c>
      <c r="AL1646" s="214" t="str">
        <f t="shared" si="78"/>
        <v>0813</v>
      </c>
    </row>
    <row r="1647" spans="1:38" s="214" customFormat="1" ht="13.5" customHeight="1">
      <c r="A1647" s="214" t="str">
        <f t="shared" si="79"/>
        <v>0440200061自立訓練(機能訓練)</v>
      </c>
      <c r="B1647" s="214" t="s">
        <v>3740</v>
      </c>
      <c r="C1647" s="214" t="s">
        <v>4626</v>
      </c>
      <c r="D1647" s="214" t="s">
        <v>2972</v>
      </c>
      <c r="E1647" s="214" t="s">
        <v>4073</v>
      </c>
      <c r="K1647" s="214" t="s">
        <v>4143</v>
      </c>
      <c r="L1647" s="214" t="s">
        <v>4143</v>
      </c>
      <c r="N1647" s="214" t="s">
        <v>2972</v>
      </c>
      <c r="P1647" s="214" t="s">
        <v>4234</v>
      </c>
      <c r="T1647" s="214" t="s">
        <v>4269</v>
      </c>
      <c r="V1647" s="298" t="s">
        <v>4316</v>
      </c>
      <c r="X1647" s="216"/>
      <c r="AA1647" s="216"/>
      <c r="AB1647" s="216"/>
      <c r="AH1647" s="214">
        <v>15</v>
      </c>
      <c r="AK1647" s="215" t="str">
        <f t="shared" si="77"/>
        <v>986</v>
      </c>
      <c r="AL1647" s="214" t="str">
        <f t="shared" si="78"/>
        <v>0813</v>
      </c>
    </row>
    <row r="1648" spans="1:38" s="214" customFormat="1" ht="13.5" customHeight="1">
      <c r="A1648" s="214" t="str">
        <f t="shared" si="79"/>
        <v>0440200061自立訓練(機能訓練)</v>
      </c>
      <c r="B1648" s="214" t="s">
        <v>3740</v>
      </c>
      <c r="C1648" s="214" t="s">
        <v>4626</v>
      </c>
      <c r="D1648" s="214" t="s">
        <v>2972</v>
      </c>
      <c r="E1648" s="214" t="s">
        <v>4073</v>
      </c>
      <c r="K1648" s="214" t="s">
        <v>4143</v>
      </c>
      <c r="L1648" s="214" t="s">
        <v>4143</v>
      </c>
      <c r="N1648" s="214" t="s">
        <v>2972</v>
      </c>
      <c r="P1648" s="214" t="s">
        <v>4234</v>
      </c>
      <c r="T1648" s="214" t="s">
        <v>4269</v>
      </c>
      <c r="V1648" s="298" t="s">
        <v>4316</v>
      </c>
      <c r="X1648" s="216"/>
      <c r="AA1648" s="216"/>
      <c r="AB1648" s="216"/>
      <c r="AH1648" s="214">
        <v>15</v>
      </c>
      <c r="AK1648" s="215" t="str">
        <f t="shared" si="77"/>
        <v>986</v>
      </c>
      <c r="AL1648" s="214" t="str">
        <f t="shared" si="78"/>
        <v>0813</v>
      </c>
    </row>
    <row r="1649" spans="1:38" s="214" customFormat="1" ht="13.5" customHeight="1">
      <c r="A1649" s="214" t="str">
        <f t="shared" si="79"/>
        <v>0440200061自立訓練(機能訓練)</v>
      </c>
      <c r="B1649" s="214" t="s">
        <v>3740</v>
      </c>
      <c r="C1649" s="214" t="s">
        <v>4626</v>
      </c>
      <c r="D1649" s="214" t="s">
        <v>2972</v>
      </c>
      <c r="E1649" s="214" t="s">
        <v>4073</v>
      </c>
      <c r="K1649" s="214" t="s">
        <v>4143</v>
      </c>
      <c r="L1649" s="214" t="s">
        <v>4143</v>
      </c>
      <c r="N1649" s="214" t="s">
        <v>2972</v>
      </c>
      <c r="P1649" s="214" t="s">
        <v>4234</v>
      </c>
      <c r="T1649" s="214" t="s">
        <v>4269</v>
      </c>
      <c r="V1649" s="298" t="s">
        <v>4316</v>
      </c>
      <c r="X1649" s="216"/>
      <c r="AA1649" s="216"/>
      <c r="AB1649" s="216"/>
      <c r="AH1649" s="214">
        <v>15</v>
      </c>
      <c r="AK1649" s="215" t="str">
        <f t="shared" si="77"/>
        <v>986</v>
      </c>
      <c r="AL1649" s="214" t="str">
        <f t="shared" si="78"/>
        <v>0813</v>
      </c>
    </row>
    <row r="1650" spans="1:38" s="214" customFormat="1" ht="13.5" customHeight="1">
      <c r="A1650" s="214" t="str">
        <f t="shared" si="79"/>
        <v>0440200061自立訓練(生活訓練)</v>
      </c>
      <c r="B1650" s="214" t="s">
        <v>3740</v>
      </c>
      <c r="C1650" s="214" t="s">
        <v>4626</v>
      </c>
      <c r="D1650" s="214" t="s">
        <v>2972</v>
      </c>
      <c r="E1650" s="214" t="s">
        <v>4073</v>
      </c>
      <c r="K1650" s="214" t="s">
        <v>4143</v>
      </c>
      <c r="L1650" s="214" t="s">
        <v>4143</v>
      </c>
      <c r="N1650" s="214" t="s">
        <v>2972</v>
      </c>
      <c r="P1650" s="214" t="s">
        <v>4234</v>
      </c>
      <c r="T1650" s="214" t="s">
        <v>2454</v>
      </c>
      <c r="V1650" s="298" t="s">
        <v>4316</v>
      </c>
      <c r="X1650" s="216"/>
      <c r="AA1650" s="216"/>
      <c r="AB1650" s="216"/>
      <c r="AH1650" s="214">
        <v>15</v>
      </c>
      <c r="AK1650" s="215" t="str">
        <f t="shared" si="77"/>
        <v>986</v>
      </c>
      <c r="AL1650" s="214" t="str">
        <f t="shared" si="78"/>
        <v>0813</v>
      </c>
    </row>
    <row r="1651" spans="1:38" s="214" customFormat="1" ht="13.5" customHeight="1">
      <c r="A1651" s="214" t="str">
        <f t="shared" si="79"/>
        <v>0440200061自立訓練(生活訓練)</v>
      </c>
      <c r="B1651" s="214" t="s">
        <v>3740</v>
      </c>
      <c r="C1651" s="214" t="s">
        <v>4626</v>
      </c>
      <c r="D1651" s="214" t="s">
        <v>2972</v>
      </c>
      <c r="E1651" s="214" t="s">
        <v>4073</v>
      </c>
      <c r="K1651" s="214" t="s">
        <v>4143</v>
      </c>
      <c r="L1651" s="214" t="s">
        <v>4143</v>
      </c>
      <c r="N1651" s="214" t="s">
        <v>2972</v>
      </c>
      <c r="P1651" s="214" t="s">
        <v>4234</v>
      </c>
      <c r="T1651" s="214" t="s">
        <v>2454</v>
      </c>
      <c r="V1651" s="298" t="s">
        <v>4316</v>
      </c>
      <c r="X1651" s="216"/>
      <c r="AA1651" s="216"/>
      <c r="AB1651" s="216"/>
      <c r="AH1651" s="214">
        <v>15</v>
      </c>
      <c r="AK1651" s="215" t="str">
        <f t="shared" si="77"/>
        <v>986</v>
      </c>
      <c r="AL1651" s="214" t="str">
        <f t="shared" si="78"/>
        <v>0813</v>
      </c>
    </row>
    <row r="1652" spans="1:38" s="214" customFormat="1" ht="13.5" customHeight="1">
      <c r="A1652" s="214" t="str">
        <f t="shared" si="79"/>
        <v>0440200061自立訓練(生活訓練)</v>
      </c>
      <c r="B1652" s="214" t="s">
        <v>3740</v>
      </c>
      <c r="C1652" s="214" t="s">
        <v>4626</v>
      </c>
      <c r="D1652" s="214" t="s">
        <v>2972</v>
      </c>
      <c r="E1652" s="214" t="s">
        <v>4073</v>
      </c>
      <c r="K1652" s="214" t="s">
        <v>4143</v>
      </c>
      <c r="L1652" s="214" t="s">
        <v>4143</v>
      </c>
      <c r="N1652" s="214" t="s">
        <v>2972</v>
      </c>
      <c r="P1652" s="214" t="s">
        <v>4234</v>
      </c>
      <c r="T1652" s="214" t="s">
        <v>2454</v>
      </c>
      <c r="V1652" s="298" t="s">
        <v>4316</v>
      </c>
      <c r="X1652" s="216"/>
      <c r="AA1652" s="216"/>
      <c r="AB1652" s="216"/>
      <c r="AH1652" s="214">
        <v>15</v>
      </c>
      <c r="AK1652" s="215" t="str">
        <f t="shared" si="77"/>
        <v>986</v>
      </c>
      <c r="AL1652" s="214" t="str">
        <f t="shared" si="78"/>
        <v>0813</v>
      </c>
    </row>
    <row r="1653" spans="1:38" s="214" customFormat="1" ht="13.5" customHeight="1">
      <c r="A1653" s="214" t="str">
        <f t="shared" si="79"/>
        <v>0440200079生活介護</v>
      </c>
      <c r="B1653" s="214" t="s">
        <v>100</v>
      </c>
      <c r="C1653" s="214" t="s">
        <v>3898</v>
      </c>
      <c r="D1653" s="214" t="s">
        <v>3275</v>
      </c>
      <c r="E1653" s="214" t="s">
        <v>101</v>
      </c>
      <c r="K1653" s="214" t="s">
        <v>4145</v>
      </c>
      <c r="L1653" s="214" t="s">
        <v>4145</v>
      </c>
      <c r="N1653" s="214" t="s">
        <v>2973</v>
      </c>
      <c r="P1653" s="214" t="s">
        <v>4234</v>
      </c>
      <c r="T1653" s="214" t="s">
        <v>63</v>
      </c>
      <c r="V1653" s="298" t="s">
        <v>4318</v>
      </c>
      <c r="X1653" s="216"/>
      <c r="AA1653" s="216"/>
      <c r="AB1653" s="216"/>
      <c r="AH1653" s="214">
        <v>15</v>
      </c>
      <c r="AK1653" s="215" t="str">
        <f t="shared" si="77"/>
        <v>174</v>
      </c>
      <c r="AL1653" s="214" t="str">
        <f t="shared" si="78"/>
        <v>0075</v>
      </c>
    </row>
    <row r="1654" spans="1:38" s="214" customFormat="1" ht="13.5" customHeight="1">
      <c r="A1654" s="214" t="str">
        <f t="shared" si="79"/>
        <v>0440200079生活介護</v>
      </c>
      <c r="B1654" s="214" t="s">
        <v>100</v>
      </c>
      <c r="C1654" s="214" t="s">
        <v>3898</v>
      </c>
      <c r="D1654" s="214" t="s">
        <v>3275</v>
      </c>
      <c r="E1654" s="214" t="s">
        <v>101</v>
      </c>
      <c r="K1654" s="214" t="s">
        <v>4145</v>
      </c>
      <c r="L1654" s="214" t="s">
        <v>4145</v>
      </c>
      <c r="N1654" s="214" t="s">
        <v>2973</v>
      </c>
      <c r="P1654" s="214" t="s">
        <v>4234</v>
      </c>
      <c r="T1654" s="214" t="s">
        <v>63</v>
      </c>
      <c r="V1654" s="298" t="s">
        <v>4318</v>
      </c>
      <c r="X1654" s="216"/>
      <c r="AA1654" s="216"/>
      <c r="AB1654" s="216"/>
      <c r="AH1654" s="214">
        <v>15</v>
      </c>
      <c r="AK1654" s="215" t="str">
        <f t="shared" si="77"/>
        <v>174</v>
      </c>
      <c r="AL1654" s="214" t="str">
        <f t="shared" si="78"/>
        <v>0075</v>
      </c>
    </row>
    <row r="1655" spans="1:38" s="214" customFormat="1" ht="13.5" customHeight="1">
      <c r="A1655" s="214" t="str">
        <f t="shared" si="79"/>
        <v>0440200079生活介護</v>
      </c>
      <c r="B1655" s="214" t="s">
        <v>100</v>
      </c>
      <c r="C1655" s="214" t="s">
        <v>3898</v>
      </c>
      <c r="D1655" s="214" t="s">
        <v>3275</v>
      </c>
      <c r="E1655" s="214" t="s">
        <v>101</v>
      </c>
      <c r="K1655" s="214" t="s">
        <v>4145</v>
      </c>
      <c r="L1655" s="214" t="s">
        <v>4145</v>
      </c>
      <c r="N1655" s="214" t="s">
        <v>2973</v>
      </c>
      <c r="P1655" s="214" t="s">
        <v>4234</v>
      </c>
      <c r="T1655" s="214" t="s">
        <v>63</v>
      </c>
      <c r="V1655" s="298" t="s">
        <v>4318</v>
      </c>
      <c r="X1655" s="216"/>
      <c r="AA1655" s="216"/>
      <c r="AB1655" s="216"/>
      <c r="AH1655" s="214">
        <v>18</v>
      </c>
      <c r="AK1655" s="215" t="str">
        <f t="shared" si="77"/>
        <v>174</v>
      </c>
      <c r="AL1655" s="214" t="str">
        <f t="shared" si="78"/>
        <v>0075</v>
      </c>
    </row>
    <row r="1656" spans="1:38" s="214" customFormat="1" ht="13.5" customHeight="1">
      <c r="A1656" s="214" t="str">
        <f t="shared" si="79"/>
        <v>0440200079短期入所</v>
      </c>
      <c r="B1656" s="214" t="s">
        <v>100</v>
      </c>
      <c r="C1656" s="214" t="s">
        <v>3898</v>
      </c>
      <c r="D1656" s="214" t="s">
        <v>3275</v>
      </c>
      <c r="E1656" s="214" t="s">
        <v>101</v>
      </c>
      <c r="K1656" s="214" t="s">
        <v>4145</v>
      </c>
      <c r="L1656" s="214" t="s">
        <v>4145</v>
      </c>
      <c r="N1656" s="214" t="s">
        <v>2973</v>
      </c>
      <c r="P1656" s="214" t="s">
        <v>4234</v>
      </c>
      <c r="T1656" s="214" t="s">
        <v>71</v>
      </c>
      <c r="V1656" s="298" t="s">
        <v>4318</v>
      </c>
      <c r="X1656" s="216"/>
      <c r="AA1656" s="216"/>
      <c r="AB1656" s="216"/>
      <c r="AH1656" s="214">
        <v>1</v>
      </c>
      <c r="AK1656" s="215" t="str">
        <f t="shared" si="77"/>
        <v>174</v>
      </c>
      <c r="AL1656" s="214" t="str">
        <f t="shared" si="78"/>
        <v>0075</v>
      </c>
    </row>
    <row r="1657" spans="1:38" s="214" customFormat="1" ht="13.5" customHeight="1">
      <c r="A1657" s="214" t="str">
        <f t="shared" si="79"/>
        <v>0440200079短期入所</v>
      </c>
      <c r="B1657" s="214" t="s">
        <v>100</v>
      </c>
      <c r="C1657" s="214" t="s">
        <v>3898</v>
      </c>
      <c r="D1657" s="214" t="s">
        <v>3275</v>
      </c>
      <c r="E1657" s="214" t="s">
        <v>101</v>
      </c>
      <c r="K1657" s="214" t="s">
        <v>4145</v>
      </c>
      <c r="L1657" s="214" t="s">
        <v>4145</v>
      </c>
      <c r="N1657" s="214" t="s">
        <v>2973</v>
      </c>
      <c r="P1657" s="214" t="s">
        <v>4234</v>
      </c>
      <c r="T1657" s="214" t="s">
        <v>71</v>
      </c>
      <c r="V1657" s="298" t="s">
        <v>4318</v>
      </c>
      <c r="X1657" s="216"/>
      <c r="AA1657" s="216"/>
      <c r="AB1657" s="216"/>
      <c r="AH1657" s="214">
        <v>1</v>
      </c>
      <c r="AK1657" s="215" t="str">
        <f t="shared" si="77"/>
        <v>174</v>
      </c>
      <c r="AL1657" s="214" t="str">
        <f t="shared" si="78"/>
        <v>0075</v>
      </c>
    </row>
    <row r="1658" spans="1:38" s="214" customFormat="1" ht="13.5" customHeight="1">
      <c r="A1658" s="214" t="str">
        <f t="shared" si="79"/>
        <v>0440200079短期入所</v>
      </c>
      <c r="B1658" s="214" t="s">
        <v>100</v>
      </c>
      <c r="C1658" s="214" t="s">
        <v>3898</v>
      </c>
      <c r="D1658" s="214" t="s">
        <v>3275</v>
      </c>
      <c r="E1658" s="214" t="s">
        <v>101</v>
      </c>
      <c r="K1658" s="214" t="s">
        <v>4145</v>
      </c>
      <c r="L1658" s="214" t="s">
        <v>4145</v>
      </c>
      <c r="N1658" s="214" t="s">
        <v>2973</v>
      </c>
      <c r="P1658" s="214" t="s">
        <v>4234</v>
      </c>
      <c r="T1658" s="214" t="s">
        <v>71</v>
      </c>
      <c r="V1658" s="298" t="s">
        <v>4318</v>
      </c>
      <c r="X1658" s="216"/>
      <c r="AA1658" s="216"/>
      <c r="AB1658" s="216"/>
      <c r="AH1658" s="214">
        <v>1</v>
      </c>
      <c r="AK1658" s="215" t="str">
        <f t="shared" si="77"/>
        <v>174</v>
      </c>
      <c r="AL1658" s="214" t="str">
        <f t="shared" si="78"/>
        <v>0075</v>
      </c>
    </row>
    <row r="1659" spans="1:38" s="214" customFormat="1" ht="13.5" customHeight="1">
      <c r="A1659" s="214" t="str">
        <f t="shared" si="79"/>
        <v>0440200087生活介護</v>
      </c>
      <c r="B1659" s="214" t="s">
        <v>3736</v>
      </c>
      <c r="C1659" s="214" t="s">
        <v>4627</v>
      </c>
      <c r="D1659" s="214" t="s">
        <v>2969</v>
      </c>
      <c r="E1659" s="214" t="s">
        <v>4068</v>
      </c>
      <c r="K1659" s="214" t="s">
        <v>4130</v>
      </c>
      <c r="L1659" s="214" t="s">
        <v>4130</v>
      </c>
      <c r="N1659" s="214" t="s">
        <v>2969</v>
      </c>
      <c r="P1659" s="214" t="s">
        <v>4234</v>
      </c>
      <c r="T1659" s="214" t="s">
        <v>63</v>
      </c>
      <c r="V1659" s="298" t="s">
        <v>4304</v>
      </c>
      <c r="X1659" s="216"/>
      <c r="AA1659" s="216"/>
      <c r="AB1659" s="216"/>
      <c r="AC1659" s="216"/>
      <c r="AH1659" s="214">
        <v>20</v>
      </c>
      <c r="AK1659" s="215" t="str">
        <f t="shared" si="77"/>
        <v>986</v>
      </c>
      <c r="AL1659" s="214" t="str">
        <f t="shared" si="78"/>
        <v>2135</v>
      </c>
    </row>
    <row r="1660" spans="1:38" s="214" customFormat="1" ht="13.5" customHeight="1">
      <c r="A1660" s="214" t="str">
        <f t="shared" si="79"/>
        <v>0440200087生活介護</v>
      </c>
      <c r="B1660" s="214" t="s">
        <v>3736</v>
      </c>
      <c r="C1660" s="214" t="s">
        <v>4627</v>
      </c>
      <c r="D1660" s="214" t="s">
        <v>2969</v>
      </c>
      <c r="E1660" s="214" t="s">
        <v>4068</v>
      </c>
      <c r="K1660" s="214" t="s">
        <v>4130</v>
      </c>
      <c r="L1660" s="214" t="s">
        <v>4130</v>
      </c>
      <c r="N1660" s="214" t="s">
        <v>2969</v>
      </c>
      <c r="P1660" s="214" t="s">
        <v>4234</v>
      </c>
      <c r="T1660" s="214" t="s">
        <v>63</v>
      </c>
      <c r="V1660" s="298" t="s">
        <v>4304</v>
      </c>
      <c r="X1660" s="216"/>
      <c r="AA1660" s="216"/>
      <c r="AB1660" s="216"/>
      <c r="AH1660" s="214">
        <v>20</v>
      </c>
      <c r="AK1660" s="215" t="str">
        <f t="shared" si="77"/>
        <v>986</v>
      </c>
      <c r="AL1660" s="214" t="str">
        <f t="shared" si="78"/>
        <v>2135</v>
      </c>
    </row>
    <row r="1661" spans="1:38" s="214" customFormat="1" ht="13.5" customHeight="1">
      <c r="A1661" s="214" t="str">
        <f t="shared" si="79"/>
        <v>0440300010生活介護</v>
      </c>
      <c r="B1661" s="214" t="s">
        <v>3729</v>
      </c>
      <c r="C1661" s="214" t="s">
        <v>4628</v>
      </c>
      <c r="D1661" s="214" t="s">
        <v>4030</v>
      </c>
      <c r="E1661" s="214" t="s">
        <v>4058</v>
      </c>
      <c r="K1661" s="214" t="s">
        <v>4115</v>
      </c>
      <c r="L1661" s="214" t="s">
        <v>4115</v>
      </c>
      <c r="N1661" s="214" t="s">
        <v>3524</v>
      </c>
      <c r="P1661" s="214" t="s">
        <v>4255</v>
      </c>
      <c r="T1661" s="214" t="s">
        <v>63</v>
      </c>
      <c r="V1661" s="298" t="s">
        <v>4285</v>
      </c>
      <c r="X1661" s="216"/>
      <c r="AA1661" s="216"/>
      <c r="AB1661" s="216"/>
      <c r="AH1661" s="214">
        <v>18</v>
      </c>
      <c r="AK1661" s="215" t="str">
        <f t="shared" si="77"/>
        <v>981</v>
      </c>
      <c r="AL1661" s="214" t="str">
        <f t="shared" si="78"/>
        <v>3132</v>
      </c>
    </row>
    <row r="1662" spans="1:38" s="214" customFormat="1" ht="13.5" customHeight="1">
      <c r="A1662" s="214" t="str">
        <f t="shared" si="79"/>
        <v>0440300010生活介護</v>
      </c>
      <c r="B1662" s="214" t="s">
        <v>3729</v>
      </c>
      <c r="C1662" s="214" t="s">
        <v>4628</v>
      </c>
      <c r="D1662" s="214" t="s">
        <v>4030</v>
      </c>
      <c r="E1662" s="214" t="s">
        <v>4058</v>
      </c>
      <c r="K1662" s="214" t="s">
        <v>4115</v>
      </c>
      <c r="L1662" s="214" t="s">
        <v>4115</v>
      </c>
      <c r="N1662" s="214" t="s">
        <v>3524</v>
      </c>
      <c r="P1662" s="214" t="s">
        <v>4255</v>
      </c>
      <c r="T1662" s="214" t="s">
        <v>63</v>
      </c>
      <c r="V1662" s="298" t="s">
        <v>4285</v>
      </c>
      <c r="X1662" s="216"/>
      <c r="AA1662" s="216"/>
      <c r="AB1662" s="216"/>
      <c r="AH1662" s="214">
        <v>18</v>
      </c>
      <c r="AK1662" s="215" t="str">
        <f t="shared" si="77"/>
        <v>981</v>
      </c>
      <c r="AL1662" s="214" t="str">
        <f t="shared" si="78"/>
        <v>3132</v>
      </c>
    </row>
    <row r="1663" spans="1:38" s="214" customFormat="1" ht="13.5" customHeight="1">
      <c r="A1663" s="214" t="str">
        <f t="shared" si="79"/>
        <v>0440600013生活介護</v>
      </c>
      <c r="B1663" s="214" t="s">
        <v>3730</v>
      </c>
      <c r="C1663" s="214" t="s">
        <v>4629</v>
      </c>
      <c r="D1663" s="214" t="s">
        <v>3467</v>
      </c>
      <c r="E1663" s="214" t="s">
        <v>4059</v>
      </c>
      <c r="K1663" s="214" t="s">
        <v>4116</v>
      </c>
      <c r="L1663" s="214" t="s">
        <v>4116</v>
      </c>
      <c r="N1663" s="214" t="s">
        <v>3467</v>
      </c>
      <c r="P1663" s="214" t="s">
        <v>4235</v>
      </c>
      <c r="T1663" s="214" t="s">
        <v>63</v>
      </c>
      <c r="V1663" s="298" t="s">
        <v>4286</v>
      </c>
      <c r="X1663" s="216"/>
      <c r="AA1663" s="216"/>
      <c r="AB1663" s="216"/>
      <c r="AH1663" s="214">
        <v>15</v>
      </c>
      <c r="AK1663" s="215" t="str">
        <f t="shared" si="77"/>
        <v>989</v>
      </c>
      <c r="AL1663" s="214" t="str">
        <f t="shared" si="78"/>
        <v>0231</v>
      </c>
    </row>
    <row r="1664" spans="1:38" s="214" customFormat="1" ht="13.5" customHeight="1">
      <c r="A1664" s="214" t="str">
        <f t="shared" si="79"/>
        <v>0440600013自立訓練(機能訓練)</v>
      </c>
      <c r="B1664" s="214" t="s">
        <v>3730</v>
      </c>
      <c r="C1664" s="214" t="s">
        <v>4629</v>
      </c>
      <c r="D1664" s="214" t="s">
        <v>3467</v>
      </c>
      <c r="E1664" s="214" t="s">
        <v>4059</v>
      </c>
      <c r="K1664" s="214" t="s">
        <v>4116</v>
      </c>
      <c r="L1664" s="214" t="s">
        <v>4116</v>
      </c>
      <c r="N1664" s="214" t="s">
        <v>3467</v>
      </c>
      <c r="P1664" s="214" t="s">
        <v>4235</v>
      </c>
      <c r="T1664" s="214" t="s">
        <v>4269</v>
      </c>
      <c r="V1664" s="298" t="s">
        <v>4286</v>
      </c>
      <c r="X1664" s="216"/>
      <c r="AA1664" s="216"/>
      <c r="AB1664" s="216"/>
      <c r="AH1664" s="214">
        <v>15</v>
      </c>
      <c r="AK1664" s="215" t="str">
        <f t="shared" si="77"/>
        <v>989</v>
      </c>
      <c r="AL1664" s="214" t="str">
        <f t="shared" si="78"/>
        <v>0231</v>
      </c>
    </row>
    <row r="1665" spans="1:38" s="214" customFormat="1" ht="13.5" customHeight="1">
      <c r="A1665" s="214" t="str">
        <f t="shared" si="79"/>
        <v>0440800019生活介護</v>
      </c>
      <c r="B1665" s="214" t="s">
        <v>566</v>
      </c>
      <c r="C1665" s="214" t="s">
        <v>4488</v>
      </c>
      <c r="D1665" s="214" t="s">
        <v>3476</v>
      </c>
      <c r="E1665" s="214" t="s">
        <v>567</v>
      </c>
      <c r="K1665" s="214" t="s">
        <v>568</v>
      </c>
      <c r="L1665" s="214" t="s">
        <v>568</v>
      </c>
      <c r="N1665" s="214" t="s">
        <v>3477</v>
      </c>
      <c r="P1665" s="214" t="s">
        <v>4256</v>
      </c>
      <c r="T1665" s="214" t="s">
        <v>63</v>
      </c>
      <c r="V1665" s="298" t="s">
        <v>4296</v>
      </c>
      <c r="X1665" s="216"/>
      <c r="AA1665" s="216"/>
      <c r="AB1665" s="216"/>
      <c r="AH1665" s="214">
        <v>30</v>
      </c>
      <c r="AK1665" s="215" t="str">
        <f t="shared" si="77"/>
        <v>233</v>
      </c>
      <c r="AL1665" s="214" t="str">
        <f t="shared" si="78"/>
        <v>0002</v>
      </c>
    </row>
    <row r="1666" spans="1:38" s="214" customFormat="1" ht="13.5" customHeight="1">
      <c r="A1666" s="214" t="str">
        <f t="shared" si="79"/>
        <v>0440800019生活介護</v>
      </c>
      <c r="B1666" s="214" t="s">
        <v>566</v>
      </c>
      <c r="C1666" s="214" t="s">
        <v>4488</v>
      </c>
      <c r="D1666" s="214" t="s">
        <v>3476</v>
      </c>
      <c r="E1666" s="214" t="s">
        <v>567</v>
      </c>
      <c r="K1666" s="214" t="s">
        <v>568</v>
      </c>
      <c r="L1666" s="214" t="s">
        <v>568</v>
      </c>
      <c r="N1666" s="214" t="s">
        <v>3477</v>
      </c>
      <c r="P1666" s="214" t="s">
        <v>4256</v>
      </c>
      <c r="T1666" s="214" t="s">
        <v>63</v>
      </c>
      <c r="V1666" s="298" t="s">
        <v>4296</v>
      </c>
      <c r="X1666" s="216"/>
      <c r="AA1666" s="216"/>
      <c r="AB1666" s="216"/>
      <c r="AH1666" s="214">
        <v>30</v>
      </c>
      <c r="AK1666" s="215" t="str">
        <f t="shared" si="77"/>
        <v>233</v>
      </c>
      <c r="AL1666" s="214" t="str">
        <f t="shared" si="78"/>
        <v>0002</v>
      </c>
    </row>
    <row r="1667" spans="1:38" s="214" customFormat="1" ht="13.5" customHeight="1">
      <c r="A1667" s="214" t="str">
        <f t="shared" si="79"/>
        <v>0440800019生活介護</v>
      </c>
      <c r="B1667" s="214" t="s">
        <v>566</v>
      </c>
      <c r="C1667" s="214" t="s">
        <v>4488</v>
      </c>
      <c r="D1667" s="214" t="s">
        <v>3476</v>
      </c>
      <c r="E1667" s="214" t="s">
        <v>567</v>
      </c>
      <c r="K1667" s="214" t="s">
        <v>568</v>
      </c>
      <c r="L1667" s="214" t="s">
        <v>568</v>
      </c>
      <c r="N1667" s="214" t="s">
        <v>3477</v>
      </c>
      <c r="P1667" s="214" t="s">
        <v>4256</v>
      </c>
      <c r="T1667" s="214" t="s">
        <v>63</v>
      </c>
      <c r="V1667" s="298" t="s">
        <v>4296</v>
      </c>
      <c r="X1667" s="216"/>
      <c r="AA1667" s="216"/>
      <c r="AB1667" s="216"/>
      <c r="AH1667" s="214">
        <v>30</v>
      </c>
      <c r="AK1667" s="215" t="str">
        <f t="shared" ref="AK1667:AK1730" si="80">LEFT(D1667,3)</f>
        <v>233</v>
      </c>
      <c r="AL1667" s="214" t="str">
        <f t="shared" ref="AL1667:AL1730" si="81">RIGHT(D1667,4)</f>
        <v>0002</v>
      </c>
    </row>
    <row r="1668" spans="1:38" s="214" customFormat="1" ht="13.5" customHeight="1">
      <c r="A1668" s="214" t="str">
        <f t="shared" si="79"/>
        <v>0440800027生活介護</v>
      </c>
      <c r="B1668" s="214" t="s">
        <v>583</v>
      </c>
      <c r="C1668" s="214" t="s">
        <v>3893</v>
      </c>
      <c r="D1668" s="214" t="s">
        <v>3027</v>
      </c>
      <c r="E1668" s="214" t="s">
        <v>4066</v>
      </c>
      <c r="K1668" s="214" t="s">
        <v>4127</v>
      </c>
      <c r="L1668" s="214" t="s">
        <v>4127</v>
      </c>
      <c r="N1668" s="214" t="s">
        <v>3040</v>
      </c>
      <c r="P1668" s="214" t="s">
        <v>4256</v>
      </c>
      <c r="T1668" s="214" t="s">
        <v>63</v>
      </c>
      <c r="V1668" s="298" t="s">
        <v>4300</v>
      </c>
      <c r="X1668" s="216"/>
      <c r="AA1668" s="216"/>
      <c r="AB1668" s="216"/>
      <c r="AH1668" s="214">
        <v>25</v>
      </c>
      <c r="AK1668" s="215" t="str">
        <f t="shared" si="80"/>
        <v>982</v>
      </c>
      <c r="AL1668" s="214" t="str">
        <f t="shared" si="81"/>
        <v>0013</v>
      </c>
    </row>
    <row r="1669" spans="1:38" s="214" customFormat="1" ht="13.5" customHeight="1">
      <c r="A1669" s="214" t="str">
        <f t="shared" si="79"/>
        <v>0440800027生活介護</v>
      </c>
      <c r="B1669" s="214" t="s">
        <v>583</v>
      </c>
      <c r="C1669" s="214" t="s">
        <v>3893</v>
      </c>
      <c r="D1669" s="214" t="s">
        <v>3027</v>
      </c>
      <c r="E1669" s="214" t="s">
        <v>4066</v>
      </c>
      <c r="K1669" s="214" t="s">
        <v>4127</v>
      </c>
      <c r="L1669" s="214" t="s">
        <v>4127</v>
      </c>
      <c r="N1669" s="214" t="s">
        <v>3040</v>
      </c>
      <c r="P1669" s="214" t="s">
        <v>4256</v>
      </c>
      <c r="T1669" s="214" t="s">
        <v>63</v>
      </c>
      <c r="V1669" s="298" t="s">
        <v>4300</v>
      </c>
      <c r="X1669" s="216"/>
      <c r="AA1669" s="216"/>
      <c r="AB1669" s="216"/>
      <c r="AH1669" s="214">
        <v>25</v>
      </c>
      <c r="AK1669" s="215" t="str">
        <f t="shared" si="80"/>
        <v>982</v>
      </c>
      <c r="AL1669" s="214" t="str">
        <f t="shared" si="81"/>
        <v>0013</v>
      </c>
    </row>
    <row r="1670" spans="1:38" s="214" customFormat="1" ht="13.5" customHeight="1">
      <c r="A1670" s="214" t="str">
        <f t="shared" si="79"/>
        <v>0440800027生活介護</v>
      </c>
      <c r="B1670" s="214" t="s">
        <v>583</v>
      </c>
      <c r="C1670" s="214" t="s">
        <v>3893</v>
      </c>
      <c r="D1670" s="214" t="s">
        <v>3027</v>
      </c>
      <c r="E1670" s="214" t="s">
        <v>4066</v>
      </c>
      <c r="K1670" s="214" t="s">
        <v>4127</v>
      </c>
      <c r="L1670" s="214" t="s">
        <v>4127</v>
      </c>
      <c r="N1670" s="214" t="s">
        <v>3040</v>
      </c>
      <c r="P1670" s="214" t="s">
        <v>4256</v>
      </c>
      <c r="T1670" s="214" t="s">
        <v>63</v>
      </c>
      <c r="V1670" s="298" t="s">
        <v>4300</v>
      </c>
      <c r="X1670" s="216"/>
      <c r="AA1670" s="216"/>
      <c r="AB1670" s="216"/>
      <c r="AH1670" s="214">
        <v>25</v>
      </c>
      <c r="AK1670" s="215" t="str">
        <f t="shared" si="80"/>
        <v>982</v>
      </c>
      <c r="AL1670" s="214" t="str">
        <f t="shared" si="81"/>
        <v>0013</v>
      </c>
    </row>
    <row r="1671" spans="1:38" s="214" customFormat="1" ht="13.5" customHeight="1">
      <c r="A1671" s="214" t="str">
        <f t="shared" si="79"/>
        <v>0440800027生活介護</v>
      </c>
      <c r="B1671" s="214" t="s">
        <v>583</v>
      </c>
      <c r="C1671" s="214" t="s">
        <v>3893</v>
      </c>
      <c r="D1671" s="214" t="s">
        <v>3027</v>
      </c>
      <c r="E1671" s="214" t="s">
        <v>4066</v>
      </c>
      <c r="K1671" s="214" t="s">
        <v>4127</v>
      </c>
      <c r="L1671" s="214" t="s">
        <v>4127</v>
      </c>
      <c r="N1671" s="214" t="s">
        <v>3040</v>
      </c>
      <c r="P1671" s="214" t="s">
        <v>4256</v>
      </c>
      <c r="T1671" s="214" t="s">
        <v>63</v>
      </c>
      <c r="V1671" s="298" t="s">
        <v>4300</v>
      </c>
      <c r="X1671" s="216"/>
      <c r="AA1671" s="216"/>
      <c r="AB1671" s="216"/>
      <c r="AH1671" s="214">
        <v>25</v>
      </c>
      <c r="AK1671" s="215" t="str">
        <f t="shared" si="80"/>
        <v>982</v>
      </c>
      <c r="AL1671" s="214" t="str">
        <f t="shared" si="81"/>
        <v>0013</v>
      </c>
    </row>
    <row r="1672" spans="1:38" s="214" customFormat="1" ht="13.5" customHeight="1">
      <c r="A1672" s="214" t="str">
        <f t="shared" si="79"/>
        <v>0440900017生活介護</v>
      </c>
      <c r="B1672" s="214" t="s">
        <v>3735</v>
      </c>
      <c r="C1672" s="214" t="s">
        <v>4630</v>
      </c>
      <c r="D1672" s="214" t="s">
        <v>3053</v>
      </c>
      <c r="E1672" s="214" t="s">
        <v>4065</v>
      </c>
      <c r="K1672" s="214" t="s">
        <v>4126</v>
      </c>
      <c r="L1672" s="214" t="s">
        <v>4126</v>
      </c>
      <c r="N1672" s="214" t="s">
        <v>3053</v>
      </c>
      <c r="P1672" s="214" t="s">
        <v>4236</v>
      </c>
      <c r="T1672" s="214" t="s">
        <v>63</v>
      </c>
      <c r="V1672" s="298" t="s">
        <v>4299</v>
      </c>
      <c r="X1672" s="216"/>
      <c r="AA1672" s="216"/>
      <c r="AB1672" s="216"/>
      <c r="AC1672" s="216"/>
      <c r="AH1672" s="214">
        <v>7</v>
      </c>
      <c r="AK1672" s="215" t="str">
        <f t="shared" si="80"/>
        <v>985</v>
      </c>
      <c r="AL1672" s="214" t="str">
        <f t="shared" si="81"/>
        <v>0852</v>
      </c>
    </row>
    <row r="1673" spans="1:38" s="214" customFormat="1" ht="13.5" customHeight="1">
      <c r="A1673" s="214" t="str">
        <f t="shared" si="79"/>
        <v>0440900017生活介護</v>
      </c>
      <c r="B1673" s="214" t="s">
        <v>3735</v>
      </c>
      <c r="C1673" s="214" t="s">
        <v>4630</v>
      </c>
      <c r="D1673" s="214" t="s">
        <v>3053</v>
      </c>
      <c r="E1673" s="214" t="s">
        <v>4065</v>
      </c>
      <c r="F1673" s="263"/>
      <c r="G1673" s="263"/>
      <c r="H1673" s="263"/>
      <c r="I1673" s="263"/>
      <c r="J1673" s="263"/>
      <c r="K1673" s="214" t="s">
        <v>4126</v>
      </c>
      <c r="L1673" s="214" t="s">
        <v>4126</v>
      </c>
      <c r="N1673" s="214" t="s">
        <v>3053</v>
      </c>
      <c r="O1673" s="263"/>
      <c r="P1673" s="214" t="s">
        <v>4236</v>
      </c>
      <c r="Q1673" s="263"/>
      <c r="R1673" s="263"/>
      <c r="S1673" s="263"/>
      <c r="T1673" s="214" t="s">
        <v>63</v>
      </c>
      <c r="U1673" s="263"/>
      <c r="V1673" s="298" t="s">
        <v>4299</v>
      </c>
      <c r="W1673" s="263"/>
      <c r="X1673" s="260"/>
      <c r="Y1673" s="259"/>
      <c r="Z1673" s="259"/>
      <c r="AA1673" s="260"/>
      <c r="AB1673" s="260"/>
      <c r="AC1673" s="263"/>
      <c r="AD1673" s="263"/>
      <c r="AE1673" s="263"/>
      <c r="AF1673" s="263"/>
      <c r="AH1673" s="214">
        <v>7</v>
      </c>
      <c r="AJ1673" s="263"/>
      <c r="AK1673" s="215" t="str">
        <f t="shared" si="80"/>
        <v>985</v>
      </c>
      <c r="AL1673" s="214" t="str">
        <f t="shared" si="81"/>
        <v>0852</v>
      </c>
    </row>
    <row r="1674" spans="1:38" s="263" customFormat="1" ht="13.5" customHeight="1">
      <c r="A1674" s="214" t="str">
        <f t="shared" si="79"/>
        <v>0440900017生活介護</v>
      </c>
      <c r="B1674" s="214" t="s">
        <v>3735</v>
      </c>
      <c r="C1674" s="214" t="s">
        <v>4630</v>
      </c>
      <c r="D1674" s="214" t="s">
        <v>3053</v>
      </c>
      <c r="E1674" s="214" t="s">
        <v>4065</v>
      </c>
      <c r="K1674" s="214" t="s">
        <v>4126</v>
      </c>
      <c r="L1674" s="214" t="s">
        <v>4126</v>
      </c>
      <c r="M1674" s="214"/>
      <c r="N1674" s="214" t="s">
        <v>3053</v>
      </c>
      <c r="P1674" s="214" t="s">
        <v>4236</v>
      </c>
      <c r="T1674" s="214" t="s">
        <v>63</v>
      </c>
      <c r="V1674" s="298" t="s">
        <v>4299</v>
      </c>
      <c r="X1674" s="260"/>
      <c r="Y1674" s="259"/>
      <c r="Z1674" s="259"/>
      <c r="AA1674" s="260"/>
      <c r="AB1674" s="260"/>
      <c r="AG1674" s="214"/>
      <c r="AH1674" s="214">
        <v>10</v>
      </c>
      <c r="AI1674" s="214"/>
      <c r="AK1674" s="215" t="str">
        <f t="shared" si="80"/>
        <v>985</v>
      </c>
      <c r="AL1674" s="214" t="str">
        <f t="shared" si="81"/>
        <v>0852</v>
      </c>
    </row>
    <row r="1675" spans="1:38" s="263" customFormat="1" ht="13.5" customHeight="1">
      <c r="A1675" s="214" t="str">
        <f t="shared" si="79"/>
        <v>0440900025生活介護</v>
      </c>
      <c r="B1675" s="214" t="s">
        <v>3734</v>
      </c>
      <c r="C1675" s="214" t="s">
        <v>4631</v>
      </c>
      <c r="D1675" s="214" t="s">
        <v>3459</v>
      </c>
      <c r="E1675" s="214" t="s">
        <v>4064</v>
      </c>
      <c r="K1675" s="214" t="s">
        <v>4124</v>
      </c>
      <c r="L1675" s="214" t="s">
        <v>4124</v>
      </c>
      <c r="M1675" s="214"/>
      <c r="N1675" s="214" t="s">
        <v>4223</v>
      </c>
      <c r="P1675" s="214" t="s">
        <v>4236</v>
      </c>
      <c r="T1675" s="214" t="s">
        <v>63</v>
      </c>
      <c r="V1675" s="298" t="s">
        <v>4297</v>
      </c>
      <c r="X1675" s="260"/>
      <c r="Y1675" s="259"/>
      <c r="Z1675" s="259"/>
      <c r="AA1675" s="260"/>
      <c r="AB1675" s="260"/>
      <c r="AG1675" s="214"/>
      <c r="AH1675" s="214">
        <v>18</v>
      </c>
      <c r="AI1675" s="214"/>
      <c r="AK1675" s="215" t="str">
        <f t="shared" si="80"/>
        <v>985</v>
      </c>
      <c r="AL1675" s="214" t="str">
        <f t="shared" si="81"/>
        <v>0822</v>
      </c>
    </row>
    <row r="1676" spans="1:38" s="263" customFormat="1" ht="13.5" customHeight="1">
      <c r="A1676" s="214" t="str">
        <f t="shared" si="79"/>
        <v>0441200011生活介護</v>
      </c>
      <c r="B1676" s="214" t="s">
        <v>778</v>
      </c>
      <c r="C1676" s="214" t="s">
        <v>4515</v>
      </c>
      <c r="D1676" s="214" t="s">
        <v>3085</v>
      </c>
      <c r="E1676" s="214" t="s">
        <v>779</v>
      </c>
      <c r="K1676" s="214" t="s">
        <v>786</v>
      </c>
      <c r="L1676" s="214" t="s">
        <v>786</v>
      </c>
      <c r="M1676" s="214"/>
      <c r="N1676" s="214" t="s">
        <v>3085</v>
      </c>
      <c r="P1676" s="214" t="s">
        <v>4253</v>
      </c>
      <c r="T1676" s="214" t="s">
        <v>63</v>
      </c>
      <c r="V1676" s="298" t="s">
        <v>4317</v>
      </c>
      <c r="X1676" s="260"/>
      <c r="Y1676" s="259"/>
      <c r="Z1676" s="259"/>
      <c r="AA1676" s="260"/>
      <c r="AB1676" s="260"/>
      <c r="AG1676" s="214"/>
      <c r="AH1676" s="214">
        <v>3</v>
      </c>
      <c r="AI1676" s="214"/>
      <c r="AK1676" s="215" t="str">
        <f t="shared" si="80"/>
        <v>989</v>
      </c>
      <c r="AL1676" s="214" t="str">
        <f t="shared" si="81"/>
        <v>4601</v>
      </c>
    </row>
    <row r="1677" spans="1:38" s="263" customFormat="1" ht="13.5" customHeight="1">
      <c r="A1677" s="214" t="str">
        <f t="shared" si="79"/>
        <v>0441200011生活介護</v>
      </c>
      <c r="B1677" s="214" t="s">
        <v>778</v>
      </c>
      <c r="C1677" s="214" t="s">
        <v>4515</v>
      </c>
      <c r="D1677" s="214" t="s">
        <v>3085</v>
      </c>
      <c r="E1677" s="214" t="s">
        <v>779</v>
      </c>
      <c r="K1677" s="214" t="s">
        <v>786</v>
      </c>
      <c r="L1677" s="214" t="s">
        <v>786</v>
      </c>
      <c r="M1677" s="214"/>
      <c r="N1677" s="214" t="s">
        <v>3085</v>
      </c>
      <c r="P1677" s="214" t="s">
        <v>4253</v>
      </c>
      <c r="T1677" s="214" t="s">
        <v>63</v>
      </c>
      <c r="V1677" s="298" t="s">
        <v>4317</v>
      </c>
      <c r="X1677" s="260"/>
      <c r="Y1677" s="259"/>
      <c r="Z1677" s="259"/>
      <c r="AA1677" s="260"/>
      <c r="AB1677" s="260"/>
      <c r="AG1677" s="214"/>
      <c r="AH1677" s="214">
        <v>10</v>
      </c>
      <c r="AI1677" s="214"/>
      <c r="AK1677" s="215" t="str">
        <f t="shared" si="80"/>
        <v>989</v>
      </c>
      <c r="AL1677" s="214" t="str">
        <f t="shared" si="81"/>
        <v>4601</v>
      </c>
    </row>
    <row r="1678" spans="1:38" s="263" customFormat="1" ht="13.5" customHeight="1">
      <c r="A1678" s="214" t="str">
        <f t="shared" si="79"/>
        <v>0441200011生活介護</v>
      </c>
      <c r="B1678" s="214" t="s">
        <v>778</v>
      </c>
      <c r="C1678" s="214" t="s">
        <v>4515</v>
      </c>
      <c r="D1678" s="214" t="s">
        <v>3085</v>
      </c>
      <c r="E1678" s="214" t="s">
        <v>779</v>
      </c>
      <c r="K1678" s="214" t="s">
        <v>786</v>
      </c>
      <c r="L1678" s="214" t="s">
        <v>786</v>
      </c>
      <c r="M1678" s="214"/>
      <c r="N1678" s="214" t="s">
        <v>3085</v>
      </c>
      <c r="P1678" s="214" t="s">
        <v>4253</v>
      </c>
      <c r="T1678" s="214" t="s">
        <v>63</v>
      </c>
      <c r="V1678" s="298" t="s">
        <v>4317</v>
      </c>
      <c r="X1678" s="260"/>
      <c r="Y1678" s="259"/>
      <c r="Z1678" s="259"/>
      <c r="AA1678" s="260"/>
      <c r="AB1678" s="260"/>
      <c r="AG1678" s="214"/>
      <c r="AH1678" s="214">
        <v>3</v>
      </c>
      <c r="AI1678" s="214"/>
      <c r="AK1678" s="215" t="str">
        <f t="shared" si="80"/>
        <v>989</v>
      </c>
      <c r="AL1678" s="214" t="str">
        <f t="shared" si="81"/>
        <v>4601</v>
      </c>
    </row>
    <row r="1679" spans="1:38" s="263" customFormat="1" ht="13.5" customHeight="1">
      <c r="A1679" s="214" t="str">
        <f t="shared" si="79"/>
        <v>0441200029生活介護</v>
      </c>
      <c r="B1679" s="214" t="s">
        <v>694</v>
      </c>
      <c r="C1679" s="214" t="s">
        <v>3918</v>
      </c>
      <c r="D1679" s="214" t="s">
        <v>3081</v>
      </c>
      <c r="E1679" s="214" t="s">
        <v>695</v>
      </c>
      <c r="K1679" s="214" t="s">
        <v>4192</v>
      </c>
      <c r="L1679" s="214" t="s">
        <v>4201</v>
      </c>
      <c r="M1679" s="214"/>
      <c r="N1679" s="214" t="s">
        <v>3087</v>
      </c>
      <c r="P1679" s="214" t="s">
        <v>4253</v>
      </c>
      <c r="T1679" s="214" t="s">
        <v>63</v>
      </c>
      <c r="V1679" s="298" t="s">
        <v>4373</v>
      </c>
      <c r="X1679" s="260"/>
      <c r="Y1679" s="259"/>
      <c r="Z1679" s="259"/>
      <c r="AA1679" s="260"/>
      <c r="AB1679" s="260"/>
      <c r="AG1679" s="214"/>
      <c r="AH1679" s="214">
        <v>35</v>
      </c>
      <c r="AI1679" s="214"/>
      <c r="AK1679" s="215" t="str">
        <f t="shared" si="80"/>
        <v>987</v>
      </c>
      <c r="AL1679" s="214" t="str">
        <f t="shared" si="81"/>
        <v>0511</v>
      </c>
    </row>
    <row r="1680" spans="1:38" s="263" customFormat="1" ht="13.5" customHeight="1">
      <c r="A1680" s="214" t="str">
        <f t="shared" si="79"/>
        <v>0441200037生活介護</v>
      </c>
      <c r="B1680" s="214" t="s">
        <v>694</v>
      </c>
      <c r="C1680" s="214" t="s">
        <v>3918</v>
      </c>
      <c r="D1680" s="214" t="s">
        <v>3081</v>
      </c>
      <c r="E1680" s="214" t="s">
        <v>695</v>
      </c>
      <c r="K1680" s="214" t="s">
        <v>4190</v>
      </c>
      <c r="L1680" s="214" t="s">
        <v>4190</v>
      </c>
      <c r="M1680" s="214"/>
      <c r="N1680" s="214" t="s">
        <v>3086</v>
      </c>
      <c r="P1680" s="214" t="s">
        <v>4253</v>
      </c>
      <c r="T1680" s="214" t="s">
        <v>63</v>
      </c>
      <c r="V1680" s="298" t="s">
        <v>4371</v>
      </c>
      <c r="X1680" s="260"/>
      <c r="Y1680" s="259"/>
      <c r="Z1680" s="259"/>
      <c r="AA1680" s="260"/>
      <c r="AB1680" s="260"/>
      <c r="AG1680" s="214"/>
      <c r="AH1680" s="214">
        <v>35</v>
      </c>
      <c r="AI1680" s="214"/>
      <c r="AK1680" s="215" t="str">
        <f t="shared" si="80"/>
        <v>987</v>
      </c>
      <c r="AL1680" s="214" t="str">
        <f t="shared" si="81"/>
        <v>0511</v>
      </c>
    </row>
    <row r="1681" spans="1:38" s="263" customFormat="1" ht="13.5" customHeight="1">
      <c r="A1681" s="214" t="str">
        <f t="shared" si="79"/>
        <v>0441200045生活介護</v>
      </c>
      <c r="B1681" s="214" t="s">
        <v>694</v>
      </c>
      <c r="C1681" s="214" t="s">
        <v>3918</v>
      </c>
      <c r="D1681" s="214" t="s">
        <v>3081</v>
      </c>
      <c r="E1681" s="214" t="s">
        <v>695</v>
      </c>
      <c r="K1681" s="214" t="s">
        <v>4196</v>
      </c>
      <c r="L1681" s="214" t="s">
        <v>4196</v>
      </c>
      <c r="M1681" s="214"/>
      <c r="N1681" s="214" t="s">
        <v>4233</v>
      </c>
      <c r="P1681" s="214" t="s">
        <v>4253</v>
      </c>
      <c r="T1681" s="214" t="s">
        <v>63</v>
      </c>
      <c r="V1681" s="298" t="s">
        <v>4377</v>
      </c>
      <c r="X1681" s="260"/>
      <c r="Y1681" s="259"/>
      <c r="Z1681" s="259"/>
      <c r="AA1681" s="260"/>
      <c r="AB1681" s="260"/>
      <c r="AG1681" s="214"/>
      <c r="AH1681" s="214">
        <v>30</v>
      </c>
      <c r="AI1681" s="214"/>
      <c r="AK1681" s="215" t="str">
        <f t="shared" si="80"/>
        <v>987</v>
      </c>
      <c r="AL1681" s="214" t="str">
        <f t="shared" si="81"/>
        <v>0511</v>
      </c>
    </row>
    <row r="1682" spans="1:38" s="263" customFormat="1" ht="13.5" customHeight="1">
      <c r="A1682" s="214" t="str">
        <f t="shared" si="79"/>
        <v>0441200052生活介護</v>
      </c>
      <c r="B1682" s="214" t="s">
        <v>722</v>
      </c>
      <c r="C1682" s="214" t="s">
        <v>3942</v>
      </c>
      <c r="D1682" s="214" t="s">
        <v>3087</v>
      </c>
      <c r="E1682" s="214" t="s">
        <v>723</v>
      </c>
      <c r="K1682" s="214" t="s">
        <v>4156</v>
      </c>
      <c r="L1682" s="214" t="s">
        <v>4156</v>
      </c>
      <c r="M1682" s="214"/>
      <c r="N1682" s="214" t="s">
        <v>3082</v>
      </c>
      <c r="P1682" s="214" t="s">
        <v>4253</v>
      </c>
      <c r="T1682" s="214" t="s">
        <v>63</v>
      </c>
      <c r="V1682" s="298" t="s">
        <v>4330</v>
      </c>
      <c r="X1682" s="260"/>
      <c r="Y1682" s="259"/>
      <c r="Z1682" s="259"/>
      <c r="AA1682" s="260"/>
      <c r="AB1682" s="260"/>
      <c r="AG1682" s="214"/>
      <c r="AH1682" s="214">
        <v>20</v>
      </c>
      <c r="AI1682" s="214"/>
      <c r="AK1682" s="215" t="str">
        <f t="shared" si="80"/>
        <v>987</v>
      </c>
      <c r="AL1682" s="214" t="str">
        <f t="shared" si="81"/>
        <v>0513</v>
      </c>
    </row>
    <row r="1683" spans="1:38" s="263" customFormat="1" ht="13.5" customHeight="1">
      <c r="A1683" s="214" t="str">
        <f t="shared" si="79"/>
        <v>0441200060生活介護</v>
      </c>
      <c r="B1683" s="214" t="s">
        <v>722</v>
      </c>
      <c r="C1683" s="214" t="s">
        <v>3942</v>
      </c>
      <c r="D1683" s="214" t="s">
        <v>3087</v>
      </c>
      <c r="E1683" s="214" t="s">
        <v>723</v>
      </c>
      <c r="K1683" s="214" t="s">
        <v>4157</v>
      </c>
      <c r="L1683" s="214" t="s">
        <v>4157</v>
      </c>
      <c r="M1683" s="214"/>
      <c r="N1683" s="214" t="s">
        <v>3317</v>
      </c>
      <c r="P1683" s="214" t="s">
        <v>4253</v>
      </c>
      <c r="T1683" s="214" t="s">
        <v>63</v>
      </c>
      <c r="V1683" s="298" t="s">
        <v>4331</v>
      </c>
      <c r="X1683" s="260"/>
      <c r="Y1683" s="259"/>
      <c r="Z1683" s="259"/>
      <c r="AA1683" s="260"/>
      <c r="AB1683" s="260"/>
      <c r="AG1683" s="214"/>
      <c r="AH1683" s="214">
        <v>25</v>
      </c>
      <c r="AI1683" s="214"/>
      <c r="AK1683" s="215" t="str">
        <f t="shared" si="80"/>
        <v>987</v>
      </c>
      <c r="AL1683" s="214" t="str">
        <f t="shared" si="81"/>
        <v>0513</v>
      </c>
    </row>
    <row r="1684" spans="1:38" s="263" customFormat="1" ht="13.5" customHeight="1">
      <c r="A1684" s="214" t="str">
        <f t="shared" si="79"/>
        <v>0441200078生活介護</v>
      </c>
      <c r="B1684" s="214" t="s">
        <v>722</v>
      </c>
      <c r="C1684" s="214" t="s">
        <v>3942</v>
      </c>
      <c r="D1684" s="214" t="s">
        <v>3087</v>
      </c>
      <c r="E1684" s="214" t="s">
        <v>723</v>
      </c>
      <c r="K1684" s="214" t="s">
        <v>4187</v>
      </c>
      <c r="L1684" s="214" t="s">
        <v>4187</v>
      </c>
      <c r="M1684" s="214"/>
      <c r="N1684" s="214" t="s">
        <v>3487</v>
      </c>
      <c r="P1684" s="214" t="s">
        <v>4253</v>
      </c>
      <c r="T1684" s="214" t="s">
        <v>63</v>
      </c>
      <c r="V1684" s="298" t="s">
        <v>4366</v>
      </c>
      <c r="X1684" s="260"/>
      <c r="Y1684" s="259"/>
      <c r="Z1684" s="259"/>
      <c r="AA1684" s="260"/>
      <c r="AB1684" s="260"/>
      <c r="AG1684" s="214"/>
      <c r="AH1684" s="214">
        <v>35</v>
      </c>
      <c r="AI1684" s="214"/>
      <c r="AK1684" s="215" t="str">
        <f t="shared" si="80"/>
        <v>987</v>
      </c>
      <c r="AL1684" s="214" t="str">
        <f t="shared" si="81"/>
        <v>0513</v>
      </c>
    </row>
    <row r="1685" spans="1:38" s="263" customFormat="1" ht="13.5" customHeight="1">
      <c r="A1685" s="214" t="str">
        <f t="shared" si="79"/>
        <v>0441200086生活介護</v>
      </c>
      <c r="B1685" s="214" t="s">
        <v>722</v>
      </c>
      <c r="C1685" s="214" t="s">
        <v>3942</v>
      </c>
      <c r="D1685" s="214" t="s">
        <v>3087</v>
      </c>
      <c r="E1685" s="214" t="s">
        <v>723</v>
      </c>
      <c r="K1685" s="214" t="s">
        <v>4155</v>
      </c>
      <c r="L1685" s="214" t="s">
        <v>4155</v>
      </c>
      <c r="M1685" s="214"/>
      <c r="N1685" s="214" t="s">
        <v>3271</v>
      </c>
      <c r="P1685" s="214" t="s">
        <v>4253</v>
      </c>
      <c r="T1685" s="214" t="s">
        <v>63</v>
      </c>
      <c r="V1685" s="298" t="s">
        <v>4329</v>
      </c>
      <c r="X1685" s="260"/>
      <c r="Y1685" s="259"/>
      <c r="Z1685" s="259"/>
      <c r="AA1685" s="260"/>
      <c r="AB1685" s="260"/>
      <c r="AG1685" s="214"/>
      <c r="AH1685" s="214">
        <v>45</v>
      </c>
      <c r="AI1685" s="214"/>
      <c r="AK1685" s="215" t="str">
        <f t="shared" si="80"/>
        <v>987</v>
      </c>
      <c r="AL1685" s="214" t="str">
        <f t="shared" si="81"/>
        <v>0513</v>
      </c>
    </row>
    <row r="1686" spans="1:38" s="263" customFormat="1" ht="13.5" customHeight="1">
      <c r="A1686" s="214" t="str">
        <f t="shared" si="79"/>
        <v>0441200086生活介護</v>
      </c>
      <c r="B1686" s="214" t="s">
        <v>722</v>
      </c>
      <c r="C1686" s="214" t="s">
        <v>3942</v>
      </c>
      <c r="D1686" s="214" t="s">
        <v>3087</v>
      </c>
      <c r="E1686" s="214" t="s">
        <v>723</v>
      </c>
      <c r="K1686" s="214" t="s">
        <v>4155</v>
      </c>
      <c r="L1686" s="214" t="s">
        <v>4155</v>
      </c>
      <c r="M1686" s="214"/>
      <c r="N1686" s="214" t="s">
        <v>3271</v>
      </c>
      <c r="P1686" s="214" t="s">
        <v>4253</v>
      </c>
      <c r="T1686" s="214" t="s">
        <v>63</v>
      </c>
      <c r="V1686" s="298" t="s">
        <v>4329</v>
      </c>
      <c r="X1686" s="260"/>
      <c r="Y1686" s="259"/>
      <c r="Z1686" s="259"/>
      <c r="AA1686" s="260"/>
      <c r="AB1686" s="260"/>
      <c r="AG1686" s="214"/>
      <c r="AH1686" s="214">
        <v>40</v>
      </c>
      <c r="AI1686" s="214"/>
      <c r="AK1686" s="215" t="str">
        <f t="shared" si="80"/>
        <v>987</v>
      </c>
      <c r="AL1686" s="214" t="str">
        <f t="shared" si="81"/>
        <v>0513</v>
      </c>
    </row>
    <row r="1687" spans="1:38" s="263" customFormat="1" ht="13.5" customHeight="1">
      <c r="A1687" s="214" t="str">
        <f t="shared" si="79"/>
        <v>0441200094生活介護</v>
      </c>
      <c r="B1687" s="214" t="s">
        <v>694</v>
      </c>
      <c r="C1687" s="214" t="s">
        <v>3918</v>
      </c>
      <c r="D1687" s="214" t="s">
        <v>3081</v>
      </c>
      <c r="E1687" s="214" t="s">
        <v>695</v>
      </c>
      <c r="K1687" s="214" t="s">
        <v>4185</v>
      </c>
      <c r="L1687" s="214" t="s">
        <v>4185</v>
      </c>
      <c r="M1687" s="214"/>
      <c r="N1687" s="214" t="s">
        <v>3644</v>
      </c>
      <c r="P1687" s="214" t="s">
        <v>4253</v>
      </c>
      <c r="T1687" s="214" t="s">
        <v>63</v>
      </c>
      <c r="V1687" s="298" t="s">
        <v>4364</v>
      </c>
      <c r="X1687" s="260"/>
      <c r="Y1687" s="259"/>
      <c r="Z1687" s="259"/>
      <c r="AA1687" s="260"/>
      <c r="AB1687" s="260"/>
      <c r="AG1687" s="214"/>
      <c r="AH1687" s="214">
        <v>30</v>
      </c>
      <c r="AI1687" s="214"/>
      <c r="AK1687" s="215" t="str">
        <f t="shared" si="80"/>
        <v>987</v>
      </c>
      <c r="AL1687" s="214" t="str">
        <f t="shared" si="81"/>
        <v>0511</v>
      </c>
    </row>
    <row r="1688" spans="1:38" s="263" customFormat="1" ht="13.5" customHeight="1">
      <c r="A1688" s="214" t="str">
        <f t="shared" si="79"/>
        <v>0441200102生活介護</v>
      </c>
      <c r="B1688" s="214" t="s">
        <v>694</v>
      </c>
      <c r="C1688" s="214" t="s">
        <v>3918</v>
      </c>
      <c r="D1688" s="214" t="s">
        <v>3081</v>
      </c>
      <c r="E1688" s="214" t="s">
        <v>695</v>
      </c>
      <c r="K1688" s="214" t="s">
        <v>4186</v>
      </c>
      <c r="L1688" s="214" t="s">
        <v>4186</v>
      </c>
      <c r="M1688" s="214"/>
      <c r="N1688" s="214" t="s">
        <v>3084</v>
      </c>
      <c r="P1688" s="214" t="s">
        <v>4253</v>
      </c>
      <c r="T1688" s="214" t="s">
        <v>63</v>
      </c>
      <c r="V1688" s="298" t="s">
        <v>4365</v>
      </c>
      <c r="X1688" s="260"/>
      <c r="Y1688" s="259"/>
      <c r="Z1688" s="259"/>
      <c r="AA1688" s="260"/>
      <c r="AB1688" s="260"/>
      <c r="AG1688" s="214"/>
      <c r="AH1688" s="214">
        <v>30</v>
      </c>
      <c r="AI1688" s="214"/>
      <c r="AK1688" s="215" t="str">
        <f t="shared" si="80"/>
        <v>987</v>
      </c>
      <c r="AL1688" s="214" t="str">
        <f t="shared" si="81"/>
        <v>0511</v>
      </c>
    </row>
    <row r="1689" spans="1:38" s="263" customFormat="1" ht="13.5" customHeight="1">
      <c r="A1689" s="214" t="str">
        <f t="shared" si="79"/>
        <v>0441200110生活介護</v>
      </c>
      <c r="B1689" s="214" t="s">
        <v>694</v>
      </c>
      <c r="C1689" s="214" t="s">
        <v>3918</v>
      </c>
      <c r="D1689" s="214" t="s">
        <v>3081</v>
      </c>
      <c r="E1689" s="214" t="s">
        <v>695</v>
      </c>
      <c r="K1689" s="214" t="s">
        <v>4188</v>
      </c>
      <c r="L1689" s="214" t="s">
        <v>4188</v>
      </c>
      <c r="M1689" s="214"/>
      <c r="N1689" s="214" t="s">
        <v>3319</v>
      </c>
      <c r="P1689" s="214" t="s">
        <v>4253</v>
      </c>
      <c r="T1689" s="214" t="s">
        <v>63</v>
      </c>
      <c r="V1689" s="298" t="s">
        <v>4367</v>
      </c>
      <c r="X1689" s="260"/>
      <c r="Y1689" s="259"/>
      <c r="Z1689" s="259"/>
      <c r="AA1689" s="260"/>
      <c r="AB1689" s="260"/>
      <c r="AG1689" s="214"/>
      <c r="AH1689" s="214">
        <v>30</v>
      </c>
      <c r="AI1689" s="214"/>
      <c r="AK1689" s="215" t="str">
        <f t="shared" si="80"/>
        <v>987</v>
      </c>
      <c r="AL1689" s="214" t="str">
        <f t="shared" si="81"/>
        <v>0511</v>
      </c>
    </row>
    <row r="1690" spans="1:38" s="263" customFormat="1" ht="13.5" customHeight="1">
      <c r="A1690" s="214" t="str">
        <f t="shared" si="79"/>
        <v>0441200128生活介護</v>
      </c>
      <c r="B1690" s="214" t="s">
        <v>694</v>
      </c>
      <c r="C1690" s="214" t="s">
        <v>3918</v>
      </c>
      <c r="D1690" s="214" t="s">
        <v>3081</v>
      </c>
      <c r="E1690" s="214" t="s">
        <v>695</v>
      </c>
      <c r="K1690" s="214" t="s">
        <v>4140</v>
      </c>
      <c r="L1690" s="214" t="s">
        <v>4140</v>
      </c>
      <c r="M1690" s="214"/>
      <c r="N1690" s="214" t="s">
        <v>4225</v>
      </c>
      <c r="P1690" s="214" t="s">
        <v>4253</v>
      </c>
      <c r="T1690" s="214" t="s">
        <v>63</v>
      </c>
      <c r="V1690" s="298" t="s">
        <v>4313</v>
      </c>
      <c r="X1690" s="260"/>
      <c r="Y1690" s="259"/>
      <c r="Z1690" s="259"/>
      <c r="AA1690" s="260"/>
      <c r="AB1690" s="260"/>
      <c r="AG1690" s="214"/>
      <c r="AH1690" s="214">
        <v>10</v>
      </c>
      <c r="AI1690" s="214"/>
      <c r="AK1690" s="215" t="str">
        <f t="shared" si="80"/>
        <v>987</v>
      </c>
      <c r="AL1690" s="214" t="str">
        <f t="shared" si="81"/>
        <v>0511</v>
      </c>
    </row>
    <row r="1691" spans="1:38" s="263" customFormat="1" ht="13.5" customHeight="1">
      <c r="A1691" s="214" t="str">
        <f t="shared" si="79"/>
        <v>0441200144生活介護</v>
      </c>
      <c r="B1691" s="214" t="s">
        <v>3732</v>
      </c>
      <c r="C1691" s="214" t="s">
        <v>4625</v>
      </c>
      <c r="D1691" s="214" t="s">
        <v>4031</v>
      </c>
      <c r="E1691" s="214" t="s">
        <v>4061</v>
      </c>
      <c r="K1691" s="214" t="s">
        <v>4121</v>
      </c>
      <c r="L1691" s="214" t="s">
        <v>4121</v>
      </c>
      <c r="M1691" s="214"/>
      <c r="N1691" s="214" t="s">
        <v>3081</v>
      </c>
      <c r="P1691" s="214" t="s">
        <v>4253</v>
      </c>
      <c r="T1691" s="214" t="s">
        <v>63</v>
      </c>
      <c r="V1691" s="298" t="s">
        <v>4291</v>
      </c>
      <c r="X1691" s="260"/>
      <c r="Y1691" s="259"/>
      <c r="Z1691" s="259"/>
      <c r="AA1691" s="260"/>
      <c r="AB1691" s="260"/>
      <c r="AG1691" s="214"/>
      <c r="AH1691" s="214">
        <v>19</v>
      </c>
      <c r="AI1691" s="214"/>
      <c r="AK1691" s="215" t="str">
        <f t="shared" si="80"/>
        <v>986</v>
      </c>
      <c r="AL1691" s="214" t="str">
        <f t="shared" si="81"/>
        <v>0101</v>
      </c>
    </row>
    <row r="1692" spans="1:38" s="263" customFormat="1" ht="13.5" customHeight="1">
      <c r="A1692" s="214" t="str">
        <f t="shared" si="79"/>
        <v>0441200144自立訓練(機能訓練)</v>
      </c>
      <c r="B1692" s="214" t="s">
        <v>3732</v>
      </c>
      <c r="C1692" s="214" t="s">
        <v>4625</v>
      </c>
      <c r="D1692" s="214" t="s">
        <v>4031</v>
      </c>
      <c r="E1692" s="214" t="s">
        <v>4061</v>
      </c>
      <c r="K1692" s="214" t="s">
        <v>4121</v>
      </c>
      <c r="L1692" s="214" t="s">
        <v>4121</v>
      </c>
      <c r="M1692" s="214"/>
      <c r="N1692" s="214" t="s">
        <v>3081</v>
      </c>
      <c r="P1692" s="214" t="s">
        <v>4253</v>
      </c>
      <c r="T1692" s="214" t="s">
        <v>4269</v>
      </c>
      <c r="V1692" s="298" t="s">
        <v>4291</v>
      </c>
      <c r="X1692" s="260"/>
      <c r="Y1692" s="259"/>
      <c r="Z1692" s="259"/>
      <c r="AA1692" s="260"/>
      <c r="AB1692" s="260"/>
      <c r="AG1692" s="214"/>
      <c r="AH1692" s="214">
        <v>19</v>
      </c>
      <c r="AI1692" s="214"/>
      <c r="AK1692" s="215" t="str">
        <f t="shared" si="80"/>
        <v>986</v>
      </c>
      <c r="AL1692" s="214" t="str">
        <f t="shared" si="81"/>
        <v>0101</v>
      </c>
    </row>
    <row r="1693" spans="1:38" s="263" customFormat="1" ht="13.5" customHeight="1">
      <c r="A1693" s="214" t="str">
        <f t="shared" si="79"/>
        <v>0441200144自立訓練(生活訓練)</v>
      </c>
      <c r="B1693" s="214" t="s">
        <v>3732</v>
      </c>
      <c r="C1693" s="214" t="s">
        <v>4625</v>
      </c>
      <c r="D1693" s="214" t="s">
        <v>4031</v>
      </c>
      <c r="E1693" s="214" t="s">
        <v>4061</v>
      </c>
      <c r="F1693" s="261"/>
      <c r="G1693" s="261"/>
      <c r="H1693" s="261"/>
      <c r="I1693" s="261"/>
      <c r="J1693" s="261"/>
      <c r="K1693" s="214" t="s">
        <v>4121</v>
      </c>
      <c r="L1693" s="214" t="s">
        <v>4121</v>
      </c>
      <c r="M1693" s="214"/>
      <c r="N1693" s="214" t="s">
        <v>3081</v>
      </c>
      <c r="O1693" s="261"/>
      <c r="P1693" s="214" t="s">
        <v>4253</v>
      </c>
      <c r="Q1693" s="261"/>
      <c r="R1693" s="261"/>
      <c r="S1693" s="261"/>
      <c r="T1693" s="214" t="s">
        <v>2454</v>
      </c>
      <c r="U1693" s="261"/>
      <c r="V1693" s="298" t="s">
        <v>4291</v>
      </c>
      <c r="W1693" s="261"/>
      <c r="X1693" s="262"/>
      <c r="Y1693" s="261"/>
      <c r="Z1693" s="261"/>
      <c r="AA1693" s="262"/>
      <c r="AB1693" s="262"/>
      <c r="AC1693" s="261"/>
      <c r="AD1693" s="261"/>
      <c r="AE1693" s="261"/>
      <c r="AF1693" s="261"/>
      <c r="AG1693" s="214"/>
      <c r="AH1693" s="214">
        <v>19</v>
      </c>
      <c r="AI1693" s="214"/>
      <c r="AJ1693" s="261"/>
      <c r="AK1693" s="215" t="str">
        <f>LEFT(D1693,3)</f>
        <v>986</v>
      </c>
      <c r="AL1693" s="214" t="str">
        <f t="shared" si="81"/>
        <v>0101</v>
      </c>
    </row>
    <row r="1694" spans="1:38">
      <c r="A1694" s="214" t="str">
        <f t="shared" si="79"/>
        <v>0441500014生活介護</v>
      </c>
      <c r="B1694" s="214" t="s">
        <v>925</v>
      </c>
      <c r="C1694" s="214" t="s">
        <v>3915</v>
      </c>
      <c r="D1694" s="214" t="s">
        <v>3255</v>
      </c>
      <c r="E1694" s="214" t="s">
        <v>926</v>
      </c>
      <c r="K1694" s="214" t="s">
        <v>4181</v>
      </c>
      <c r="L1694" s="214" t="s">
        <v>4181</v>
      </c>
      <c r="M1694" s="214"/>
      <c r="N1694" s="214" t="s">
        <v>3255</v>
      </c>
      <c r="P1694" s="214" t="s">
        <v>4246</v>
      </c>
      <c r="T1694" s="214" t="s">
        <v>63</v>
      </c>
      <c r="V1694" s="298" t="s">
        <v>4358</v>
      </c>
      <c r="AG1694" s="214"/>
      <c r="AH1694" s="214">
        <v>48</v>
      </c>
      <c r="AI1694" s="214"/>
      <c r="AK1694" s="215" t="str">
        <f t="shared" si="80"/>
        <v>989</v>
      </c>
      <c r="AL1694" s="214" t="str">
        <f t="shared" si="81"/>
        <v>6154</v>
      </c>
    </row>
    <row r="1695" spans="1:38">
      <c r="A1695" s="214" t="str">
        <f t="shared" si="79"/>
        <v>0441500022生活介護</v>
      </c>
      <c r="B1695" s="214" t="s">
        <v>1027</v>
      </c>
      <c r="C1695" s="214" t="s">
        <v>4548</v>
      </c>
      <c r="D1695" s="214" t="s">
        <v>3328</v>
      </c>
      <c r="E1695" s="214" t="s">
        <v>4091</v>
      </c>
      <c r="K1695" s="214" t="s">
        <v>4183</v>
      </c>
      <c r="L1695" s="214" t="s">
        <v>4183</v>
      </c>
      <c r="M1695" s="214"/>
      <c r="N1695" s="214" t="s">
        <v>3399</v>
      </c>
      <c r="P1695" s="214" t="s">
        <v>4246</v>
      </c>
      <c r="T1695" s="214" t="s">
        <v>63</v>
      </c>
      <c r="V1695" s="298" t="s">
        <v>4360</v>
      </c>
      <c r="AG1695" s="214"/>
      <c r="AH1695" s="214">
        <v>10</v>
      </c>
      <c r="AI1695" s="214"/>
      <c r="AK1695" s="215" t="str">
        <f t="shared" si="80"/>
        <v>989</v>
      </c>
      <c r="AL1695" s="214" t="str">
        <f t="shared" si="81"/>
        <v>6183</v>
      </c>
    </row>
    <row r="1696" spans="1:38">
      <c r="A1696" s="214" t="str">
        <f t="shared" si="79"/>
        <v>0441500048生活介護</v>
      </c>
      <c r="B1696" s="214" t="s">
        <v>3742</v>
      </c>
      <c r="C1696" s="214" t="s">
        <v>4632</v>
      </c>
      <c r="D1696" s="214" t="s">
        <v>4035</v>
      </c>
      <c r="E1696" s="214" t="s">
        <v>4076</v>
      </c>
      <c r="K1696" s="214" t="s">
        <v>4149</v>
      </c>
      <c r="L1696" s="214" t="s">
        <v>4149</v>
      </c>
      <c r="M1696" s="214"/>
      <c r="N1696" s="214" t="s">
        <v>3203</v>
      </c>
      <c r="P1696" s="214" t="s">
        <v>4246</v>
      </c>
      <c r="T1696" s="214" t="s">
        <v>63</v>
      </c>
      <c r="V1696" s="298" t="s">
        <v>4323</v>
      </c>
      <c r="AG1696" s="214"/>
      <c r="AH1696" s="214">
        <v>2</v>
      </c>
      <c r="AI1696" s="214"/>
      <c r="AK1696" s="215" t="str">
        <f t="shared" si="80"/>
        <v>989</v>
      </c>
      <c r="AL1696" s="214" t="str">
        <f t="shared" si="81"/>
        <v>1421</v>
      </c>
    </row>
    <row r="1697" spans="1:38">
      <c r="A1697" s="214" t="str">
        <f t="shared" si="79"/>
        <v>0441500055生活介護</v>
      </c>
      <c r="B1697" s="214" t="s">
        <v>947</v>
      </c>
      <c r="C1697" s="214" t="s">
        <v>4203</v>
      </c>
      <c r="D1697" s="214" t="s">
        <v>3225</v>
      </c>
      <c r="E1697" s="214" t="s">
        <v>948</v>
      </c>
      <c r="K1697" s="214" t="s">
        <v>4147</v>
      </c>
      <c r="L1697" s="214" t="s">
        <v>4147</v>
      </c>
      <c r="M1697" s="214"/>
      <c r="N1697" s="214" t="s">
        <v>2942</v>
      </c>
      <c r="P1697" s="214" t="s">
        <v>4246</v>
      </c>
      <c r="T1697" s="214" t="s">
        <v>63</v>
      </c>
      <c r="V1697" s="298" t="s">
        <v>4321</v>
      </c>
      <c r="AG1697" s="214"/>
      <c r="AH1697" s="214">
        <v>10</v>
      </c>
      <c r="AI1697" s="214"/>
      <c r="AK1697" s="215" t="str">
        <f t="shared" si="80"/>
        <v>989</v>
      </c>
      <c r="AL1697" s="214" t="str">
        <f t="shared" si="81"/>
        <v>6203</v>
      </c>
    </row>
    <row r="1698" spans="1:38">
      <c r="A1698" s="214" t="str">
        <f t="shared" si="79"/>
        <v>0441500063生活介護</v>
      </c>
      <c r="B1698" s="214" t="s">
        <v>936</v>
      </c>
      <c r="C1698" s="214" t="s">
        <v>3809</v>
      </c>
      <c r="D1698" s="214" t="s">
        <v>3190</v>
      </c>
      <c r="E1698" s="214" t="s">
        <v>937</v>
      </c>
      <c r="K1698" s="214" t="s">
        <v>938</v>
      </c>
      <c r="L1698" s="214" t="s">
        <v>938</v>
      </c>
      <c r="M1698" s="214"/>
      <c r="N1698" s="214" t="s">
        <v>3109</v>
      </c>
      <c r="P1698" s="214" t="s">
        <v>4246</v>
      </c>
      <c r="T1698" s="214" t="s">
        <v>63</v>
      </c>
      <c r="V1698" s="298" t="s">
        <v>4370</v>
      </c>
      <c r="AG1698" s="214"/>
      <c r="AH1698" s="214">
        <v>10</v>
      </c>
      <c r="AI1698" s="214"/>
      <c r="AK1698" s="215" t="str">
        <f t="shared" si="80"/>
        <v>981</v>
      </c>
      <c r="AL1698" s="214" t="str">
        <f t="shared" si="81"/>
        <v>3621</v>
      </c>
    </row>
    <row r="1699" spans="1:38">
      <c r="A1699" s="214" t="str">
        <f t="shared" si="79"/>
        <v>0441500071生活介護</v>
      </c>
      <c r="B1699" s="214" t="s">
        <v>947</v>
      </c>
      <c r="C1699" s="214" t="s">
        <v>4203</v>
      </c>
      <c r="D1699" s="214" t="s">
        <v>3225</v>
      </c>
      <c r="E1699" s="214" t="s">
        <v>948</v>
      </c>
      <c r="K1699" s="214" t="s">
        <v>947</v>
      </c>
      <c r="L1699" s="214" t="s">
        <v>947</v>
      </c>
      <c r="M1699" s="214"/>
      <c r="N1699" s="214" t="s">
        <v>3225</v>
      </c>
      <c r="P1699" s="214" t="s">
        <v>4246</v>
      </c>
      <c r="T1699" s="214" t="s">
        <v>63</v>
      </c>
      <c r="V1699" s="298" t="s">
        <v>4310</v>
      </c>
      <c r="AG1699" s="214"/>
      <c r="AH1699" s="214">
        <v>26</v>
      </c>
      <c r="AI1699" s="214"/>
      <c r="AK1699" s="215" t="str">
        <f t="shared" si="80"/>
        <v>989</v>
      </c>
      <c r="AL1699" s="214" t="str">
        <f t="shared" si="81"/>
        <v>6203</v>
      </c>
    </row>
    <row r="1700" spans="1:38">
      <c r="A1700" s="214" t="str">
        <f t="shared" ref="A1700:A1749" si="82">V1700&amp;T1700</f>
        <v>0441500121生活介護</v>
      </c>
      <c r="B1700" s="214" t="s">
        <v>925</v>
      </c>
      <c r="C1700" s="214" t="s">
        <v>3915</v>
      </c>
      <c r="D1700" s="214" t="s">
        <v>3255</v>
      </c>
      <c r="E1700" s="214" t="s">
        <v>926</v>
      </c>
      <c r="K1700" s="214" t="s">
        <v>4179</v>
      </c>
      <c r="L1700" s="214" t="s">
        <v>4179</v>
      </c>
      <c r="M1700" s="214"/>
      <c r="N1700" s="214" t="s">
        <v>4231</v>
      </c>
      <c r="P1700" s="214" t="s">
        <v>4246</v>
      </c>
      <c r="T1700" s="214" t="s">
        <v>63</v>
      </c>
      <c r="V1700" s="298" t="s">
        <v>4356</v>
      </c>
      <c r="AG1700" s="214"/>
      <c r="AH1700" s="214">
        <v>20</v>
      </c>
      <c r="AI1700" s="214"/>
      <c r="AK1700" s="215" t="str">
        <f t="shared" si="80"/>
        <v>989</v>
      </c>
      <c r="AL1700" s="214" t="str">
        <f t="shared" si="81"/>
        <v>6154</v>
      </c>
    </row>
    <row r="1701" spans="1:38">
      <c r="A1701" s="214" t="str">
        <f t="shared" si="82"/>
        <v>0441500139生活介護</v>
      </c>
      <c r="B1701" s="214" t="s">
        <v>925</v>
      </c>
      <c r="C1701" s="214" t="s">
        <v>3915</v>
      </c>
      <c r="D1701" s="214" t="s">
        <v>3255</v>
      </c>
      <c r="E1701" s="214" t="s">
        <v>926</v>
      </c>
      <c r="K1701" s="214" t="s">
        <v>4178</v>
      </c>
      <c r="L1701" s="214" t="s">
        <v>4178</v>
      </c>
      <c r="M1701" s="214"/>
      <c r="N1701" s="214" t="s">
        <v>3491</v>
      </c>
      <c r="P1701" s="214" t="s">
        <v>4246</v>
      </c>
      <c r="T1701" s="214" t="s">
        <v>63</v>
      </c>
      <c r="V1701" s="298" t="s">
        <v>4355</v>
      </c>
      <c r="AG1701" s="214"/>
      <c r="AH1701" s="214">
        <v>20</v>
      </c>
      <c r="AI1701" s="214"/>
      <c r="AK1701" s="215" t="str">
        <f t="shared" si="80"/>
        <v>989</v>
      </c>
      <c r="AL1701" s="214" t="str">
        <f t="shared" si="81"/>
        <v>6154</v>
      </c>
    </row>
    <row r="1702" spans="1:38">
      <c r="A1702" s="214" t="str">
        <f t="shared" si="82"/>
        <v>0441500147生活介護</v>
      </c>
      <c r="B1702" s="214" t="s">
        <v>925</v>
      </c>
      <c r="C1702" s="214" t="s">
        <v>3915</v>
      </c>
      <c r="D1702" s="214" t="s">
        <v>3255</v>
      </c>
      <c r="E1702" s="214" t="s">
        <v>926</v>
      </c>
      <c r="K1702" s="214" t="s">
        <v>4177</v>
      </c>
      <c r="L1702" s="214" t="s">
        <v>4177</v>
      </c>
      <c r="M1702" s="214"/>
      <c r="N1702" s="214" t="s">
        <v>4230</v>
      </c>
      <c r="P1702" s="214" t="s">
        <v>4246</v>
      </c>
      <c r="T1702" s="214" t="s">
        <v>63</v>
      </c>
      <c r="V1702" s="298" t="s">
        <v>4354</v>
      </c>
      <c r="AG1702" s="214"/>
      <c r="AH1702" s="214">
        <v>20</v>
      </c>
      <c r="AI1702" s="214"/>
      <c r="AK1702" s="215" t="str">
        <f t="shared" si="80"/>
        <v>989</v>
      </c>
      <c r="AL1702" s="214" t="str">
        <f t="shared" si="81"/>
        <v>6154</v>
      </c>
    </row>
    <row r="1703" spans="1:38">
      <c r="A1703" s="214" t="str">
        <f t="shared" si="82"/>
        <v>0441500154生活介護</v>
      </c>
      <c r="B1703" s="214" t="s">
        <v>925</v>
      </c>
      <c r="C1703" s="214" t="s">
        <v>3915</v>
      </c>
      <c r="D1703" s="214" t="s">
        <v>3255</v>
      </c>
      <c r="E1703" s="214" t="s">
        <v>926</v>
      </c>
      <c r="K1703" s="214" t="s">
        <v>4180</v>
      </c>
      <c r="L1703" s="214" t="s">
        <v>4180</v>
      </c>
      <c r="M1703" s="214"/>
      <c r="N1703" s="214" t="s">
        <v>4232</v>
      </c>
      <c r="P1703" s="214" t="s">
        <v>4246</v>
      </c>
      <c r="T1703" s="214" t="s">
        <v>63</v>
      </c>
      <c r="V1703" s="298" t="s">
        <v>4357</v>
      </c>
      <c r="AG1703" s="214"/>
      <c r="AH1703" s="214">
        <v>20</v>
      </c>
      <c r="AI1703" s="214"/>
      <c r="AK1703" s="215" t="str">
        <f t="shared" si="80"/>
        <v>989</v>
      </c>
      <c r="AL1703" s="214" t="str">
        <f t="shared" si="81"/>
        <v>6154</v>
      </c>
    </row>
    <row r="1704" spans="1:38">
      <c r="A1704" s="214" t="str">
        <f t="shared" si="82"/>
        <v>0441500162生活介護</v>
      </c>
      <c r="B1704" s="214" t="s">
        <v>925</v>
      </c>
      <c r="C1704" s="214" t="s">
        <v>3915</v>
      </c>
      <c r="D1704" s="214" t="s">
        <v>3255</v>
      </c>
      <c r="E1704" s="214" t="s">
        <v>926</v>
      </c>
      <c r="K1704" s="214" t="s">
        <v>4176</v>
      </c>
      <c r="L1704" s="214" t="s">
        <v>4176</v>
      </c>
      <c r="M1704" s="214"/>
      <c r="N1704" s="214" t="s">
        <v>4229</v>
      </c>
      <c r="P1704" s="214" t="s">
        <v>4246</v>
      </c>
      <c r="T1704" s="214" t="s">
        <v>63</v>
      </c>
      <c r="V1704" s="298" t="s">
        <v>4353</v>
      </c>
      <c r="AG1704" s="214"/>
      <c r="AH1704" s="214">
        <v>20</v>
      </c>
      <c r="AI1704" s="214"/>
      <c r="AK1704" s="215" t="str">
        <f t="shared" si="80"/>
        <v>989</v>
      </c>
      <c r="AL1704" s="214" t="str">
        <f t="shared" si="81"/>
        <v>6154</v>
      </c>
    </row>
    <row r="1705" spans="1:38">
      <c r="A1705" s="214" t="str">
        <f t="shared" si="82"/>
        <v>0441500170生活介護</v>
      </c>
      <c r="B1705" s="214" t="s">
        <v>925</v>
      </c>
      <c r="C1705" s="214" t="s">
        <v>3915</v>
      </c>
      <c r="D1705" s="214" t="s">
        <v>3255</v>
      </c>
      <c r="E1705" s="214" t="s">
        <v>926</v>
      </c>
      <c r="K1705" s="214" t="s">
        <v>4154</v>
      </c>
      <c r="L1705" s="214" t="s">
        <v>4154</v>
      </c>
      <c r="M1705" s="214"/>
      <c r="N1705" s="214" t="s">
        <v>3329</v>
      </c>
      <c r="P1705" s="214" t="s">
        <v>4246</v>
      </c>
      <c r="T1705" s="214" t="s">
        <v>63</v>
      </c>
      <c r="V1705" s="298" t="s">
        <v>4327</v>
      </c>
      <c r="AG1705" s="214"/>
      <c r="AH1705" s="214">
        <v>1</v>
      </c>
      <c r="AI1705" s="214"/>
      <c r="AK1705" s="215" t="str">
        <f t="shared" si="80"/>
        <v>989</v>
      </c>
      <c r="AL1705" s="214" t="str">
        <f t="shared" si="81"/>
        <v>6154</v>
      </c>
    </row>
    <row r="1706" spans="1:38">
      <c r="A1706" s="214" t="str">
        <f t="shared" si="82"/>
        <v>0441500188生活介護</v>
      </c>
      <c r="B1706" s="214" t="s">
        <v>3750</v>
      </c>
      <c r="C1706" s="214" t="s">
        <v>4633</v>
      </c>
      <c r="D1706" s="214" t="s">
        <v>3442</v>
      </c>
      <c r="E1706" s="214" t="s">
        <v>4083</v>
      </c>
      <c r="K1706" s="214" t="s">
        <v>4164</v>
      </c>
      <c r="L1706" s="214" t="s">
        <v>4164</v>
      </c>
      <c r="M1706" s="214"/>
      <c r="N1706" s="214" t="s">
        <v>3258</v>
      </c>
      <c r="P1706" s="214" t="s">
        <v>4246</v>
      </c>
      <c r="T1706" s="214" t="s">
        <v>63</v>
      </c>
      <c r="V1706" s="298" t="s">
        <v>4336</v>
      </c>
      <c r="AG1706" s="214"/>
      <c r="AH1706" s="214">
        <v>3</v>
      </c>
      <c r="AI1706" s="214"/>
      <c r="AK1706" s="215" t="str">
        <f t="shared" si="80"/>
        <v>981</v>
      </c>
      <c r="AL1706" s="214" t="str">
        <f t="shared" si="81"/>
        <v>0212</v>
      </c>
    </row>
    <row r="1707" spans="1:38">
      <c r="A1707" s="214" t="str">
        <f t="shared" si="82"/>
        <v>0441500196生活介護</v>
      </c>
      <c r="B1707" s="214" t="s">
        <v>925</v>
      </c>
      <c r="C1707" s="214" t="s">
        <v>3915</v>
      </c>
      <c r="D1707" s="214" t="s">
        <v>3255</v>
      </c>
      <c r="E1707" s="214" t="s">
        <v>926</v>
      </c>
      <c r="K1707" s="214" t="s">
        <v>4182</v>
      </c>
      <c r="L1707" s="214" t="s">
        <v>4182</v>
      </c>
      <c r="M1707" s="214"/>
      <c r="N1707" s="214" t="s">
        <v>3141</v>
      </c>
      <c r="P1707" s="214" t="s">
        <v>4246</v>
      </c>
      <c r="T1707" s="214" t="s">
        <v>63</v>
      </c>
      <c r="V1707" s="298" t="s">
        <v>4359</v>
      </c>
      <c r="AG1707" s="214"/>
      <c r="AH1707" s="214">
        <v>3</v>
      </c>
      <c r="AI1707" s="214"/>
      <c r="AK1707" s="215" t="str">
        <f t="shared" si="80"/>
        <v>989</v>
      </c>
      <c r="AL1707" s="214" t="str">
        <f t="shared" si="81"/>
        <v>6154</v>
      </c>
    </row>
    <row r="1708" spans="1:38">
      <c r="A1708" s="214" t="str">
        <f t="shared" si="82"/>
        <v>0442100012生活介護</v>
      </c>
      <c r="B1708" s="214" t="s">
        <v>3744</v>
      </c>
      <c r="C1708" s="214" t="s">
        <v>4634</v>
      </c>
      <c r="D1708" s="214" t="s">
        <v>3156</v>
      </c>
      <c r="E1708" s="214" t="s">
        <v>4077</v>
      </c>
      <c r="K1708" s="214" t="s">
        <v>4151</v>
      </c>
      <c r="L1708" s="214" t="s">
        <v>4151</v>
      </c>
      <c r="M1708" s="214"/>
      <c r="N1708" s="214" t="s">
        <v>3156</v>
      </c>
      <c r="P1708" s="214" t="s">
        <v>4259</v>
      </c>
      <c r="T1708" s="214" t="s">
        <v>63</v>
      </c>
      <c r="V1708" s="298" t="s">
        <v>4324</v>
      </c>
      <c r="AG1708" s="214"/>
      <c r="AH1708" s="214">
        <v>20</v>
      </c>
      <c r="AI1708" s="214"/>
      <c r="AK1708" s="215" t="str">
        <f t="shared" si="80"/>
        <v>989</v>
      </c>
      <c r="AL1708" s="214" t="str">
        <f t="shared" si="81"/>
        <v>0851</v>
      </c>
    </row>
    <row r="1709" spans="1:38">
      <c r="A1709" s="214" t="str">
        <f t="shared" si="82"/>
        <v>0442100020生活介護</v>
      </c>
      <c r="B1709" s="214" t="s">
        <v>3724</v>
      </c>
      <c r="C1709" s="214" t="s">
        <v>4635</v>
      </c>
      <c r="D1709" s="214" t="s">
        <v>3156</v>
      </c>
      <c r="E1709" s="214" t="s">
        <v>4052</v>
      </c>
      <c r="K1709" s="214" t="s">
        <v>4109</v>
      </c>
      <c r="L1709" s="214" t="s">
        <v>4109</v>
      </c>
      <c r="M1709" s="214"/>
      <c r="N1709" s="214" t="s">
        <v>3156</v>
      </c>
      <c r="P1709" s="214" t="s">
        <v>4259</v>
      </c>
      <c r="T1709" s="214" t="s">
        <v>63</v>
      </c>
      <c r="V1709" s="298" t="s">
        <v>4279</v>
      </c>
      <c r="AG1709" s="214"/>
      <c r="AH1709" s="214">
        <v>20</v>
      </c>
      <c r="AI1709" s="214"/>
      <c r="AK1709" s="215" t="str">
        <f t="shared" si="80"/>
        <v>989</v>
      </c>
      <c r="AL1709" s="214" t="str">
        <f t="shared" si="81"/>
        <v>0851</v>
      </c>
    </row>
    <row r="1710" spans="1:38">
      <c r="A1710" s="214" t="str">
        <f t="shared" si="82"/>
        <v>0442100020生活介護</v>
      </c>
      <c r="B1710" s="214" t="s">
        <v>3724</v>
      </c>
      <c r="C1710" s="214" t="s">
        <v>4635</v>
      </c>
      <c r="D1710" s="214" t="s">
        <v>3156</v>
      </c>
      <c r="E1710" s="214" t="s">
        <v>4052</v>
      </c>
      <c r="K1710" s="214" t="s">
        <v>4109</v>
      </c>
      <c r="L1710" s="214" t="s">
        <v>4109</v>
      </c>
      <c r="M1710" s="214"/>
      <c r="N1710" s="214" t="s">
        <v>3156</v>
      </c>
      <c r="P1710" s="214" t="s">
        <v>4259</v>
      </c>
      <c r="T1710" s="214" t="s">
        <v>63</v>
      </c>
      <c r="V1710" s="298" t="s">
        <v>4279</v>
      </c>
      <c r="AG1710" s="214"/>
      <c r="AH1710" s="214">
        <v>20</v>
      </c>
      <c r="AI1710" s="214"/>
      <c r="AK1710" s="215" t="str">
        <f t="shared" si="80"/>
        <v>989</v>
      </c>
      <c r="AL1710" s="214" t="str">
        <f t="shared" si="81"/>
        <v>0851</v>
      </c>
    </row>
    <row r="1711" spans="1:38">
      <c r="A1711" s="214" t="str">
        <f t="shared" si="82"/>
        <v>0442100020生活介護</v>
      </c>
      <c r="B1711" s="214" t="s">
        <v>3724</v>
      </c>
      <c r="C1711" s="214" t="s">
        <v>4635</v>
      </c>
      <c r="D1711" s="214" t="s">
        <v>3156</v>
      </c>
      <c r="E1711" s="214" t="s">
        <v>4052</v>
      </c>
      <c r="K1711" s="214" t="s">
        <v>4109</v>
      </c>
      <c r="L1711" s="214" t="s">
        <v>4109</v>
      </c>
      <c r="M1711" s="214"/>
      <c r="N1711" s="214" t="s">
        <v>3156</v>
      </c>
      <c r="P1711" s="214" t="s">
        <v>4259</v>
      </c>
      <c r="T1711" s="214" t="s">
        <v>63</v>
      </c>
      <c r="V1711" s="298" t="s">
        <v>4279</v>
      </c>
      <c r="AG1711" s="214"/>
      <c r="AH1711" s="214">
        <v>20</v>
      </c>
      <c r="AI1711" s="214"/>
      <c r="AK1711" s="215" t="str">
        <f t="shared" si="80"/>
        <v>989</v>
      </c>
      <c r="AL1711" s="214" t="str">
        <f t="shared" si="81"/>
        <v>0851</v>
      </c>
    </row>
    <row r="1712" spans="1:38">
      <c r="A1712" s="214" t="str">
        <f>V1712&amp;T1712</f>
        <v>0442100020生活介護</v>
      </c>
      <c r="B1712" s="214" t="s">
        <v>3724</v>
      </c>
      <c r="C1712" s="214" t="s">
        <v>4635</v>
      </c>
      <c r="D1712" s="214" t="s">
        <v>3156</v>
      </c>
      <c r="E1712" s="214" t="s">
        <v>4052</v>
      </c>
      <c r="K1712" s="214" t="s">
        <v>4109</v>
      </c>
      <c r="L1712" s="214" t="s">
        <v>4109</v>
      </c>
      <c r="M1712" s="214"/>
      <c r="N1712" s="214" t="s">
        <v>3156</v>
      </c>
      <c r="P1712" s="214" t="s">
        <v>4259</v>
      </c>
      <c r="T1712" s="214" t="s">
        <v>63</v>
      </c>
      <c r="V1712" s="298" t="s">
        <v>4279</v>
      </c>
      <c r="AG1712" s="214"/>
      <c r="AH1712" s="214">
        <v>20</v>
      </c>
      <c r="AI1712" s="214"/>
      <c r="AK1712" s="215" t="str">
        <f t="shared" si="80"/>
        <v>989</v>
      </c>
      <c r="AL1712" s="214" t="str">
        <f t="shared" si="81"/>
        <v>0851</v>
      </c>
    </row>
    <row r="1713" spans="1:38">
      <c r="A1713" s="214" t="str">
        <f>V1713&amp;T1713</f>
        <v>0442100038生活介護</v>
      </c>
      <c r="B1713" s="30" t="s">
        <v>1072</v>
      </c>
      <c r="C1713" s="30" t="s">
        <v>3940</v>
      </c>
      <c r="D1713" s="30" t="s">
        <v>3432</v>
      </c>
      <c r="E1713" s="30" t="s">
        <v>1073</v>
      </c>
      <c r="K1713" s="30" t="s">
        <v>1072</v>
      </c>
      <c r="L1713" s="30" t="s">
        <v>1072</v>
      </c>
      <c r="N1713" s="30" t="s">
        <v>3432</v>
      </c>
      <c r="P1713" s="30" t="s">
        <v>4259</v>
      </c>
      <c r="T1713" s="30" t="s">
        <v>63</v>
      </c>
      <c r="V1713" s="299" t="s">
        <v>4328</v>
      </c>
      <c r="AG1713" s="214"/>
      <c r="AH1713" s="214">
        <v>20</v>
      </c>
      <c r="AI1713" s="214"/>
      <c r="AK1713" s="215" t="str">
        <f t="shared" si="80"/>
        <v>989</v>
      </c>
      <c r="AL1713" s="214" t="str">
        <f t="shared" si="81"/>
        <v>0821</v>
      </c>
    </row>
    <row r="1714" spans="1:38">
      <c r="A1714" s="214" t="str">
        <f t="shared" si="82"/>
        <v>0442200010生活介護</v>
      </c>
      <c r="B1714" s="30" t="s">
        <v>3754</v>
      </c>
      <c r="C1714" s="30" t="s">
        <v>4636</v>
      </c>
      <c r="D1714" s="30" t="s">
        <v>4039</v>
      </c>
      <c r="E1714" s="30" t="s">
        <v>4087</v>
      </c>
      <c r="K1714" s="30" t="s">
        <v>4173</v>
      </c>
      <c r="L1714" s="30" t="s">
        <v>4173</v>
      </c>
      <c r="N1714" s="30" t="s">
        <v>4039</v>
      </c>
      <c r="P1714" s="30" t="s">
        <v>4257</v>
      </c>
      <c r="T1714" s="30" t="s">
        <v>63</v>
      </c>
      <c r="V1714" s="299" t="s">
        <v>4348</v>
      </c>
      <c r="AG1714" s="214"/>
      <c r="AH1714" s="214">
        <v>30</v>
      </c>
      <c r="AI1714" s="214"/>
      <c r="AK1714" s="215" t="str">
        <f t="shared" si="80"/>
        <v>989</v>
      </c>
      <c r="AL1714" s="214" t="str">
        <f t="shared" si="81"/>
        <v>1311</v>
      </c>
    </row>
    <row r="1715" spans="1:38">
      <c r="A1715" s="214" t="str">
        <f t="shared" si="82"/>
        <v>0442200028生活介護</v>
      </c>
      <c r="B1715" s="30" t="s">
        <v>3727</v>
      </c>
      <c r="C1715" s="30" t="s">
        <v>4637</v>
      </c>
      <c r="D1715" s="30" t="s">
        <v>3064</v>
      </c>
      <c r="E1715" s="30" t="s">
        <v>4056</v>
      </c>
      <c r="K1715" s="30" t="s">
        <v>4112</v>
      </c>
      <c r="L1715" s="30" t="s">
        <v>4112</v>
      </c>
      <c r="N1715" s="30" t="s">
        <v>4221</v>
      </c>
      <c r="P1715" s="30" t="s">
        <v>4247</v>
      </c>
      <c r="T1715" s="30" t="s">
        <v>63</v>
      </c>
      <c r="V1715" s="299" t="s">
        <v>4282</v>
      </c>
      <c r="AG1715" s="214"/>
      <c r="AH1715" s="214">
        <v>30</v>
      </c>
      <c r="AI1715" s="214"/>
      <c r="AK1715" s="215" t="str">
        <f t="shared" si="80"/>
        <v>981</v>
      </c>
      <c r="AL1715" s="214" t="str">
        <f t="shared" si="81"/>
        <v>3124</v>
      </c>
    </row>
    <row r="1716" spans="1:38">
      <c r="A1716" s="214" t="str">
        <f t="shared" si="82"/>
        <v>0442200036生活介護</v>
      </c>
      <c r="B1716" s="30" t="s">
        <v>1084</v>
      </c>
      <c r="C1716" s="30" t="s">
        <v>3813</v>
      </c>
      <c r="D1716" s="30" t="s">
        <v>3162</v>
      </c>
      <c r="E1716" s="30" t="s">
        <v>1085</v>
      </c>
      <c r="K1716" s="30" t="s">
        <v>4175</v>
      </c>
      <c r="L1716" s="30" t="s">
        <v>4175</v>
      </c>
      <c r="N1716" s="30" t="s">
        <v>3435</v>
      </c>
      <c r="P1716" s="30" t="s">
        <v>4245</v>
      </c>
      <c r="T1716" s="30" t="s">
        <v>63</v>
      </c>
      <c r="V1716" s="299" t="s">
        <v>4350</v>
      </c>
      <c r="AG1716" s="214"/>
      <c r="AH1716" s="214">
        <v>15</v>
      </c>
      <c r="AI1716" s="214"/>
      <c r="AK1716" s="215" t="str">
        <f t="shared" si="80"/>
        <v>989</v>
      </c>
      <c r="AL1716" s="214" t="str">
        <f t="shared" si="81"/>
        <v>1601</v>
      </c>
    </row>
    <row r="1717" spans="1:38">
      <c r="A1717" s="214" t="str">
        <f t="shared" si="82"/>
        <v>0442200036自立訓練(機能訓練)</v>
      </c>
      <c r="B1717" s="30" t="s">
        <v>1084</v>
      </c>
      <c r="C1717" s="30" t="s">
        <v>3813</v>
      </c>
      <c r="D1717" s="30" t="s">
        <v>3162</v>
      </c>
      <c r="E1717" s="30" t="s">
        <v>1085</v>
      </c>
      <c r="K1717" s="30" t="s">
        <v>4175</v>
      </c>
      <c r="L1717" s="30" t="s">
        <v>4175</v>
      </c>
      <c r="N1717" s="30" t="s">
        <v>3435</v>
      </c>
      <c r="P1717" s="30" t="s">
        <v>4245</v>
      </c>
      <c r="T1717" s="30" t="s">
        <v>4269</v>
      </c>
      <c r="V1717" s="299" t="s">
        <v>4350</v>
      </c>
      <c r="AG1717" s="214"/>
      <c r="AH1717" s="214">
        <v>15</v>
      </c>
      <c r="AI1717" s="214"/>
      <c r="AK1717" s="215" t="str">
        <f t="shared" si="80"/>
        <v>989</v>
      </c>
      <c r="AL1717" s="214" t="str">
        <f t="shared" si="81"/>
        <v>1601</v>
      </c>
    </row>
    <row r="1718" spans="1:38">
      <c r="A1718" s="214" t="str">
        <f t="shared" si="82"/>
        <v>0442200044生活介護</v>
      </c>
      <c r="B1718" s="30" t="s">
        <v>1084</v>
      </c>
      <c r="C1718" s="30" t="s">
        <v>3813</v>
      </c>
      <c r="D1718" s="30" t="s">
        <v>3162</v>
      </c>
      <c r="E1718" s="30" t="s">
        <v>1085</v>
      </c>
      <c r="K1718" s="30" t="s">
        <v>1086</v>
      </c>
      <c r="L1718" s="30" t="s">
        <v>1086</v>
      </c>
      <c r="N1718" s="30" t="s">
        <v>3341</v>
      </c>
      <c r="P1718" s="30" t="s">
        <v>4245</v>
      </c>
      <c r="T1718" s="30" t="s">
        <v>63</v>
      </c>
      <c r="V1718" s="299" t="s">
        <v>4351</v>
      </c>
      <c r="AH1718" s="30">
        <v>20</v>
      </c>
      <c r="AK1718" s="215" t="str">
        <f t="shared" si="80"/>
        <v>989</v>
      </c>
      <c r="AL1718" s="214" t="str">
        <f t="shared" si="81"/>
        <v>1601</v>
      </c>
    </row>
    <row r="1719" spans="1:38">
      <c r="A1719" s="214" t="str">
        <f t="shared" si="82"/>
        <v>0442200044生活介護</v>
      </c>
      <c r="B1719" s="30" t="s">
        <v>1084</v>
      </c>
      <c r="C1719" s="30" t="s">
        <v>3813</v>
      </c>
      <c r="D1719" s="30" t="s">
        <v>3162</v>
      </c>
      <c r="E1719" s="30" t="s">
        <v>1085</v>
      </c>
      <c r="K1719" s="30" t="s">
        <v>1086</v>
      </c>
      <c r="L1719" s="30" t="s">
        <v>1086</v>
      </c>
      <c r="N1719" s="30" t="s">
        <v>3341</v>
      </c>
      <c r="P1719" s="30" t="s">
        <v>4245</v>
      </c>
      <c r="T1719" s="30" t="s">
        <v>63</v>
      </c>
      <c r="V1719" s="299" t="s">
        <v>4351</v>
      </c>
      <c r="AH1719" s="30">
        <v>20</v>
      </c>
      <c r="AK1719" s="215" t="str">
        <f t="shared" si="80"/>
        <v>989</v>
      </c>
      <c r="AL1719" s="214" t="str">
        <f t="shared" si="81"/>
        <v>1601</v>
      </c>
    </row>
    <row r="1720" spans="1:38">
      <c r="A1720" s="214" t="str">
        <f t="shared" si="82"/>
        <v>0442200044生活介護</v>
      </c>
      <c r="B1720" s="30" t="s">
        <v>1084</v>
      </c>
      <c r="C1720" s="30" t="s">
        <v>3813</v>
      </c>
      <c r="D1720" s="30" t="s">
        <v>3162</v>
      </c>
      <c r="E1720" s="30" t="s">
        <v>1085</v>
      </c>
      <c r="K1720" s="30" t="s">
        <v>1086</v>
      </c>
      <c r="L1720" s="30" t="s">
        <v>1086</v>
      </c>
      <c r="N1720" s="30" t="s">
        <v>3341</v>
      </c>
      <c r="P1720" s="30" t="s">
        <v>4245</v>
      </c>
      <c r="T1720" s="30" t="s">
        <v>63</v>
      </c>
      <c r="V1720" s="299" t="s">
        <v>4351</v>
      </c>
      <c r="AH1720" s="30">
        <v>20</v>
      </c>
      <c r="AK1720" s="215" t="str">
        <f t="shared" si="80"/>
        <v>989</v>
      </c>
      <c r="AL1720" s="214" t="str">
        <f t="shared" si="81"/>
        <v>1601</v>
      </c>
    </row>
    <row r="1721" spans="1:38">
      <c r="A1721" s="214" t="str">
        <f t="shared" si="82"/>
        <v>0442200044自立訓練(機能訓練)</v>
      </c>
      <c r="B1721" s="30" t="s">
        <v>1084</v>
      </c>
      <c r="C1721" s="30" t="s">
        <v>3813</v>
      </c>
      <c r="D1721" s="30" t="s">
        <v>3162</v>
      </c>
      <c r="E1721" s="30" t="s">
        <v>1085</v>
      </c>
      <c r="K1721" s="30" t="s">
        <v>1086</v>
      </c>
      <c r="L1721" s="30" t="s">
        <v>1086</v>
      </c>
      <c r="N1721" s="30" t="s">
        <v>3341</v>
      </c>
      <c r="P1721" s="30" t="s">
        <v>4245</v>
      </c>
      <c r="T1721" s="30" t="s">
        <v>4269</v>
      </c>
      <c r="V1721" s="299" t="s">
        <v>4351</v>
      </c>
      <c r="AH1721" s="30">
        <v>20</v>
      </c>
      <c r="AK1721" s="215" t="str">
        <f t="shared" si="80"/>
        <v>989</v>
      </c>
      <c r="AL1721" s="214" t="str">
        <f t="shared" si="81"/>
        <v>1601</v>
      </c>
    </row>
    <row r="1722" spans="1:38">
      <c r="A1722" s="214" t="str">
        <f t="shared" si="82"/>
        <v>0442200044自立訓練(機能訓練)</v>
      </c>
      <c r="B1722" s="30" t="s">
        <v>1084</v>
      </c>
      <c r="C1722" s="30" t="s">
        <v>3813</v>
      </c>
      <c r="D1722" s="30" t="s">
        <v>3162</v>
      </c>
      <c r="E1722" s="30" t="s">
        <v>1085</v>
      </c>
      <c r="K1722" s="30" t="s">
        <v>1086</v>
      </c>
      <c r="L1722" s="30" t="s">
        <v>1086</v>
      </c>
      <c r="N1722" s="30" t="s">
        <v>3341</v>
      </c>
      <c r="P1722" s="30" t="s">
        <v>4245</v>
      </c>
      <c r="T1722" s="30" t="s">
        <v>4269</v>
      </c>
      <c r="V1722" s="299" t="s">
        <v>4351</v>
      </c>
      <c r="AH1722" s="30">
        <v>20</v>
      </c>
      <c r="AK1722" s="215" t="str">
        <f t="shared" si="80"/>
        <v>989</v>
      </c>
      <c r="AL1722" s="214" t="str">
        <f t="shared" si="81"/>
        <v>1601</v>
      </c>
    </row>
    <row r="1723" spans="1:38">
      <c r="A1723" s="214" t="str">
        <f t="shared" si="82"/>
        <v>0442200051生活介護</v>
      </c>
      <c r="B1723" s="30" t="s">
        <v>3746</v>
      </c>
      <c r="C1723" s="30" t="s">
        <v>4638</v>
      </c>
      <c r="D1723" s="30" t="s">
        <v>3232</v>
      </c>
      <c r="E1723" s="30" t="s">
        <v>4079</v>
      </c>
      <c r="K1723" s="30" t="s">
        <v>4153</v>
      </c>
      <c r="L1723" s="30" t="s">
        <v>4153</v>
      </c>
      <c r="N1723" s="30" t="s">
        <v>3232</v>
      </c>
      <c r="P1723" s="30" t="s">
        <v>4254</v>
      </c>
      <c r="T1723" s="30" t="s">
        <v>63</v>
      </c>
      <c r="V1723" s="299" t="s">
        <v>4326</v>
      </c>
      <c r="AH1723" s="30">
        <v>40</v>
      </c>
      <c r="AK1723" s="215" t="str">
        <f t="shared" si="80"/>
        <v>989</v>
      </c>
      <c r="AL1723" s="214" t="str">
        <f t="shared" si="81"/>
        <v>1501</v>
      </c>
    </row>
    <row r="1724" spans="1:38">
      <c r="A1724" s="214" t="str">
        <f t="shared" si="82"/>
        <v>0442200077生活介護</v>
      </c>
      <c r="B1724" s="30" t="s">
        <v>1588</v>
      </c>
      <c r="C1724" s="30" t="s">
        <v>3823</v>
      </c>
      <c r="D1724" s="30" t="s">
        <v>3181</v>
      </c>
      <c r="E1724" s="30" t="s">
        <v>1589</v>
      </c>
      <c r="K1724" s="30" t="s">
        <v>4148</v>
      </c>
      <c r="L1724" s="30" t="s">
        <v>4148</v>
      </c>
      <c r="N1724" s="30" t="s">
        <v>3689</v>
      </c>
      <c r="P1724" s="30" t="s">
        <v>4247</v>
      </c>
      <c r="T1724" s="30" t="s">
        <v>63</v>
      </c>
      <c r="V1724" s="299" t="s">
        <v>4322</v>
      </c>
      <c r="AH1724" s="30">
        <v>40</v>
      </c>
      <c r="AK1724" s="215" t="str">
        <f t="shared" si="80"/>
        <v>981</v>
      </c>
      <c r="AL1724" s="214" t="str">
        <f t="shared" si="81"/>
        <v>3111</v>
      </c>
    </row>
    <row r="1725" spans="1:38">
      <c r="A1725" s="214" t="str">
        <f t="shared" si="82"/>
        <v>0442200077自立訓練(機能訓練)</v>
      </c>
      <c r="B1725" s="30" t="s">
        <v>1588</v>
      </c>
      <c r="C1725" s="30" t="s">
        <v>3823</v>
      </c>
      <c r="D1725" s="30" t="s">
        <v>3181</v>
      </c>
      <c r="E1725" s="30" t="s">
        <v>1589</v>
      </c>
      <c r="K1725" s="30" t="s">
        <v>4148</v>
      </c>
      <c r="L1725" s="30" t="s">
        <v>4148</v>
      </c>
      <c r="N1725" s="30" t="s">
        <v>3689</v>
      </c>
      <c r="P1725" s="30" t="s">
        <v>4247</v>
      </c>
      <c r="T1725" s="30" t="s">
        <v>4269</v>
      </c>
      <c r="V1725" s="299" t="s">
        <v>4322</v>
      </c>
      <c r="AH1725" s="30">
        <v>40</v>
      </c>
      <c r="AK1725" s="215" t="str">
        <f t="shared" si="80"/>
        <v>981</v>
      </c>
      <c r="AL1725" s="214" t="str">
        <f t="shared" si="81"/>
        <v>3111</v>
      </c>
    </row>
    <row r="1726" spans="1:38">
      <c r="A1726" s="214" t="str">
        <f t="shared" si="82"/>
        <v>0442200085生活介護</v>
      </c>
      <c r="B1726" s="30" t="s">
        <v>839</v>
      </c>
      <c r="C1726" s="30" t="s">
        <v>3800</v>
      </c>
      <c r="D1726" s="30" t="s">
        <v>3015</v>
      </c>
      <c r="E1726" s="30" t="s">
        <v>840</v>
      </c>
      <c r="K1726" s="30" t="s">
        <v>4163</v>
      </c>
      <c r="L1726" s="30" t="s">
        <v>4163</v>
      </c>
      <c r="N1726" s="30" t="s">
        <v>3690</v>
      </c>
      <c r="P1726" s="30" t="s">
        <v>4257</v>
      </c>
      <c r="T1726" s="30" t="s">
        <v>63</v>
      </c>
      <c r="V1726" s="299" t="s">
        <v>4335</v>
      </c>
      <c r="AH1726" s="30">
        <v>40</v>
      </c>
      <c r="AK1726" s="215" t="str">
        <f t="shared" si="80"/>
        <v>981</v>
      </c>
      <c r="AL1726" s="214" t="str">
        <f t="shared" si="81"/>
        <v>1231</v>
      </c>
    </row>
    <row r="1727" spans="1:38">
      <c r="A1727" s="214" t="str">
        <f t="shared" si="82"/>
        <v>0442200085生活介護</v>
      </c>
      <c r="B1727" s="30" t="s">
        <v>839</v>
      </c>
      <c r="C1727" s="30" t="s">
        <v>3800</v>
      </c>
      <c r="D1727" s="30" t="s">
        <v>3015</v>
      </c>
      <c r="E1727" s="30" t="s">
        <v>840</v>
      </c>
      <c r="K1727" s="30" t="s">
        <v>4163</v>
      </c>
      <c r="L1727" s="30" t="s">
        <v>4163</v>
      </c>
      <c r="N1727" s="30" t="s">
        <v>3690</v>
      </c>
      <c r="P1727" s="30" t="s">
        <v>4257</v>
      </c>
      <c r="T1727" s="30" t="s">
        <v>63</v>
      </c>
      <c r="V1727" s="299" t="s">
        <v>4335</v>
      </c>
      <c r="AH1727" s="30">
        <v>40</v>
      </c>
      <c r="AK1727" s="215" t="str">
        <f t="shared" si="80"/>
        <v>981</v>
      </c>
      <c r="AL1727" s="214" t="str">
        <f t="shared" si="81"/>
        <v>1231</v>
      </c>
    </row>
    <row r="1728" spans="1:38">
      <c r="A1728" s="214" t="str">
        <f t="shared" si="82"/>
        <v>0442200085自立訓練(機能訓練)</v>
      </c>
      <c r="B1728" s="30" t="s">
        <v>839</v>
      </c>
      <c r="C1728" s="30" t="s">
        <v>3800</v>
      </c>
      <c r="D1728" s="30" t="s">
        <v>3015</v>
      </c>
      <c r="E1728" s="30" t="s">
        <v>840</v>
      </c>
      <c r="K1728" s="30" t="s">
        <v>4163</v>
      </c>
      <c r="L1728" s="30" t="s">
        <v>4163</v>
      </c>
      <c r="N1728" s="30" t="s">
        <v>3690</v>
      </c>
      <c r="P1728" s="30" t="s">
        <v>4257</v>
      </c>
      <c r="T1728" s="30" t="s">
        <v>4269</v>
      </c>
      <c r="V1728" s="299" t="s">
        <v>4335</v>
      </c>
      <c r="AH1728" s="30">
        <v>40</v>
      </c>
      <c r="AK1728" s="215" t="str">
        <f t="shared" si="80"/>
        <v>981</v>
      </c>
      <c r="AL1728" s="214" t="str">
        <f t="shared" si="81"/>
        <v>1231</v>
      </c>
    </row>
    <row r="1729" spans="1:38">
      <c r="A1729" s="214" t="str">
        <f t="shared" si="82"/>
        <v>0442200085自立訓練(機能訓練)</v>
      </c>
      <c r="B1729" s="30" t="s">
        <v>839</v>
      </c>
      <c r="C1729" s="30" t="s">
        <v>3800</v>
      </c>
      <c r="D1729" s="30" t="s">
        <v>3015</v>
      </c>
      <c r="E1729" s="30" t="s">
        <v>840</v>
      </c>
      <c r="K1729" s="30" t="s">
        <v>4163</v>
      </c>
      <c r="L1729" s="30" t="s">
        <v>4163</v>
      </c>
      <c r="N1729" s="30" t="s">
        <v>3690</v>
      </c>
      <c r="P1729" s="30" t="s">
        <v>4257</v>
      </c>
      <c r="T1729" s="30" t="s">
        <v>4269</v>
      </c>
      <c r="V1729" s="299" t="s">
        <v>4335</v>
      </c>
      <c r="AH1729" s="30">
        <v>40</v>
      </c>
      <c r="AK1729" s="215" t="str">
        <f t="shared" si="80"/>
        <v>981</v>
      </c>
      <c r="AL1729" s="214" t="str">
        <f t="shared" si="81"/>
        <v>1231</v>
      </c>
    </row>
    <row r="1730" spans="1:38">
      <c r="A1730" s="214" t="str">
        <f t="shared" si="82"/>
        <v>0442300018生活介護</v>
      </c>
      <c r="B1730" s="30" t="s">
        <v>3751</v>
      </c>
      <c r="C1730" s="30" t="s">
        <v>4639</v>
      </c>
      <c r="D1730" s="30" t="s">
        <v>4038</v>
      </c>
      <c r="E1730" s="30" t="s">
        <v>4084</v>
      </c>
      <c r="K1730" s="30" t="s">
        <v>4168</v>
      </c>
      <c r="L1730" s="30" t="s">
        <v>4168</v>
      </c>
      <c r="N1730" s="30" t="s">
        <v>4038</v>
      </c>
      <c r="P1730" s="30" t="s">
        <v>4267</v>
      </c>
      <c r="T1730" s="30" t="s">
        <v>63</v>
      </c>
      <c r="V1730" s="299" t="s">
        <v>4339</v>
      </c>
      <c r="AH1730" s="30">
        <v>50</v>
      </c>
      <c r="AK1730" s="215" t="str">
        <f t="shared" si="80"/>
        <v>981</v>
      </c>
      <c r="AL1730" s="214" t="str">
        <f t="shared" si="81"/>
        <v>2105</v>
      </c>
    </row>
    <row r="1731" spans="1:38">
      <c r="A1731" s="214" t="str">
        <f t="shared" si="82"/>
        <v>0442700019生活介護</v>
      </c>
      <c r="B1731" s="30" t="s">
        <v>1305</v>
      </c>
      <c r="C1731" s="30" t="s">
        <v>3987</v>
      </c>
      <c r="D1731" s="30" t="s">
        <v>3355</v>
      </c>
      <c r="E1731" s="30" t="s">
        <v>1307</v>
      </c>
      <c r="K1731" s="30" t="s">
        <v>4125</v>
      </c>
      <c r="L1731" s="30" t="s">
        <v>4125</v>
      </c>
      <c r="N1731" s="30" t="s">
        <v>3355</v>
      </c>
      <c r="P1731" s="30" t="s">
        <v>4248</v>
      </c>
      <c r="T1731" s="30" t="s">
        <v>63</v>
      </c>
      <c r="V1731" s="299" t="s">
        <v>4298</v>
      </c>
      <c r="AH1731" s="30">
        <v>10</v>
      </c>
      <c r="AK1731" s="215" t="str">
        <f t="shared" ref="AK1731:AK1749" si="83">LEFT(D1731,3)</f>
        <v>981</v>
      </c>
      <c r="AL1731" s="214" t="str">
        <f t="shared" ref="AL1731:AL1748" si="84">RIGHT(D1731,4)</f>
        <v>3624</v>
      </c>
    </row>
    <row r="1732" spans="1:38">
      <c r="A1732" s="214" t="str">
        <f t="shared" si="82"/>
        <v>0442700019生活介護</v>
      </c>
      <c r="B1732" s="30" t="s">
        <v>1305</v>
      </c>
      <c r="C1732" s="30" t="s">
        <v>3987</v>
      </c>
      <c r="D1732" s="30" t="s">
        <v>3355</v>
      </c>
      <c r="E1732" s="30" t="s">
        <v>1307</v>
      </c>
      <c r="K1732" s="30" t="s">
        <v>4125</v>
      </c>
      <c r="L1732" s="30" t="s">
        <v>4125</v>
      </c>
      <c r="N1732" s="30" t="s">
        <v>3355</v>
      </c>
      <c r="P1732" s="30" t="s">
        <v>4248</v>
      </c>
      <c r="T1732" s="30" t="s">
        <v>63</v>
      </c>
      <c r="V1732" s="299" t="s">
        <v>4298</v>
      </c>
      <c r="AH1732" s="30">
        <v>10</v>
      </c>
      <c r="AK1732" s="215" t="str">
        <f t="shared" si="83"/>
        <v>981</v>
      </c>
      <c r="AL1732" s="214" t="str">
        <f t="shared" si="84"/>
        <v>3624</v>
      </c>
    </row>
    <row r="1733" spans="1:38">
      <c r="A1733" s="214" t="str">
        <f t="shared" si="82"/>
        <v>0442700019生活介護</v>
      </c>
      <c r="B1733" s="30" t="s">
        <v>1305</v>
      </c>
      <c r="C1733" s="30" t="s">
        <v>3987</v>
      </c>
      <c r="D1733" s="30" t="s">
        <v>3355</v>
      </c>
      <c r="E1733" s="30" t="s">
        <v>1307</v>
      </c>
      <c r="K1733" s="30" t="s">
        <v>4125</v>
      </c>
      <c r="L1733" s="30" t="s">
        <v>4125</v>
      </c>
      <c r="N1733" s="30" t="s">
        <v>3355</v>
      </c>
      <c r="P1733" s="30" t="s">
        <v>4248</v>
      </c>
      <c r="T1733" s="30" t="s">
        <v>63</v>
      </c>
      <c r="V1733" s="299" t="s">
        <v>4298</v>
      </c>
      <c r="AH1733" s="30">
        <v>10</v>
      </c>
      <c r="AK1733" s="215" t="str">
        <f t="shared" si="83"/>
        <v>981</v>
      </c>
      <c r="AL1733" s="214" t="str">
        <f t="shared" si="84"/>
        <v>3624</v>
      </c>
    </row>
    <row r="1734" spans="1:38">
      <c r="A1734" s="214" t="str">
        <f t="shared" si="82"/>
        <v>0442700019生活介護</v>
      </c>
      <c r="B1734" s="30" t="s">
        <v>1305</v>
      </c>
      <c r="C1734" s="30" t="s">
        <v>3987</v>
      </c>
      <c r="D1734" s="30" t="s">
        <v>3355</v>
      </c>
      <c r="E1734" s="30" t="s">
        <v>1307</v>
      </c>
      <c r="K1734" s="30" t="s">
        <v>4125</v>
      </c>
      <c r="L1734" s="30" t="s">
        <v>4125</v>
      </c>
      <c r="N1734" s="30" t="s">
        <v>3355</v>
      </c>
      <c r="P1734" s="30" t="s">
        <v>4248</v>
      </c>
      <c r="T1734" s="30" t="s">
        <v>63</v>
      </c>
      <c r="V1734" s="299" t="s">
        <v>4298</v>
      </c>
      <c r="AH1734" s="30">
        <v>10</v>
      </c>
      <c r="AK1734" s="215" t="str">
        <f t="shared" si="83"/>
        <v>981</v>
      </c>
      <c r="AL1734" s="214" t="str">
        <f t="shared" si="84"/>
        <v>3624</v>
      </c>
    </row>
    <row r="1735" spans="1:38">
      <c r="A1735" s="214" t="str">
        <f t="shared" si="82"/>
        <v>0442700019生活介護</v>
      </c>
      <c r="B1735" s="30" t="s">
        <v>1305</v>
      </c>
      <c r="C1735" s="30" t="s">
        <v>3987</v>
      </c>
      <c r="D1735" s="30" t="s">
        <v>3355</v>
      </c>
      <c r="E1735" s="30" t="s">
        <v>1307</v>
      </c>
      <c r="K1735" s="30" t="s">
        <v>4125</v>
      </c>
      <c r="L1735" s="30" t="s">
        <v>4125</v>
      </c>
      <c r="N1735" s="30" t="s">
        <v>3355</v>
      </c>
      <c r="P1735" s="30" t="s">
        <v>4248</v>
      </c>
      <c r="T1735" s="30" t="s">
        <v>63</v>
      </c>
      <c r="V1735" s="299" t="s">
        <v>4298</v>
      </c>
      <c r="AH1735" s="30">
        <v>2</v>
      </c>
      <c r="AK1735" s="215" t="str">
        <f t="shared" si="83"/>
        <v>981</v>
      </c>
      <c r="AL1735" s="214" t="str">
        <f t="shared" si="84"/>
        <v>3624</v>
      </c>
    </row>
    <row r="1736" spans="1:38">
      <c r="A1736" s="214" t="str">
        <f t="shared" si="82"/>
        <v>0442700019自立訓練(生活訓練)</v>
      </c>
      <c r="B1736" s="30" t="s">
        <v>1305</v>
      </c>
      <c r="C1736" s="30" t="s">
        <v>3987</v>
      </c>
      <c r="D1736" s="30" t="s">
        <v>3355</v>
      </c>
      <c r="E1736" s="30" t="s">
        <v>1307</v>
      </c>
      <c r="K1736" s="30" t="s">
        <v>4125</v>
      </c>
      <c r="L1736" s="30" t="s">
        <v>4125</v>
      </c>
      <c r="N1736" s="30" t="s">
        <v>3355</v>
      </c>
      <c r="P1736" s="30" t="s">
        <v>4248</v>
      </c>
      <c r="T1736" s="30" t="s">
        <v>2454</v>
      </c>
      <c r="V1736" s="299" t="s">
        <v>4298</v>
      </c>
      <c r="AH1736" s="30">
        <v>10</v>
      </c>
      <c r="AK1736" s="215" t="str">
        <f t="shared" si="83"/>
        <v>981</v>
      </c>
      <c r="AL1736" s="214" t="str">
        <f t="shared" si="84"/>
        <v>3624</v>
      </c>
    </row>
    <row r="1737" spans="1:38">
      <c r="A1737" s="214" t="str">
        <f t="shared" si="82"/>
        <v>0442700027生活介護</v>
      </c>
      <c r="B1737" s="30" t="s">
        <v>1365</v>
      </c>
      <c r="C1737" s="30" t="s">
        <v>3854</v>
      </c>
      <c r="D1737" s="30" t="s">
        <v>3408</v>
      </c>
      <c r="E1737" s="30" t="s">
        <v>1366</v>
      </c>
      <c r="K1737" s="30" t="s">
        <v>2778</v>
      </c>
      <c r="L1737" s="30" t="s">
        <v>2778</v>
      </c>
      <c r="N1737" s="30" t="s">
        <v>3202</v>
      </c>
      <c r="P1737" s="30" t="s">
        <v>4248</v>
      </c>
      <c r="T1737" s="30" t="s">
        <v>63</v>
      </c>
      <c r="V1737" s="299" t="s">
        <v>4301</v>
      </c>
      <c r="AH1737" s="30">
        <v>20</v>
      </c>
      <c r="AK1737" s="215" t="str">
        <f t="shared" si="83"/>
        <v>715</v>
      </c>
      <c r="AL1737" s="214" t="str">
        <f t="shared" si="84"/>
        <v>0002</v>
      </c>
    </row>
    <row r="1738" spans="1:38">
      <c r="A1738" s="214" t="str">
        <f t="shared" si="82"/>
        <v>0442700027生活介護</v>
      </c>
      <c r="B1738" s="30" t="s">
        <v>1365</v>
      </c>
      <c r="C1738" s="30" t="s">
        <v>3854</v>
      </c>
      <c r="D1738" s="30" t="s">
        <v>3408</v>
      </c>
      <c r="E1738" s="30" t="s">
        <v>1366</v>
      </c>
      <c r="K1738" s="30" t="s">
        <v>2778</v>
      </c>
      <c r="L1738" s="30" t="s">
        <v>2778</v>
      </c>
      <c r="N1738" s="30" t="s">
        <v>3202</v>
      </c>
      <c r="P1738" s="30" t="s">
        <v>4248</v>
      </c>
      <c r="T1738" s="30" t="s">
        <v>63</v>
      </c>
      <c r="V1738" s="299" t="s">
        <v>4301</v>
      </c>
      <c r="AH1738" s="30">
        <v>20</v>
      </c>
      <c r="AK1738" s="215" t="str">
        <f t="shared" si="83"/>
        <v>715</v>
      </c>
      <c r="AL1738" s="214" t="str">
        <f t="shared" si="84"/>
        <v>0002</v>
      </c>
    </row>
    <row r="1739" spans="1:38">
      <c r="A1739" s="214" t="str">
        <f t="shared" si="82"/>
        <v>0442700027生活介護</v>
      </c>
      <c r="B1739" s="30" t="s">
        <v>1365</v>
      </c>
      <c r="C1739" s="30" t="s">
        <v>3854</v>
      </c>
      <c r="D1739" s="30" t="s">
        <v>3408</v>
      </c>
      <c r="E1739" s="30" t="s">
        <v>1366</v>
      </c>
      <c r="K1739" s="30" t="s">
        <v>2778</v>
      </c>
      <c r="L1739" s="30" t="s">
        <v>2778</v>
      </c>
      <c r="N1739" s="30" t="s">
        <v>3202</v>
      </c>
      <c r="P1739" s="30" t="s">
        <v>4248</v>
      </c>
      <c r="T1739" s="30" t="s">
        <v>63</v>
      </c>
      <c r="V1739" s="299" t="s">
        <v>4301</v>
      </c>
      <c r="AH1739" s="30">
        <v>20</v>
      </c>
      <c r="AK1739" s="215" t="str">
        <f t="shared" si="83"/>
        <v>715</v>
      </c>
      <c r="AL1739" s="214" t="str">
        <f t="shared" si="84"/>
        <v>0002</v>
      </c>
    </row>
    <row r="1740" spans="1:38">
      <c r="A1740" s="214" t="str">
        <f t="shared" si="82"/>
        <v>0442700027生活介護</v>
      </c>
      <c r="B1740" s="30" t="s">
        <v>1365</v>
      </c>
      <c r="C1740" s="30" t="s">
        <v>3854</v>
      </c>
      <c r="D1740" s="30" t="s">
        <v>3408</v>
      </c>
      <c r="E1740" s="30" t="s">
        <v>1366</v>
      </c>
      <c r="K1740" s="30" t="s">
        <v>2778</v>
      </c>
      <c r="L1740" s="30" t="s">
        <v>2778</v>
      </c>
      <c r="N1740" s="30" t="s">
        <v>3202</v>
      </c>
      <c r="P1740" s="30" t="s">
        <v>4248</v>
      </c>
      <c r="T1740" s="30" t="s">
        <v>63</v>
      </c>
      <c r="V1740" s="299" t="s">
        <v>4301</v>
      </c>
      <c r="AH1740" s="30">
        <v>20</v>
      </c>
      <c r="AK1740" s="215" t="str">
        <f t="shared" si="83"/>
        <v>715</v>
      </c>
      <c r="AL1740" s="214" t="str">
        <f t="shared" si="84"/>
        <v>0002</v>
      </c>
    </row>
    <row r="1741" spans="1:38">
      <c r="A1741" s="214" t="str">
        <f t="shared" si="82"/>
        <v>0442700027生活介護</v>
      </c>
      <c r="B1741" s="30" t="s">
        <v>1365</v>
      </c>
      <c r="C1741" s="30" t="s">
        <v>3854</v>
      </c>
      <c r="D1741" s="30" t="s">
        <v>3408</v>
      </c>
      <c r="E1741" s="30" t="s">
        <v>1366</v>
      </c>
      <c r="K1741" s="30" t="s">
        <v>2778</v>
      </c>
      <c r="L1741" s="30" t="s">
        <v>2778</v>
      </c>
      <c r="N1741" s="30" t="s">
        <v>3202</v>
      </c>
      <c r="P1741" s="30" t="s">
        <v>4248</v>
      </c>
      <c r="T1741" s="30" t="s">
        <v>63</v>
      </c>
      <c r="V1741" s="299" t="s">
        <v>4301</v>
      </c>
      <c r="AH1741" s="30">
        <v>20</v>
      </c>
      <c r="AK1741" s="215" t="str">
        <f t="shared" si="83"/>
        <v>715</v>
      </c>
      <c r="AL1741" s="214" t="str">
        <f t="shared" si="84"/>
        <v>0002</v>
      </c>
    </row>
    <row r="1742" spans="1:38">
      <c r="A1742" s="214" t="str">
        <f t="shared" si="82"/>
        <v>0443100011生活介護</v>
      </c>
      <c r="B1742" s="30" t="s">
        <v>3723</v>
      </c>
      <c r="C1742" s="30" t="s">
        <v>4640</v>
      </c>
      <c r="D1742" s="30" t="s">
        <v>3412</v>
      </c>
      <c r="E1742" s="30" t="s">
        <v>4051</v>
      </c>
      <c r="K1742" s="30" t="s">
        <v>4107</v>
      </c>
      <c r="L1742" s="30" t="s">
        <v>4107</v>
      </c>
      <c r="N1742" s="30" t="s">
        <v>3412</v>
      </c>
      <c r="P1742" s="30" t="s">
        <v>4241</v>
      </c>
      <c r="T1742" s="30" t="s">
        <v>63</v>
      </c>
      <c r="V1742" s="299" t="s">
        <v>4278</v>
      </c>
      <c r="AH1742" s="30">
        <v>35</v>
      </c>
      <c r="AK1742" s="215" t="str">
        <f t="shared" si="83"/>
        <v>987</v>
      </c>
      <c r="AL1742" s="214" t="str">
        <f t="shared" si="84"/>
        <v>0005</v>
      </c>
    </row>
    <row r="1743" spans="1:38">
      <c r="A1743" s="214" t="str">
        <f t="shared" si="82"/>
        <v>0443500012生活介護</v>
      </c>
      <c r="B1743" s="30" t="s">
        <v>936</v>
      </c>
      <c r="C1743" s="30" t="s">
        <v>3809</v>
      </c>
      <c r="D1743" s="30" t="s">
        <v>3190</v>
      </c>
      <c r="E1743" s="30" t="s">
        <v>937</v>
      </c>
      <c r="K1743" s="30" t="s">
        <v>1449</v>
      </c>
      <c r="L1743" s="30" t="s">
        <v>1449</v>
      </c>
      <c r="N1743" s="30" t="s">
        <v>3362</v>
      </c>
      <c r="P1743" s="30" t="s">
        <v>4258</v>
      </c>
      <c r="T1743" s="30" t="s">
        <v>63</v>
      </c>
      <c r="V1743" s="299" t="s">
        <v>4369</v>
      </c>
      <c r="AH1743" s="30">
        <v>10</v>
      </c>
      <c r="AK1743" s="215" t="str">
        <f t="shared" si="83"/>
        <v>981</v>
      </c>
      <c r="AL1743" s="214" t="str">
        <f t="shared" si="84"/>
        <v>3621</v>
      </c>
    </row>
    <row r="1744" spans="1:38">
      <c r="A1744" s="214" t="str">
        <f t="shared" si="82"/>
        <v>0443500012生活介護</v>
      </c>
      <c r="B1744" s="30" t="s">
        <v>936</v>
      </c>
      <c r="C1744" s="30" t="s">
        <v>3809</v>
      </c>
      <c r="D1744" s="30" t="s">
        <v>3190</v>
      </c>
      <c r="E1744" s="30" t="s">
        <v>937</v>
      </c>
      <c r="K1744" s="30" t="s">
        <v>1449</v>
      </c>
      <c r="L1744" s="30" t="s">
        <v>1449</v>
      </c>
      <c r="N1744" s="30" t="s">
        <v>3362</v>
      </c>
      <c r="P1744" s="30" t="s">
        <v>4258</v>
      </c>
      <c r="T1744" s="30" t="s">
        <v>63</v>
      </c>
      <c r="V1744" s="299" t="s">
        <v>4369</v>
      </c>
      <c r="AH1744" s="30">
        <v>10</v>
      </c>
      <c r="AK1744" s="215" t="str">
        <f t="shared" si="83"/>
        <v>981</v>
      </c>
      <c r="AL1744" s="214" t="str">
        <f t="shared" si="84"/>
        <v>3621</v>
      </c>
    </row>
    <row r="1745" spans="1:38">
      <c r="A1745" s="214" t="str">
        <f t="shared" si="82"/>
        <v>0443500012自立訓練(機能訓練)</v>
      </c>
      <c r="B1745" s="30" t="s">
        <v>936</v>
      </c>
      <c r="C1745" s="30" t="s">
        <v>3809</v>
      </c>
      <c r="D1745" s="30" t="s">
        <v>3190</v>
      </c>
      <c r="E1745" s="30" t="s">
        <v>937</v>
      </c>
      <c r="K1745" s="30" t="s">
        <v>1449</v>
      </c>
      <c r="L1745" s="30" t="s">
        <v>1449</v>
      </c>
      <c r="N1745" s="30" t="s">
        <v>3362</v>
      </c>
      <c r="P1745" s="30" t="s">
        <v>4258</v>
      </c>
      <c r="T1745" s="30" t="s">
        <v>4269</v>
      </c>
      <c r="V1745" s="299" t="s">
        <v>4369</v>
      </c>
      <c r="AH1745" s="30">
        <v>10</v>
      </c>
      <c r="AK1745" s="215" t="str">
        <f t="shared" si="83"/>
        <v>981</v>
      </c>
      <c r="AL1745" s="214" t="str">
        <f t="shared" si="84"/>
        <v>3621</v>
      </c>
    </row>
    <row r="1746" spans="1:38">
      <c r="A1746" s="214" t="str">
        <f t="shared" si="82"/>
        <v>0445500010生活介護</v>
      </c>
      <c r="B1746" s="30" t="s">
        <v>1309</v>
      </c>
      <c r="C1746" s="30" t="s">
        <v>3835</v>
      </c>
      <c r="D1746" s="30" t="s">
        <v>3406</v>
      </c>
      <c r="E1746" s="30" t="s">
        <v>3407</v>
      </c>
      <c r="K1746" s="30" t="s">
        <v>4142</v>
      </c>
      <c r="L1746" s="30" t="s">
        <v>4142</v>
      </c>
      <c r="N1746" s="30" t="s">
        <v>4226</v>
      </c>
      <c r="P1746" s="30" t="s">
        <v>4248</v>
      </c>
      <c r="T1746" s="30" t="s">
        <v>63</v>
      </c>
      <c r="V1746" s="299" t="s">
        <v>4315</v>
      </c>
      <c r="AH1746" s="30">
        <v>30</v>
      </c>
      <c r="AK1746" s="215" t="str">
        <f t="shared" si="83"/>
        <v>981</v>
      </c>
      <c r="AL1746" s="214" t="str">
        <f t="shared" si="84"/>
        <v>0914</v>
      </c>
    </row>
    <row r="1747" spans="1:38">
      <c r="A1747" s="214" t="str">
        <f t="shared" si="82"/>
        <v>0445500010生活介護</v>
      </c>
      <c r="B1747" s="30" t="s">
        <v>1309</v>
      </c>
      <c r="C1747" s="30" t="s">
        <v>3835</v>
      </c>
      <c r="D1747" s="30" t="s">
        <v>3406</v>
      </c>
      <c r="E1747" s="30" t="s">
        <v>3407</v>
      </c>
      <c r="K1747" s="30" t="s">
        <v>4142</v>
      </c>
      <c r="L1747" s="30" t="s">
        <v>4142</v>
      </c>
      <c r="N1747" s="30" t="s">
        <v>4226</v>
      </c>
      <c r="P1747" s="30" t="s">
        <v>4248</v>
      </c>
      <c r="T1747" s="30" t="s">
        <v>63</v>
      </c>
      <c r="V1747" s="299" t="s">
        <v>4315</v>
      </c>
      <c r="AH1747" s="30">
        <v>30</v>
      </c>
      <c r="AK1747" s="215" t="str">
        <f t="shared" si="83"/>
        <v>981</v>
      </c>
      <c r="AL1747" s="214" t="str">
        <f t="shared" si="84"/>
        <v>0914</v>
      </c>
    </row>
    <row r="1748" spans="1:38">
      <c r="A1748" s="214" t="str">
        <f t="shared" si="82"/>
        <v>0445500010生活介護</v>
      </c>
      <c r="B1748" s="30" t="s">
        <v>1309</v>
      </c>
      <c r="C1748" s="30" t="s">
        <v>3835</v>
      </c>
      <c r="D1748" s="30" t="s">
        <v>3406</v>
      </c>
      <c r="E1748" s="30" t="s">
        <v>3407</v>
      </c>
      <c r="K1748" s="30" t="s">
        <v>4142</v>
      </c>
      <c r="L1748" s="30" t="s">
        <v>4142</v>
      </c>
      <c r="N1748" s="30" t="s">
        <v>4226</v>
      </c>
      <c r="P1748" s="30" t="s">
        <v>4248</v>
      </c>
      <c r="T1748" s="30" t="s">
        <v>63</v>
      </c>
      <c r="V1748" s="299" t="s">
        <v>4315</v>
      </c>
      <c r="AH1748" s="30">
        <v>30</v>
      </c>
      <c r="AK1748" s="215" t="str">
        <f t="shared" si="83"/>
        <v>981</v>
      </c>
      <c r="AL1748" s="214" t="str">
        <f t="shared" si="84"/>
        <v>0914</v>
      </c>
    </row>
    <row r="1749" spans="1:38">
      <c r="A1749" s="214" t="str">
        <f t="shared" si="82"/>
        <v>0445500010生活介護</v>
      </c>
      <c r="B1749" s="30" t="s">
        <v>1309</v>
      </c>
      <c r="C1749" s="30" t="s">
        <v>3835</v>
      </c>
      <c r="D1749" s="30" t="s">
        <v>3406</v>
      </c>
      <c r="E1749" s="30" t="s">
        <v>3407</v>
      </c>
      <c r="K1749" s="30" t="s">
        <v>4142</v>
      </c>
      <c r="L1749" s="30" t="s">
        <v>4142</v>
      </c>
      <c r="N1749" s="30" t="s">
        <v>4226</v>
      </c>
      <c r="P1749" s="30" t="s">
        <v>4248</v>
      </c>
      <c r="T1749" s="30" t="s">
        <v>63</v>
      </c>
      <c r="V1749" s="299" t="s">
        <v>4784</v>
      </c>
      <c r="AH1749" s="30">
        <v>25</v>
      </c>
      <c r="AK1749" s="215" t="str">
        <f t="shared" si="83"/>
        <v>981</v>
      </c>
      <c r="AL1749" s="214" t="str">
        <f>RIGHT(D1749,4)</f>
        <v>0914</v>
      </c>
    </row>
  </sheetData>
  <sheetProtection autoFilter="0"/>
  <autoFilter ref="A2:AL1749" xr:uid="{00000000-0009-0000-0000-000005000000}">
    <sortState xmlns:xlrd2="http://schemas.microsoft.com/office/spreadsheetml/2017/richdata2" ref="A3:AL1714">
      <sortCondition ref="L2:L1714"/>
    </sortState>
  </autoFilter>
  <phoneticPr fontId="4"/>
  <pageMargins left="0.7" right="0.7" top="0.75" bottom="0.75" header="0.3" footer="0.3"/>
  <pageSetup paperSize="9" scale="28"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9FF99"/>
  </sheetPr>
  <dimension ref="A1:B57"/>
  <sheetViews>
    <sheetView workbookViewId="0">
      <selection activeCell="M38" sqref="M38"/>
    </sheetView>
  </sheetViews>
  <sheetFormatPr defaultRowHeight="13.5"/>
  <cols>
    <col min="1" max="1" width="23.5" customWidth="1"/>
    <col min="2" max="2" width="9.25" bestFit="1" customWidth="1"/>
  </cols>
  <sheetData>
    <row r="1" spans="1:2">
      <c r="A1" t="s">
        <v>2653</v>
      </c>
    </row>
    <row r="2" spans="1:2">
      <c r="A2" s="92" t="s">
        <v>2654</v>
      </c>
      <c r="B2" s="91">
        <v>30000</v>
      </c>
    </row>
    <row r="3" spans="1:2">
      <c r="A3" s="92" t="s">
        <v>2655</v>
      </c>
      <c r="B3" s="91">
        <v>30000</v>
      </c>
    </row>
    <row r="4" spans="1:2">
      <c r="A4" s="92" t="s">
        <v>2656</v>
      </c>
      <c r="B4" s="91">
        <v>30000</v>
      </c>
    </row>
    <row r="5" spans="1:2">
      <c r="A5" s="92" t="s">
        <v>2657</v>
      </c>
      <c r="B5" s="91">
        <v>30000</v>
      </c>
    </row>
    <row r="6" spans="1:2">
      <c r="A6" s="92" t="s">
        <v>2658</v>
      </c>
      <c r="B6" s="91">
        <v>30000</v>
      </c>
    </row>
    <row r="7" spans="1:2">
      <c r="A7" s="92" t="s">
        <v>1162</v>
      </c>
      <c r="B7" s="309">
        <v>20500</v>
      </c>
    </row>
    <row r="8" spans="1:2">
      <c r="A8" s="92" t="s">
        <v>2679</v>
      </c>
      <c r="B8" s="309">
        <v>20500</v>
      </c>
    </row>
    <row r="9" spans="1:2">
      <c r="A9" s="92" t="s">
        <v>2680</v>
      </c>
      <c r="B9" s="309">
        <v>20500</v>
      </c>
    </row>
    <row r="10" spans="1:2">
      <c r="A10" s="92" t="s">
        <v>2659</v>
      </c>
      <c r="B10" s="309">
        <v>20500</v>
      </c>
    </row>
    <row r="11" spans="1:2">
      <c r="A11" s="92" t="s">
        <v>4785</v>
      </c>
      <c r="B11" s="309">
        <v>20500</v>
      </c>
    </row>
    <row r="12" spans="1:2">
      <c r="A12" s="92" t="s">
        <v>4786</v>
      </c>
      <c r="B12" s="309">
        <v>20500</v>
      </c>
    </row>
    <row r="13" spans="1:2">
      <c r="A13" s="92" t="s">
        <v>2681</v>
      </c>
      <c r="B13" s="309">
        <v>20500</v>
      </c>
    </row>
    <row r="14" spans="1:2">
      <c r="A14" s="92" t="s">
        <v>2682</v>
      </c>
      <c r="B14" s="309">
        <v>20500</v>
      </c>
    </row>
    <row r="15" spans="1:2">
      <c r="A15" s="92" t="s">
        <v>2660</v>
      </c>
      <c r="B15" s="309">
        <v>20500</v>
      </c>
    </row>
    <row r="16" spans="1:2">
      <c r="A16" s="92" t="s">
        <v>2661</v>
      </c>
      <c r="B16" s="309">
        <v>20500</v>
      </c>
    </row>
    <row r="17" spans="1:2">
      <c r="A17" s="92" t="s">
        <v>2662</v>
      </c>
      <c r="B17" s="309">
        <v>20500</v>
      </c>
    </row>
    <row r="18" spans="1:2">
      <c r="A18" s="93" t="s">
        <v>87</v>
      </c>
      <c r="B18" s="228">
        <v>7000</v>
      </c>
    </row>
    <row r="19" spans="1:2">
      <c r="A19" s="93" t="s">
        <v>88</v>
      </c>
      <c r="B19" s="228">
        <v>7000</v>
      </c>
    </row>
    <row r="20" spans="1:2">
      <c r="A20" s="93" t="s">
        <v>114</v>
      </c>
      <c r="B20" s="228">
        <v>7000</v>
      </c>
    </row>
    <row r="21" spans="1:2">
      <c r="A21" s="93" t="s">
        <v>2666</v>
      </c>
      <c r="B21" s="228">
        <v>7000</v>
      </c>
    </row>
    <row r="22" spans="1:2">
      <c r="A22" s="93" t="s">
        <v>256</v>
      </c>
      <c r="B22" s="228">
        <v>7000</v>
      </c>
    </row>
    <row r="23" spans="1:2">
      <c r="A23" s="93" t="s">
        <v>2000</v>
      </c>
      <c r="B23" s="228">
        <v>7000</v>
      </c>
    </row>
    <row r="24" spans="1:2">
      <c r="A24" s="93" t="s">
        <v>1911</v>
      </c>
      <c r="B24" s="228">
        <v>7000</v>
      </c>
    </row>
    <row r="25" spans="1:2">
      <c r="A25" s="93" t="s">
        <v>1647</v>
      </c>
      <c r="B25" s="228">
        <v>7000</v>
      </c>
    </row>
    <row r="26" spans="1:2">
      <c r="A26" s="93" t="s">
        <v>2628</v>
      </c>
      <c r="B26" s="228">
        <v>7000</v>
      </c>
    </row>
    <row r="27" spans="1:2">
      <c r="A27" s="93" t="s">
        <v>1643</v>
      </c>
      <c r="B27" s="228">
        <v>7000</v>
      </c>
    </row>
    <row r="28" spans="1:2">
      <c r="A28" s="93" t="s">
        <v>1644</v>
      </c>
      <c r="B28" s="228">
        <v>7000</v>
      </c>
    </row>
    <row r="29" spans="1:2" s="101" customFormat="1">
      <c r="A29" s="99" t="s">
        <v>2683</v>
      </c>
      <c r="B29" s="228">
        <v>7000</v>
      </c>
    </row>
    <row r="30" spans="1:2" s="101" customFormat="1">
      <c r="A30" s="99" t="s">
        <v>2684</v>
      </c>
      <c r="B30" s="228">
        <v>7000</v>
      </c>
    </row>
    <row r="31" spans="1:2" s="101" customFormat="1">
      <c r="A31" s="99" t="s">
        <v>2685</v>
      </c>
      <c r="B31" s="228">
        <v>7000</v>
      </c>
    </row>
    <row r="32" spans="1:2" s="101" customFormat="1">
      <c r="A32" s="99" t="s">
        <v>2686</v>
      </c>
      <c r="B32" s="228">
        <v>7000</v>
      </c>
    </row>
    <row r="33" spans="1:2" s="101" customFormat="1">
      <c r="A33" s="99" t="s">
        <v>2687</v>
      </c>
      <c r="B33" s="228">
        <v>7000</v>
      </c>
    </row>
    <row r="34" spans="1:2" s="101" customFormat="1">
      <c r="A34" s="99" t="s">
        <v>2689</v>
      </c>
      <c r="B34" s="228">
        <v>7000</v>
      </c>
    </row>
    <row r="35" spans="1:2" s="101" customFormat="1">
      <c r="A35" s="99" t="s">
        <v>2688</v>
      </c>
      <c r="B35" s="228">
        <v>7000</v>
      </c>
    </row>
    <row r="36" spans="1:2" s="101" customFormat="1">
      <c r="A36" s="99" t="s">
        <v>2690</v>
      </c>
      <c r="B36" s="228">
        <v>7000</v>
      </c>
    </row>
    <row r="37" spans="1:2" s="101" customFormat="1">
      <c r="A37" s="99"/>
      <c r="B37" s="100"/>
    </row>
    <row r="39" spans="1:2">
      <c r="A39" t="s">
        <v>2667</v>
      </c>
    </row>
    <row r="41" spans="1:2">
      <c r="A41" s="94" t="s">
        <v>2668</v>
      </c>
      <c r="B41" s="97" t="s">
        <v>2675</v>
      </c>
    </row>
    <row r="42" spans="1:2">
      <c r="A42" s="95" t="s">
        <v>2669</v>
      </c>
      <c r="B42" s="252">
        <v>0.91666666666666696</v>
      </c>
    </row>
    <row r="43" spans="1:2">
      <c r="A43" s="95" t="s">
        <v>2670</v>
      </c>
      <c r="B43" s="213">
        <v>0.83333333333333337</v>
      </c>
    </row>
    <row r="44" spans="1:2">
      <c r="A44" s="95" t="s">
        <v>2671</v>
      </c>
      <c r="B44" s="213">
        <v>0.75</v>
      </c>
    </row>
    <row r="45" spans="1:2">
      <c r="A45" s="95" t="s">
        <v>2672</v>
      </c>
      <c r="B45" s="213">
        <v>0.66666666666666663</v>
      </c>
    </row>
    <row r="46" spans="1:2">
      <c r="A46" s="95" t="s">
        <v>2673</v>
      </c>
      <c r="B46" s="97">
        <v>0.58333333333333337</v>
      </c>
    </row>
    <row r="47" spans="1:2">
      <c r="A47" s="95" t="s">
        <v>2674</v>
      </c>
      <c r="B47" s="97">
        <v>0.5</v>
      </c>
    </row>
    <row r="48" spans="1:2">
      <c r="A48" s="95" t="s">
        <v>2957</v>
      </c>
      <c r="B48" s="97">
        <v>0.41666666666666669</v>
      </c>
    </row>
    <row r="49" spans="1:2">
      <c r="A49" s="95" t="s">
        <v>2958</v>
      </c>
      <c r="B49" s="97">
        <v>0.33333333333333331</v>
      </c>
    </row>
    <row r="50" spans="1:2">
      <c r="A50" s="95" t="s">
        <v>2959</v>
      </c>
      <c r="B50" s="97">
        <v>0.25</v>
      </c>
    </row>
    <row r="51" spans="1:2">
      <c r="A51" s="95" t="s">
        <v>2960</v>
      </c>
      <c r="B51" s="97">
        <v>0.16666666666666666</v>
      </c>
    </row>
    <row r="52" spans="1:2">
      <c r="A52" s="95" t="s">
        <v>2961</v>
      </c>
      <c r="B52" s="97">
        <v>8.3333333333333329E-2</v>
      </c>
    </row>
    <row r="53" spans="1:2">
      <c r="A53" s="95" t="s">
        <v>2962</v>
      </c>
      <c r="B53" s="97">
        <v>0</v>
      </c>
    </row>
    <row r="54" spans="1:2">
      <c r="A54" s="89"/>
      <c r="B54" s="90"/>
    </row>
    <row r="56" spans="1:2">
      <c r="A56" s="89" t="s">
        <v>2663</v>
      </c>
    </row>
    <row r="57" spans="1:2">
      <c r="A57" s="89" t="s">
        <v>2664</v>
      </c>
    </row>
  </sheetData>
  <sheetProtection formatCells="0"/>
  <phoneticPr fontId="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9FF99"/>
  </sheetPr>
  <dimension ref="A2:U102"/>
  <sheetViews>
    <sheetView view="pageBreakPreview" zoomScale="70" zoomScaleNormal="100" zoomScaleSheetLayoutView="70" workbookViewId="0">
      <selection activeCell="M39" sqref="M39"/>
    </sheetView>
  </sheetViews>
  <sheetFormatPr defaultRowHeight="13.5"/>
  <cols>
    <col min="1" max="1" width="13" bestFit="1" customWidth="1"/>
    <col min="2" max="2" width="12.875" customWidth="1"/>
    <col min="3" max="3" width="11" bestFit="1" customWidth="1"/>
    <col min="4" max="4" width="24.875" customWidth="1"/>
    <col min="5" max="5" width="8" customWidth="1"/>
    <col min="6" max="6" width="17.875" bestFit="1" customWidth="1"/>
    <col min="7" max="7" width="9.125" bestFit="1" customWidth="1"/>
    <col min="8" max="8" width="18.25" customWidth="1"/>
    <col min="11" max="11" width="12.375" customWidth="1"/>
    <col min="13" max="13" width="14" bestFit="1" customWidth="1"/>
  </cols>
  <sheetData>
    <row r="2" spans="1:21">
      <c r="A2" s="110" t="s">
        <v>2698</v>
      </c>
      <c r="N2" t="s">
        <v>2710</v>
      </c>
      <c r="P2" t="s">
        <v>2712</v>
      </c>
    </row>
    <row r="3" spans="1:21">
      <c r="A3" s="112" t="s">
        <v>2699</v>
      </c>
      <c r="B3" s="112" t="s">
        <v>2700</v>
      </c>
      <c r="C3" s="112" t="s">
        <v>2701</v>
      </c>
      <c r="D3" s="112" t="s">
        <v>2720</v>
      </c>
      <c r="E3" s="112" t="s">
        <v>2706</v>
      </c>
      <c r="F3" s="112"/>
      <c r="G3" s="112" t="s">
        <v>2702</v>
      </c>
      <c r="H3" s="112" t="s">
        <v>2410</v>
      </c>
      <c r="I3" s="112" t="s">
        <v>2703</v>
      </c>
      <c r="J3" s="112" t="s">
        <v>2704</v>
      </c>
      <c r="K3" s="112" t="s">
        <v>2705</v>
      </c>
      <c r="L3" s="112" t="s">
        <v>2709</v>
      </c>
      <c r="N3" t="s">
        <v>2384</v>
      </c>
      <c r="O3" t="s">
        <v>2711</v>
      </c>
      <c r="P3" t="s">
        <v>2384</v>
      </c>
      <c r="Q3" t="s">
        <v>2711</v>
      </c>
      <c r="R3" t="s">
        <v>2721</v>
      </c>
      <c r="S3" t="s">
        <v>2722</v>
      </c>
      <c r="T3" t="s">
        <v>2723</v>
      </c>
      <c r="U3" t="s">
        <v>2724</v>
      </c>
    </row>
    <row r="4" spans="1:21">
      <c r="A4" s="104" t="str">
        <f>'①交付申請書兼実績報告書（様式第１号）'!E12</f>
        <v/>
      </c>
      <c r="B4" s="105">
        <f>'①交付申請書兼実績報告書（様式第１号）'!M16</f>
        <v>0</v>
      </c>
      <c r="C4" s="105">
        <f>'①交付申請書兼実績報告書（様式第１号）'!W16</f>
        <v>0</v>
      </c>
      <c r="D4" t="str">
        <f>'①交付申請書兼実績報告書（様式第１号）'!H13&amp;"-"&amp;'①交付申請書兼実績報告書（様式第１号）'!K13</f>
        <v>-</v>
      </c>
      <c r="E4" s="105" t="str">
        <f>DBCS('①交付申請書兼実績報告書（様式第１号）'!E14)</f>
        <v/>
      </c>
      <c r="F4" s="105"/>
      <c r="G4" s="105" t="str">
        <f>"令和"&amp;'①交付申請書兼実績報告書（様式第１号）'!T6&amp;"年"&amp;'①交付申請書兼実績報告書（様式第１号）'!W6&amp;"月"&amp;'①交付申請書兼実績報告書（様式第１号）'!Z6&amp;"日"</f>
        <v>令和年月日</v>
      </c>
      <c r="H4" s="106">
        <f>'①交付申請書兼実績報告書（様式第１号）'!J20</f>
        <v>0</v>
      </c>
      <c r="I4" s="105" t="str">
        <f>IF('①交付申請書兼実績報告書（様式第１号）'!H29="","ゆうちょ銀行"&amp;'①交付申請書兼実績報告書（様式第１号）'!S30&amp;'①交付申請書兼実績報告書（様式第１号）'!Y30,'①交付申請書兼実績報告書（様式第１号）'!H29&amp;'①交付申請書兼実績報告書（様式第１号）'!Q29&amp;'①交付申請書兼実績報告書（様式第１号）'!S29&amp;'①交付申請書兼実績報告書（様式第１号）'!Y29)</f>
        <v>ゆうちょ銀行支店</v>
      </c>
      <c r="J4" s="105" t="str">
        <f>'①交付申請書兼実績報告書（様式第１号）'!Q26</f>
        <v>１.普通</v>
      </c>
      <c r="K4" s="105" t="str">
        <f>IF('①交付申請書兼実績報告書（様式第１号）'!H29="",CONCATENATE('①交付申請書兼実績報告書（様式第１号）'!S27,'①交付申請書兼実績報告書（様式第１号）'!T27,'①交付申請書兼実績報告書（様式第１号）'!U27,'①交付申請書兼実績報告書（様式第１号）'!V27,'①交付申請書兼実績報告書（様式第１号）'!W27,'①交付申請書兼実績報告書（様式第１号）'!X27,'①交付申請書兼実績報告書（様式第１号）'!Y27,'①交付申請書兼実績報告書（様式第１号）'!Z27),CONCATENATE('①交付申請書兼実績報告書（様式第１号）'!S26,'①交付申請書兼実績報告書（様式第１号）'!T26,'①交付申請書兼実績報告書（様式第１号）'!U26,'①交付申請書兼実績報告書（様式第１号）'!V26,'①交付申請書兼実績報告書（様式第１号）'!W26,'①交付申請書兼実績報告書（様式第１号）'!X26,'①交付申請書兼実績報告書（様式第１号）'!Y26,'①交付申請書兼実績報告書（様式第１号）'!Z26))</f>
        <v/>
      </c>
      <c r="L4" s="105" t="str">
        <f>ASC('①交付申請書兼実績報告書（様式第１号）'!H31)</f>
        <v/>
      </c>
      <c r="N4" t="str">
        <f>CONCATENATE('①交付申請書兼実績報告書（様式第１号）'!H26,'①交付申請書兼実績報告書（様式第１号）'!I26,'①交付申請書兼実績報告書（様式第１号）'!J26,'①交付申請書兼実績報告書（様式第１号）'!K26)</f>
        <v/>
      </c>
      <c r="O4" t="str">
        <f>CONCATENATE('①交付申請書兼実績報告書（様式第１号）'!L26,'①交付申請書兼実績報告書（様式第１号）'!M26,'①交付申請書兼実績報告書（様式第１号）'!N26)</f>
        <v/>
      </c>
      <c r="P4" t="str">
        <f>CONCATENATE('①交付申請書兼実績報告書（様式第１号）'!H27,'①交付申請書兼実績報告書（様式第１号）'!I27,'①交付申請書兼実績報告書（様式第１号）'!J27,'①交付申請書兼実績報告書（様式第１号）'!K27)</f>
        <v/>
      </c>
      <c r="Q4" t="str">
        <f>CONCATENATE('①交付申請書兼実績報告書（様式第１号）'!L27,'①交付申請書兼実績報告書（様式第１号）'!M27,'①交付申請書兼実績報告書（様式第１号）'!N27,'①交付申請書兼実績報告書（様式第１号）'!O27,'①交付申請書兼実績報告書（様式第１号）'!P27)</f>
        <v/>
      </c>
      <c r="R4" s="107">
        <f>'①交付申請書兼実績報告書（様式第１号）'!M15</f>
        <v>0</v>
      </c>
      <c r="S4" s="108">
        <f>'①交付申請書兼実績報告書（様式第１号）'!W15</f>
        <v>0</v>
      </c>
      <c r="T4">
        <f>'①交付申請書兼実績報告書（様式第１号）'!M17</f>
        <v>0</v>
      </c>
      <c r="U4">
        <f>'①交付申請書兼実績報告書（様式第１号）'!W17</f>
        <v>0</v>
      </c>
    </row>
    <row r="6" spans="1:21">
      <c r="A6" s="110" t="s">
        <v>2713</v>
      </c>
    </row>
    <row r="7" spans="1:21">
      <c r="A7" s="112" t="s">
        <v>2714</v>
      </c>
      <c r="B7" s="112" t="s">
        <v>2715</v>
      </c>
      <c r="C7" s="112" t="s">
        <v>2718</v>
      </c>
      <c r="D7" s="112" t="s">
        <v>2719</v>
      </c>
      <c r="E7" s="112" t="s">
        <v>2429</v>
      </c>
      <c r="F7" s="112" t="s">
        <v>2430</v>
      </c>
      <c r="G7" s="112" t="s">
        <v>2432</v>
      </c>
      <c r="H7" s="112" t="s">
        <v>2433</v>
      </c>
      <c r="I7" s="112" t="s">
        <v>2676</v>
      </c>
    </row>
    <row r="8" spans="1:21">
      <c r="A8" s="109">
        <f>'②補助金額算出内訳表（別紙１）'!B8</f>
        <v>0</v>
      </c>
      <c r="B8" s="104">
        <f>'②補助金額算出内訳表（別紙１）'!C8</f>
        <v>0</v>
      </c>
      <c r="C8" s="104" t="str">
        <f>'②補助金額算出内訳表（別紙１）'!D8</f>
        <v/>
      </c>
      <c r="D8" s="104">
        <f>'②補助金額算出内訳表（別紙１）'!E8</f>
        <v>0</v>
      </c>
      <c r="E8" s="104" t="str">
        <f>'②補助金額算出内訳表（別紙１）'!F8</f>
        <v/>
      </c>
      <c r="F8" s="104">
        <f>'②補助金額算出内訳表（別紙１）'!G8</f>
        <v>0</v>
      </c>
      <c r="G8" s="104" t="str">
        <f>'②補助金額算出内訳表（別紙１）'!H8</f>
        <v/>
      </c>
      <c r="H8" s="96" t="str">
        <f>'②補助金額算出内訳表（別紙１）'!I8</f>
        <v/>
      </c>
      <c r="I8" s="91" t="str">
        <f>'②補助金額算出内訳表（別紙１）'!J8</f>
        <v/>
      </c>
    </row>
    <row r="9" spans="1:21">
      <c r="A9" s="109">
        <f>'②補助金額算出内訳表（別紙１）'!B9</f>
        <v>0</v>
      </c>
      <c r="B9" s="104">
        <f>'②補助金額算出内訳表（別紙１）'!C9</f>
        <v>0</v>
      </c>
      <c r="C9" s="104" t="str">
        <f>'②補助金額算出内訳表（別紙１）'!D9</f>
        <v/>
      </c>
      <c r="D9" s="104">
        <f>'②補助金額算出内訳表（別紙１）'!E9</f>
        <v>0</v>
      </c>
      <c r="E9" s="104" t="str">
        <f>'②補助金額算出内訳表（別紙１）'!F9</f>
        <v/>
      </c>
      <c r="F9" s="104">
        <f>'②補助金額算出内訳表（別紙１）'!G9</f>
        <v>0</v>
      </c>
      <c r="G9" s="104" t="str">
        <f>'②補助金額算出内訳表（別紙１）'!H9</f>
        <v/>
      </c>
      <c r="H9" s="96" t="str">
        <f>'②補助金額算出内訳表（別紙１）'!I9</f>
        <v/>
      </c>
      <c r="I9" s="91" t="str">
        <f>'②補助金額算出内訳表（別紙１）'!J9</f>
        <v/>
      </c>
    </row>
    <row r="10" spans="1:21">
      <c r="A10" s="109">
        <f>'②補助金額算出内訳表（別紙１）'!B10</f>
        <v>0</v>
      </c>
      <c r="B10" s="104">
        <f>'②補助金額算出内訳表（別紙１）'!C10</f>
        <v>0</v>
      </c>
      <c r="C10" s="104" t="str">
        <f>'②補助金額算出内訳表（別紙１）'!D10</f>
        <v/>
      </c>
      <c r="D10" s="104">
        <f>'②補助金額算出内訳表（別紙１）'!E10</f>
        <v>0</v>
      </c>
      <c r="E10" s="104" t="str">
        <f>'②補助金額算出内訳表（別紙１）'!F10</f>
        <v/>
      </c>
      <c r="F10" s="104">
        <f>'②補助金額算出内訳表（別紙１）'!G10</f>
        <v>0</v>
      </c>
      <c r="G10" s="104" t="str">
        <f>'②補助金額算出内訳表（別紙１）'!H10</f>
        <v/>
      </c>
      <c r="H10" s="96" t="str">
        <f>'②補助金額算出内訳表（別紙１）'!I10</f>
        <v/>
      </c>
      <c r="I10" s="91" t="str">
        <f>'②補助金額算出内訳表（別紙１）'!J10</f>
        <v/>
      </c>
    </row>
    <row r="11" spans="1:21">
      <c r="A11" s="109">
        <f>'②補助金額算出内訳表（別紙１）'!B11</f>
        <v>0</v>
      </c>
      <c r="B11" s="104">
        <f>'②補助金額算出内訳表（別紙１）'!C11</f>
        <v>0</v>
      </c>
      <c r="C11" s="104" t="str">
        <f>'②補助金額算出内訳表（別紙１）'!D11</f>
        <v/>
      </c>
      <c r="D11" s="104">
        <f>'②補助金額算出内訳表（別紙１）'!E11</f>
        <v>0</v>
      </c>
      <c r="E11" s="104" t="str">
        <f>'②補助金額算出内訳表（別紙１）'!F11</f>
        <v/>
      </c>
      <c r="F11" s="104">
        <f>'②補助金額算出内訳表（別紙１）'!G11</f>
        <v>0</v>
      </c>
      <c r="G11" s="104" t="str">
        <f>'②補助金額算出内訳表（別紙１）'!H11</f>
        <v/>
      </c>
      <c r="H11" s="96" t="str">
        <f>'②補助金額算出内訳表（別紙１）'!I11</f>
        <v/>
      </c>
      <c r="I11" s="91" t="str">
        <f>'②補助金額算出内訳表（別紙１）'!J11</f>
        <v/>
      </c>
    </row>
    <row r="12" spans="1:21">
      <c r="A12" s="109">
        <f>'②補助金額算出内訳表（別紙１）'!B12</f>
        <v>0</v>
      </c>
      <c r="B12" s="104">
        <f>'②補助金額算出内訳表（別紙１）'!C12</f>
        <v>0</v>
      </c>
      <c r="C12" s="104" t="str">
        <f>'②補助金額算出内訳表（別紙１）'!D12</f>
        <v/>
      </c>
      <c r="D12" s="104">
        <f>'②補助金額算出内訳表（別紙１）'!E12</f>
        <v>0</v>
      </c>
      <c r="E12" s="104" t="str">
        <f>'②補助金額算出内訳表（別紙１）'!F12</f>
        <v/>
      </c>
      <c r="F12" s="104">
        <f>'②補助金額算出内訳表（別紙１）'!G12</f>
        <v>0</v>
      </c>
      <c r="G12" s="104" t="str">
        <f>'②補助金額算出内訳表（別紙１）'!H12</f>
        <v/>
      </c>
      <c r="H12" s="96" t="str">
        <f>'②補助金額算出内訳表（別紙１）'!I12</f>
        <v/>
      </c>
      <c r="I12" s="91" t="str">
        <f>'②補助金額算出内訳表（別紙１）'!J12</f>
        <v/>
      </c>
    </row>
    <row r="13" spans="1:21">
      <c r="A13" s="109">
        <f>'②補助金額算出内訳表（別紙１）'!B13</f>
        <v>0</v>
      </c>
      <c r="B13" s="104">
        <f>'②補助金額算出内訳表（別紙１）'!C13</f>
        <v>0</v>
      </c>
      <c r="C13" s="104" t="str">
        <f>'②補助金額算出内訳表（別紙１）'!D13</f>
        <v/>
      </c>
      <c r="D13" s="104">
        <f>'②補助金額算出内訳表（別紙１）'!E13</f>
        <v>0</v>
      </c>
      <c r="E13" s="104" t="str">
        <f>'②補助金額算出内訳表（別紙１）'!F13</f>
        <v/>
      </c>
      <c r="F13" s="104">
        <f>'②補助金額算出内訳表（別紙１）'!G13</f>
        <v>0</v>
      </c>
      <c r="G13" s="104" t="str">
        <f>'②補助金額算出内訳表（別紙１）'!H13</f>
        <v/>
      </c>
      <c r="H13" s="96" t="str">
        <f>'②補助金額算出内訳表（別紙１）'!I13</f>
        <v/>
      </c>
      <c r="I13" s="91" t="str">
        <f>'②補助金額算出内訳表（別紙１）'!J13</f>
        <v/>
      </c>
    </row>
    <row r="14" spans="1:21">
      <c r="A14" s="109">
        <f>'②補助金額算出内訳表（別紙１）'!B14</f>
        <v>0</v>
      </c>
      <c r="B14" s="104">
        <f>'②補助金額算出内訳表（別紙１）'!C14</f>
        <v>0</v>
      </c>
      <c r="C14" s="104" t="str">
        <f>'②補助金額算出内訳表（別紙１）'!D14</f>
        <v/>
      </c>
      <c r="D14" s="104">
        <f>'②補助金額算出内訳表（別紙１）'!E14</f>
        <v>0</v>
      </c>
      <c r="E14" s="104" t="str">
        <f>'②補助金額算出内訳表（別紙１）'!F14</f>
        <v/>
      </c>
      <c r="F14" s="104">
        <f>'②補助金額算出内訳表（別紙１）'!G14</f>
        <v>0</v>
      </c>
      <c r="G14" s="104" t="str">
        <f>'②補助金額算出内訳表（別紙１）'!H14</f>
        <v/>
      </c>
      <c r="H14" s="96" t="str">
        <f>'②補助金額算出内訳表（別紙１）'!I14</f>
        <v/>
      </c>
      <c r="I14" s="91" t="str">
        <f>'②補助金額算出内訳表（別紙１）'!J14</f>
        <v/>
      </c>
    </row>
    <row r="15" spans="1:21">
      <c r="A15" s="109">
        <f>'②補助金額算出内訳表（別紙１）'!B15</f>
        <v>0</v>
      </c>
      <c r="B15" s="104">
        <f>'②補助金額算出内訳表（別紙１）'!C15</f>
        <v>0</v>
      </c>
      <c r="C15" s="104" t="str">
        <f>'②補助金額算出内訳表（別紙１）'!D15</f>
        <v/>
      </c>
      <c r="D15" s="104">
        <f>'②補助金額算出内訳表（別紙１）'!E15</f>
        <v>0</v>
      </c>
      <c r="E15" s="104" t="str">
        <f>'②補助金額算出内訳表（別紙１）'!F15</f>
        <v/>
      </c>
      <c r="F15" s="104">
        <f>'②補助金額算出内訳表（別紙１）'!G15</f>
        <v>0</v>
      </c>
      <c r="G15" s="104" t="str">
        <f>'②補助金額算出内訳表（別紙１）'!H15</f>
        <v/>
      </c>
      <c r="H15" s="96" t="str">
        <f>'②補助金額算出内訳表（別紙１）'!I15</f>
        <v/>
      </c>
      <c r="I15" s="91" t="str">
        <f>'②補助金額算出内訳表（別紙１）'!J15</f>
        <v/>
      </c>
    </row>
    <row r="16" spans="1:21">
      <c r="A16" s="109">
        <f>'②補助金額算出内訳表（別紙１）'!B16</f>
        <v>0</v>
      </c>
      <c r="B16" s="104">
        <f>'②補助金額算出内訳表（別紙１）'!C16</f>
        <v>0</v>
      </c>
      <c r="C16" s="104" t="str">
        <f>'②補助金額算出内訳表（別紙１）'!D16</f>
        <v/>
      </c>
      <c r="D16" s="104">
        <f>'②補助金額算出内訳表（別紙１）'!E16</f>
        <v>0</v>
      </c>
      <c r="E16" s="104" t="str">
        <f>'②補助金額算出内訳表（別紙１）'!F16</f>
        <v/>
      </c>
      <c r="F16" s="104">
        <f>'②補助金額算出内訳表（別紙１）'!G16</f>
        <v>0</v>
      </c>
      <c r="G16" s="104" t="str">
        <f>'②補助金額算出内訳表（別紙１）'!H16</f>
        <v/>
      </c>
      <c r="H16" s="96" t="str">
        <f>'②補助金額算出内訳表（別紙１）'!I16</f>
        <v/>
      </c>
      <c r="I16" s="91" t="str">
        <f>'②補助金額算出内訳表（別紙１）'!J16</f>
        <v/>
      </c>
    </row>
    <row r="17" spans="1:9">
      <c r="A17" s="109">
        <f>'②補助金額算出内訳表（別紙１）'!B17</f>
        <v>0</v>
      </c>
      <c r="B17" s="104">
        <f>'②補助金額算出内訳表（別紙１）'!C17</f>
        <v>0</v>
      </c>
      <c r="C17" s="104" t="str">
        <f>'②補助金額算出内訳表（別紙１）'!D17</f>
        <v/>
      </c>
      <c r="D17" s="104">
        <f>'②補助金額算出内訳表（別紙１）'!E17</f>
        <v>0</v>
      </c>
      <c r="E17" s="104" t="str">
        <f>'②補助金額算出内訳表（別紙１）'!F17</f>
        <v/>
      </c>
      <c r="F17" s="104">
        <f>'②補助金額算出内訳表（別紙１）'!G17</f>
        <v>0</v>
      </c>
      <c r="G17" s="104" t="str">
        <f>'②補助金額算出内訳表（別紙１）'!H17</f>
        <v/>
      </c>
      <c r="H17" s="96" t="str">
        <f>'②補助金額算出内訳表（別紙１）'!I17</f>
        <v/>
      </c>
      <c r="I17" s="91" t="str">
        <f>'②補助金額算出内訳表（別紙１）'!J17</f>
        <v/>
      </c>
    </row>
    <row r="18" spans="1:9">
      <c r="A18" s="109">
        <f>'②補助金額算出内訳表（別紙１）'!B18</f>
        <v>0</v>
      </c>
      <c r="B18" s="104">
        <f>'②補助金額算出内訳表（別紙１）'!C18</f>
        <v>0</v>
      </c>
      <c r="C18" s="104" t="str">
        <f>'②補助金額算出内訳表（別紙１）'!D18</f>
        <v/>
      </c>
      <c r="D18" s="104">
        <f>'②補助金額算出内訳表（別紙１）'!E18</f>
        <v>0</v>
      </c>
      <c r="E18" s="104" t="str">
        <f>'②補助金額算出内訳表（別紙１）'!F18</f>
        <v/>
      </c>
      <c r="F18" s="104">
        <f>'②補助金額算出内訳表（別紙１）'!G18</f>
        <v>0</v>
      </c>
      <c r="G18" s="104" t="str">
        <f>'②補助金額算出内訳表（別紙１）'!H18</f>
        <v/>
      </c>
      <c r="H18" s="96" t="str">
        <f>'②補助金額算出内訳表（別紙１）'!I18</f>
        <v/>
      </c>
      <c r="I18" s="91" t="str">
        <f>'②補助金額算出内訳表（別紙１）'!J18</f>
        <v/>
      </c>
    </row>
    <row r="19" spans="1:9">
      <c r="A19" s="109">
        <f>'②補助金額算出内訳表（別紙１）'!B19</f>
        <v>0</v>
      </c>
      <c r="B19" s="104">
        <f>'②補助金額算出内訳表（別紙１）'!C19</f>
        <v>0</v>
      </c>
      <c r="C19" s="104" t="str">
        <f>'②補助金額算出内訳表（別紙１）'!D19</f>
        <v/>
      </c>
      <c r="D19" s="104">
        <f>'②補助金額算出内訳表（別紙１）'!E19</f>
        <v>0</v>
      </c>
      <c r="E19" s="104" t="str">
        <f>'②補助金額算出内訳表（別紙１）'!F19</f>
        <v/>
      </c>
      <c r="F19" s="104">
        <f>'②補助金額算出内訳表（別紙１）'!G19</f>
        <v>0</v>
      </c>
      <c r="G19" s="104" t="str">
        <f>'②補助金額算出内訳表（別紙１）'!H19</f>
        <v/>
      </c>
      <c r="H19" s="96" t="str">
        <f>'②補助金額算出内訳表（別紙１）'!I19</f>
        <v/>
      </c>
      <c r="I19" s="91" t="str">
        <f>'②補助金額算出内訳表（別紙１）'!J19</f>
        <v/>
      </c>
    </row>
    <row r="20" spans="1:9">
      <c r="A20" s="109">
        <f>'②補助金額算出内訳表（別紙１）'!B20</f>
        <v>0</v>
      </c>
      <c r="B20" s="104">
        <f>'②補助金額算出内訳表（別紙１）'!C20</f>
        <v>0</v>
      </c>
      <c r="C20" s="104" t="str">
        <f>'②補助金額算出内訳表（別紙１）'!D20</f>
        <v/>
      </c>
      <c r="D20" s="104">
        <f>'②補助金額算出内訳表（別紙１）'!E20</f>
        <v>0</v>
      </c>
      <c r="E20" s="104" t="str">
        <f>'②補助金額算出内訳表（別紙１）'!F20</f>
        <v/>
      </c>
      <c r="F20" s="104">
        <f>'②補助金額算出内訳表（別紙１）'!G20</f>
        <v>0</v>
      </c>
      <c r="G20" s="104" t="str">
        <f>'②補助金額算出内訳表（別紙１）'!H20</f>
        <v/>
      </c>
      <c r="H20" s="96" t="str">
        <f>'②補助金額算出内訳表（別紙１）'!I20</f>
        <v/>
      </c>
      <c r="I20" s="91" t="str">
        <f>'②補助金額算出内訳表（別紙１）'!J20</f>
        <v/>
      </c>
    </row>
    <row r="21" spans="1:9">
      <c r="A21" s="109">
        <f>'②補助金額算出内訳表（別紙１）'!B21</f>
        <v>0</v>
      </c>
      <c r="B21" s="104">
        <f>'②補助金額算出内訳表（別紙１）'!C21</f>
        <v>0</v>
      </c>
      <c r="C21" s="104" t="str">
        <f>'②補助金額算出内訳表（別紙１）'!D21</f>
        <v/>
      </c>
      <c r="D21" s="104">
        <f>'②補助金額算出内訳表（別紙１）'!E21</f>
        <v>0</v>
      </c>
      <c r="E21" s="104" t="str">
        <f>'②補助金額算出内訳表（別紙１）'!F21</f>
        <v/>
      </c>
      <c r="F21" s="104">
        <f>'②補助金額算出内訳表（別紙１）'!G21</f>
        <v>0</v>
      </c>
      <c r="G21" s="104" t="str">
        <f>'②補助金額算出内訳表（別紙１）'!H21</f>
        <v/>
      </c>
      <c r="H21" s="96" t="str">
        <f>'②補助金額算出内訳表（別紙１）'!I21</f>
        <v/>
      </c>
      <c r="I21" s="91" t="str">
        <f>'②補助金額算出内訳表（別紙１）'!J21</f>
        <v/>
      </c>
    </row>
    <row r="22" spans="1:9">
      <c r="A22" s="109">
        <f>'②補助金額算出内訳表（別紙１）'!B22</f>
        <v>0</v>
      </c>
      <c r="B22" s="104">
        <f>'②補助金額算出内訳表（別紙１）'!C22</f>
        <v>0</v>
      </c>
      <c r="C22" s="104" t="str">
        <f>'②補助金額算出内訳表（別紙１）'!D22</f>
        <v/>
      </c>
      <c r="D22" s="104">
        <f>'②補助金額算出内訳表（別紙１）'!E22</f>
        <v>0</v>
      </c>
      <c r="E22" s="104" t="str">
        <f>'②補助金額算出内訳表（別紙１）'!F22</f>
        <v/>
      </c>
      <c r="F22" s="104">
        <f>'②補助金額算出内訳表（別紙１）'!G22</f>
        <v>0</v>
      </c>
      <c r="G22" s="104" t="str">
        <f>'②補助金額算出内訳表（別紙１）'!H22</f>
        <v/>
      </c>
      <c r="H22" s="96" t="str">
        <f>'②補助金額算出内訳表（別紙１）'!I22</f>
        <v/>
      </c>
      <c r="I22" s="91" t="str">
        <f>'②補助金額算出内訳表（別紙１）'!J22</f>
        <v/>
      </c>
    </row>
    <row r="23" spans="1:9">
      <c r="A23" s="109">
        <f>'②補助金額算出内訳表（別紙１）'!B23</f>
        <v>0</v>
      </c>
      <c r="B23" s="104">
        <f>'②補助金額算出内訳表（別紙１）'!C23</f>
        <v>0</v>
      </c>
      <c r="C23" s="104" t="str">
        <f>'②補助金額算出内訳表（別紙１）'!D23</f>
        <v/>
      </c>
      <c r="D23" s="104">
        <f>'②補助金額算出内訳表（別紙１）'!E23</f>
        <v>0</v>
      </c>
      <c r="E23" s="104" t="str">
        <f>'②補助金額算出内訳表（別紙１）'!F23</f>
        <v/>
      </c>
      <c r="F23" s="104">
        <f>'②補助金額算出内訳表（別紙１）'!G23</f>
        <v>0</v>
      </c>
      <c r="G23" s="104" t="str">
        <f>'②補助金額算出内訳表（別紙１）'!H23</f>
        <v/>
      </c>
      <c r="H23" s="96" t="str">
        <f>'②補助金額算出内訳表（別紙１）'!I23</f>
        <v/>
      </c>
      <c r="I23" s="91" t="str">
        <f>'②補助金額算出内訳表（別紙１）'!J23</f>
        <v/>
      </c>
    </row>
    <row r="24" spans="1:9">
      <c r="A24" s="109">
        <f>'②補助金額算出内訳表（別紙１）'!B24</f>
        <v>0</v>
      </c>
      <c r="B24" s="104">
        <f>'②補助金額算出内訳表（別紙１）'!C24</f>
        <v>0</v>
      </c>
      <c r="C24" s="104" t="str">
        <f>'②補助金額算出内訳表（別紙１）'!D24</f>
        <v/>
      </c>
      <c r="D24" s="104">
        <f>'②補助金額算出内訳表（別紙１）'!E24</f>
        <v>0</v>
      </c>
      <c r="E24" s="104" t="str">
        <f>'②補助金額算出内訳表（別紙１）'!F24</f>
        <v/>
      </c>
      <c r="F24" s="104">
        <f>'②補助金額算出内訳表（別紙１）'!G24</f>
        <v>0</v>
      </c>
      <c r="G24" s="104" t="str">
        <f>'②補助金額算出内訳表（別紙１）'!H24</f>
        <v/>
      </c>
      <c r="H24" s="96" t="str">
        <f>'②補助金額算出内訳表（別紙１）'!I24</f>
        <v/>
      </c>
      <c r="I24" s="91" t="str">
        <f>'②補助金額算出内訳表（別紙１）'!J24</f>
        <v/>
      </c>
    </row>
    <row r="25" spans="1:9">
      <c r="A25" s="109">
        <f>'②補助金額算出内訳表（別紙１）'!B25</f>
        <v>0</v>
      </c>
      <c r="B25" s="104">
        <f>'②補助金額算出内訳表（別紙１）'!C25</f>
        <v>0</v>
      </c>
      <c r="C25" s="104" t="str">
        <f>'②補助金額算出内訳表（別紙１）'!D25</f>
        <v/>
      </c>
      <c r="D25" s="104">
        <f>'②補助金額算出内訳表（別紙１）'!E25</f>
        <v>0</v>
      </c>
      <c r="E25" s="104" t="str">
        <f>'②補助金額算出内訳表（別紙１）'!F25</f>
        <v/>
      </c>
      <c r="F25" s="104">
        <f>'②補助金額算出内訳表（別紙１）'!G25</f>
        <v>0</v>
      </c>
      <c r="G25" s="104" t="str">
        <f>'②補助金額算出内訳表（別紙１）'!H25</f>
        <v/>
      </c>
      <c r="H25" s="96" t="str">
        <f>'②補助金額算出内訳表（別紙１）'!I25</f>
        <v/>
      </c>
      <c r="I25" s="91" t="str">
        <f>'②補助金額算出内訳表（別紙１）'!J25</f>
        <v/>
      </c>
    </row>
    <row r="26" spans="1:9">
      <c r="A26" s="109">
        <f>'②補助金額算出内訳表（別紙１）'!B26</f>
        <v>0</v>
      </c>
      <c r="B26" s="104">
        <f>'②補助金額算出内訳表（別紙１）'!C26</f>
        <v>0</v>
      </c>
      <c r="C26" s="104" t="str">
        <f>'②補助金額算出内訳表（別紙１）'!D26</f>
        <v/>
      </c>
      <c r="D26" s="104">
        <f>'②補助金額算出内訳表（別紙１）'!E26</f>
        <v>0</v>
      </c>
      <c r="E26" s="104" t="str">
        <f>'②補助金額算出内訳表（別紙１）'!F26</f>
        <v/>
      </c>
      <c r="F26" s="104">
        <f>'②補助金額算出内訳表（別紙１）'!G26</f>
        <v>0</v>
      </c>
      <c r="G26" s="104" t="str">
        <f>'②補助金額算出内訳表（別紙１）'!H26</f>
        <v/>
      </c>
      <c r="H26" s="96" t="str">
        <f>'②補助金額算出内訳表（別紙１）'!I26</f>
        <v/>
      </c>
      <c r="I26" s="91" t="str">
        <f>'②補助金額算出内訳表（別紙１）'!J26</f>
        <v/>
      </c>
    </row>
    <row r="27" spans="1:9">
      <c r="A27" s="109">
        <f>'②補助金額算出内訳表（別紙１）'!B27</f>
        <v>0</v>
      </c>
      <c r="B27" s="104">
        <f>'②補助金額算出内訳表（別紙１）'!C27</f>
        <v>0</v>
      </c>
      <c r="C27" s="104" t="str">
        <f>'②補助金額算出内訳表（別紙１）'!D27</f>
        <v/>
      </c>
      <c r="D27" s="104">
        <f>'②補助金額算出内訳表（別紙１）'!E27</f>
        <v>0</v>
      </c>
      <c r="E27" s="104" t="str">
        <f>'②補助金額算出内訳表（別紙１）'!F27</f>
        <v/>
      </c>
      <c r="F27" s="104">
        <f>'②補助金額算出内訳表（別紙１）'!G27</f>
        <v>0</v>
      </c>
      <c r="G27" s="104" t="str">
        <f>'②補助金額算出内訳表（別紙１）'!H27</f>
        <v/>
      </c>
      <c r="H27" s="96" t="str">
        <f>'②補助金額算出内訳表（別紙１）'!I27</f>
        <v/>
      </c>
      <c r="I27" s="91" t="str">
        <f>'②補助金額算出内訳表（別紙１）'!J27</f>
        <v/>
      </c>
    </row>
    <row r="28" spans="1:9">
      <c r="A28" s="109">
        <f>'②補助金額算出内訳表（別紙１）'!B28</f>
        <v>0</v>
      </c>
      <c r="B28" s="104">
        <f>'②補助金額算出内訳表（別紙１）'!C28</f>
        <v>0</v>
      </c>
      <c r="C28" s="104" t="str">
        <f>'②補助金額算出内訳表（別紙１）'!D28</f>
        <v/>
      </c>
      <c r="D28" s="104">
        <f>'②補助金額算出内訳表（別紙１）'!E28</f>
        <v>0</v>
      </c>
      <c r="E28" s="104" t="str">
        <f>'②補助金額算出内訳表（別紙１）'!F28</f>
        <v/>
      </c>
      <c r="F28" s="104">
        <f>'②補助金額算出内訳表（別紙１）'!G28</f>
        <v>0</v>
      </c>
      <c r="G28" s="104" t="str">
        <f>'②補助金額算出内訳表（別紙１）'!H28</f>
        <v/>
      </c>
      <c r="H28" s="96" t="str">
        <f>'②補助金額算出内訳表（別紙１）'!I28</f>
        <v/>
      </c>
      <c r="I28" s="91" t="str">
        <f>'②補助金額算出内訳表（別紙１）'!J28</f>
        <v/>
      </c>
    </row>
    <row r="29" spans="1:9">
      <c r="A29" s="109">
        <f>'②補助金額算出内訳表（別紙１）'!B29</f>
        <v>0</v>
      </c>
      <c r="B29" s="104">
        <f>'②補助金額算出内訳表（別紙１）'!C29</f>
        <v>0</v>
      </c>
      <c r="C29" s="104" t="str">
        <f>'②補助金額算出内訳表（別紙１）'!D29</f>
        <v/>
      </c>
      <c r="D29" s="104">
        <f>'②補助金額算出内訳表（別紙１）'!E29</f>
        <v>0</v>
      </c>
      <c r="E29" s="104" t="str">
        <f>'②補助金額算出内訳表（別紙１）'!F29</f>
        <v/>
      </c>
      <c r="F29" s="104">
        <f>'②補助金額算出内訳表（別紙１）'!G29</f>
        <v>0</v>
      </c>
      <c r="G29" s="104" t="str">
        <f>'②補助金額算出内訳表（別紙１）'!H29</f>
        <v/>
      </c>
      <c r="H29" s="96" t="str">
        <f>'②補助金額算出内訳表（別紙１）'!I29</f>
        <v/>
      </c>
      <c r="I29" s="91" t="str">
        <f>'②補助金額算出内訳表（別紙１）'!J29</f>
        <v/>
      </c>
    </row>
    <row r="30" spans="1:9">
      <c r="A30" s="109">
        <f>'②補助金額算出内訳表（別紙１）'!B30</f>
        <v>0</v>
      </c>
      <c r="B30" s="104">
        <f>'②補助金額算出内訳表（別紙１）'!C30</f>
        <v>0</v>
      </c>
      <c r="C30" s="104" t="str">
        <f>'②補助金額算出内訳表（別紙１）'!D30</f>
        <v/>
      </c>
      <c r="D30" s="104">
        <f>'②補助金額算出内訳表（別紙１）'!E30</f>
        <v>0</v>
      </c>
      <c r="E30" s="104" t="str">
        <f>'②補助金額算出内訳表（別紙１）'!F30</f>
        <v/>
      </c>
      <c r="F30" s="104">
        <f>'②補助金額算出内訳表（別紙１）'!G30</f>
        <v>0</v>
      </c>
      <c r="G30" s="104" t="str">
        <f>'②補助金額算出内訳表（別紙１）'!H30</f>
        <v/>
      </c>
      <c r="H30" s="96" t="str">
        <f>'②補助金額算出内訳表（別紙１）'!I30</f>
        <v/>
      </c>
      <c r="I30" s="91" t="str">
        <f>'②補助金額算出内訳表（別紙１）'!J30</f>
        <v/>
      </c>
    </row>
    <row r="31" spans="1:9">
      <c r="A31" s="109">
        <f>'②補助金額算出内訳表（別紙１）'!B31</f>
        <v>0</v>
      </c>
      <c r="B31" s="104">
        <f>'②補助金額算出内訳表（別紙１）'!C31</f>
        <v>0</v>
      </c>
      <c r="C31" s="104" t="str">
        <f>'②補助金額算出内訳表（別紙１）'!D31</f>
        <v/>
      </c>
      <c r="D31" s="104">
        <f>'②補助金額算出内訳表（別紙１）'!E31</f>
        <v>0</v>
      </c>
      <c r="E31" s="104" t="str">
        <f>'②補助金額算出内訳表（別紙１）'!F31</f>
        <v/>
      </c>
      <c r="F31" s="104">
        <f>'②補助金額算出内訳表（別紙１）'!G31</f>
        <v>0</v>
      </c>
      <c r="G31" s="104" t="str">
        <f>'②補助金額算出内訳表（別紙１）'!H31</f>
        <v/>
      </c>
      <c r="H31" s="96" t="str">
        <f>'②補助金額算出内訳表（別紙１）'!I31</f>
        <v/>
      </c>
      <c r="I31" s="91" t="str">
        <f>'②補助金額算出内訳表（別紙１）'!J31</f>
        <v/>
      </c>
    </row>
    <row r="32" spans="1:9">
      <c r="A32" s="109">
        <f>'②補助金額算出内訳表（別紙１）'!B32</f>
        <v>0</v>
      </c>
      <c r="B32" s="104">
        <f>'②補助金額算出内訳表（別紙１）'!C32</f>
        <v>0</v>
      </c>
      <c r="C32" s="104" t="str">
        <f>'②補助金額算出内訳表（別紙１）'!D32</f>
        <v/>
      </c>
      <c r="D32" s="104">
        <f>'②補助金額算出内訳表（別紙１）'!E32</f>
        <v>0</v>
      </c>
      <c r="E32" s="104" t="str">
        <f>'②補助金額算出内訳表（別紙１）'!F32</f>
        <v/>
      </c>
      <c r="F32" s="104">
        <f>'②補助金額算出内訳表（別紙１）'!G32</f>
        <v>0</v>
      </c>
      <c r="G32" s="104" t="str">
        <f>'②補助金額算出内訳表（別紙１）'!H32</f>
        <v/>
      </c>
      <c r="H32" s="96" t="str">
        <f>'②補助金額算出内訳表（別紙１）'!I32</f>
        <v/>
      </c>
      <c r="I32" s="91" t="str">
        <f>'②補助金額算出内訳表（別紙１）'!J32</f>
        <v/>
      </c>
    </row>
    <row r="33" spans="1:9">
      <c r="A33" s="109">
        <f>'②補助金額算出内訳表（別紙１）'!B33</f>
        <v>0</v>
      </c>
      <c r="B33" s="104">
        <f>'②補助金額算出内訳表（別紙１）'!C33</f>
        <v>0</v>
      </c>
      <c r="C33" s="104" t="str">
        <f>'②補助金額算出内訳表（別紙１）'!D33</f>
        <v/>
      </c>
      <c r="D33" s="104">
        <f>'②補助金額算出内訳表（別紙１）'!E33</f>
        <v>0</v>
      </c>
      <c r="E33" s="104" t="str">
        <f>'②補助金額算出内訳表（別紙１）'!F33</f>
        <v/>
      </c>
      <c r="F33" s="104">
        <f>'②補助金額算出内訳表（別紙１）'!G33</f>
        <v>0</v>
      </c>
      <c r="G33" s="104" t="str">
        <f>'②補助金額算出内訳表（別紙１）'!H33</f>
        <v/>
      </c>
      <c r="H33" s="96" t="str">
        <f>'②補助金額算出内訳表（別紙１）'!I33</f>
        <v/>
      </c>
      <c r="I33" s="91" t="str">
        <f>'②補助金額算出内訳表（別紙１）'!J33</f>
        <v/>
      </c>
    </row>
    <row r="34" spans="1:9">
      <c r="A34" s="109">
        <f>'②補助金額算出内訳表（別紙１）'!B34</f>
        <v>0</v>
      </c>
      <c r="B34" s="104">
        <f>'②補助金額算出内訳表（別紙１）'!C34</f>
        <v>0</v>
      </c>
      <c r="C34" s="104" t="str">
        <f>'②補助金額算出内訳表（別紙１）'!D34</f>
        <v/>
      </c>
      <c r="D34" s="104">
        <f>'②補助金額算出内訳表（別紙１）'!E34</f>
        <v>0</v>
      </c>
      <c r="E34" s="104" t="str">
        <f>'②補助金額算出内訳表（別紙１）'!F34</f>
        <v/>
      </c>
      <c r="F34" s="104">
        <f>'②補助金額算出内訳表（別紙１）'!G34</f>
        <v>0</v>
      </c>
      <c r="G34" s="104" t="str">
        <f>'②補助金額算出内訳表（別紙１）'!H34</f>
        <v/>
      </c>
      <c r="H34" s="96" t="str">
        <f>'②補助金額算出内訳表（別紙１）'!I34</f>
        <v/>
      </c>
      <c r="I34" s="91" t="str">
        <f>'②補助金額算出内訳表（別紙１）'!J34</f>
        <v/>
      </c>
    </row>
    <row r="35" spans="1:9">
      <c r="A35" s="109">
        <f>'②補助金額算出内訳表（別紙１）'!B35</f>
        <v>0</v>
      </c>
      <c r="B35" s="104">
        <f>'②補助金額算出内訳表（別紙１）'!C35</f>
        <v>0</v>
      </c>
      <c r="C35" s="104" t="str">
        <f>'②補助金額算出内訳表（別紙１）'!D35</f>
        <v/>
      </c>
      <c r="D35" s="104">
        <f>'②補助金額算出内訳表（別紙１）'!E35</f>
        <v>0</v>
      </c>
      <c r="E35" s="104" t="str">
        <f>'②補助金額算出内訳表（別紙１）'!F35</f>
        <v/>
      </c>
      <c r="F35" s="104">
        <f>'②補助金額算出内訳表（別紙１）'!G35</f>
        <v>0</v>
      </c>
      <c r="G35" s="104" t="str">
        <f>'②補助金額算出内訳表（別紙１）'!H35</f>
        <v/>
      </c>
      <c r="H35" s="96" t="str">
        <f>'②補助金額算出内訳表（別紙１）'!I35</f>
        <v/>
      </c>
      <c r="I35" s="91" t="str">
        <f>'②補助金額算出内訳表（別紙１）'!J35</f>
        <v/>
      </c>
    </row>
    <row r="36" spans="1:9">
      <c r="A36" s="107"/>
    </row>
    <row r="37" spans="1:9">
      <c r="A37" s="110" t="s">
        <v>2716</v>
      </c>
    </row>
    <row r="38" spans="1:9">
      <c r="A38" t="s">
        <v>2717</v>
      </c>
    </row>
    <row r="39" spans="1:9" ht="94.5">
      <c r="A39" s="113" t="s">
        <v>28</v>
      </c>
      <c r="B39" s="113" t="s">
        <v>2678</v>
      </c>
      <c r="C39" s="113" t="s">
        <v>2652</v>
      </c>
      <c r="D39" s="113" t="s">
        <v>2436</v>
      </c>
      <c r="E39" s="113" t="s">
        <v>2408</v>
      </c>
      <c r="F39" s="113" t="s">
        <v>2434</v>
      </c>
      <c r="G39" s="111"/>
    </row>
    <row r="40" spans="1:9">
      <c r="A40" s="109">
        <f>'②補助金額算出内訳表（別紙１）'!B47</f>
        <v>0</v>
      </c>
      <c r="B40" s="109">
        <f>'②補助金額算出内訳表（別紙１）'!C47</f>
        <v>0</v>
      </c>
      <c r="C40" s="109" t="str">
        <f>'②補助金額算出内訳表（別紙１）'!D47</f>
        <v/>
      </c>
      <c r="D40" s="117">
        <f>'②補助金額算出内訳表（別紙１）'!E47</f>
        <v>0</v>
      </c>
      <c r="E40" s="117">
        <f>'②補助金額算出内訳表（別紙１）'!H47</f>
        <v>0</v>
      </c>
      <c r="F40" s="118" t="str">
        <f>'②補助金額算出内訳表（別紙１）'!J47</f>
        <v/>
      </c>
    </row>
    <row r="41" spans="1:9">
      <c r="A41" s="109">
        <f>'②補助金額算出内訳表（別紙１）'!B48</f>
        <v>0</v>
      </c>
      <c r="B41" s="109">
        <f>'②補助金額算出内訳表（別紙１）'!C48</f>
        <v>0</v>
      </c>
      <c r="C41" s="109" t="str">
        <f>'②補助金額算出内訳表（別紙１）'!D48</f>
        <v/>
      </c>
      <c r="D41" s="117">
        <f>'②補助金額算出内訳表（別紙１）'!E48</f>
        <v>0</v>
      </c>
      <c r="E41" s="117">
        <f>'②補助金額算出内訳表（別紙１）'!H48</f>
        <v>0</v>
      </c>
      <c r="F41" s="118" t="str">
        <f>'②補助金額算出内訳表（別紙１）'!J48</f>
        <v/>
      </c>
    </row>
    <row r="42" spans="1:9">
      <c r="A42" s="109">
        <f>'②補助金額算出内訳表（別紙１）'!B49</f>
        <v>0</v>
      </c>
      <c r="B42" s="109">
        <f>'②補助金額算出内訳表（別紙１）'!C49</f>
        <v>0</v>
      </c>
      <c r="C42" s="109" t="str">
        <f>'②補助金額算出内訳表（別紙１）'!D49</f>
        <v/>
      </c>
      <c r="D42" s="117">
        <f>'②補助金額算出内訳表（別紙１）'!E49</f>
        <v>0</v>
      </c>
      <c r="E42" s="117">
        <f>'②補助金額算出内訳表（別紙１）'!H49</f>
        <v>0</v>
      </c>
      <c r="F42" s="118" t="str">
        <f>'②補助金額算出内訳表（別紙１）'!J49</f>
        <v/>
      </c>
    </row>
    <row r="43" spans="1:9">
      <c r="A43" s="109">
        <f>'②補助金額算出内訳表（別紙１）'!B50</f>
        <v>0</v>
      </c>
      <c r="B43" s="109">
        <f>'②補助金額算出内訳表（別紙１）'!C50</f>
        <v>0</v>
      </c>
      <c r="C43" s="109" t="str">
        <f>'②補助金額算出内訳表（別紙１）'!D50</f>
        <v/>
      </c>
      <c r="D43" s="117">
        <f>'②補助金額算出内訳表（別紙１）'!E50</f>
        <v>0</v>
      </c>
      <c r="E43" s="117">
        <f>'②補助金額算出内訳表（別紙１）'!H50</f>
        <v>0</v>
      </c>
      <c r="F43" s="118" t="str">
        <f>'②補助金額算出内訳表（別紙１）'!J50</f>
        <v/>
      </c>
    </row>
    <row r="44" spans="1:9">
      <c r="A44" s="109">
        <f>'②補助金額算出内訳表（別紙１）'!B51</f>
        <v>0</v>
      </c>
      <c r="B44" s="109">
        <f>'②補助金額算出内訳表（別紙１）'!C51</f>
        <v>0</v>
      </c>
      <c r="C44" s="109" t="str">
        <f>'②補助金額算出内訳表（別紙１）'!D51</f>
        <v/>
      </c>
      <c r="D44" s="117">
        <f>'②補助金額算出内訳表（別紙１）'!E51</f>
        <v>0</v>
      </c>
      <c r="E44" s="117">
        <f>'②補助金額算出内訳表（別紙１）'!H51</f>
        <v>0</v>
      </c>
      <c r="F44" s="118" t="str">
        <f>'②補助金額算出内訳表（別紙１）'!J51</f>
        <v/>
      </c>
    </row>
    <row r="45" spans="1:9">
      <c r="A45" s="109">
        <f>'②補助金額算出内訳表（別紙１）'!B52</f>
        <v>0</v>
      </c>
      <c r="B45" s="109">
        <f>'②補助金額算出内訳表（別紙１）'!C52</f>
        <v>0</v>
      </c>
      <c r="C45" s="109" t="str">
        <f>'②補助金額算出内訳表（別紙１）'!D52</f>
        <v/>
      </c>
      <c r="D45" s="117">
        <f>'②補助金額算出内訳表（別紙１）'!E52</f>
        <v>0</v>
      </c>
      <c r="E45" s="117">
        <f>'②補助金額算出内訳表（別紙１）'!H52</f>
        <v>0</v>
      </c>
      <c r="F45" s="118" t="str">
        <f>'②補助金額算出内訳表（別紙１）'!J52</f>
        <v/>
      </c>
    </row>
    <row r="46" spans="1:9">
      <c r="A46" s="109">
        <f>'②補助金額算出内訳表（別紙１）'!B53</f>
        <v>0</v>
      </c>
      <c r="B46" s="109">
        <f>'②補助金額算出内訳表（別紙１）'!C53</f>
        <v>0</v>
      </c>
      <c r="C46" s="109" t="str">
        <f>'②補助金額算出内訳表（別紙１）'!D53</f>
        <v/>
      </c>
      <c r="D46" s="117">
        <f>'②補助金額算出内訳表（別紙１）'!E53</f>
        <v>0</v>
      </c>
      <c r="E46" s="117">
        <f>'②補助金額算出内訳表（別紙１）'!H53</f>
        <v>0</v>
      </c>
      <c r="F46" s="118" t="str">
        <f>'②補助金額算出内訳表（別紙１）'!J53</f>
        <v/>
      </c>
    </row>
    <row r="47" spans="1:9">
      <c r="A47" s="109">
        <f>'②補助金額算出内訳表（別紙１）'!B54</f>
        <v>0</v>
      </c>
      <c r="B47" s="109">
        <f>'②補助金額算出内訳表（別紙１）'!C54</f>
        <v>0</v>
      </c>
      <c r="C47" s="109" t="str">
        <f>'②補助金額算出内訳表（別紙１）'!D54</f>
        <v/>
      </c>
      <c r="D47" s="117">
        <f>'②補助金額算出内訳表（別紙１）'!E54</f>
        <v>0</v>
      </c>
      <c r="E47" s="117">
        <f>'②補助金額算出内訳表（別紙１）'!H54</f>
        <v>0</v>
      </c>
      <c r="F47" s="118" t="str">
        <f>'②補助金額算出内訳表（別紙１）'!J54</f>
        <v/>
      </c>
    </row>
    <row r="48" spans="1:9">
      <c r="A48" s="109">
        <f>'②補助金額算出内訳表（別紙１）'!B55</f>
        <v>0</v>
      </c>
      <c r="B48" s="109">
        <f>'②補助金額算出内訳表（別紙１）'!C55</f>
        <v>0</v>
      </c>
      <c r="C48" s="109" t="str">
        <f>'②補助金額算出内訳表（別紙１）'!D55</f>
        <v/>
      </c>
      <c r="D48" s="117">
        <f>'②補助金額算出内訳表（別紙１）'!E55</f>
        <v>0</v>
      </c>
      <c r="E48" s="117">
        <f>'②補助金額算出内訳表（別紙１）'!H55</f>
        <v>0</v>
      </c>
      <c r="F48" s="118" t="str">
        <f>'②補助金額算出内訳表（別紙１）'!J55</f>
        <v/>
      </c>
    </row>
    <row r="49" spans="1:6">
      <c r="A49" s="109">
        <f>'②補助金額算出内訳表（別紙１）'!B56</f>
        <v>0</v>
      </c>
      <c r="B49" s="109">
        <f>'②補助金額算出内訳表（別紙１）'!C56</f>
        <v>0</v>
      </c>
      <c r="C49" s="109" t="str">
        <f>'②補助金額算出内訳表（別紙１）'!D56</f>
        <v/>
      </c>
      <c r="D49" s="117">
        <f>'②補助金額算出内訳表（別紙１）'!E56</f>
        <v>0</v>
      </c>
      <c r="E49" s="117">
        <f>'②補助金額算出内訳表（別紙１）'!H56</f>
        <v>0</v>
      </c>
      <c r="F49" s="118" t="str">
        <f>'②補助金額算出内訳表（別紙１）'!J56</f>
        <v/>
      </c>
    </row>
    <row r="50" spans="1:6">
      <c r="A50" s="109">
        <f>'②補助金額算出内訳表（別紙１）'!B57</f>
        <v>0</v>
      </c>
      <c r="B50" s="109">
        <f>'②補助金額算出内訳表（別紙１）'!C57</f>
        <v>0</v>
      </c>
      <c r="C50" s="109" t="str">
        <f>'②補助金額算出内訳表（別紙１）'!D57</f>
        <v/>
      </c>
      <c r="D50" s="117">
        <f>'②補助金額算出内訳表（別紙１）'!E57</f>
        <v>0</v>
      </c>
      <c r="E50" s="117">
        <f>'②補助金額算出内訳表（別紙１）'!H57</f>
        <v>0</v>
      </c>
      <c r="F50" s="118" t="str">
        <f>'②補助金額算出内訳表（別紙１）'!J57</f>
        <v/>
      </c>
    </row>
    <row r="51" spans="1:6">
      <c r="A51" s="109">
        <f>'②補助金額算出内訳表（別紙１）'!B58</f>
        <v>0</v>
      </c>
      <c r="B51" s="109">
        <f>'②補助金額算出内訳表（別紙１）'!C58</f>
        <v>0</v>
      </c>
      <c r="C51" s="109" t="str">
        <f>'②補助金額算出内訳表（別紙１）'!D58</f>
        <v/>
      </c>
      <c r="D51" s="117">
        <f>'②補助金額算出内訳表（別紙１）'!E58</f>
        <v>0</v>
      </c>
      <c r="E51" s="117">
        <f>'②補助金額算出内訳表（別紙１）'!H58</f>
        <v>0</v>
      </c>
      <c r="F51" s="118" t="str">
        <f>'②補助金額算出内訳表（別紙１）'!J58</f>
        <v/>
      </c>
    </row>
    <row r="52" spans="1:6">
      <c r="A52" s="109">
        <f>'②補助金額算出内訳表（別紙１）'!B59</f>
        <v>0</v>
      </c>
      <c r="B52" s="109">
        <f>'②補助金額算出内訳表（別紙１）'!C59</f>
        <v>0</v>
      </c>
      <c r="C52" s="109" t="str">
        <f>'②補助金額算出内訳表（別紙１）'!D59</f>
        <v/>
      </c>
      <c r="D52" s="117">
        <f>'②補助金額算出内訳表（別紙１）'!E59</f>
        <v>0</v>
      </c>
      <c r="E52" s="117">
        <f>'②補助金額算出内訳表（別紙１）'!H59</f>
        <v>0</v>
      </c>
      <c r="F52" s="118" t="str">
        <f>'②補助金額算出内訳表（別紙１）'!J59</f>
        <v/>
      </c>
    </row>
    <row r="53" spans="1:6">
      <c r="A53" s="109">
        <f>'②補助金額算出内訳表（別紙１）'!B60</f>
        <v>0</v>
      </c>
      <c r="B53" s="109">
        <f>'②補助金額算出内訳表（別紙１）'!C60</f>
        <v>0</v>
      </c>
      <c r="C53" s="109" t="str">
        <f>'②補助金額算出内訳表（別紙１）'!D60</f>
        <v/>
      </c>
      <c r="D53" s="117">
        <f>'②補助金額算出内訳表（別紙１）'!E60</f>
        <v>0</v>
      </c>
      <c r="E53" s="117">
        <f>'②補助金額算出内訳表（別紙１）'!H60</f>
        <v>0</v>
      </c>
      <c r="F53" s="118" t="str">
        <f>'②補助金額算出内訳表（別紙１）'!J60</f>
        <v/>
      </c>
    </row>
    <row r="54" spans="1:6">
      <c r="A54" s="109">
        <f>'②補助金額算出内訳表（別紙１）'!B61</f>
        <v>0</v>
      </c>
      <c r="B54" s="109">
        <f>'②補助金額算出内訳表（別紙１）'!C61</f>
        <v>0</v>
      </c>
      <c r="C54" s="109" t="str">
        <f>'②補助金額算出内訳表（別紙１）'!D61</f>
        <v/>
      </c>
      <c r="D54" s="117">
        <f>'②補助金額算出内訳表（別紙１）'!E61</f>
        <v>0</v>
      </c>
      <c r="E54" s="117">
        <f>'②補助金額算出内訳表（別紙１）'!H61</f>
        <v>0</v>
      </c>
      <c r="F54" s="118" t="str">
        <f>'②補助金額算出内訳表（別紙１）'!J61</f>
        <v/>
      </c>
    </row>
    <row r="55" spans="1:6">
      <c r="A55" s="109">
        <f>'②補助金額算出内訳表（別紙１）'!B62</f>
        <v>0</v>
      </c>
      <c r="B55" s="109">
        <f>'②補助金額算出内訳表（別紙１）'!C62</f>
        <v>0</v>
      </c>
      <c r="C55" s="109" t="str">
        <f>'②補助金額算出内訳表（別紙１）'!D62</f>
        <v/>
      </c>
      <c r="D55" s="117">
        <f>'②補助金額算出内訳表（別紙１）'!E62</f>
        <v>0</v>
      </c>
      <c r="E55" s="117">
        <f>'②補助金額算出内訳表（別紙１）'!H62</f>
        <v>0</v>
      </c>
      <c r="F55" s="118" t="str">
        <f>'②補助金額算出内訳表（別紙１）'!J62</f>
        <v/>
      </c>
    </row>
    <row r="56" spans="1:6">
      <c r="A56" s="109">
        <f>'②補助金額算出内訳表（別紙１）'!B63</f>
        <v>0</v>
      </c>
      <c r="B56" s="109">
        <f>'②補助金額算出内訳表（別紙１）'!C63</f>
        <v>0</v>
      </c>
      <c r="C56" s="109" t="str">
        <f>'②補助金額算出内訳表（別紙１）'!D63</f>
        <v/>
      </c>
      <c r="D56" s="117">
        <f>'②補助金額算出内訳表（別紙１）'!E63</f>
        <v>0</v>
      </c>
      <c r="E56" s="117">
        <f>'②補助金額算出内訳表（別紙１）'!H63</f>
        <v>0</v>
      </c>
      <c r="F56" s="118" t="str">
        <f>'②補助金額算出内訳表（別紙１）'!J63</f>
        <v/>
      </c>
    </row>
    <row r="57" spans="1:6">
      <c r="A57" s="109">
        <f>'②補助金額算出内訳表（別紙１）'!B64</f>
        <v>0</v>
      </c>
      <c r="B57" s="109">
        <f>'②補助金額算出内訳表（別紙１）'!C64</f>
        <v>0</v>
      </c>
      <c r="C57" s="109" t="str">
        <f>'②補助金額算出内訳表（別紙１）'!D64</f>
        <v/>
      </c>
      <c r="D57" s="117">
        <f>'②補助金額算出内訳表（別紙１）'!E64</f>
        <v>0</v>
      </c>
      <c r="E57" s="117">
        <f>'②補助金額算出内訳表（別紙１）'!H64</f>
        <v>0</v>
      </c>
      <c r="F57" s="118" t="str">
        <f>'②補助金額算出内訳表（別紙１）'!J64</f>
        <v/>
      </c>
    </row>
    <row r="58" spans="1:6">
      <c r="A58" s="109">
        <f>'②補助金額算出内訳表（別紙１）'!B65</f>
        <v>0</v>
      </c>
      <c r="B58" s="109">
        <f>'②補助金額算出内訳表（別紙１）'!C65</f>
        <v>0</v>
      </c>
      <c r="C58" s="109" t="str">
        <f>'②補助金額算出内訳表（別紙１）'!D65</f>
        <v/>
      </c>
      <c r="D58" s="117">
        <f>'②補助金額算出内訳表（別紙１）'!E65</f>
        <v>0</v>
      </c>
      <c r="E58" s="117">
        <f>'②補助金額算出内訳表（別紙１）'!H65</f>
        <v>0</v>
      </c>
      <c r="F58" s="118" t="str">
        <f>'②補助金額算出内訳表（別紙１）'!J65</f>
        <v/>
      </c>
    </row>
    <row r="59" spans="1:6">
      <c r="A59" s="109">
        <f>'②補助金額算出内訳表（別紙１）'!B66</f>
        <v>0</v>
      </c>
      <c r="B59" s="109">
        <f>'②補助金額算出内訳表（別紙１）'!C66</f>
        <v>0</v>
      </c>
      <c r="C59" s="109" t="str">
        <f>'②補助金額算出内訳表（別紙１）'!D66</f>
        <v/>
      </c>
      <c r="D59" s="117">
        <f>'②補助金額算出内訳表（別紙１）'!E66</f>
        <v>0</v>
      </c>
      <c r="E59" s="117">
        <f>'②補助金額算出内訳表（別紙１）'!H66</f>
        <v>0</v>
      </c>
      <c r="F59" s="118" t="str">
        <f>'②補助金額算出内訳表（別紙１）'!J66</f>
        <v/>
      </c>
    </row>
    <row r="60" spans="1:6">
      <c r="A60" s="109">
        <f>'②補助金額算出内訳表（別紙１）'!B67</f>
        <v>0</v>
      </c>
      <c r="B60" s="109">
        <f>'②補助金額算出内訳表（別紙１）'!C67</f>
        <v>0</v>
      </c>
      <c r="C60" s="109" t="str">
        <f>'②補助金額算出内訳表（別紙１）'!D67</f>
        <v/>
      </c>
      <c r="D60" s="117">
        <f>'②補助金額算出内訳表（別紙１）'!E67</f>
        <v>0</v>
      </c>
      <c r="E60" s="117">
        <f>'②補助金額算出内訳表（別紙１）'!H67</f>
        <v>0</v>
      </c>
      <c r="F60" s="118" t="str">
        <f>'②補助金額算出内訳表（別紙１）'!J67</f>
        <v/>
      </c>
    </row>
    <row r="61" spans="1:6">
      <c r="A61" s="109">
        <f>'②補助金額算出内訳表（別紙１）'!B68</f>
        <v>0</v>
      </c>
      <c r="B61" s="109">
        <f>'②補助金額算出内訳表（別紙１）'!C68</f>
        <v>0</v>
      </c>
      <c r="C61" s="109" t="str">
        <f>'②補助金額算出内訳表（別紙１）'!D68</f>
        <v/>
      </c>
      <c r="D61" s="117">
        <f>'②補助金額算出内訳表（別紙１）'!E68</f>
        <v>0</v>
      </c>
      <c r="E61" s="117">
        <f>'②補助金額算出内訳表（別紙１）'!H68</f>
        <v>0</v>
      </c>
      <c r="F61" s="118" t="str">
        <f>'②補助金額算出内訳表（別紙１）'!J68</f>
        <v/>
      </c>
    </row>
    <row r="62" spans="1:6">
      <c r="A62" s="109">
        <f>'②補助金額算出内訳表（別紙１）'!B69</f>
        <v>0</v>
      </c>
      <c r="B62" s="109">
        <f>'②補助金額算出内訳表（別紙１）'!C69</f>
        <v>0</v>
      </c>
      <c r="C62" s="109" t="str">
        <f>'②補助金額算出内訳表（別紙１）'!D69</f>
        <v/>
      </c>
      <c r="D62" s="117">
        <f>'②補助金額算出内訳表（別紙１）'!E69</f>
        <v>0</v>
      </c>
      <c r="E62" s="117">
        <f>'②補助金額算出内訳表（別紙１）'!H69</f>
        <v>0</v>
      </c>
      <c r="F62" s="118" t="str">
        <f>'②補助金額算出内訳表（別紙１）'!J69</f>
        <v/>
      </c>
    </row>
    <row r="63" spans="1:6">
      <c r="A63" s="109">
        <f>'②補助金額算出内訳表（別紙１）'!B70</f>
        <v>0</v>
      </c>
      <c r="B63" s="109">
        <f>'②補助金額算出内訳表（別紙１）'!C70</f>
        <v>0</v>
      </c>
      <c r="C63" s="109" t="str">
        <f>'②補助金額算出内訳表（別紙１）'!D70</f>
        <v/>
      </c>
      <c r="D63" s="117">
        <f>'②補助金額算出内訳表（別紙１）'!E70</f>
        <v>0</v>
      </c>
      <c r="E63" s="117">
        <f>'②補助金額算出内訳表（別紙１）'!H70</f>
        <v>0</v>
      </c>
      <c r="F63" s="118" t="str">
        <f>'②補助金額算出内訳表（別紙１）'!J70</f>
        <v/>
      </c>
    </row>
    <row r="64" spans="1:6">
      <c r="A64" s="109">
        <f>'②補助金額算出内訳表（別紙１）'!B71</f>
        <v>0</v>
      </c>
      <c r="B64" s="109">
        <f>'②補助金額算出内訳表（別紙１）'!C71</f>
        <v>0</v>
      </c>
      <c r="C64" s="109" t="str">
        <f>'②補助金額算出内訳表（別紙１）'!D71</f>
        <v/>
      </c>
      <c r="D64" s="117">
        <f>'②補助金額算出内訳表（別紙１）'!E71</f>
        <v>0</v>
      </c>
      <c r="E64" s="117">
        <f>'②補助金額算出内訳表（別紙１）'!H71</f>
        <v>0</v>
      </c>
      <c r="F64" s="118" t="str">
        <f>'②補助金額算出内訳表（別紙１）'!J71</f>
        <v/>
      </c>
    </row>
    <row r="65" spans="1:8">
      <c r="A65" s="109">
        <f>'②補助金額算出内訳表（別紙１）'!B72</f>
        <v>0</v>
      </c>
      <c r="B65" s="109">
        <f>'②補助金額算出内訳表（別紙１）'!C72</f>
        <v>0</v>
      </c>
      <c r="C65" s="109" t="str">
        <f>'②補助金額算出内訳表（別紙１）'!D72</f>
        <v/>
      </c>
      <c r="D65" s="117">
        <f>'②補助金額算出内訳表（別紙１）'!E72</f>
        <v>0</v>
      </c>
      <c r="E65" s="117">
        <f>'②補助金額算出内訳表（別紙１）'!H72</f>
        <v>0</v>
      </c>
      <c r="F65" s="118" t="str">
        <f>'②補助金額算出内訳表（別紙１）'!J72</f>
        <v/>
      </c>
    </row>
    <row r="66" spans="1:8">
      <c r="A66" s="109">
        <f>'②補助金額算出内訳表（別紙１）'!B73</f>
        <v>0</v>
      </c>
      <c r="B66" s="109">
        <f>'②補助金額算出内訳表（別紙１）'!C73</f>
        <v>0</v>
      </c>
      <c r="C66" s="109" t="str">
        <f>'②補助金額算出内訳表（別紙１）'!D73</f>
        <v/>
      </c>
      <c r="D66" s="117">
        <f>'②補助金額算出内訳表（別紙１）'!E73</f>
        <v>0</v>
      </c>
      <c r="E66" s="117">
        <f>'②補助金額算出内訳表（別紙１）'!H73</f>
        <v>0</v>
      </c>
      <c r="F66" s="118" t="str">
        <f>'②補助金額算出内訳表（別紙１）'!J73</f>
        <v/>
      </c>
    </row>
    <row r="67" spans="1:8">
      <c r="A67" s="109">
        <f>'②補助金額算出内訳表（別紙１）'!B74</f>
        <v>0</v>
      </c>
      <c r="B67" s="109">
        <f>'②補助金額算出内訳表（別紙１）'!C74</f>
        <v>0</v>
      </c>
      <c r="C67" s="109" t="str">
        <f>'②補助金額算出内訳表（別紙１）'!D74</f>
        <v/>
      </c>
      <c r="D67" s="117">
        <f>'②補助金額算出内訳表（別紙１）'!E74</f>
        <v>0</v>
      </c>
      <c r="E67" s="117">
        <f>'②補助金額算出内訳表（別紙１）'!H74</f>
        <v>0</v>
      </c>
      <c r="F67" s="118" t="str">
        <f>'②補助金額算出内訳表（別紙１）'!J74</f>
        <v/>
      </c>
    </row>
    <row r="68" spans="1:8">
      <c r="A68" s="109">
        <f>'②補助金額算出内訳表（別紙１）'!B75</f>
        <v>0</v>
      </c>
      <c r="B68" s="109">
        <f>'②補助金額算出内訳表（別紙１）'!C75</f>
        <v>0</v>
      </c>
      <c r="C68" s="109" t="str">
        <f>'②補助金額算出内訳表（別紙１）'!D75</f>
        <v/>
      </c>
      <c r="D68" s="117">
        <f>'②補助金額算出内訳表（別紙１）'!E75</f>
        <v>0</v>
      </c>
      <c r="E68" s="117">
        <f>'②補助金額算出内訳表（別紙１）'!H75</f>
        <v>0</v>
      </c>
      <c r="F68" s="118" t="str">
        <f>'②補助金額算出内訳表（別紙１）'!J75</f>
        <v/>
      </c>
    </row>
    <row r="69" spans="1:8">
      <c r="A69" s="109">
        <f>'②補助金額算出内訳表（別紙１）'!B76</f>
        <v>0</v>
      </c>
      <c r="B69" s="109">
        <f>'②補助金額算出内訳表（別紙１）'!C76</f>
        <v>0</v>
      </c>
      <c r="C69" s="109" t="str">
        <f>'②補助金額算出内訳表（別紙１）'!D76</f>
        <v/>
      </c>
      <c r="D69" s="117">
        <f>'②補助金額算出内訳表（別紙１）'!E76</f>
        <v>0</v>
      </c>
      <c r="E69" s="117">
        <f>'②補助金額算出内訳表（別紙１）'!H76</f>
        <v>0</v>
      </c>
      <c r="F69" s="118" t="str">
        <f>'②補助金額算出内訳表（別紙１）'!J76</f>
        <v/>
      </c>
    </row>
    <row r="70" spans="1:8">
      <c r="A70" s="109"/>
      <c r="B70" s="109"/>
      <c r="C70" s="109"/>
      <c r="D70" s="109"/>
      <c r="E70" s="114"/>
      <c r="F70" s="114"/>
    </row>
    <row r="71" spans="1:8">
      <c r="A71" s="109" t="str">
        <f>'②補助金額算出内訳表（別紙１）'!B80</f>
        <v>（２）補助額</v>
      </c>
      <c r="B71" s="109"/>
      <c r="C71" s="109"/>
      <c r="D71" s="109"/>
      <c r="E71" s="114"/>
      <c r="F71" s="114"/>
    </row>
    <row r="72" spans="1:8">
      <c r="A72" s="115" t="str">
        <f>'②補助金額算出内訳表（別紙１）'!B81</f>
        <v>事業所番号</v>
      </c>
      <c r="B72" s="115" t="str">
        <f>'②補助金額算出内訳表（別紙１）'!C81</f>
        <v>サービス
の種別</v>
      </c>
      <c r="C72" s="115" t="str">
        <f>'②補助金額算出内訳表（別紙１）'!D81</f>
        <v>事業所名</v>
      </c>
      <c r="D72" s="115" t="str">
        <f>'②補助金額算出内訳表（別紙１）'!E81</f>
        <v>休止期間
（別表第２参照）</v>
      </c>
      <c r="E72" s="112" t="s">
        <v>2726</v>
      </c>
      <c r="F72" s="116" t="str">
        <f>'②補助金額算出内訳表（別紙１）'!H81</f>
        <v>基準
単価 C
(別表第1)</v>
      </c>
      <c r="G72" s="112" t="s">
        <v>2727</v>
      </c>
      <c r="H72" s="116" t="str">
        <f>'②補助金額算出内訳表（別紙１）'!J81</f>
        <v>補助額
 （100円未満切り捨て）
A×C×D</v>
      </c>
    </row>
    <row r="73" spans="1:8">
      <c r="A73" s="109" t="str">
        <f>'②補助金額算出内訳表（別紙１）'!B82</f>
        <v/>
      </c>
      <c r="B73" s="109" t="str">
        <f>'②補助金額算出内訳表（別紙１）'!C82</f>
        <v/>
      </c>
      <c r="C73" s="109" t="str">
        <f>'②補助金額算出内訳表（別紙１）'!D82</f>
        <v/>
      </c>
      <c r="D73" s="109">
        <f>'②補助金額算出内訳表（別紙１）'!E82</f>
        <v>0</v>
      </c>
      <c r="E73">
        <f>'②補助金額算出内訳表（別紙１）'!F82</f>
        <v>0</v>
      </c>
      <c r="F73" s="106" t="str">
        <f>'②補助金額算出内訳表（別紙１）'!H82</f>
        <v/>
      </c>
      <c r="G73" s="122" t="str">
        <f>'②補助金額算出内訳表（別紙１）'!I82</f>
        <v/>
      </c>
      <c r="H73" s="106" t="str">
        <f>'②補助金額算出内訳表（別紙１）'!J82</f>
        <v/>
      </c>
    </row>
    <row r="74" spans="1:8">
      <c r="A74" s="109" t="str">
        <f>'②補助金額算出内訳表（別紙１）'!B83</f>
        <v/>
      </c>
      <c r="B74" s="109" t="str">
        <f>'②補助金額算出内訳表（別紙１）'!C83</f>
        <v/>
      </c>
      <c r="C74" s="109" t="str">
        <f>'②補助金額算出内訳表（別紙１）'!D83</f>
        <v/>
      </c>
      <c r="D74" s="109">
        <f>'②補助金額算出内訳表（別紙１）'!E83</f>
        <v>0</v>
      </c>
      <c r="E74">
        <f>'②補助金額算出内訳表（別紙１）'!F83</f>
        <v>0</v>
      </c>
      <c r="F74" s="106" t="str">
        <f>'②補助金額算出内訳表（別紙１）'!H83</f>
        <v/>
      </c>
      <c r="G74" s="122" t="str">
        <f>'②補助金額算出内訳表（別紙１）'!I83</f>
        <v/>
      </c>
      <c r="H74" s="106" t="str">
        <f>'②補助金額算出内訳表（別紙１）'!J83</f>
        <v/>
      </c>
    </row>
    <row r="75" spans="1:8">
      <c r="A75" s="109" t="str">
        <f>'②補助金額算出内訳表（別紙１）'!B84</f>
        <v/>
      </c>
      <c r="B75" s="109" t="str">
        <f>'②補助金額算出内訳表（別紙１）'!C84</f>
        <v/>
      </c>
      <c r="C75" s="109" t="str">
        <f>'②補助金額算出内訳表（別紙１）'!D84</f>
        <v/>
      </c>
      <c r="D75" s="109">
        <f>'②補助金額算出内訳表（別紙１）'!E84</f>
        <v>0</v>
      </c>
      <c r="E75">
        <f>'②補助金額算出内訳表（別紙１）'!F84</f>
        <v>0</v>
      </c>
      <c r="F75" s="106" t="str">
        <f>'②補助金額算出内訳表（別紙１）'!H84</f>
        <v/>
      </c>
      <c r="G75" s="122" t="str">
        <f>'②補助金額算出内訳表（別紙１）'!I84</f>
        <v/>
      </c>
      <c r="H75" s="106" t="str">
        <f>'②補助金額算出内訳表（別紙１）'!J84</f>
        <v/>
      </c>
    </row>
    <row r="76" spans="1:8">
      <c r="A76" s="109" t="str">
        <f>'②補助金額算出内訳表（別紙１）'!B85</f>
        <v/>
      </c>
      <c r="B76" s="109" t="str">
        <f>'②補助金額算出内訳表（別紙１）'!C85</f>
        <v/>
      </c>
      <c r="C76" s="109" t="str">
        <f>'②補助金額算出内訳表（別紙１）'!D85</f>
        <v/>
      </c>
      <c r="D76" s="109">
        <f>'②補助金額算出内訳表（別紙１）'!E85</f>
        <v>0</v>
      </c>
      <c r="E76">
        <f>'②補助金額算出内訳表（別紙１）'!F85</f>
        <v>0</v>
      </c>
      <c r="F76" s="106" t="str">
        <f>'②補助金額算出内訳表（別紙１）'!H85</f>
        <v/>
      </c>
      <c r="G76" s="122" t="str">
        <f>'②補助金額算出内訳表（別紙１）'!I85</f>
        <v/>
      </c>
      <c r="H76" s="106" t="str">
        <f>'②補助金額算出内訳表（別紙１）'!J85</f>
        <v/>
      </c>
    </row>
    <row r="77" spans="1:8">
      <c r="A77" s="109" t="str">
        <f>'②補助金額算出内訳表（別紙１）'!B86</f>
        <v/>
      </c>
      <c r="B77" s="109" t="str">
        <f>'②補助金額算出内訳表（別紙１）'!C86</f>
        <v/>
      </c>
      <c r="C77" s="109" t="str">
        <f>'②補助金額算出内訳表（別紙１）'!D86</f>
        <v/>
      </c>
      <c r="D77" s="109">
        <f>'②補助金額算出内訳表（別紙１）'!E86</f>
        <v>0</v>
      </c>
      <c r="E77">
        <f>'②補助金額算出内訳表（別紙１）'!F86</f>
        <v>0</v>
      </c>
      <c r="F77" s="106" t="str">
        <f>'②補助金額算出内訳表（別紙１）'!H86</f>
        <v/>
      </c>
      <c r="G77" s="122" t="str">
        <f>'②補助金額算出内訳表（別紙１）'!I86</f>
        <v/>
      </c>
      <c r="H77" s="106" t="str">
        <f>'②補助金額算出内訳表（別紙１）'!J86</f>
        <v/>
      </c>
    </row>
    <row r="78" spans="1:8">
      <c r="A78" s="109" t="str">
        <f>'②補助金額算出内訳表（別紙１）'!B87</f>
        <v/>
      </c>
      <c r="B78" s="109" t="str">
        <f>'②補助金額算出内訳表（別紙１）'!C87</f>
        <v/>
      </c>
      <c r="C78" s="109" t="str">
        <f>'②補助金額算出内訳表（別紙１）'!D87</f>
        <v/>
      </c>
      <c r="D78" s="109">
        <f>'②補助金額算出内訳表（別紙１）'!E87</f>
        <v>0</v>
      </c>
      <c r="E78">
        <f>'②補助金額算出内訳表（別紙１）'!F87</f>
        <v>0</v>
      </c>
      <c r="F78" s="106" t="str">
        <f>'②補助金額算出内訳表（別紙１）'!H87</f>
        <v/>
      </c>
      <c r="G78" s="122" t="str">
        <f>'②補助金額算出内訳表（別紙１）'!I87</f>
        <v/>
      </c>
      <c r="H78" s="106" t="str">
        <f>'②補助金額算出内訳表（別紙１）'!J87</f>
        <v/>
      </c>
    </row>
    <row r="79" spans="1:8">
      <c r="A79" s="109" t="str">
        <f>'②補助金額算出内訳表（別紙１）'!B88</f>
        <v/>
      </c>
      <c r="B79" s="109" t="str">
        <f>'②補助金額算出内訳表（別紙１）'!C88</f>
        <v/>
      </c>
      <c r="C79" s="109" t="str">
        <f>'②補助金額算出内訳表（別紙１）'!D88</f>
        <v/>
      </c>
      <c r="D79" s="109">
        <f>'②補助金額算出内訳表（別紙１）'!E88</f>
        <v>0</v>
      </c>
      <c r="E79">
        <f>'②補助金額算出内訳表（別紙１）'!F88</f>
        <v>0</v>
      </c>
      <c r="F79" s="106" t="str">
        <f>'②補助金額算出内訳表（別紙１）'!H88</f>
        <v/>
      </c>
      <c r="G79" s="122" t="str">
        <f>'②補助金額算出内訳表（別紙１）'!I88</f>
        <v/>
      </c>
      <c r="H79" s="106" t="str">
        <f>'②補助金額算出内訳表（別紙１）'!J88</f>
        <v/>
      </c>
    </row>
    <row r="80" spans="1:8">
      <c r="A80" s="109" t="str">
        <f>'②補助金額算出内訳表（別紙１）'!B89</f>
        <v/>
      </c>
      <c r="B80" s="109" t="str">
        <f>'②補助金額算出内訳表（別紙１）'!C89</f>
        <v/>
      </c>
      <c r="C80" s="109" t="str">
        <f>'②補助金額算出内訳表（別紙１）'!D89</f>
        <v/>
      </c>
      <c r="D80" s="109">
        <f>'②補助金額算出内訳表（別紙１）'!E89</f>
        <v>0</v>
      </c>
      <c r="E80">
        <f>'②補助金額算出内訳表（別紙１）'!F89</f>
        <v>0</v>
      </c>
      <c r="F80" s="106" t="str">
        <f>'②補助金額算出内訳表（別紙１）'!H89</f>
        <v/>
      </c>
      <c r="G80" s="122" t="str">
        <f>'②補助金額算出内訳表（別紙１）'!I89</f>
        <v/>
      </c>
      <c r="H80" s="106" t="str">
        <f>'②補助金額算出内訳表（別紙１）'!J89</f>
        <v/>
      </c>
    </row>
    <row r="81" spans="1:8">
      <c r="A81" s="109" t="str">
        <f>'②補助金額算出内訳表（別紙１）'!B90</f>
        <v/>
      </c>
      <c r="B81" s="109" t="str">
        <f>'②補助金額算出内訳表（別紙１）'!C90</f>
        <v/>
      </c>
      <c r="C81" s="109" t="str">
        <f>'②補助金額算出内訳表（別紙１）'!D90</f>
        <v/>
      </c>
      <c r="D81" s="109">
        <f>'②補助金額算出内訳表（別紙１）'!E90</f>
        <v>0</v>
      </c>
      <c r="E81">
        <f>'②補助金額算出内訳表（別紙１）'!F90</f>
        <v>0</v>
      </c>
      <c r="F81" s="106" t="str">
        <f>'②補助金額算出内訳表（別紙１）'!H90</f>
        <v/>
      </c>
      <c r="G81" s="122" t="str">
        <f>'②補助金額算出内訳表（別紙１）'!I90</f>
        <v/>
      </c>
      <c r="H81" s="106" t="str">
        <f>'②補助金額算出内訳表（別紙１）'!J90</f>
        <v/>
      </c>
    </row>
    <row r="82" spans="1:8">
      <c r="A82" s="109" t="str">
        <f>'②補助金額算出内訳表（別紙１）'!B91</f>
        <v/>
      </c>
      <c r="B82" s="109" t="str">
        <f>'②補助金額算出内訳表（別紙１）'!C91</f>
        <v/>
      </c>
      <c r="C82" s="109" t="str">
        <f>'②補助金額算出内訳表（別紙１）'!D91</f>
        <v/>
      </c>
      <c r="D82" s="109">
        <f>'②補助金額算出内訳表（別紙１）'!E91</f>
        <v>0</v>
      </c>
      <c r="E82">
        <f>'②補助金額算出内訳表（別紙１）'!F91</f>
        <v>0</v>
      </c>
      <c r="F82" s="106" t="str">
        <f>'②補助金額算出内訳表（別紙１）'!H91</f>
        <v/>
      </c>
      <c r="G82" s="122" t="str">
        <f>'②補助金額算出内訳表（別紙１）'!I91</f>
        <v/>
      </c>
      <c r="H82" s="106" t="str">
        <f>'②補助金額算出内訳表（別紙１）'!J91</f>
        <v/>
      </c>
    </row>
    <row r="83" spans="1:8">
      <c r="A83" s="109" t="str">
        <f>'②補助金額算出内訳表（別紙１）'!B92</f>
        <v/>
      </c>
      <c r="B83" s="109" t="str">
        <f>'②補助金額算出内訳表（別紙１）'!C92</f>
        <v/>
      </c>
      <c r="C83" s="109" t="str">
        <f>'②補助金額算出内訳表（別紙１）'!D92</f>
        <v/>
      </c>
      <c r="D83" s="109">
        <f>'②補助金額算出内訳表（別紙１）'!E92</f>
        <v>0</v>
      </c>
      <c r="E83">
        <f>'②補助金額算出内訳表（別紙１）'!F92</f>
        <v>0</v>
      </c>
      <c r="F83" s="106" t="str">
        <f>'②補助金額算出内訳表（別紙１）'!H92</f>
        <v/>
      </c>
      <c r="G83" s="122" t="str">
        <f>'②補助金額算出内訳表（別紙１）'!I92</f>
        <v/>
      </c>
      <c r="H83" s="106" t="str">
        <f>'②補助金額算出内訳表（別紙１）'!J92</f>
        <v/>
      </c>
    </row>
    <row r="84" spans="1:8">
      <c r="A84" s="109" t="str">
        <f>'②補助金額算出内訳表（別紙１）'!B93</f>
        <v/>
      </c>
      <c r="B84" s="109" t="str">
        <f>'②補助金額算出内訳表（別紙１）'!C93</f>
        <v/>
      </c>
      <c r="C84" s="109" t="str">
        <f>'②補助金額算出内訳表（別紙１）'!D93</f>
        <v/>
      </c>
      <c r="D84" s="109">
        <f>'②補助金額算出内訳表（別紙１）'!E93</f>
        <v>0</v>
      </c>
      <c r="E84">
        <f>'②補助金額算出内訳表（別紙１）'!F93</f>
        <v>0</v>
      </c>
      <c r="F84" s="106" t="str">
        <f>'②補助金額算出内訳表（別紙１）'!H93</f>
        <v/>
      </c>
      <c r="G84" s="122" t="str">
        <f>'②補助金額算出内訳表（別紙１）'!I93</f>
        <v/>
      </c>
      <c r="H84" s="106" t="str">
        <f>'②補助金額算出内訳表（別紙１）'!J93</f>
        <v/>
      </c>
    </row>
    <row r="85" spans="1:8">
      <c r="A85" s="109" t="str">
        <f>'②補助金額算出内訳表（別紙１）'!B94</f>
        <v/>
      </c>
      <c r="B85" s="109" t="str">
        <f>'②補助金額算出内訳表（別紙１）'!C94</f>
        <v/>
      </c>
      <c r="C85" s="109" t="str">
        <f>'②補助金額算出内訳表（別紙１）'!D94</f>
        <v/>
      </c>
      <c r="D85" s="109">
        <f>'②補助金額算出内訳表（別紙１）'!E94</f>
        <v>0</v>
      </c>
      <c r="E85">
        <f>'②補助金額算出内訳表（別紙１）'!F94</f>
        <v>0</v>
      </c>
      <c r="F85" s="106" t="str">
        <f>'②補助金額算出内訳表（別紙１）'!H94</f>
        <v/>
      </c>
      <c r="G85" s="122" t="str">
        <f>'②補助金額算出内訳表（別紙１）'!I94</f>
        <v/>
      </c>
      <c r="H85" s="106" t="str">
        <f>'②補助金額算出内訳表（別紙１）'!J94</f>
        <v/>
      </c>
    </row>
    <row r="86" spans="1:8">
      <c r="A86" s="109" t="str">
        <f>'②補助金額算出内訳表（別紙１）'!B95</f>
        <v/>
      </c>
      <c r="B86" s="109" t="str">
        <f>'②補助金額算出内訳表（別紙１）'!C95</f>
        <v/>
      </c>
      <c r="C86" s="109" t="str">
        <f>'②補助金額算出内訳表（別紙１）'!D95</f>
        <v/>
      </c>
      <c r="D86" s="109">
        <f>'②補助金額算出内訳表（別紙１）'!E95</f>
        <v>0</v>
      </c>
      <c r="E86">
        <f>'②補助金額算出内訳表（別紙１）'!F95</f>
        <v>0</v>
      </c>
      <c r="F86" s="106" t="str">
        <f>'②補助金額算出内訳表（別紙１）'!H95</f>
        <v/>
      </c>
      <c r="G86" s="122" t="str">
        <f>'②補助金額算出内訳表（別紙１）'!I95</f>
        <v/>
      </c>
      <c r="H86" s="106" t="str">
        <f>'②補助金額算出内訳表（別紙１）'!J95</f>
        <v/>
      </c>
    </row>
    <row r="87" spans="1:8">
      <c r="A87" s="109" t="str">
        <f>'②補助金額算出内訳表（別紙１）'!B96</f>
        <v/>
      </c>
      <c r="B87" s="109" t="str">
        <f>'②補助金額算出内訳表（別紙１）'!C96</f>
        <v/>
      </c>
      <c r="C87" s="109" t="str">
        <f>'②補助金額算出内訳表（別紙１）'!D96</f>
        <v/>
      </c>
      <c r="D87" s="109">
        <f>'②補助金額算出内訳表（別紙１）'!E96</f>
        <v>0</v>
      </c>
      <c r="E87">
        <f>'②補助金額算出内訳表（別紙１）'!F96</f>
        <v>0</v>
      </c>
      <c r="F87" s="106" t="str">
        <f>'②補助金額算出内訳表（別紙１）'!H96</f>
        <v/>
      </c>
      <c r="G87" s="122" t="str">
        <f>'②補助金額算出内訳表（別紙１）'!I96</f>
        <v/>
      </c>
      <c r="H87" s="106" t="str">
        <f>'②補助金額算出内訳表（別紙１）'!J96</f>
        <v/>
      </c>
    </row>
    <row r="88" spans="1:8">
      <c r="A88" s="109" t="str">
        <f>'②補助金額算出内訳表（別紙１）'!B97</f>
        <v/>
      </c>
      <c r="B88" s="109" t="str">
        <f>'②補助金額算出内訳表（別紙１）'!C97</f>
        <v/>
      </c>
      <c r="C88" s="109" t="str">
        <f>'②補助金額算出内訳表（別紙１）'!D97</f>
        <v/>
      </c>
      <c r="D88" s="109">
        <f>'②補助金額算出内訳表（別紙１）'!E97</f>
        <v>0</v>
      </c>
      <c r="E88">
        <f>'②補助金額算出内訳表（別紙１）'!F97</f>
        <v>0</v>
      </c>
      <c r="F88" s="106" t="str">
        <f>'②補助金額算出内訳表（別紙１）'!H97</f>
        <v/>
      </c>
      <c r="G88" s="122" t="str">
        <f>'②補助金額算出内訳表（別紙１）'!I97</f>
        <v/>
      </c>
      <c r="H88" s="106" t="str">
        <f>'②補助金額算出内訳表（別紙１）'!J97</f>
        <v/>
      </c>
    </row>
    <row r="89" spans="1:8">
      <c r="A89" s="109" t="str">
        <f>'②補助金額算出内訳表（別紙１）'!B98</f>
        <v/>
      </c>
      <c r="B89" s="109" t="str">
        <f>'②補助金額算出内訳表（別紙１）'!C98</f>
        <v/>
      </c>
      <c r="C89" s="109" t="str">
        <f>'②補助金額算出内訳表（別紙１）'!D98</f>
        <v/>
      </c>
      <c r="D89" s="109">
        <f>'②補助金額算出内訳表（別紙１）'!E98</f>
        <v>0</v>
      </c>
      <c r="E89">
        <f>'②補助金額算出内訳表（別紙１）'!F98</f>
        <v>0</v>
      </c>
      <c r="F89" s="106" t="str">
        <f>'②補助金額算出内訳表（別紙１）'!H98</f>
        <v/>
      </c>
      <c r="G89" s="122" t="str">
        <f>'②補助金額算出内訳表（別紙１）'!I98</f>
        <v/>
      </c>
      <c r="H89" s="106" t="str">
        <f>'②補助金額算出内訳表（別紙１）'!J98</f>
        <v/>
      </c>
    </row>
    <row r="90" spans="1:8">
      <c r="A90" s="109" t="str">
        <f>'②補助金額算出内訳表（別紙１）'!B99</f>
        <v/>
      </c>
      <c r="B90" s="109" t="str">
        <f>'②補助金額算出内訳表（別紙１）'!C99</f>
        <v/>
      </c>
      <c r="C90" s="109" t="str">
        <f>'②補助金額算出内訳表（別紙１）'!D99</f>
        <v/>
      </c>
      <c r="D90" s="109">
        <f>'②補助金額算出内訳表（別紙１）'!E99</f>
        <v>0</v>
      </c>
      <c r="E90">
        <f>'②補助金額算出内訳表（別紙１）'!F99</f>
        <v>0</v>
      </c>
      <c r="F90" s="106" t="str">
        <f>'②補助金額算出内訳表（別紙１）'!H99</f>
        <v/>
      </c>
      <c r="G90" s="122" t="str">
        <f>'②補助金額算出内訳表（別紙１）'!I99</f>
        <v/>
      </c>
      <c r="H90" s="106" t="str">
        <f>'②補助金額算出内訳表（別紙１）'!J99</f>
        <v/>
      </c>
    </row>
    <row r="91" spans="1:8">
      <c r="A91" s="109" t="str">
        <f>'②補助金額算出内訳表（別紙１）'!B100</f>
        <v/>
      </c>
      <c r="B91" s="109" t="str">
        <f>'②補助金額算出内訳表（別紙１）'!C100</f>
        <v/>
      </c>
      <c r="C91" s="109" t="str">
        <f>'②補助金額算出内訳表（別紙１）'!D100</f>
        <v/>
      </c>
      <c r="D91" s="109">
        <f>'②補助金額算出内訳表（別紙１）'!E100</f>
        <v>0</v>
      </c>
      <c r="E91">
        <f>'②補助金額算出内訳表（別紙１）'!F100</f>
        <v>0</v>
      </c>
      <c r="F91" s="106" t="str">
        <f>'②補助金額算出内訳表（別紙１）'!H100</f>
        <v/>
      </c>
      <c r="G91" s="122" t="str">
        <f>'②補助金額算出内訳表（別紙１）'!I100</f>
        <v/>
      </c>
      <c r="H91" s="106" t="str">
        <f>'②補助金額算出内訳表（別紙１）'!J100</f>
        <v/>
      </c>
    </row>
    <row r="92" spans="1:8">
      <c r="A92" s="109" t="str">
        <f>'②補助金額算出内訳表（別紙１）'!B101</f>
        <v/>
      </c>
      <c r="B92" s="109" t="str">
        <f>'②補助金額算出内訳表（別紙１）'!C101</f>
        <v/>
      </c>
      <c r="C92" s="109" t="str">
        <f>'②補助金額算出内訳表（別紙１）'!D101</f>
        <v/>
      </c>
      <c r="D92" s="109">
        <f>'②補助金額算出内訳表（別紙１）'!E101</f>
        <v>0</v>
      </c>
      <c r="E92">
        <f>'②補助金額算出内訳表（別紙１）'!F101</f>
        <v>0</v>
      </c>
      <c r="F92" s="106" t="str">
        <f>'②補助金額算出内訳表（別紙１）'!H101</f>
        <v/>
      </c>
      <c r="G92" s="122" t="str">
        <f>'②補助金額算出内訳表（別紙１）'!I101</f>
        <v/>
      </c>
      <c r="H92" s="106" t="str">
        <f>'②補助金額算出内訳表（別紙１）'!J101</f>
        <v/>
      </c>
    </row>
    <row r="93" spans="1:8">
      <c r="A93" s="109" t="str">
        <f>'②補助金額算出内訳表（別紙１）'!B102</f>
        <v/>
      </c>
      <c r="B93" s="109" t="str">
        <f>'②補助金額算出内訳表（別紙１）'!C102</f>
        <v/>
      </c>
      <c r="C93" s="109" t="str">
        <f>'②補助金額算出内訳表（別紙１）'!D102</f>
        <v/>
      </c>
      <c r="D93" s="109">
        <f>'②補助金額算出内訳表（別紙１）'!E102</f>
        <v>0</v>
      </c>
      <c r="E93">
        <f>'②補助金額算出内訳表（別紙１）'!F102</f>
        <v>0</v>
      </c>
      <c r="F93" s="106" t="str">
        <f>'②補助金額算出内訳表（別紙１）'!H102</f>
        <v/>
      </c>
      <c r="G93" s="122" t="str">
        <f>'②補助金額算出内訳表（別紙１）'!I102</f>
        <v/>
      </c>
      <c r="H93" s="106" t="str">
        <f>'②補助金額算出内訳表（別紙１）'!J102</f>
        <v/>
      </c>
    </row>
    <row r="94" spans="1:8">
      <c r="A94" s="109" t="str">
        <f>'②補助金額算出内訳表（別紙１）'!B103</f>
        <v/>
      </c>
      <c r="B94" s="109" t="str">
        <f>'②補助金額算出内訳表（別紙１）'!C103</f>
        <v/>
      </c>
      <c r="C94" s="109" t="str">
        <f>'②補助金額算出内訳表（別紙１）'!D103</f>
        <v/>
      </c>
      <c r="D94" s="109">
        <f>'②補助金額算出内訳表（別紙１）'!E103</f>
        <v>0</v>
      </c>
      <c r="E94">
        <f>'②補助金額算出内訳表（別紙１）'!F103</f>
        <v>0</v>
      </c>
      <c r="F94" s="106" t="str">
        <f>'②補助金額算出内訳表（別紙１）'!H103</f>
        <v/>
      </c>
      <c r="G94" s="122" t="str">
        <f>'②補助金額算出内訳表（別紙１）'!I103</f>
        <v/>
      </c>
      <c r="H94" s="106" t="str">
        <f>'②補助金額算出内訳表（別紙１）'!J103</f>
        <v/>
      </c>
    </row>
    <row r="95" spans="1:8">
      <c r="A95" s="109" t="str">
        <f>'②補助金額算出内訳表（別紙１）'!B104</f>
        <v/>
      </c>
      <c r="B95" s="109" t="str">
        <f>'②補助金額算出内訳表（別紙１）'!C104</f>
        <v/>
      </c>
      <c r="C95" s="109" t="str">
        <f>'②補助金額算出内訳表（別紙１）'!D104</f>
        <v/>
      </c>
      <c r="D95" s="109">
        <f>'②補助金額算出内訳表（別紙１）'!E104</f>
        <v>0</v>
      </c>
      <c r="E95">
        <f>'②補助金額算出内訳表（別紙１）'!F104</f>
        <v>0</v>
      </c>
      <c r="F95" s="106" t="str">
        <f>'②補助金額算出内訳表（別紙１）'!H104</f>
        <v/>
      </c>
      <c r="G95" s="122" t="str">
        <f>'②補助金額算出内訳表（別紙１）'!I104</f>
        <v/>
      </c>
      <c r="H95" s="106" t="str">
        <f>'②補助金額算出内訳表（別紙１）'!J104</f>
        <v/>
      </c>
    </row>
    <row r="96" spans="1:8">
      <c r="A96" s="109" t="str">
        <f>'②補助金額算出内訳表（別紙１）'!B105</f>
        <v/>
      </c>
      <c r="B96" s="109" t="str">
        <f>'②補助金額算出内訳表（別紙１）'!C105</f>
        <v/>
      </c>
      <c r="C96" s="109" t="str">
        <f>'②補助金額算出内訳表（別紙１）'!D105</f>
        <v/>
      </c>
      <c r="D96" s="109">
        <f>'②補助金額算出内訳表（別紙１）'!E105</f>
        <v>0</v>
      </c>
      <c r="E96">
        <f>'②補助金額算出内訳表（別紙１）'!F105</f>
        <v>0</v>
      </c>
      <c r="F96" s="106" t="str">
        <f>'②補助金額算出内訳表（別紙１）'!H105</f>
        <v/>
      </c>
      <c r="G96" s="122" t="str">
        <f>'②補助金額算出内訳表（別紙１）'!I105</f>
        <v/>
      </c>
      <c r="H96" s="106" t="str">
        <f>'②補助金額算出内訳表（別紙１）'!J105</f>
        <v/>
      </c>
    </row>
    <row r="97" spans="1:8">
      <c r="A97" s="109" t="str">
        <f>'②補助金額算出内訳表（別紙１）'!B106</f>
        <v/>
      </c>
      <c r="B97" s="109" t="str">
        <f>'②補助金額算出内訳表（別紙１）'!C106</f>
        <v/>
      </c>
      <c r="C97" s="109" t="str">
        <f>'②補助金額算出内訳表（別紙１）'!D106</f>
        <v/>
      </c>
      <c r="D97" s="109">
        <f>'②補助金額算出内訳表（別紙１）'!E106</f>
        <v>0</v>
      </c>
      <c r="E97">
        <f>'②補助金額算出内訳表（別紙１）'!F106</f>
        <v>0</v>
      </c>
      <c r="F97" s="106" t="str">
        <f>'②補助金額算出内訳表（別紙１）'!H106</f>
        <v/>
      </c>
      <c r="G97" s="122" t="str">
        <f>'②補助金額算出内訳表（別紙１）'!I106</f>
        <v/>
      </c>
      <c r="H97" s="106" t="str">
        <f>'②補助金額算出内訳表（別紙１）'!J106</f>
        <v/>
      </c>
    </row>
    <row r="98" spans="1:8">
      <c r="A98" s="109" t="str">
        <f>'②補助金額算出内訳表（別紙１）'!B107</f>
        <v/>
      </c>
      <c r="B98" s="109" t="str">
        <f>'②補助金額算出内訳表（別紙１）'!C107</f>
        <v/>
      </c>
      <c r="C98" s="109" t="str">
        <f>'②補助金額算出内訳表（別紙１）'!D107</f>
        <v/>
      </c>
      <c r="D98" s="109">
        <f>'②補助金額算出内訳表（別紙１）'!E107</f>
        <v>0</v>
      </c>
      <c r="E98">
        <f>'②補助金額算出内訳表（別紙１）'!F107</f>
        <v>0</v>
      </c>
      <c r="F98" s="106" t="str">
        <f>'②補助金額算出内訳表（別紙１）'!H107</f>
        <v/>
      </c>
      <c r="G98" s="122" t="str">
        <f>'②補助金額算出内訳表（別紙１）'!I107</f>
        <v/>
      </c>
      <c r="H98" s="106" t="str">
        <f>'②補助金額算出内訳表（別紙１）'!J107</f>
        <v/>
      </c>
    </row>
    <row r="99" spans="1:8">
      <c r="A99" s="109" t="str">
        <f>'②補助金額算出内訳表（別紙１）'!B108</f>
        <v/>
      </c>
      <c r="B99" s="109" t="str">
        <f>'②補助金額算出内訳表（別紙１）'!C108</f>
        <v/>
      </c>
      <c r="C99" s="109" t="str">
        <f>'②補助金額算出内訳表（別紙１）'!D108</f>
        <v/>
      </c>
      <c r="D99" s="109">
        <f>'②補助金額算出内訳表（別紙１）'!E108</f>
        <v>0</v>
      </c>
      <c r="E99">
        <f>'②補助金額算出内訳表（別紙１）'!F108</f>
        <v>0</v>
      </c>
      <c r="F99" s="106" t="str">
        <f>'②補助金額算出内訳表（別紙１）'!H108</f>
        <v/>
      </c>
      <c r="G99" s="122" t="str">
        <f>'②補助金額算出内訳表（別紙１）'!I108</f>
        <v/>
      </c>
      <c r="H99" s="106" t="str">
        <f>'②補助金額算出内訳表（別紙１）'!J108</f>
        <v/>
      </c>
    </row>
    <row r="100" spans="1:8">
      <c r="A100" s="109" t="str">
        <f>'②補助金額算出内訳表（別紙１）'!B109</f>
        <v/>
      </c>
      <c r="B100" s="109" t="str">
        <f>'②補助金額算出内訳表（別紙１）'!C109</f>
        <v/>
      </c>
      <c r="C100" s="109" t="str">
        <f>'②補助金額算出内訳表（別紙１）'!D109</f>
        <v/>
      </c>
      <c r="D100" s="109">
        <f>'②補助金額算出内訳表（別紙１）'!E109</f>
        <v>0</v>
      </c>
      <c r="E100">
        <f>'②補助金額算出内訳表（別紙１）'!F109</f>
        <v>0</v>
      </c>
      <c r="F100" s="106" t="str">
        <f>'②補助金額算出内訳表（別紙１）'!H109</f>
        <v/>
      </c>
      <c r="G100" s="122" t="str">
        <f>'②補助金額算出内訳表（別紙１）'!I109</f>
        <v/>
      </c>
      <c r="H100" s="106" t="str">
        <f>'②補助金額算出内訳表（別紙１）'!J109</f>
        <v/>
      </c>
    </row>
    <row r="101" spans="1:8">
      <c r="A101" s="109" t="str">
        <f>'②補助金額算出内訳表（別紙１）'!B110</f>
        <v/>
      </c>
      <c r="B101" s="109" t="str">
        <f>'②補助金額算出内訳表（別紙１）'!C110</f>
        <v/>
      </c>
      <c r="C101" s="109" t="str">
        <f>'②補助金額算出内訳表（別紙１）'!D110</f>
        <v/>
      </c>
      <c r="D101" s="109">
        <f>'②補助金額算出内訳表（別紙１）'!E110</f>
        <v>0</v>
      </c>
      <c r="E101">
        <f>'②補助金額算出内訳表（別紙１）'!F110</f>
        <v>0</v>
      </c>
      <c r="F101" s="106" t="str">
        <f>'②補助金額算出内訳表（別紙１）'!H110</f>
        <v/>
      </c>
      <c r="G101" s="122" t="str">
        <f>'②補助金額算出内訳表（別紙１）'!I110</f>
        <v/>
      </c>
      <c r="H101" s="106" t="str">
        <f>'②補助金額算出内訳表（別紙１）'!J110</f>
        <v/>
      </c>
    </row>
    <row r="102" spans="1:8">
      <c r="A102" s="109" t="str">
        <f>'②補助金額算出内訳表（別紙１）'!B111</f>
        <v/>
      </c>
      <c r="B102" s="109" t="str">
        <f>'②補助金額算出内訳表（別紙１）'!C111</f>
        <v/>
      </c>
      <c r="C102" s="109" t="str">
        <f>'②補助金額算出内訳表（別紙１）'!D111</f>
        <v/>
      </c>
      <c r="D102" s="109">
        <f>'②補助金額算出内訳表（別紙１）'!E111</f>
        <v>0</v>
      </c>
      <c r="E102">
        <f>'②補助金額算出内訳表（別紙１）'!F111</f>
        <v>0</v>
      </c>
      <c r="F102" s="106" t="str">
        <f>'②補助金額算出内訳表（別紙１）'!H111</f>
        <v/>
      </c>
      <c r="G102" s="122" t="str">
        <f>'②補助金額算出内訳表（別紙１）'!I111</f>
        <v/>
      </c>
      <c r="H102" s="106" t="str">
        <f>'②補助金額算出内訳表（別紙１）'!J111</f>
        <v/>
      </c>
    </row>
  </sheetData>
  <phoneticPr fontId="4"/>
  <pageMargins left="0.70866141732283472" right="0.31496062992125984" top="0.74803149606299213" bottom="0.74803149606299213" header="0.31496062992125984" footer="0.31496062992125984"/>
  <pageSetup paperSize="8" scale="79" fitToHeight="0" orientation="landscape" r:id="rId1"/>
  <rowBreaks count="1" manualBreakCount="1">
    <brk id="69" max="2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（はじめにお読みください）本申請書の使い方</vt:lpstr>
      <vt:lpstr>はじめに必ずお読みください</vt:lpstr>
      <vt:lpstr>①交付申請書兼実績報告書（様式第１号）</vt:lpstr>
      <vt:lpstr>②補助金額算出内訳表（別紙１）</vt:lpstr>
      <vt:lpstr>別紙２</vt:lpstr>
      <vt:lpstr>台帳</vt:lpstr>
      <vt:lpstr>計算用</vt:lpstr>
      <vt:lpstr>集計用</vt:lpstr>
      <vt:lpstr>'①交付申請書兼実績報告書（様式第１号）'!Print_Area</vt:lpstr>
      <vt:lpstr>'②補助金額算出内訳表（別紙１）'!Print_Area</vt:lpstr>
      <vt:lpstr>集計用!Print_Area</vt:lpstr>
      <vt:lpstr>別紙２!Print_Area</vt:lpstr>
      <vt:lpstr>集計用!Print_Titles</vt:lpstr>
      <vt:lpstr>QK_Excel出力_体制加算データ_指定</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村山　陸</cp:lastModifiedBy>
  <cp:lastPrinted>2026-01-15T02:40:34Z</cp:lastPrinted>
  <dcterms:created xsi:type="dcterms:W3CDTF">2018-06-19T01:27:02Z</dcterms:created>
  <dcterms:modified xsi:type="dcterms:W3CDTF">2026-01-16T10:41:33Z</dcterms:modified>
</cp:coreProperties>
</file>